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1.งานแผน\2568\SAR\ค่า FTE\"/>
    </mc:Choice>
  </mc:AlternateContent>
  <xr:revisionPtr revIDLastSave="0" documentId="13_ncr:1_{B52EE296-DD81-4444-AFFD-260B2C45E886}" xr6:coauthVersionLast="47" xr6:coauthVersionMax="47" xr10:uidLastSave="{00000000-0000-0000-0000-000000000000}"/>
  <bookViews>
    <workbookView xWindow="-120" yWindow="-120" windowWidth="29040" windowHeight="15720" xr2:uid="{0B16F608-E262-4BC2-B943-3C7201FAE88B}"/>
  </bookViews>
  <sheets>
    <sheet name="ค่า FTE เกษตรศาสตร์" sheetId="25" r:id="rId1"/>
    <sheet name="ค่า FTE ส่งเสริม" sheetId="21" r:id="rId2"/>
    <sheet name="ค่า FTE พืชสวน" sheetId="26" r:id="rId3"/>
    <sheet name="ค่า FTE ภูมิสังคม" sheetId="29" r:id="rId4"/>
    <sheet name="ค่า FTE การจัดการ" sheetId="27" r:id="rId5"/>
    <sheet name="ค่า FTE สหวิทยาการ" sheetId="28" r:id="rId6"/>
    <sheet name="1-67 ตป." sheetId="2" state="hidden" r:id="rId7"/>
    <sheet name="2-67 ตป." sheetId="3" state="hidden" r:id="rId8"/>
    <sheet name="1-67 ตส." sheetId="8" state="hidden" r:id="rId9"/>
    <sheet name="2-67 ตส." sheetId="9" state="hidden" r:id="rId10"/>
    <sheet name="2567-ตรี" sheetId="18" r:id="rId11"/>
    <sheet name="2567-โท" sheetId="19" r:id="rId12"/>
    <sheet name="2567-เอก" sheetId="20" r:id="rId13"/>
    <sheet name="D FTES-FTE" sheetId="7" r:id="rId14"/>
    <sheet name="DATA FTES" sheetId="1" r:id="rId15"/>
    <sheet name="สรุป FTE" sheetId="24" r:id="rId16"/>
    <sheet name="แนวทางข้อตกลง" sheetId="22" r:id="rId17"/>
    <sheet name="สูตรการคำนวณ" sheetId="23" r:id="rId18"/>
    <sheet name="1-67 ทป." sheetId="10" state="hidden" r:id="rId19"/>
    <sheet name="2-67 ทป." sheetId="11" state="hidden" r:id="rId20"/>
    <sheet name="1-67 ทส." sheetId="12" state="hidden" r:id="rId21"/>
    <sheet name="2-67 ทส." sheetId="13" state="hidden" r:id="rId22"/>
    <sheet name="1-67 อป." sheetId="14" state="hidden" r:id="rId23"/>
    <sheet name="2-67 อป." sheetId="15" state="hidden" r:id="rId24"/>
    <sheet name="1-67 อส." sheetId="16" state="hidden" r:id="rId25"/>
    <sheet name="2-67 อส." sheetId="17" state="hidden" r:id="rId26"/>
  </sheets>
  <externalReferences>
    <externalReference r:id="rId27"/>
  </externalReferences>
  <definedNames>
    <definedName name="_xlnm._FilterDatabase" localSheetId="6" hidden="1">'1-67 ตป.'!$A$1:$R$750</definedName>
    <definedName name="_xlnm._FilterDatabase" localSheetId="8" hidden="1">'1-67 ตส.'!$D$1:$R$27</definedName>
    <definedName name="_xlnm._FilterDatabase" localSheetId="18" hidden="1">'1-67 ทป.'!$A$1:$R$155</definedName>
    <definedName name="_xlnm._FilterDatabase" localSheetId="20" hidden="1">'1-67 ทส.'!$D$1:$R$91</definedName>
    <definedName name="_xlnm._FilterDatabase" localSheetId="22" hidden="1">'1-67 อป.'!$D$1:$R$80</definedName>
    <definedName name="_xlnm._FilterDatabase" localSheetId="24" hidden="1">'1-67 อส.'!$D$1:$R$43</definedName>
    <definedName name="_xlnm._FilterDatabase" localSheetId="10" hidden="1">'2567-ตรี'!$A$1:$U$749</definedName>
    <definedName name="_xlnm._FilterDatabase" localSheetId="11" hidden="1">'2567-โท'!$A$1:$U$1</definedName>
    <definedName name="_xlnm._FilterDatabase" localSheetId="12" hidden="1">'2567-เอก'!$A$1:$U$1</definedName>
    <definedName name="_xlnm._FilterDatabase" localSheetId="7" hidden="1">'2-67 ตป.'!$A$1:$R$737</definedName>
    <definedName name="_xlnm._FilterDatabase" localSheetId="9" hidden="1">'2-67 ตส.'!$D$1:$R$24</definedName>
    <definedName name="_xlnm._FilterDatabase" localSheetId="19" hidden="1">'2-67 ทป.'!$D$1:$R$138</definedName>
    <definedName name="_xlnm._FilterDatabase" localSheetId="21" hidden="1">'2-67 ทส.'!$D$1:$R$84</definedName>
    <definedName name="_xlnm._FilterDatabase" localSheetId="23" hidden="1">'2-67 อป.'!$D$1:$R$104</definedName>
    <definedName name="_xlnm._FilterDatabase" localSheetId="25" hidden="1">'2-67 อส.'!$D$1:$R$48</definedName>
  </definedNames>
  <calcPr calcId="191029"/>
  <pivotCaches>
    <pivotCache cacheId="0" r:id="rId2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27" l="1"/>
  <c r="W24" i="27"/>
  <c r="W23" i="27"/>
  <c r="W22" i="27"/>
  <c r="W17" i="27"/>
  <c r="W16" i="27"/>
  <c r="W15" i="27"/>
  <c r="W21" i="27"/>
  <c r="W14" i="27"/>
  <c r="W13" i="27"/>
  <c r="W19" i="27" s="1"/>
  <c r="W20" i="27"/>
  <c r="T25" i="27"/>
  <c r="T24" i="27"/>
  <c r="T16" i="27"/>
  <c r="T15" i="27"/>
  <c r="T14" i="27"/>
  <c r="T23" i="27"/>
  <c r="T22" i="27"/>
  <c r="T21" i="27"/>
  <c r="T33" i="27"/>
  <c r="T13" i="27"/>
  <c r="T19" i="27" s="1"/>
  <c r="T20" i="27"/>
  <c r="T33" i="28"/>
  <c r="T39" i="28"/>
  <c r="W39" i="28"/>
  <c r="W28" i="28"/>
  <c r="AL65" i="21"/>
  <c r="W37" i="28"/>
  <c r="W36" i="28"/>
  <c r="W35" i="28"/>
  <c r="W34" i="28"/>
  <c r="T30" i="28"/>
  <c r="T29" i="28"/>
  <c r="T28" i="28"/>
  <c r="T36" i="28"/>
  <c r="T35" i="28"/>
  <c r="T34" i="28"/>
  <c r="AL21" i="21"/>
  <c r="E39" i="28"/>
  <c r="H39" i="28"/>
  <c r="K98" i="21"/>
  <c r="AL64" i="21"/>
  <c r="AL63" i="21"/>
  <c r="AL35" i="21"/>
  <c r="AL25" i="21"/>
  <c r="AL14" i="21"/>
  <c r="AL62" i="21"/>
  <c r="AL56" i="21"/>
  <c r="AL55" i="21"/>
  <c r="AL34" i="21"/>
  <c r="AL61" i="21"/>
  <c r="AL54" i="21"/>
  <c r="AL20" i="21"/>
  <c r="AL33" i="21"/>
  <c r="AL60" i="21"/>
  <c r="AL13" i="21"/>
  <c r="AI63" i="21"/>
  <c r="AI62" i="21"/>
  <c r="AI61" i="21"/>
  <c r="AI60" i="21"/>
  <c r="AI54" i="21"/>
  <c r="AI33" i="21"/>
  <c r="AL43" i="25"/>
  <c r="AL42" i="25"/>
  <c r="AL21" i="25"/>
  <c r="AL41" i="25"/>
  <c r="AL40" i="25"/>
  <c r="AL20" i="25"/>
  <c r="AI22" i="25"/>
  <c r="AI41" i="25"/>
  <c r="AI21" i="25"/>
  <c r="AI40" i="25"/>
  <c r="AI20" i="25"/>
  <c r="AL276" i="25"/>
  <c r="AL275" i="25"/>
  <c r="AL274" i="25"/>
  <c r="AL273" i="25"/>
  <c r="AL272" i="25"/>
  <c r="AI275" i="25"/>
  <c r="AI274" i="25"/>
  <c r="AI273" i="25"/>
  <c r="AI272" i="25"/>
  <c r="AI271" i="25"/>
  <c r="AL271" i="25"/>
  <c r="AL267" i="25"/>
  <c r="AL266" i="25"/>
  <c r="AL265" i="25"/>
  <c r="AL264" i="25"/>
  <c r="AL263" i="25"/>
  <c r="AL262" i="25"/>
  <c r="AL261" i="25"/>
  <c r="AI264" i="25"/>
  <c r="AI263" i="25"/>
  <c r="AI262" i="25"/>
  <c r="AI261" i="25"/>
  <c r="AL287" i="25"/>
  <c r="AL286" i="25"/>
  <c r="AL285" i="25"/>
  <c r="AL284" i="25"/>
  <c r="AL283" i="25"/>
  <c r="AL282" i="25"/>
  <c r="AL281" i="25"/>
  <c r="AI287" i="25"/>
  <c r="AI286" i="25"/>
  <c r="AI285" i="25"/>
  <c r="AI284" i="25"/>
  <c r="AI283" i="25"/>
  <c r="AI282" i="25"/>
  <c r="AI281" i="25"/>
  <c r="AB271" i="25"/>
  <c r="AB289" i="25"/>
  <c r="T309" i="25"/>
  <c r="T208" i="25"/>
  <c r="K102" i="29"/>
  <c r="K104" i="29"/>
  <c r="K78" i="29"/>
  <c r="K93" i="29"/>
  <c r="K94" i="29" s="1"/>
  <c r="H43" i="29"/>
  <c r="H42" i="29"/>
  <c r="H41" i="29"/>
  <c r="H40" i="29"/>
  <c r="H32" i="29"/>
  <c r="H31" i="29"/>
  <c r="H30" i="29"/>
  <c r="H29" i="29"/>
  <c r="H21" i="29"/>
  <c r="H20" i="29"/>
  <c r="H19" i="29"/>
  <c r="H18" i="29"/>
  <c r="H34" i="29"/>
  <c r="E34" i="29"/>
  <c r="H71" i="29"/>
  <c r="H39" i="29"/>
  <c r="H28" i="29"/>
  <c r="H17" i="29"/>
  <c r="H38" i="29"/>
  <c r="H27" i="29"/>
  <c r="H16" i="29"/>
  <c r="H37" i="29"/>
  <c r="H26" i="29"/>
  <c r="H15" i="29"/>
  <c r="H36" i="29"/>
  <c r="H45" i="29" s="1"/>
  <c r="H25" i="29"/>
  <c r="H14" i="29"/>
  <c r="H51" i="29"/>
  <c r="H56" i="29" s="1"/>
  <c r="H35" i="29"/>
  <c r="H24" i="29"/>
  <c r="H13" i="29"/>
  <c r="E35" i="29"/>
  <c r="E39" i="29"/>
  <c r="E28" i="29"/>
  <c r="E27" i="29"/>
  <c r="E26" i="29"/>
  <c r="E25" i="29"/>
  <c r="E24" i="29"/>
  <c r="E13" i="29"/>
  <c r="E20" i="29"/>
  <c r="E19" i="29"/>
  <c r="E18" i="29"/>
  <c r="E17" i="29"/>
  <c r="E38" i="29"/>
  <c r="E72" i="29"/>
  <c r="E68" i="29"/>
  <c r="E70" i="29" s="1"/>
  <c r="E61" i="29"/>
  <c r="E67" i="29" s="1"/>
  <c r="E71" i="29"/>
  <c r="E57" i="29"/>
  <c r="E60" i="29" s="1"/>
  <c r="J60" i="29" s="1"/>
  <c r="E51" i="29"/>
  <c r="E56" i="29" s="1"/>
  <c r="E37" i="29"/>
  <c r="E16" i="29"/>
  <c r="E15" i="29"/>
  <c r="E36" i="29"/>
  <c r="E14" i="29"/>
  <c r="B87" i="29"/>
  <c r="B90" i="29"/>
  <c r="B88" i="29"/>
  <c r="B86" i="29"/>
  <c r="H75" i="29"/>
  <c r="H70" i="29"/>
  <c r="H67" i="29"/>
  <c r="H60" i="29"/>
  <c r="A35" i="29"/>
  <c r="A24" i="29"/>
  <c r="A13" i="29"/>
  <c r="A12" i="29"/>
  <c r="A11" i="29"/>
  <c r="W33" i="21"/>
  <c r="T61" i="21"/>
  <c r="T60" i="21"/>
  <c r="T26" i="21"/>
  <c r="T25" i="21"/>
  <c r="T51" i="21"/>
  <c r="T21" i="21"/>
  <c r="T33" i="21"/>
  <c r="T20" i="21"/>
  <c r="H36" i="28"/>
  <c r="H261" i="19"/>
  <c r="H35" i="28"/>
  <c r="H260" i="19"/>
  <c r="H259" i="19"/>
  <c r="H256" i="19"/>
  <c r="H40" i="28"/>
  <c r="W45" i="28"/>
  <c r="T45" i="28"/>
  <c r="Y45" i="28" s="1"/>
  <c r="H45" i="28"/>
  <c r="E45" i="28"/>
  <c r="H30" i="28"/>
  <c r="H34" i="28"/>
  <c r="H29" i="28"/>
  <c r="H33" i="28" s="1"/>
  <c r="H28" i="28"/>
  <c r="E30" i="28"/>
  <c r="E36" i="28"/>
  <c r="E35" i="28"/>
  <c r="E29" i="28"/>
  <c r="E28" i="28"/>
  <c r="E33" i="28" s="1"/>
  <c r="E34" i="28"/>
  <c r="H16" i="28"/>
  <c r="J16" i="28" s="1"/>
  <c r="M16" i="28" s="1"/>
  <c r="H22" i="28"/>
  <c r="Z64" i="28"/>
  <c r="Z65" i="28" s="1"/>
  <c r="K64" i="28"/>
  <c r="K65" i="28" s="1"/>
  <c r="W33" i="28"/>
  <c r="Y33" i="28"/>
  <c r="K25" i="28"/>
  <c r="T22" i="28"/>
  <c r="J22" i="28"/>
  <c r="W22" i="28"/>
  <c r="Y22" i="28" s="1"/>
  <c r="W16" i="28"/>
  <c r="T16" i="28"/>
  <c r="Y16" i="28" s="1"/>
  <c r="A12" i="28"/>
  <c r="P12" i="28" s="1"/>
  <c r="A11" i="28"/>
  <c r="P11" i="28" s="1"/>
  <c r="H21" i="27"/>
  <c r="E33" i="27"/>
  <c r="E35" i="27" s="1"/>
  <c r="H14" i="27"/>
  <c r="H13" i="27"/>
  <c r="H20" i="27"/>
  <c r="E14" i="27"/>
  <c r="E13" i="27"/>
  <c r="E21" i="27"/>
  <c r="E20" i="27"/>
  <c r="Z59" i="27"/>
  <c r="Z60" i="27" s="1"/>
  <c r="K59" i="27"/>
  <c r="K60" i="27" s="1"/>
  <c r="W35" i="27"/>
  <c r="T35" i="27"/>
  <c r="H27" i="27"/>
  <c r="E27" i="27"/>
  <c r="B20" i="27"/>
  <c r="Q20" i="27" s="1"/>
  <c r="A20" i="27"/>
  <c r="P20" i="27" s="1"/>
  <c r="E19" i="27"/>
  <c r="B13" i="27"/>
  <c r="Q13" i="27" s="1"/>
  <c r="A13" i="27"/>
  <c r="P13" i="27" s="1"/>
  <c r="A12" i="27"/>
  <c r="P12" i="27" s="1"/>
  <c r="A11" i="27"/>
  <c r="P11" i="27" s="1"/>
  <c r="AC4" i="27"/>
  <c r="N4" i="27"/>
  <c r="W27" i="27" l="1"/>
  <c r="T27" i="27"/>
  <c r="Y27" i="27" s="1"/>
  <c r="Z26" i="27" s="1"/>
  <c r="J70" i="29"/>
  <c r="K70" i="29" s="1"/>
  <c r="H23" i="29"/>
  <c r="E45" i="29"/>
  <c r="J45" i="29"/>
  <c r="M45" i="29" s="1"/>
  <c r="J34" i="29"/>
  <c r="M34" i="29" s="1"/>
  <c r="E75" i="29"/>
  <c r="J75" i="29" s="1"/>
  <c r="E23" i="29"/>
  <c r="J56" i="29"/>
  <c r="M56" i="29" s="1"/>
  <c r="J67" i="29"/>
  <c r="J23" i="29"/>
  <c r="M23" i="29" s="1"/>
  <c r="M67" i="29"/>
  <c r="K67" i="29"/>
  <c r="M60" i="29"/>
  <c r="K60" i="29"/>
  <c r="J45" i="28"/>
  <c r="M45" i="28" s="1"/>
  <c r="Z45" i="28"/>
  <c r="AB45" i="28"/>
  <c r="J39" i="28"/>
  <c r="K39" i="28" s="1"/>
  <c r="K15" i="28"/>
  <c r="Z15" i="28"/>
  <c r="Z16" i="28"/>
  <c r="AB16" i="28"/>
  <c r="J33" i="28"/>
  <c r="Z33" i="28"/>
  <c r="AB33" i="28"/>
  <c r="K21" i="28"/>
  <c r="M22" i="28"/>
  <c r="K22" i="28"/>
  <c r="Z21" i="28"/>
  <c r="Z22" i="28"/>
  <c r="AB22" i="28"/>
  <c r="Y39" i="28"/>
  <c r="K16" i="28"/>
  <c r="Y19" i="27"/>
  <c r="Z18" i="27" s="1"/>
  <c r="Y35" i="27"/>
  <c r="Z35" i="27" s="1"/>
  <c r="J35" i="27"/>
  <c r="M35" i="27" s="1"/>
  <c r="J27" i="27"/>
  <c r="K26" i="27" s="1"/>
  <c r="AB35" i="27"/>
  <c r="Z38" i="27" l="1"/>
  <c r="Z39" i="27" s="1"/>
  <c r="M70" i="29"/>
  <c r="K56" i="29"/>
  <c r="K45" i="29"/>
  <c r="K44" i="29"/>
  <c r="K22" i="29"/>
  <c r="K34" i="29"/>
  <c r="K33" i="29"/>
  <c r="K23" i="29"/>
  <c r="K75" i="29"/>
  <c r="K77" i="29" s="1"/>
  <c r="M75" i="29"/>
  <c r="M39" i="28"/>
  <c r="K45" i="28"/>
  <c r="Z24" i="28"/>
  <c r="AB39" i="28"/>
  <c r="Z39" i="28"/>
  <c r="Z48" i="28" s="1"/>
  <c r="Z49" i="28" s="1"/>
  <c r="K33" i="28"/>
  <c r="M33" i="28"/>
  <c r="M27" i="27"/>
  <c r="K27" i="27"/>
  <c r="Z19" i="27"/>
  <c r="AB19" i="27"/>
  <c r="Z27" i="27"/>
  <c r="AB27" i="27"/>
  <c r="K35" i="27"/>
  <c r="K38" i="27" s="1"/>
  <c r="K39" i="27" s="1"/>
  <c r="Z29" i="27"/>
  <c r="K47" i="29" l="1"/>
  <c r="K48" i="28"/>
  <c r="K49" i="28" s="1"/>
  <c r="Z75" i="28"/>
  <c r="Z73" i="28"/>
  <c r="Z25" i="28"/>
  <c r="Z70" i="27"/>
  <c r="Z30" i="27"/>
  <c r="Z68" i="27"/>
  <c r="K48" i="29" l="1"/>
  <c r="K75" i="28"/>
  <c r="K73" i="28"/>
  <c r="T100" i="25" l="1"/>
  <c r="T99" i="25"/>
  <c r="W113" i="25"/>
  <c r="W112" i="25"/>
  <c r="W111" i="25"/>
  <c r="W110" i="25"/>
  <c r="W109" i="25"/>
  <c r="T110" i="25"/>
  <c r="T109" i="25"/>
  <c r="W92" i="25"/>
  <c r="W91" i="25"/>
  <c r="W98" i="25" s="1"/>
  <c r="T91" i="25"/>
  <c r="W243" i="25"/>
  <c r="W242" i="25"/>
  <c r="W241" i="25"/>
  <c r="W240" i="25"/>
  <c r="W239" i="25"/>
  <c r="W238" i="25"/>
  <c r="W237" i="25"/>
  <c r="T242" i="25"/>
  <c r="T241" i="25"/>
  <c r="T240" i="25"/>
  <c r="T239" i="25"/>
  <c r="T238" i="25"/>
  <c r="T300" i="25"/>
  <c r="T304" i="25" s="1"/>
  <c r="T237" i="25"/>
  <c r="T245" i="25" s="1"/>
  <c r="T185" i="26"/>
  <c r="W137" i="26"/>
  <c r="W120" i="26"/>
  <c r="W69" i="26"/>
  <c r="W82" i="26" s="1"/>
  <c r="Y82" i="26" s="1"/>
  <c r="W146" i="26"/>
  <c r="W145" i="26"/>
  <c r="W152" i="26"/>
  <c r="T155" i="26"/>
  <c r="T154" i="26"/>
  <c r="T153" i="26"/>
  <c r="T152" i="26"/>
  <c r="T162" i="26" s="1"/>
  <c r="T33" i="26"/>
  <c r="T38" i="26" s="1"/>
  <c r="Y38" i="26" s="1"/>
  <c r="Z144" i="26"/>
  <c r="Y94" i="26"/>
  <c r="AB94" i="26" s="1"/>
  <c r="Z93" i="26"/>
  <c r="Y32" i="26"/>
  <c r="AB32" i="26" s="1"/>
  <c r="Z31" i="26"/>
  <c r="T189" i="26"/>
  <c r="Y189" i="26" s="1"/>
  <c r="W189" i="26"/>
  <c r="W179" i="26"/>
  <c r="T179" i="26"/>
  <c r="Y179" i="26" s="1"/>
  <c r="AB179" i="26" s="1"/>
  <c r="W174" i="26"/>
  <c r="W162" i="26"/>
  <c r="T150" i="26"/>
  <c r="T144" i="26"/>
  <c r="Y144" i="26" s="1"/>
  <c r="AB144" i="26" s="1"/>
  <c r="W144" i="26"/>
  <c r="W136" i="26"/>
  <c r="T136" i="26"/>
  <c r="Y136" i="26" s="1"/>
  <c r="W126" i="26"/>
  <c r="T126" i="26"/>
  <c r="Y126" i="26" s="1"/>
  <c r="Z126" i="26" s="1"/>
  <c r="W118" i="26"/>
  <c r="W106" i="26"/>
  <c r="Y106" i="26" s="1"/>
  <c r="AB106" i="26" s="1"/>
  <c r="T106" i="26"/>
  <c r="W94" i="26"/>
  <c r="T94" i="26"/>
  <c r="T82" i="26"/>
  <c r="T68" i="26"/>
  <c r="Y68" i="26" s="1"/>
  <c r="W68" i="26"/>
  <c r="T53" i="26"/>
  <c r="W47" i="26"/>
  <c r="Y47" i="26" s="1"/>
  <c r="T47" i="26"/>
  <c r="W38" i="26"/>
  <c r="W32" i="26"/>
  <c r="T32" i="26"/>
  <c r="W24" i="26"/>
  <c r="T24" i="26"/>
  <c r="Y24" i="26" s="1"/>
  <c r="W51" i="26"/>
  <c r="W50" i="26"/>
  <c r="W53" i="26" s="1"/>
  <c r="W49" i="26"/>
  <c r="W48" i="26"/>
  <c r="T48" i="26"/>
  <c r="W168" i="26"/>
  <c r="W167" i="26"/>
  <c r="W166" i="26"/>
  <c r="W165" i="26"/>
  <c r="W164" i="26"/>
  <c r="W163" i="26"/>
  <c r="T167" i="26"/>
  <c r="T166" i="26"/>
  <c r="T165" i="26"/>
  <c r="T164" i="26"/>
  <c r="T163" i="26"/>
  <c r="T174" i="26" s="1"/>
  <c r="Y174" i="26" s="1"/>
  <c r="AB174" i="26" s="1"/>
  <c r="W110" i="26"/>
  <c r="W109" i="26"/>
  <c r="W108" i="26"/>
  <c r="W107" i="26"/>
  <c r="T112" i="26"/>
  <c r="T111" i="26"/>
  <c r="T110" i="26"/>
  <c r="T109" i="26"/>
  <c r="T108" i="26"/>
  <c r="T107" i="26"/>
  <c r="T118" i="26" s="1"/>
  <c r="Y118" i="26" s="1"/>
  <c r="T175" i="26"/>
  <c r="W40" i="25"/>
  <c r="T43" i="25"/>
  <c r="T42" i="25"/>
  <c r="T41" i="25"/>
  <c r="T40" i="25"/>
  <c r="T47" i="25" s="1"/>
  <c r="Y47" i="25" s="1"/>
  <c r="Z46" i="25" s="1"/>
  <c r="W21" i="25"/>
  <c r="W20" i="25"/>
  <c r="W27" i="25" s="1"/>
  <c r="T22" i="25"/>
  <c r="T21" i="25"/>
  <c r="T20" i="25"/>
  <c r="W274" i="25"/>
  <c r="W273" i="25"/>
  <c r="H267" i="19"/>
  <c r="H268" i="19"/>
  <c r="W272" i="25" s="1"/>
  <c r="T277" i="25"/>
  <c r="T276" i="25"/>
  <c r="T275" i="25"/>
  <c r="T274" i="25"/>
  <c r="T273" i="25"/>
  <c r="T272" i="25"/>
  <c r="W265" i="25"/>
  <c r="W264" i="25"/>
  <c r="W263" i="25"/>
  <c r="W262" i="25"/>
  <c r="W261" i="25"/>
  <c r="T269" i="25"/>
  <c r="T268" i="25"/>
  <c r="T267" i="25"/>
  <c r="T266" i="25"/>
  <c r="T265" i="25"/>
  <c r="T264" i="25"/>
  <c r="T263" i="25"/>
  <c r="T262" i="25"/>
  <c r="T261" i="25"/>
  <c r="T271" i="25" s="1"/>
  <c r="W282" i="25"/>
  <c r="W281" i="25"/>
  <c r="T287" i="25"/>
  <c r="T286" i="25"/>
  <c r="T285" i="25"/>
  <c r="T284" i="25"/>
  <c r="T283" i="25"/>
  <c r="T282" i="25"/>
  <c r="T281" i="25"/>
  <c r="AL27" i="25"/>
  <c r="AI27" i="25"/>
  <c r="AO341" i="25"/>
  <c r="AO342" i="25" s="1"/>
  <c r="AL317" i="25"/>
  <c r="AI317" i="25"/>
  <c r="AN317" i="25" s="1"/>
  <c r="AL314" i="25"/>
  <c r="AI314" i="25"/>
  <c r="AN314" i="25" s="1"/>
  <c r="AL311" i="25"/>
  <c r="AI311" i="25"/>
  <c r="AN311" i="25" s="1"/>
  <c r="AL308" i="25"/>
  <c r="AI308" i="25"/>
  <c r="AL304" i="25"/>
  <c r="AI304" i="25"/>
  <c r="AL299" i="25"/>
  <c r="AI299" i="25"/>
  <c r="AL289" i="25"/>
  <c r="AI289" i="25"/>
  <c r="AN289" i="25" s="1"/>
  <c r="AL280" i="25"/>
  <c r="AI280" i="25"/>
  <c r="AL259" i="25"/>
  <c r="AI259" i="25"/>
  <c r="AL255" i="25"/>
  <c r="AI255" i="25"/>
  <c r="AL245" i="25"/>
  <c r="AI245" i="25"/>
  <c r="AL235" i="25"/>
  <c r="AI235" i="25"/>
  <c r="AN235" i="25" s="1"/>
  <c r="AL225" i="25"/>
  <c r="AI225" i="25"/>
  <c r="AL216" i="25"/>
  <c r="AI216" i="25"/>
  <c r="AN216" i="25" s="1"/>
  <c r="AL206" i="25"/>
  <c r="AI206" i="25"/>
  <c r="AL197" i="25"/>
  <c r="AI197" i="25"/>
  <c r="AL193" i="25"/>
  <c r="AI193" i="25"/>
  <c r="AL180" i="25"/>
  <c r="AI180" i="25"/>
  <c r="AN180" i="25" s="1"/>
  <c r="AL175" i="25"/>
  <c r="AI175" i="25"/>
  <c r="AL162" i="25"/>
  <c r="AI162" i="25"/>
  <c r="AN162" i="25" s="1"/>
  <c r="AL159" i="25"/>
  <c r="AI159" i="25"/>
  <c r="AL147" i="25"/>
  <c r="AI147" i="25"/>
  <c r="AL134" i="25"/>
  <c r="AI134" i="25"/>
  <c r="AL122" i="25"/>
  <c r="AI122" i="25"/>
  <c r="AN122" i="25" s="1"/>
  <c r="AL117" i="25"/>
  <c r="AI117" i="25"/>
  <c r="AL108" i="25"/>
  <c r="AI108" i="25"/>
  <c r="AN108" i="25" s="1"/>
  <c r="AL98" i="25"/>
  <c r="AI98" i="25"/>
  <c r="AL89" i="25"/>
  <c r="AI89" i="25"/>
  <c r="AL79" i="25"/>
  <c r="AI79" i="25"/>
  <c r="AL74" i="25"/>
  <c r="AI74" i="25"/>
  <c r="AN74" i="25" s="1"/>
  <c r="AL65" i="25"/>
  <c r="AI65" i="25"/>
  <c r="AL59" i="25"/>
  <c r="AI59" i="25"/>
  <c r="AN59" i="25" s="1"/>
  <c r="AL47" i="25"/>
  <c r="AI47" i="25"/>
  <c r="AL39" i="25"/>
  <c r="AI39" i="25"/>
  <c r="AL19" i="25"/>
  <c r="AI19" i="25"/>
  <c r="T317" i="25"/>
  <c r="W317" i="25"/>
  <c r="W314" i="25"/>
  <c r="T314" i="25"/>
  <c r="T311" i="25"/>
  <c r="W311" i="25"/>
  <c r="W308" i="25"/>
  <c r="T308" i="25"/>
  <c r="W304" i="25"/>
  <c r="W299" i="25"/>
  <c r="T299" i="25"/>
  <c r="Y299" i="25" s="1"/>
  <c r="W289" i="25"/>
  <c r="W259" i="25"/>
  <c r="T259" i="25"/>
  <c r="T255" i="25"/>
  <c r="W235" i="25"/>
  <c r="W225" i="25"/>
  <c r="T225" i="25"/>
  <c r="T216" i="25"/>
  <c r="W216" i="25"/>
  <c r="T206" i="25"/>
  <c r="W197" i="25"/>
  <c r="T197" i="25"/>
  <c r="T193" i="25"/>
  <c r="W193" i="25"/>
  <c r="W180" i="25"/>
  <c r="T180" i="25"/>
  <c r="T175" i="25"/>
  <c r="W175" i="25"/>
  <c r="W162" i="25"/>
  <c r="T162" i="25"/>
  <c r="W159" i="25"/>
  <c r="T159" i="25"/>
  <c r="T147" i="25"/>
  <c r="W147" i="25"/>
  <c r="T134" i="25"/>
  <c r="W134" i="25"/>
  <c r="W122" i="25"/>
  <c r="T122" i="25"/>
  <c r="W117" i="25"/>
  <c r="T117" i="25"/>
  <c r="Y117" i="25" s="1"/>
  <c r="AB117" i="25" s="1"/>
  <c r="T108" i="25"/>
  <c r="T98" i="25"/>
  <c r="T89" i="25"/>
  <c r="W89" i="25"/>
  <c r="W79" i="25"/>
  <c r="T79" i="25"/>
  <c r="T74" i="25"/>
  <c r="W74" i="25"/>
  <c r="W65" i="25"/>
  <c r="T65" i="25"/>
  <c r="T59" i="25"/>
  <c r="W59" i="25"/>
  <c r="W47" i="25"/>
  <c r="W39" i="25"/>
  <c r="W19" i="25"/>
  <c r="T19" i="25"/>
  <c r="Y19" i="25" s="1"/>
  <c r="E188" i="26"/>
  <c r="H47" i="21"/>
  <c r="H46" i="21"/>
  <c r="H45" i="21"/>
  <c r="H49" i="21" s="1"/>
  <c r="H60" i="21"/>
  <c r="H67" i="21" s="1"/>
  <c r="E61" i="21"/>
  <c r="E60" i="21"/>
  <c r="E67" i="21" s="1"/>
  <c r="H57" i="21"/>
  <c r="H56" i="21"/>
  <c r="H55" i="21"/>
  <c r="H54" i="21"/>
  <c r="E54" i="21"/>
  <c r="E59" i="21" s="1"/>
  <c r="H51" i="21"/>
  <c r="H53" i="21" s="1"/>
  <c r="AL49" i="21"/>
  <c r="AI49" i="21"/>
  <c r="T49" i="21"/>
  <c r="AF45" i="21"/>
  <c r="AE45" i="21"/>
  <c r="W49" i="21"/>
  <c r="E49" i="21"/>
  <c r="E51" i="21"/>
  <c r="E53" i="21" s="1"/>
  <c r="H41" i="21"/>
  <c r="H40" i="21"/>
  <c r="H39" i="21"/>
  <c r="H38" i="21"/>
  <c r="E42" i="21"/>
  <c r="E41" i="21"/>
  <c r="E40" i="21"/>
  <c r="E39" i="21"/>
  <c r="E38" i="21"/>
  <c r="H34" i="21"/>
  <c r="H33" i="21"/>
  <c r="E34" i="21"/>
  <c r="E33" i="21"/>
  <c r="H30" i="21"/>
  <c r="H29" i="21"/>
  <c r="H28" i="21"/>
  <c r="H27" i="21"/>
  <c r="H26" i="21"/>
  <c r="H25" i="21"/>
  <c r="E27" i="21"/>
  <c r="E26" i="21"/>
  <c r="E25" i="21"/>
  <c r="H21" i="21"/>
  <c r="H20" i="21"/>
  <c r="E22" i="21"/>
  <c r="E21" i="21"/>
  <c r="E20" i="21"/>
  <c r="H17" i="21"/>
  <c r="H16" i="21"/>
  <c r="H15" i="21"/>
  <c r="H14" i="21"/>
  <c r="H13" i="21"/>
  <c r="E14" i="21"/>
  <c r="E13" i="21"/>
  <c r="AO98" i="21"/>
  <c r="AO99" i="21" s="1"/>
  <c r="Z98" i="21"/>
  <c r="K99" i="21"/>
  <c r="AL79" i="21"/>
  <c r="AI79" i="21"/>
  <c r="W79" i="21"/>
  <c r="T79" i="21"/>
  <c r="H79" i="21"/>
  <c r="E79" i="21"/>
  <c r="AL76" i="21"/>
  <c r="AI76" i="21"/>
  <c r="W76" i="21"/>
  <c r="T76" i="21"/>
  <c r="H76" i="21"/>
  <c r="E76" i="21"/>
  <c r="AE60" i="21"/>
  <c r="W67" i="21"/>
  <c r="AF60" i="21"/>
  <c r="W59" i="21"/>
  <c r="AI59" i="21"/>
  <c r="AF54" i="21"/>
  <c r="AI53" i="21"/>
  <c r="W53" i="21"/>
  <c r="AL53" i="21"/>
  <c r="AK51" i="21"/>
  <c r="AJ51" i="21"/>
  <c r="T53" i="21"/>
  <c r="AF51" i="21"/>
  <c r="AE51" i="21"/>
  <c r="P50" i="21"/>
  <c r="AL44" i="21"/>
  <c r="AI44" i="21"/>
  <c r="T44" i="21"/>
  <c r="W44" i="21"/>
  <c r="AF38" i="21"/>
  <c r="AI37" i="21"/>
  <c r="AF33" i="21"/>
  <c r="AE33" i="21"/>
  <c r="AI32" i="21"/>
  <c r="AL32" i="21"/>
  <c r="W32" i="21"/>
  <c r="AF25" i="21"/>
  <c r="AE25" i="21"/>
  <c r="AI24" i="21"/>
  <c r="AL24" i="21"/>
  <c r="W24" i="21"/>
  <c r="AF20" i="21"/>
  <c r="AE20" i="21"/>
  <c r="AI19" i="21"/>
  <c r="AF13" i="21"/>
  <c r="AE12" i="21"/>
  <c r="AE11" i="21"/>
  <c r="AN271" i="25" l="1"/>
  <c r="AQ271" i="25" s="1"/>
  <c r="Y122" i="25"/>
  <c r="Y159" i="25"/>
  <c r="W271" i="25"/>
  <c r="T27" i="25"/>
  <c r="Y27" i="25" s="1"/>
  <c r="Y162" i="25"/>
  <c r="AB82" i="26"/>
  <c r="Z81" i="26"/>
  <c r="W150" i="26"/>
  <c r="Y150" i="26" s="1"/>
  <c r="Z150" i="26" s="1"/>
  <c r="Z149" i="26"/>
  <c r="AB47" i="26"/>
  <c r="Z46" i="26"/>
  <c r="Y53" i="26"/>
  <c r="AB53" i="26" s="1"/>
  <c r="Z189" i="26"/>
  <c r="AB189" i="26"/>
  <c r="AB136" i="26"/>
  <c r="Z135" i="26"/>
  <c r="AB68" i="26"/>
  <c r="Z67" i="26"/>
  <c r="Z24" i="26"/>
  <c r="Z23" i="26"/>
  <c r="AB118" i="26"/>
  <c r="Z117" i="26"/>
  <c r="Y162" i="26"/>
  <c r="AB162" i="26" s="1"/>
  <c r="AB38" i="26"/>
  <c r="Z37" i="26"/>
  <c r="Z179" i="26"/>
  <c r="Z178" i="26"/>
  <c r="Z173" i="26"/>
  <c r="Z174" i="26"/>
  <c r="Z161" i="26"/>
  <c r="Z162" i="26"/>
  <c r="Z143" i="26"/>
  <c r="Z136" i="26"/>
  <c r="AB126" i="26"/>
  <c r="Z125" i="26"/>
  <c r="Z118" i="26"/>
  <c r="Z105" i="26"/>
  <c r="Z106" i="26"/>
  <c r="Z94" i="26"/>
  <c r="Z82" i="26"/>
  <c r="Z68" i="26"/>
  <c r="Z52" i="26"/>
  <c r="Z53" i="26"/>
  <c r="Z47" i="26"/>
  <c r="Z38" i="26"/>
  <c r="Z32" i="26"/>
  <c r="W280" i="25"/>
  <c r="Y308" i="25"/>
  <c r="AB308" i="25" s="1"/>
  <c r="AN299" i="25"/>
  <c r="T289" i="25"/>
  <c r="AN308" i="25"/>
  <c r="AQ308" i="25" s="1"/>
  <c r="Y65" i="25"/>
  <c r="Z65" i="25" s="1"/>
  <c r="Y59" i="25"/>
  <c r="Z59" i="25" s="1"/>
  <c r="Y197" i="25"/>
  <c r="AB197" i="25" s="1"/>
  <c r="AN39" i="25"/>
  <c r="AO38" i="25" s="1"/>
  <c r="AN89" i="25"/>
  <c r="AO89" i="25" s="1"/>
  <c r="AN147" i="25"/>
  <c r="AQ147" i="25" s="1"/>
  <c r="AN197" i="25"/>
  <c r="AQ197" i="25" s="1"/>
  <c r="AN255" i="25"/>
  <c r="AO254" i="25" s="1"/>
  <c r="AN304" i="25"/>
  <c r="AO304" i="25" s="1"/>
  <c r="AN98" i="25"/>
  <c r="AQ98" i="25" s="1"/>
  <c r="AN206" i="25"/>
  <c r="AO206" i="25" s="1"/>
  <c r="Y216" i="25"/>
  <c r="AB216" i="25" s="1"/>
  <c r="AN159" i="25"/>
  <c r="AO158" i="25" s="1"/>
  <c r="Y79" i="25"/>
  <c r="Z79" i="25" s="1"/>
  <c r="Y259" i="25"/>
  <c r="Z258" i="25" s="1"/>
  <c r="AN259" i="25"/>
  <c r="AO258" i="25" s="1"/>
  <c r="Y98" i="25"/>
  <c r="Z98" i="25" s="1"/>
  <c r="AO314" i="25"/>
  <c r="AQ314" i="25"/>
  <c r="AN175" i="25"/>
  <c r="AO174" i="25" s="1"/>
  <c r="AN79" i="25"/>
  <c r="AQ79" i="25" s="1"/>
  <c r="Y180" i="25"/>
  <c r="Z179" i="25" s="1"/>
  <c r="AN225" i="25"/>
  <c r="AQ225" i="25" s="1"/>
  <c r="AN19" i="25"/>
  <c r="AQ19" i="25" s="1"/>
  <c r="AN193" i="25"/>
  <c r="AQ193" i="25" s="1"/>
  <c r="Y89" i="25"/>
  <c r="Z89" i="25" s="1"/>
  <c r="AN280" i="25"/>
  <c r="AO280" i="25" s="1"/>
  <c r="AN245" i="25"/>
  <c r="AQ245" i="25" s="1"/>
  <c r="AN117" i="25"/>
  <c r="AQ117" i="25" s="1"/>
  <c r="AN134" i="25"/>
  <c r="AO133" i="25" s="1"/>
  <c r="Y314" i="25"/>
  <c r="AB314" i="25" s="1"/>
  <c r="AN65" i="25"/>
  <c r="AO65" i="25" s="1"/>
  <c r="AN47" i="25"/>
  <c r="AO47" i="25" s="1"/>
  <c r="AN27" i="25"/>
  <c r="AQ27" i="25" s="1"/>
  <c r="AO97" i="25"/>
  <c r="AO98" i="25"/>
  <c r="AO58" i="25"/>
  <c r="AQ59" i="25"/>
  <c r="AO59" i="25"/>
  <c r="AQ108" i="25"/>
  <c r="AO108" i="25"/>
  <c r="AO107" i="25"/>
  <c r="AQ162" i="25"/>
  <c r="AO161" i="25"/>
  <c r="AO162" i="25"/>
  <c r="AQ74" i="25"/>
  <c r="AO73" i="25"/>
  <c r="AO74" i="25"/>
  <c r="AQ235" i="25"/>
  <c r="AO235" i="25"/>
  <c r="AO234" i="25"/>
  <c r="AQ317" i="25"/>
  <c r="AO317" i="25"/>
  <c r="AQ216" i="25"/>
  <c r="AO215" i="25"/>
  <c r="AO216" i="25"/>
  <c r="AO311" i="25"/>
  <c r="AQ311" i="25"/>
  <c r="AQ122" i="25"/>
  <c r="AO121" i="25"/>
  <c r="AO122" i="25"/>
  <c r="AQ180" i="25"/>
  <c r="AO180" i="25"/>
  <c r="AO179" i="25"/>
  <c r="AQ289" i="25"/>
  <c r="AO289" i="25"/>
  <c r="AO288" i="25"/>
  <c r="AQ299" i="25"/>
  <c r="AO299" i="25"/>
  <c r="AO308" i="25"/>
  <c r="Y225" i="25"/>
  <c r="Z225" i="25" s="1"/>
  <c r="Y193" i="25"/>
  <c r="AB193" i="25" s="1"/>
  <c r="Y147" i="25"/>
  <c r="Z146" i="25" s="1"/>
  <c r="H59" i="21"/>
  <c r="J59" i="21" s="1"/>
  <c r="T235" i="25"/>
  <c r="Y235" i="25" s="1"/>
  <c r="Y311" i="25"/>
  <c r="W255" i="25"/>
  <c r="Y255" i="25" s="1"/>
  <c r="Y271" i="25"/>
  <c r="Y289" i="25"/>
  <c r="AB59" i="25"/>
  <c r="Z117" i="25"/>
  <c r="Z116" i="25"/>
  <c r="W108" i="25"/>
  <c r="Y108" i="25" s="1"/>
  <c r="W206" i="25"/>
  <c r="Y206" i="25" s="1"/>
  <c r="Y134" i="25"/>
  <c r="Y304" i="25"/>
  <c r="Y74" i="25"/>
  <c r="Y317" i="25"/>
  <c r="Y175" i="25"/>
  <c r="Z18" i="25"/>
  <c r="AB19" i="25"/>
  <c r="Z19" i="25"/>
  <c r="AB299" i="25"/>
  <c r="Z299" i="25"/>
  <c r="T39" i="25"/>
  <c r="Y39" i="25" s="1"/>
  <c r="AB79" i="25"/>
  <c r="Z197" i="25"/>
  <c r="Z122" i="25"/>
  <c r="Z121" i="25"/>
  <c r="AB122" i="25"/>
  <c r="AB159" i="25"/>
  <c r="Z159" i="25"/>
  <c r="Z158" i="25"/>
  <c r="Z162" i="25"/>
  <c r="AB162" i="25"/>
  <c r="Z161" i="25"/>
  <c r="T280" i="25"/>
  <c r="Z47" i="25"/>
  <c r="AB47" i="25"/>
  <c r="H44" i="21"/>
  <c r="AN49" i="21"/>
  <c r="AO48" i="21" s="1"/>
  <c r="Y49" i="21"/>
  <c r="Z48" i="21" s="1"/>
  <c r="J49" i="21"/>
  <c r="K48" i="21" s="1"/>
  <c r="AB49" i="21"/>
  <c r="Z49" i="21"/>
  <c r="H24" i="21"/>
  <c r="H37" i="21"/>
  <c r="E37" i="21"/>
  <c r="AN79" i="21"/>
  <c r="AO79" i="21" s="1"/>
  <c r="E44" i="21"/>
  <c r="J79" i="21"/>
  <c r="M79" i="21" s="1"/>
  <c r="H32" i="21"/>
  <c r="E32" i="21"/>
  <c r="E24" i="21"/>
  <c r="J76" i="21"/>
  <c r="K76" i="21" s="1"/>
  <c r="Y76" i="21"/>
  <c r="AB76" i="21" s="1"/>
  <c r="AI67" i="21"/>
  <c r="H19" i="21"/>
  <c r="Y53" i="21"/>
  <c r="Z52" i="21" s="1"/>
  <c r="T59" i="21"/>
  <c r="Y59" i="21" s="1"/>
  <c r="Z58" i="21" s="1"/>
  <c r="E19" i="21"/>
  <c r="AN44" i="21"/>
  <c r="AO43" i="21" s="1"/>
  <c r="AN24" i="21"/>
  <c r="AQ24" i="21" s="1"/>
  <c r="AL59" i="21"/>
  <c r="AN59" i="21" s="1"/>
  <c r="AO58" i="21" s="1"/>
  <c r="Y79" i="21"/>
  <c r="Z79" i="21" s="1"/>
  <c r="J44" i="21"/>
  <c r="K43" i="21" s="1"/>
  <c r="W37" i="21"/>
  <c r="T32" i="21"/>
  <c r="Y32" i="21" s="1"/>
  <c r="Z32" i="21" s="1"/>
  <c r="AL37" i="21"/>
  <c r="J67" i="21"/>
  <c r="M67" i="21" s="1"/>
  <c r="AN76" i="21"/>
  <c r="AQ76" i="21" s="1"/>
  <c r="T37" i="21"/>
  <c r="AL67" i="21"/>
  <c r="T24" i="21"/>
  <c r="Y24" i="21" s="1"/>
  <c r="AL19" i="21"/>
  <c r="AN19" i="21" s="1"/>
  <c r="AO18" i="21" s="1"/>
  <c r="AN53" i="21"/>
  <c r="AQ53" i="21" s="1"/>
  <c r="T19" i="21"/>
  <c r="W19" i="21"/>
  <c r="J53" i="21"/>
  <c r="K53" i="21" s="1"/>
  <c r="T67" i="21"/>
  <c r="Y67" i="21" s="1"/>
  <c r="Z66" i="21" s="1"/>
  <c r="Y44" i="21"/>
  <c r="AN32" i="21"/>
  <c r="P12" i="21"/>
  <c r="AE38" i="21"/>
  <c r="AE50" i="21"/>
  <c r="P11" i="21"/>
  <c r="AE54" i="21"/>
  <c r="AE13" i="21"/>
  <c r="AQ49" i="21" l="1"/>
  <c r="AN37" i="21"/>
  <c r="AO49" i="21"/>
  <c r="AO270" i="25"/>
  <c r="AO271" i="25"/>
  <c r="Z308" i="25"/>
  <c r="AB65" i="25"/>
  <c r="AB98" i="25"/>
  <c r="Z64" i="25"/>
  <c r="Z58" i="25"/>
  <c r="Z196" i="25"/>
  <c r="Y280" i="25"/>
  <c r="Z259" i="25"/>
  <c r="AQ89" i="25"/>
  <c r="Z314" i="25"/>
  <c r="AO39" i="25"/>
  <c r="AQ39" i="25"/>
  <c r="Z97" i="25"/>
  <c r="AB259" i="25"/>
  <c r="AO146" i="25"/>
  <c r="AQ304" i="25"/>
  <c r="AO255" i="25"/>
  <c r="AQ255" i="25"/>
  <c r="AO88" i="25"/>
  <c r="AO224" i="25"/>
  <c r="AO225" i="25"/>
  <c r="AO175" i="25"/>
  <c r="AQ206" i="25"/>
  <c r="AO196" i="25"/>
  <c r="AO193" i="25"/>
  <c r="AO159" i="25"/>
  <c r="Z215" i="25"/>
  <c r="AB180" i="25"/>
  <c r="AO197" i="25"/>
  <c r="AQ65" i="25"/>
  <c r="AO147" i="25"/>
  <c r="AQ159" i="25"/>
  <c r="Z216" i="25"/>
  <c r="Z180" i="25"/>
  <c r="AO205" i="25"/>
  <c r="AO46" i="25"/>
  <c r="AO79" i="25"/>
  <c r="AQ47" i="25"/>
  <c r="AQ134" i="25"/>
  <c r="AO244" i="25"/>
  <c r="AO134" i="25"/>
  <c r="Z78" i="25"/>
  <c r="AO279" i="25"/>
  <c r="AO259" i="25"/>
  <c r="AO192" i="25"/>
  <c r="AO78" i="25"/>
  <c r="AO64" i="25"/>
  <c r="AB89" i="25"/>
  <c r="AQ175" i="25"/>
  <c r="AQ259" i="25"/>
  <c r="Z88" i="25"/>
  <c r="AO116" i="25"/>
  <c r="Z147" i="25"/>
  <c r="AO19" i="25"/>
  <c r="AO117" i="25"/>
  <c r="Z224" i="25"/>
  <c r="Z192" i="25"/>
  <c r="AO18" i="25"/>
  <c r="AB225" i="25"/>
  <c r="Z193" i="25"/>
  <c r="AB147" i="25"/>
  <c r="AQ280" i="25"/>
  <c r="AO245" i="25"/>
  <c r="AO27" i="25"/>
  <c r="AO26" i="25"/>
  <c r="AO320" i="25"/>
  <c r="AO321" i="25" s="1"/>
  <c r="AB108" i="25"/>
  <c r="Z108" i="25"/>
  <c r="Z107" i="25"/>
  <c r="AB206" i="25"/>
  <c r="Z206" i="25"/>
  <c r="Z205" i="25"/>
  <c r="AB255" i="25"/>
  <c r="Z255" i="25"/>
  <c r="Z254" i="25"/>
  <c r="AB27" i="25"/>
  <c r="Z26" i="25"/>
  <c r="Z27" i="25"/>
  <c r="AB280" i="25"/>
  <c r="Z280" i="25"/>
  <c r="Z279" i="25"/>
  <c r="AB304" i="25"/>
  <c r="Z304" i="25"/>
  <c r="Z38" i="25"/>
  <c r="AB39" i="25"/>
  <c r="Z39" i="25"/>
  <c r="Z289" i="25"/>
  <c r="Z288" i="25"/>
  <c r="Z271" i="25"/>
  <c r="Z270" i="25"/>
  <c r="AB317" i="25"/>
  <c r="Z317" i="25"/>
  <c r="AB74" i="25"/>
  <c r="Z74" i="25"/>
  <c r="Z73" i="25"/>
  <c r="Z134" i="25"/>
  <c r="AB134" i="25"/>
  <c r="Z133" i="25"/>
  <c r="Z311" i="25"/>
  <c r="AB311" i="25"/>
  <c r="Z235" i="25"/>
  <c r="AB235" i="25"/>
  <c r="Z234" i="25"/>
  <c r="Z174" i="25"/>
  <c r="AB175" i="25"/>
  <c r="Z175" i="25"/>
  <c r="J32" i="21"/>
  <c r="M32" i="21" s="1"/>
  <c r="J37" i="21"/>
  <c r="K36" i="21" s="1"/>
  <c r="K49" i="21"/>
  <c r="M49" i="21"/>
  <c r="J24" i="21"/>
  <c r="K23" i="21" s="1"/>
  <c r="AQ79" i="21"/>
  <c r="K79" i="21"/>
  <c r="K82" i="21" s="1"/>
  <c r="K83" i="21" s="1"/>
  <c r="K67" i="21"/>
  <c r="Z76" i="21"/>
  <c r="Z82" i="21" s="1"/>
  <c r="Z83" i="21" s="1"/>
  <c r="AN67" i="21"/>
  <c r="AO66" i="21" s="1"/>
  <c r="Z59" i="21"/>
  <c r="J19" i="21"/>
  <c r="K18" i="21" s="1"/>
  <c r="AB59" i="21"/>
  <c r="AO44" i="21"/>
  <c r="Z53" i="21"/>
  <c r="AO59" i="21"/>
  <c r="M76" i="21"/>
  <c r="AQ59" i="21"/>
  <c r="AB53" i="21"/>
  <c r="AB67" i="21"/>
  <c r="Y37" i="21"/>
  <c r="Z36" i="21" s="1"/>
  <c r="M44" i="21"/>
  <c r="K44" i="21"/>
  <c r="AB79" i="21"/>
  <c r="AO52" i="21"/>
  <c r="AQ44" i="21"/>
  <c r="AO23" i="21"/>
  <c r="AO24" i="21"/>
  <c r="K66" i="21"/>
  <c r="AO76" i="21"/>
  <c r="AO82" i="21" s="1"/>
  <c r="AO83" i="21" s="1"/>
  <c r="AB32" i="21"/>
  <c r="Z67" i="21"/>
  <c r="Z31" i="21"/>
  <c r="AQ19" i="21"/>
  <c r="AO19" i="21"/>
  <c r="K52" i="21"/>
  <c r="M53" i="21"/>
  <c r="AO53" i="21"/>
  <c r="Y19" i="21"/>
  <c r="AQ32" i="21"/>
  <c r="AO32" i="21"/>
  <c r="AO31" i="21"/>
  <c r="Z24" i="21"/>
  <c r="Z23" i="21"/>
  <c r="AB24" i="21"/>
  <c r="Z43" i="21"/>
  <c r="AB44" i="21"/>
  <c r="Z44" i="21"/>
  <c r="K59" i="21"/>
  <c r="K58" i="21"/>
  <c r="M59" i="21"/>
  <c r="K69" i="21" l="1"/>
  <c r="AO37" i="21"/>
  <c r="AQ37" i="21"/>
  <c r="AO36" i="21"/>
  <c r="AO69" i="21" s="1"/>
  <c r="AO291" i="25"/>
  <c r="AO352" i="25" s="1"/>
  <c r="M37" i="21"/>
  <c r="K37" i="21"/>
  <c r="K24" i="21"/>
  <c r="K31" i="21"/>
  <c r="K32" i="21"/>
  <c r="M24" i="21"/>
  <c r="K19" i="21"/>
  <c r="AQ67" i="21"/>
  <c r="AO67" i="21"/>
  <c r="M19" i="21"/>
  <c r="AB37" i="21"/>
  <c r="Z37" i="21"/>
  <c r="AB19" i="21"/>
  <c r="Z18" i="21"/>
  <c r="Z69" i="21" s="1"/>
  <c r="Z19" i="21"/>
  <c r="AO107" i="21" l="1"/>
  <c r="AO109" i="21"/>
  <c r="AO70" i="21"/>
  <c r="Z70" i="21"/>
  <c r="Z109" i="21"/>
  <c r="Z107" i="21"/>
  <c r="K70" i="21"/>
  <c r="K107" i="21"/>
  <c r="AO350" i="25"/>
  <c r="AO292" i="25"/>
  <c r="K109" i="21"/>
  <c r="H315" i="25" l="1"/>
  <c r="H317" i="25" s="1"/>
  <c r="E317" i="25"/>
  <c r="H188" i="26"/>
  <c r="H187" i="26"/>
  <c r="H186" i="26"/>
  <c r="H185" i="26"/>
  <c r="H189" i="26" s="1"/>
  <c r="K341" i="25"/>
  <c r="K342" i="25" s="1"/>
  <c r="E187" i="26"/>
  <c r="E186" i="26"/>
  <c r="E185" i="26"/>
  <c r="H177" i="26"/>
  <c r="H176" i="26"/>
  <c r="H175" i="26"/>
  <c r="E175" i="26"/>
  <c r="E179" i="26" s="1"/>
  <c r="H172" i="26"/>
  <c r="H171" i="26"/>
  <c r="H170" i="26"/>
  <c r="H169" i="26"/>
  <c r="H168" i="26"/>
  <c r="H167" i="26"/>
  <c r="H166" i="26"/>
  <c r="H165" i="26"/>
  <c r="H164" i="26"/>
  <c r="H163" i="26"/>
  <c r="E166" i="26"/>
  <c r="E165" i="26"/>
  <c r="E164" i="26"/>
  <c r="E163" i="26"/>
  <c r="H160" i="26"/>
  <c r="H159" i="26"/>
  <c r="H158" i="26"/>
  <c r="H157" i="26"/>
  <c r="H156" i="26"/>
  <c r="H155" i="26"/>
  <c r="H154" i="26"/>
  <c r="H153" i="26"/>
  <c r="H152" i="26"/>
  <c r="E155" i="26"/>
  <c r="E153" i="26"/>
  <c r="E154" i="26"/>
  <c r="E139" i="26"/>
  <c r="H153" i="18"/>
  <c r="E137" i="26" s="1"/>
  <c r="E124" i="26"/>
  <c r="H1391" i="18"/>
  <c r="H141" i="26" s="1"/>
  <c r="H1389" i="18"/>
  <c r="H1387" i="18"/>
  <c r="H64" i="26" s="1"/>
  <c r="K144" i="26"/>
  <c r="H32" i="26"/>
  <c r="E250" i="25"/>
  <c r="E239" i="25"/>
  <c r="H1215" i="18"/>
  <c r="H210" i="25" s="1"/>
  <c r="H716" i="18"/>
  <c r="E202" i="25"/>
  <c r="E96" i="25"/>
  <c r="H590" i="18"/>
  <c r="H588" i="18"/>
  <c r="E240" i="25" s="1"/>
  <c r="H586" i="18"/>
  <c r="H584" i="18"/>
  <c r="E275" i="25" s="1"/>
  <c r="H582" i="18"/>
  <c r="E147" i="26" s="1"/>
  <c r="H580" i="18"/>
  <c r="H578" i="18"/>
  <c r="E133" i="26" s="1"/>
  <c r="H576" i="18"/>
  <c r="H574" i="18"/>
  <c r="E101" i="25" s="1"/>
  <c r="H527" i="18"/>
  <c r="H526" i="18"/>
  <c r="E95" i="25" s="1"/>
  <c r="H568" i="18"/>
  <c r="H567" i="18"/>
  <c r="E112" i="25" s="1"/>
  <c r="H572" i="18"/>
  <c r="H570" i="18"/>
  <c r="E83" i="25" s="1"/>
  <c r="E189" i="26" l="1"/>
  <c r="J189" i="26" s="1"/>
  <c r="K189" i="26" s="1"/>
  <c r="K191" i="26" s="1"/>
  <c r="K192" i="26" s="1"/>
  <c r="H179" i="26"/>
  <c r="J317" i="25"/>
  <c r="H174" i="26"/>
  <c r="E174" i="26"/>
  <c r="H162" i="26"/>
  <c r="J179" i="26"/>
  <c r="K179" i="26" s="1"/>
  <c r="H221" i="18"/>
  <c r="E61" i="25" s="1"/>
  <c r="E50" i="25"/>
  <c r="H1312" i="18"/>
  <c r="H132" i="26" s="1"/>
  <c r="H1311" i="18"/>
  <c r="H1309" i="18"/>
  <c r="H35" i="26" s="1"/>
  <c r="H1308" i="18"/>
  <c r="H1307" i="18"/>
  <c r="H16" i="26" s="1"/>
  <c r="H1306" i="18"/>
  <c r="H42" i="26" s="1"/>
  <c r="H1305" i="18"/>
  <c r="H50" i="26" s="1"/>
  <c r="H1316" i="18"/>
  <c r="H141" i="25" s="1"/>
  <c r="H1314" i="18"/>
  <c r="H238" i="25" s="1"/>
  <c r="D25" i="25"/>
  <c r="C25" i="25"/>
  <c r="D24" i="25"/>
  <c r="C24" i="25"/>
  <c r="D23" i="25"/>
  <c r="C23" i="25"/>
  <c r="G17" i="25"/>
  <c r="F17" i="25"/>
  <c r="G16" i="25"/>
  <c r="F16" i="25"/>
  <c r="G15" i="25"/>
  <c r="F15" i="25"/>
  <c r="E17" i="25"/>
  <c r="D17" i="25"/>
  <c r="C17" i="25"/>
  <c r="D16" i="25"/>
  <c r="C16" i="25"/>
  <c r="E13" i="25"/>
  <c r="M189" i="26" l="1"/>
  <c r="J174" i="26"/>
  <c r="K317" i="25"/>
  <c r="M317" i="25"/>
  <c r="K178" i="26"/>
  <c r="M179" i="26"/>
  <c r="M174" i="26"/>
  <c r="K173" i="26"/>
  <c r="K174" i="26"/>
  <c r="H197" i="25"/>
  <c r="E314" i="25"/>
  <c r="E311" i="25"/>
  <c r="E304" i="25"/>
  <c r="H162" i="25" l="1"/>
  <c r="H122" i="25"/>
  <c r="H747" i="18" l="1"/>
  <c r="E167" i="25" s="1"/>
  <c r="H1374" i="18"/>
  <c r="H37" i="25" s="1"/>
  <c r="H1371" i="18"/>
  <c r="H302" i="25" s="1"/>
  <c r="H1368" i="18"/>
  <c r="H278" i="25" s="1"/>
  <c r="H1364" i="18"/>
  <c r="H67" i="25" s="1"/>
  <c r="H1361" i="18"/>
  <c r="H24" i="25" s="1"/>
  <c r="H1325" i="18"/>
  <c r="H276" i="25" s="1"/>
  <c r="H1324" i="18"/>
  <c r="H15" i="25" s="1"/>
  <c r="H1323" i="18"/>
  <c r="H23" i="25" s="1"/>
  <c r="H1322" i="18"/>
  <c r="H284" i="25" s="1"/>
  <c r="H1321" i="18"/>
  <c r="H56" i="25" s="1"/>
  <c r="H1320" i="18"/>
  <c r="H42" i="25" s="1"/>
  <c r="H1319" i="18"/>
  <c r="H261" i="25" s="1"/>
  <c r="H1318" i="18"/>
  <c r="H32" i="25" s="1"/>
  <c r="H1356" i="18"/>
  <c r="H113" i="26" s="1"/>
  <c r="H1354" i="18"/>
  <c r="H1352" i="18"/>
  <c r="H277" i="25" s="1"/>
  <c r="H1350" i="18"/>
  <c r="H57" i="25" s="1"/>
  <c r="H1348" i="18"/>
  <c r="H33" i="25" s="1"/>
  <c r="H1346" i="18"/>
  <c r="H200" i="25" s="1"/>
  <c r="H1344" i="18"/>
  <c r="H166" i="25" s="1"/>
  <c r="H1342" i="18"/>
  <c r="H127" i="25" s="1"/>
  <c r="H1340" i="18"/>
  <c r="H135" i="25" s="1"/>
  <c r="H1338" i="18"/>
  <c r="H48" i="26" s="1"/>
  <c r="H1336" i="18"/>
  <c r="H17" i="26" s="1"/>
  <c r="H1334" i="18"/>
  <c r="H1332" i="18"/>
  <c r="H139" i="26" s="1"/>
  <c r="H1330" i="18"/>
  <c r="H121" i="26" s="1"/>
  <c r="H1303" i="18"/>
  <c r="H75" i="25" s="1"/>
  <c r="H1301" i="18" l="1"/>
  <c r="H59" i="26" s="1"/>
  <c r="H1267" i="18"/>
  <c r="H233" i="25" s="1"/>
  <c r="H1266" i="18"/>
  <c r="H85" i="25" s="1"/>
  <c r="H1265" i="18"/>
  <c r="H103" i="25" s="1"/>
  <c r="H1234" i="18"/>
  <c r="H1233" i="18"/>
  <c r="H1232" i="18"/>
  <c r="H312" i="25" s="1"/>
  <c r="H314" i="25" s="1"/>
  <c r="J314" i="25" s="1"/>
  <c r="H1231" i="18"/>
  <c r="H187" i="25" s="1"/>
  <c r="H1180" i="18"/>
  <c r="H151" i="25" s="1"/>
  <c r="H1179" i="18"/>
  <c r="H186" i="25" s="1"/>
  <c r="H1121" i="18"/>
  <c r="H34" i="25" s="1"/>
  <c r="H1119" i="18"/>
  <c r="H22" i="25" s="1"/>
  <c r="H1117" i="18"/>
  <c r="H275" i="25" s="1"/>
  <c r="H1115" i="18"/>
  <c r="H54" i="25" s="1"/>
  <c r="H1113" i="18"/>
  <c r="H41" i="25" s="1"/>
  <c r="H1078" i="18"/>
  <c r="H1077" i="18"/>
  <c r="H1031" i="18"/>
  <c r="H82" i="25" s="1"/>
  <c r="H1024" i="18"/>
  <c r="H110" i="25" s="1"/>
  <c r="H1030" i="18"/>
  <c r="H256" i="25" s="1"/>
  <c r="H259" i="25" s="1"/>
  <c r="H1029" i="18"/>
  <c r="H228" i="25" s="1"/>
  <c r="H1028" i="18"/>
  <c r="H246" i="25" s="1"/>
  <c r="H999" i="18"/>
  <c r="H136" i="25" s="1"/>
  <c r="H997" i="18"/>
  <c r="H28" i="25" s="1"/>
  <c r="H994" i="18"/>
  <c r="H300" i="25" s="1"/>
  <c r="H991" i="18"/>
  <c r="H272" i="25" s="1"/>
  <c r="H987" i="18"/>
  <c r="H66" i="25" s="1"/>
  <c r="H984" i="18"/>
  <c r="H20" i="25" s="1"/>
  <c r="H982" i="18"/>
  <c r="H227" i="25" s="1"/>
  <c r="H981" i="18"/>
  <c r="H125" i="25" s="1"/>
  <c r="H980" i="18"/>
  <c r="H31" i="25" s="1"/>
  <c r="H979" i="18"/>
  <c r="H50" i="25" s="1"/>
  <c r="H957" i="18"/>
  <c r="H956" i="18"/>
  <c r="H954" i="18"/>
  <c r="H953" i="18"/>
  <c r="H947" i="18"/>
  <c r="H946" i="18"/>
  <c r="H938" i="18"/>
  <c r="H130" i="26" s="1"/>
  <c r="H937" i="18"/>
  <c r="H122" i="26" s="1"/>
  <c r="H927" i="18"/>
  <c r="H74" i="26" s="1"/>
  <c r="H922" i="18"/>
  <c r="H921" i="18"/>
  <c r="H58" i="26" s="1"/>
  <c r="H877" i="18"/>
  <c r="H137" i="26" s="1"/>
  <c r="H875" i="18"/>
  <c r="H874" i="18"/>
  <c r="H109" i="26" s="1"/>
  <c r="H873" i="18"/>
  <c r="H70" i="26" s="1"/>
  <c r="H872" i="18"/>
  <c r="H87" i="26" s="1"/>
  <c r="H857" i="18"/>
  <c r="H129" i="26" s="1"/>
  <c r="H856" i="18"/>
  <c r="H120" i="26" s="1"/>
  <c r="H855" i="18"/>
  <c r="H854" i="18"/>
  <c r="H853" i="18"/>
  <c r="H56" i="26" s="1"/>
  <c r="H852" i="18"/>
  <c r="H107" i="26" s="1"/>
  <c r="H851" i="18"/>
  <c r="H96" i="26" s="1"/>
  <c r="H850" i="18"/>
  <c r="H85" i="26" s="1"/>
  <c r="H832" i="18"/>
  <c r="H123" i="25" s="1"/>
  <c r="H831" i="18"/>
  <c r="H263" i="25" s="1"/>
  <c r="H830" i="18"/>
  <c r="H273" i="25" s="1"/>
  <c r="H829" i="18"/>
  <c r="H282" i="25" s="1"/>
  <c r="H828" i="18"/>
  <c r="H13" i="25" s="1"/>
  <c r="H859" i="18"/>
  <c r="H86" i="26" s="1"/>
  <c r="H862" i="18"/>
  <c r="H108" i="26" s="1"/>
  <c r="H861" i="18"/>
  <c r="H33" i="26" s="1"/>
  <c r="H903" i="18"/>
  <c r="H902" i="18"/>
  <c r="H123" i="26" s="1"/>
  <c r="H925" i="18"/>
  <c r="H924" i="18"/>
  <c r="H61" i="26" s="1"/>
  <c r="H1069" i="18"/>
  <c r="H81" i="25" s="1"/>
  <c r="H1080" i="18"/>
  <c r="H1084" i="18"/>
  <c r="H51" i="25" s="1"/>
  <c r="H1089" i="18"/>
  <c r="H36" i="25" s="1"/>
  <c r="H1088" i="18"/>
  <c r="H52" i="25" s="1"/>
  <c r="H1093" i="18"/>
  <c r="H14" i="25" s="1"/>
  <c r="H1108" i="18"/>
  <c r="H35" i="25" s="1"/>
  <c r="H1107" i="18"/>
  <c r="H53" i="25" s="1"/>
  <c r="H1111" i="18"/>
  <c r="H16" i="25" s="1"/>
  <c r="H1208" i="18"/>
  <c r="H106" i="25" s="1"/>
  <c r="H1207" i="18"/>
  <c r="H219" i="25" s="1"/>
  <c r="H1213" i="18"/>
  <c r="H221" i="25" s="1"/>
  <c r="H1211" i="18"/>
  <c r="H1210" i="18"/>
  <c r="H220" i="25" s="1"/>
  <c r="H1222" i="18"/>
  <c r="H231" i="25" s="1"/>
  <c r="H1221" i="18"/>
  <c r="H128" i="25" s="1"/>
  <c r="H1225" i="18"/>
  <c r="H91" i="26" s="1"/>
  <c r="H1224" i="18"/>
  <c r="H62" i="26" s="1"/>
  <c r="H1237" i="18"/>
  <c r="H232" i="25" s="1"/>
  <c r="H1236" i="18"/>
  <c r="H132" i="25" s="1"/>
  <c r="H1328" i="18"/>
  <c r="H295" i="25" s="1"/>
  <c r="H1327" i="18"/>
  <c r="H70" i="25" s="1"/>
  <c r="H1359" i="18"/>
  <c r="H1358" i="18"/>
  <c r="H140" i="26" s="1"/>
  <c r="H1385" i="18"/>
  <c r="H114" i="26" s="1"/>
  <c r="H1384" i="18"/>
  <c r="H1404" i="18"/>
  <c r="H65" i="26" s="1"/>
  <c r="H1402" i="18"/>
  <c r="H1409" i="18"/>
  <c r="H1408" i="18"/>
  <c r="H1424" i="18"/>
  <c r="H133" i="26" s="1"/>
  <c r="H1423" i="18"/>
  <c r="H124" i="26" s="1"/>
  <c r="H1429" i="18"/>
  <c r="H134" i="26" s="1"/>
  <c r="H1428" i="18"/>
  <c r="H142" i="26" s="1"/>
  <c r="H1434" i="18"/>
  <c r="H63" i="25" s="1"/>
  <c r="H1433" i="18"/>
  <c r="H71" i="25" s="1"/>
  <c r="H1437" i="18"/>
  <c r="H297" i="25" s="1"/>
  <c r="H1436" i="18"/>
  <c r="H72" i="25" s="1"/>
  <c r="H1440" i="18"/>
  <c r="H1439" i="18"/>
  <c r="H1443" i="18"/>
  <c r="H1442" i="18"/>
  <c r="H1453" i="18"/>
  <c r="H1452" i="18"/>
  <c r="H1450" i="18"/>
  <c r="H1449" i="18"/>
  <c r="H1480" i="18"/>
  <c r="H157" i="25" s="1"/>
  <c r="H1479" i="18"/>
  <c r="H190" i="25" s="1"/>
  <c r="H1460" i="18"/>
  <c r="H1459" i="18"/>
  <c r="H1485" i="18"/>
  <c r="H202" i="25" s="1"/>
  <c r="H1484" i="18"/>
  <c r="H191" i="25" s="1"/>
  <c r="H1483" i="18"/>
  <c r="H165" i="25" s="1"/>
  <c r="H1482" i="18"/>
  <c r="H142" i="25" s="1"/>
  <c r="H1478" i="18"/>
  <c r="H145" i="25" s="1"/>
  <c r="H1477" i="18"/>
  <c r="H201" i="25" s="1"/>
  <c r="H1476" i="18"/>
  <c r="H130" i="25" s="1"/>
  <c r="H1475" i="18"/>
  <c r="H173" i="25" s="1"/>
  <c r="H1473" i="18"/>
  <c r="H172" i="25" s="1"/>
  <c r="H1472" i="18"/>
  <c r="H156" i="25" s="1"/>
  <c r="H1471" i="18"/>
  <c r="H144" i="25" s="1"/>
  <c r="H1470" i="18"/>
  <c r="H189" i="25" s="1"/>
  <c r="H1468" i="18"/>
  <c r="H143" i="25" s="1"/>
  <c r="H1467" i="18"/>
  <c r="H155" i="25" s="1"/>
  <c r="H1466" i="18"/>
  <c r="H188" i="25" s="1"/>
  <c r="H1465" i="18"/>
  <c r="H171" i="25" s="1"/>
  <c r="H1400" i="18"/>
  <c r="H77" i="26" s="1"/>
  <c r="H1399" i="18"/>
  <c r="H22" i="26" s="1"/>
  <c r="H1398" i="18"/>
  <c r="H1397" i="18"/>
  <c r="H103" i="26" s="1"/>
  <c r="H1383" i="18"/>
  <c r="H102" i="26" s="1"/>
  <c r="H1382" i="18"/>
  <c r="H43" i="26" s="1"/>
  <c r="H1381" i="18"/>
  <c r="H1380" i="18"/>
  <c r="H76" i="26" s="1"/>
  <c r="H1300" i="18"/>
  <c r="H112" i="26" s="1"/>
  <c r="H1299" i="18"/>
  <c r="H92" i="26" s="1"/>
  <c r="H1298" i="18"/>
  <c r="H101" i="26" s="1"/>
  <c r="H1297" i="18"/>
  <c r="H75" i="26" s="1"/>
  <c r="H1272" i="18"/>
  <c r="H253" i="25" s="1"/>
  <c r="H1271" i="18"/>
  <c r="H102" i="25" s="1"/>
  <c r="H1270" i="18"/>
  <c r="H92" i="25" s="1"/>
  <c r="H1269" i="18"/>
  <c r="H111" i="25" s="1"/>
  <c r="H1264" i="18"/>
  <c r="H240" i="25" s="1"/>
  <c r="H1263" i="18"/>
  <c r="H93" i="25" s="1"/>
  <c r="H1262" i="18"/>
  <c r="H113" i="25" s="1"/>
  <c r="H1261" i="18"/>
  <c r="H249" i="25" s="1"/>
  <c r="H1230" i="18"/>
  <c r="H170" i="25" s="1"/>
  <c r="H1229" i="18"/>
  <c r="H301" i="25" s="1"/>
  <c r="H1228" i="18"/>
  <c r="H229" i="25" s="1"/>
  <c r="H1227" i="18"/>
  <c r="H131" i="25" s="1"/>
  <c r="H1178" i="18"/>
  <c r="H139" i="25" s="1"/>
  <c r="H1177" i="18"/>
  <c r="H204" i="25" s="1"/>
  <c r="H1176" i="18"/>
  <c r="H126" i="25" s="1"/>
  <c r="H1175" i="18"/>
  <c r="H169" i="25" s="1"/>
  <c r="H1168" i="18"/>
  <c r="H168" i="25" s="1"/>
  <c r="H1167" i="18"/>
  <c r="H150" i="25" s="1"/>
  <c r="H1166" i="18"/>
  <c r="H138" i="25" s="1"/>
  <c r="H1165" i="18"/>
  <c r="H185" i="25" s="1"/>
  <c r="H1158" i="18"/>
  <c r="H137" i="25" s="1"/>
  <c r="H1157" i="18"/>
  <c r="H149" i="25" s="1"/>
  <c r="H1156" i="18"/>
  <c r="H184" i="25" s="1"/>
  <c r="H1155" i="18"/>
  <c r="H167" i="25" s="1"/>
  <c r="H1132" i="18"/>
  <c r="H1131" i="18"/>
  <c r="H1130" i="18"/>
  <c r="H62" i="25" s="1"/>
  <c r="H1129" i="18"/>
  <c r="H296" i="25" s="1"/>
  <c r="H1076" i="18"/>
  <c r="H109" i="25" s="1"/>
  <c r="H1075" i="18"/>
  <c r="H99" i="25" s="1"/>
  <c r="H1074" i="18"/>
  <c r="H309" i="25" s="1"/>
  <c r="H311" i="25" s="1"/>
  <c r="J311" i="25" s="1"/>
  <c r="H1073" i="18"/>
  <c r="H305" i="25" s="1"/>
  <c r="H308" i="25" s="1"/>
  <c r="H1027" i="18"/>
  <c r="H100" i="25" s="1"/>
  <c r="H1026" i="18"/>
  <c r="H91" i="25" s="1"/>
  <c r="H1025" i="18"/>
  <c r="H237" i="25" s="1"/>
  <c r="H1002" i="18"/>
  <c r="H199" i="25" s="1"/>
  <c r="H1001" i="18"/>
  <c r="H181" i="25" s="1"/>
  <c r="H1000" i="18"/>
  <c r="H164" i="25" s="1"/>
  <c r="H974" i="18"/>
  <c r="H30" i="25" s="1"/>
  <c r="H973" i="18"/>
  <c r="H49" i="25" s="1"/>
  <c r="H959" i="18"/>
  <c r="H951" i="18"/>
  <c r="H949" i="18"/>
  <c r="H929" i="18"/>
  <c r="H55" i="26" s="1"/>
  <c r="H928" i="18"/>
  <c r="H90" i="26" s="1"/>
  <c r="H920" i="18"/>
  <c r="H73" i="26" s="1"/>
  <c r="H919" i="18"/>
  <c r="H111" i="26" s="1"/>
  <c r="H918" i="18"/>
  <c r="H99" i="26" s="1"/>
  <c r="H917" i="18"/>
  <c r="H89" i="26" s="1"/>
  <c r="H908" i="18"/>
  <c r="H907" i="18"/>
  <c r="H34" i="26" s="1"/>
  <c r="H906" i="18"/>
  <c r="H39" i="26" s="1"/>
  <c r="H905" i="18"/>
  <c r="H895" i="18"/>
  <c r="H894" i="18"/>
  <c r="H887" i="18"/>
  <c r="H110" i="26" s="1"/>
  <c r="H886" i="18"/>
  <c r="H72" i="26" s="1"/>
  <c r="H885" i="18"/>
  <c r="H88" i="26" s="1"/>
  <c r="H884" i="18"/>
  <c r="H57" i="26" s="1"/>
  <c r="H882" i="18"/>
  <c r="H71" i="26" s="1"/>
  <c r="H881" i="18"/>
  <c r="H13" i="26" s="1"/>
  <c r="H880" i="18"/>
  <c r="H879" i="18"/>
  <c r="H98" i="26" s="1"/>
  <c r="H871" i="18"/>
  <c r="H97" i="26" s="1"/>
  <c r="H870" i="18"/>
  <c r="H868" i="18"/>
  <c r="H849" i="18"/>
  <c r="H69" i="26" s="1"/>
  <c r="H847" i="18"/>
  <c r="H41" i="26" s="1"/>
  <c r="H846" i="18"/>
  <c r="H15" i="26" s="1"/>
  <c r="H843" i="18"/>
  <c r="H842" i="18"/>
  <c r="H84" i="26" s="1"/>
  <c r="H841" i="18"/>
  <c r="H45" i="26" s="1"/>
  <c r="H840" i="18"/>
  <c r="H128" i="26" s="1"/>
  <c r="H839" i="18"/>
  <c r="H838" i="18"/>
  <c r="H83" i="26" s="1"/>
  <c r="H837" i="18"/>
  <c r="H44" i="26" s="1"/>
  <c r="H836" i="18"/>
  <c r="H127" i="26" s="1"/>
  <c r="H827" i="18"/>
  <c r="H29" i="25" s="1"/>
  <c r="H826" i="18"/>
  <c r="H21" i="25" s="1"/>
  <c r="H825" i="18"/>
  <c r="H48" i="25" s="1"/>
  <c r="H824" i="18"/>
  <c r="H40" i="25" s="1"/>
  <c r="H822" i="18"/>
  <c r="H821" i="18"/>
  <c r="E305" i="25" s="1"/>
  <c r="E308" i="25" s="1"/>
  <c r="H820" i="18"/>
  <c r="H217" i="25" s="1"/>
  <c r="H819" i="18"/>
  <c r="H281" i="25" s="1"/>
  <c r="H806" i="18"/>
  <c r="H163" i="25" s="1"/>
  <c r="H805" i="18"/>
  <c r="H183" i="25" s="1"/>
  <c r="H749" i="18"/>
  <c r="E199" i="25" s="1"/>
  <c r="H745" i="18"/>
  <c r="E137" i="25" s="1"/>
  <c r="H737" i="18"/>
  <c r="H736" i="18"/>
  <c r="H734" i="18"/>
  <c r="H732" i="18"/>
  <c r="H730" i="18"/>
  <c r="E68" i="25" s="1"/>
  <c r="H725" i="18"/>
  <c r="E187" i="25" s="1"/>
  <c r="H728" i="18"/>
  <c r="H727" i="18"/>
  <c r="E63" i="25" s="1"/>
  <c r="H723" i="18"/>
  <c r="E201" i="25" s="1"/>
  <c r="H722" i="18"/>
  <c r="E184" i="25" s="1"/>
  <c r="H720" i="18"/>
  <c r="E188" i="25" s="1"/>
  <c r="H718" i="18"/>
  <c r="E195" i="25" s="1"/>
  <c r="H715" i="18"/>
  <c r="E185" i="25" s="1"/>
  <c r="H713" i="18"/>
  <c r="E176" i="25" s="1"/>
  <c r="H711" i="18"/>
  <c r="E164" i="25" s="1"/>
  <c r="H709" i="18"/>
  <c r="E160" i="25" s="1"/>
  <c r="E162" i="25" s="1"/>
  <c r="J162" i="25" s="1"/>
  <c r="H708" i="18"/>
  <c r="E166" i="25" s="1"/>
  <c r="H704" i="18"/>
  <c r="E134" i="26" s="1"/>
  <c r="H703" i="18"/>
  <c r="E141" i="26" s="1"/>
  <c r="H701" i="18"/>
  <c r="E51" i="26" s="1"/>
  <c r="H699" i="18"/>
  <c r="E116" i="26" s="1"/>
  <c r="H697" i="18"/>
  <c r="E42" i="26" s="1"/>
  <c r="H695" i="18"/>
  <c r="E30" i="26" s="1"/>
  <c r="H693" i="18"/>
  <c r="E17" i="26" s="1"/>
  <c r="H691" i="18"/>
  <c r="H689" i="18"/>
  <c r="E50" i="26" s="1"/>
  <c r="H687" i="18"/>
  <c r="E35" i="26" s="1"/>
  <c r="H685" i="18"/>
  <c r="E90" i="26" s="1"/>
  <c r="H684" i="18"/>
  <c r="E80" i="26" s="1"/>
  <c r="H683" i="18"/>
  <c r="E66" i="26" s="1"/>
  <c r="H682" i="18"/>
  <c r="E115" i="26" s="1"/>
  <c r="H681" i="18"/>
  <c r="E101" i="26" s="1"/>
  <c r="H679" i="18"/>
  <c r="E100" i="26" s="1"/>
  <c r="H678" i="18"/>
  <c r="E65" i="26" s="1"/>
  <c r="H677" i="18"/>
  <c r="E114" i="26" s="1"/>
  <c r="H676" i="18"/>
  <c r="E74" i="26" s="1"/>
  <c r="H675" i="18"/>
  <c r="E89" i="26" s="1"/>
  <c r="H654" i="18"/>
  <c r="H653" i="18"/>
  <c r="H651" i="18"/>
  <c r="E99" i="26" s="1"/>
  <c r="H650" i="18"/>
  <c r="E72" i="26" s="1"/>
  <c r="H649" i="18"/>
  <c r="E58" i="26" s="1"/>
  <c r="H648" i="18"/>
  <c r="E113" i="26" s="1"/>
  <c r="H644" i="18"/>
  <c r="E63" i="26" s="1"/>
  <c r="H642" i="18"/>
  <c r="H640" i="18"/>
  <c r="E87" i="26" s="1"/>
  <c r="H639" i="18"/>
  <c r="E62" i="26" s="1"/>
  <c r="H638" i="18"/>
  <c r="E78" i="26" s="1"/>
  <c r="H631" i="18"/>
  <c r="E75" i="26" s="1"/>
  <c r="H630" i="18"/>
  <c r="H629" i="18"/>
  <c r="E16" i="26" s="1"/>
  <c r="H628" i="18"/>
  <c r="E98" i="26" s="1"/>
  <c r="H624" i="18"/>
  <c r="H623" i="18"/>
  <c r="E61" i="26" s="1"/>
  <c r="H613" i="18"/>
  <c r="E52" i="25" s="1"/>
  <c r="H612" i="18"/>
  <c r="E15" i="25" s="1"/>
  <c r="H611" i="18"/>
  <c r="E210" i="25" s="1"/>
  <c r="H610" i="18"/>
  <c r="E263" i="25" s="1"/>
  <c r="H609" i="18"/>
  <c r="E283" i="25" s="1"/>
  <c r="H608" i="18"/>
  <c r="E25" i="25" s="1"/>
  <c r="H607" i="18"/>
  <c r="E32" i="25" s="1"/>
  <c r="H606" i="18"/>
  <c r="E273" i="25" s="1"/>
  <c r="H605" i="18"/>
  <c r="E43" i="25" s="1"/>
  <c r="H601" i="18"/>
  <c r="E31" i="25" s="1"/>
  <c r="H600" i="18"/>
  <c r="E51" i="25" s="1"/>
  <c r="H592" i="18"/>
  <c r="E14" i="25" s="1"/>
  <c r="H524" i="18"/>
  <c r="E82" i="25" s="1"/>
  <c r="H522" i="18"/>
  <c r="E102" i="25" s="1"/>
  <c r="H523" i="18"/>
  <c r="E242" i="25" s="1"/>
  <c r="H521" i="18"/>
  <c r="E111" i="25" s="1"/>
  <c r="H520" i="18"/>
  <c r="E94" i="25" s="1"/>
  <c r="H519" i="18"/>
  <c r="E249" i="25" s="1"/>
  <c r="H508" i="18"/>
  <c r="E231" i="25" s="1"/>
  <c r="H507" i="18"/>
  <c r="E126" i="25" s="1"/>
  <c r="H489" i="18"/>
  <c r="E230" i="25" s="1"/>
  <c r="H488" i="18"/>
  <c r="E125" i="25" s="1"/>
  <c r="H486" i="18"/>
  <c r="H485" i="18"/>
  <c r="H484" i="18"/>
  <c r="E128" i="25" s="1"/>
  <c r="H480" i="18"/>
  <c r="E42" i="25" s="1"/>
  <c r="H479" i="18"/>
  <c r="E221" i="25" s="1"/>
  <c r="H473" i="18"/>
  <c r="E208" i="25" s="1"/>
  <c r="H472" i="18"/>
  <c r="E219" i="25" s="1"/>
  <c r="H467" i="18"/>
  <c r="E200" i="25" s="1"/>
  <c r="H466" i="18"/>
  <c r="E183" i="25" s="1"/>
  <c r="H442" i="18"/>
  <c r="E295" i="25" s="1"/>
  <c r="E299" i="25" s="1"/>
  <c r="H441" i="18"/>
  <c r="H457" i="18"/>
  <c r="E150" i="25" s="1"/>
  <c r="H456" i="18"/>
  <c r="E120" i="25" s="1"/>
  <c r="H433" i="18"/>
  <c r="E16" i="25" s="1"/>
  <c r="H431" i="18"/>
  <c r="E33" i="25" s="1"/>
  <c r="H429" i="18"/>
  <c r="E53" i="25" s="1"/>
  <c r="H427" i="18"/>
  <c r="E41" i="25" s="1"/>
  <c r="H425" i="18"/>
  <c r="E264" i="25" s="1"/>
  <c r="H423" i="18"/>
  <c r="E24" i="25" s="1"/>
  <c r="H421" i="18"/>
  <c r="E284" i="25" s="1"/>
  <c r="H404" i="18"/>
  <c r="E40" i="25" s="1"/>
  <c r="H403" i="18"/>
  <c r="E272" i="25" s="1"/>
  <c r="H402" i="18"/>
  <c r="E20" i="25" s="1"/>
  <c r="H396" i="18"/>
  <c r="E44" i="25" s="1"/>
  <c r="H395" i="18"/>
  <c r="E29" i="25" s="1"/>
  <c r="H394" i="18"/>
  <c r="E48" i="25" s="1"/>
  <c r="H390" i="18"/>
  <c r="H389" i="18"/>
  <c r="E165" i="25" s="1"/>
  <c r="H388" i="18"/>
  <c r="E35" i="25" s="1"/>
  <c r="H387" i="18"/>
  <c r="E262" i="25" s="1"/>
  <c r="H313" i="18"/>
  <c r="E110" i="25" s="1"/>
  <c r="H312" i="18"/>
  <c r="E228" i="25" s="1"/>
  <c r="H311" i="18"/>
  <c r="E81" i="25" s="1"/>
  <c r="H310" i="18"/>
  <c r="E256" i="25" s="1"/>
  <c r="H309" i="18"/>
  <c r="E92" i="25" s="1"/>
  <c r="H308" i="18"/>
  <c r="E238" i="25" s="1"/>
  <c r="H307" i="18"/>
  <c r="E247" i="25" s="1"/>
  <c r="H306" i="18"/>
  <c r="E100" i="25" s="1"/>
  <c r="H289" i="18"/>
  <c r="E163" i="25" s="1"/>
  <c r="H288" i="18"/>
  <c r="E198" i="25" s="1"/>
  <c r="H287" i="18"/>
  <c r="E182" i="25" s="1"/>
  <c r="H286" i="18"/>
  <c r="E135" i="25" s="1"/>
  <c r="H232" i="18"/>
  <c r="H231" i="18"/>
  <c r="E124" i="25" s="1"/>
  <c r="H230" i="18"/>
  <c r="E217" i="25" s="1"/>
  <c r="H229" i="18"/>
  <c r="E181" i="25" s="1"/>
  <c r="H228" i="18"/>
  <c r="E246" i="25" s="1"/>
  <c r="H227" i="18"/>
  <c r="E237" i="25" s="1"/>
  <c r="H226" i="18"/>
  <c r="E109" i="25" s="1"/>
  <c r="H225" i="18"/>
  <c r="E99" i="25" s="1"/>
  <c r="H224" i="18"/>
  <c r="E91" i="25" s="1"/>
  <c r="H223" i="18"/>
  <c r="E227" i="25" s="1"/>
  <c r="H222" i="18"/>
  <c r="E28" i="25" s="1"/>
  <c r="H219" i="18"/>
  <c r="H217" i="18"/>
  <c r="H213" i="18"/>
  <c r="H211" i="18"/>
  <c r="H210" i="18"/>
  <c r="H205" i="18"/>
  <c r="H204" i="18"/>
  <c r="H197" i="18"/>
  <c r="H196" i="18"/>
  <c r="H192" i="18"/>
  <c r="E132" i="26" s="1"/>
  <c r="H191" i="18"/>
  <c r="E122" i="26" s="1"/>
  <c r="H185" i="18"/>
  <c r="E97" i="26" s="1"/>
  <c r="H184" i="18"/>
  <c r="E71" i="26" s="1"/>
  <c r="H182" i="18"/>
  <c r="E112" i="26" s="1"/>
  <c r="H183" i="18"/>
  <c r="E57" i="26" s="1"/>
  <c r="H180" i="18"/>
  <c r="H179" i="18"/>
  <c r="E60" i="26" s="1"/>
  <c r="H171" i="18"/>
  <c r="E123" i="26" s="1"/>
  <c r="H170" i="18"/>
  <c r="H160" i="18"/>
  <c r="E130" i="26" s="1"/>
  <c r="H159" i="18"/>
  <c r="E69" i="26" s="1"/>
  <c r="H158" i="18"/>
  <c r="E28" i="26" s="1"/>
  <c r="H156" i="18"/>
  <c r="E27" i="26" s="1"/>
  <c r="H155" i="18"/>
  <c r="H151" i="18"/>
  <c r="H150" i="18"/>
  <c r="E96" i="26" s="1"/>
  <c r="H149" i="18"/>
  <c r="E111" i="26" s="1"/>
  <c r="H148" i="18"/>
  <c r="E59" i="26" s="1"/>
  <c r="H147" i="18"/>
  <c r="E86" i="26" s="1"/>
  <c r="H146" i="18"/>
  <c r="E76" i="26" s="1"/>
  <c r="H144" i="18"/>
  <c r="E152" i="26" s="1"/>
  <c r="E162" i="26" s="1"/>
  <c r="J162" i="26" s="1"/>
  <c r="H95" i="18"/>
  <c r="E121" i="26" s="1"/>
  <c r="H132" i="18"/>
  <c r="E85" i="26" s="1"/>
  <c r="H130" i="18"/>
  <c r="E26" i="26" s="1"/>
  <c r="H128" i="18"/>
  <c r="E129" i="26" s="1"/>
  <c r="H127" i="18"/>
  <c r="E120" i="26" s="1"/>
  <c r="H125" i="18"/>
  <c r="H124" i="18"/>
  <c r="E95" i="26" s="1"/>
  <c r="H123" i="18"/>
  <c r="E109" i="26" s="1"/>
  <c r="H122" i="18"/>
  <c r="E84" i="26" s="1"/>
  <c r="H121" i="18"/>
  <c r="E73" i="26" s="1"/>
  <c r="H120" i="18"/>
  <c r="E56" i="26" s="1"/>
  <c r="H118" i="18"/>
  <c r="E25" i="26" s="1"/>
  <c r="H116" i="18"/>
  <c r="E128" i="26" s="1"/>
  <c r="H115" i="18"/>
  <c r="E108" i="26" s="1"/>
  <c r="H66" i="18"/>
  <c r="E186" i="25" s="1"/>
  <c r="H65" i="18"/>
  <c r="E194" i="25" s="1"/>
  <c r="H140" i="18"/>
  <c r="E48" i="26" s="1"/>
  <c r="H142" i="18"/>
  <c r="H135" i="18"/>
  <c r="E110" i="26" s="1"/>
  <c r="H134" i="18"/>
  <c r="E36" i="26" s="1"/>
  <c r="H101" i="18"/>
  <c r="E83" i="26" s="1"/>
  <c r="H100" i="18"/>
  <c r="E70" i="26" s="1"/>
  <c r="H99" i="18"/>
  <c r="E145" i="26" s="1"/>
  <c r="H98" i="18"/>
  <c r="E107" i="26" s="1"/>
  <c r="H97" i="18"/>
  <c r="E39" i="26" s="1"/>
  <c r="H93" i="18"/>
  <c r="E13" i="26" s="1"/>
  <c r="H92" i="18"/>
  <c r="E127" i="26" s="1"/>
  <c r="H91" i="18"/>
  <c r="E55" i="26" s="1"/>
  <c r="H84" i="18"/>
  <c r="H83" i="18"/>
  <c r="H82" i="18"/>
  <c r="E218" i="25" s="1"/>
  <c r="H81" i="18"/>
  <c r="E281" i="25" s="1"/>
  <c r="H1457" i="18"/>
  <c r="H1455" i="18"/>
  <c r="H1447" i="18"/>
  <c r="H1445" i="18"/>
  <c r="H1431" i="18"/>
  <c r="H1426" i="18"/>
  <c r="H80" i="26" s="1"/>
  <c r="H1421" i="18"/>
  <c r="H1419" i="18"/>
  <c r="H20" i="26" s="1"/>
  <c r="H1417" i="18"/>
  <c r="H66" i="26" s="1"/>
  <c r="H1415" i="18"/>
  <c r="H79" i="26" s="1"/>
  <c r="H1413" i="18"/>
  <c r="H104" i="26" s="1"/>
  <c r="H1411" i="18"/>
  <c r="H1406" i="18"/>
  <c r="H78" i="26" s="1"/>
  <c r="H1395" i="18"/>
  <c r="H145" i="26" s="1"/>
  <c r="H150" i="26" s="1"/>
  <c r="H1393" i="18"/>
  <c r="H21" i="26" s="1"/>
  <c r="H1378" i="18"/>
  <c r="H19" i="26" s="1"/>
  <c r="H1376" i="18"/>
  <c r="H222" i="25" s="1"/>
  <c r="H1259" i="18"/>
  <c r="H115" i="25" s="1"/>
  <c r="H1257" i="18"/>
  <c r="H247" i="25" s="1"/>
  <c r="H1255" i="18"/>
  <c r="H95" i="25" s="1"/>
  <c r="H1253" i="18"/>
  <c r="H252" i="25" s="1"/>
  <c r="H1251" i="18"/>
  <c r="H101" i="25" s="1"/>
  <c r="H1249" i="18"/>
  <c r="H154" i="25" s="1"/>
  <c r="H1247" i="18"/>
  <c r="H153" i="25" s="1"/>
  <c r="H1245" i="18"/>
  <c r="H129" i="25" s="1"/>
  <c r="H1243" i="18"/>
  <c r="H87" i="25" s="1"/>
  <c r="H1241" i="18"/>
  <c r="H86" i="25" s="1"/>
  <c r="H1239" i="18"/>
  <c r="H84" i="25" s="1"/>
  <c r="H1219" i="18"/>
  <c r="H230" i="25" s="1"/>
  <c r="H1217" i="18"/>
  <c r="H1205" i="18"/>
  <c r="H209" i="25" s="1"/>
  <c r="H1203" i="18"/>
  <c r="H218" i="25" s="1"/>
  <c r="H1201" i="18"/>
  <c r="H208" i="25" s="1"/>
  <c r="H216" i="25" s="1"/>
  <c r="H1199" i="18"/>
  <c r="H177" i="25" s="1"/>
  <c r="H1197" i="18"/>
  <c r="H140" i="25" s="1"/>
  <c r="H1195" i="18"/>
  <c r="H182" i="25" s="1"/>
  <c r="H1193" i="18"/>
  <c r="H198" i="25" s="1"/>
  <c r="H1191" i="18"/>
  <c r="H176" i="25" s="1"/>
  <c r="H1189" i="18"/>
  <c r="H152" i="25" s="1"/>
  <c r="H1153" i="18"/>
  <c r="H105" i="25" s="1"/>
  <c r="H1151" i="18"/>
  <c r="H251" i="25" s="1"/>
  <c r="H1149" i="18"/>
  <c r="H94" i="25" s="1"/>
  <c r="H1147" i="18"/>
  <c r="H250" i="25" s="1"/>
  <c r="H1145" i="18"/>
  <c r="H248" i="25" s="1"/>
  <c r="H1143" i="18"/>
  <c r="H112" i="25" s="1"/>
  <c r="H1141" i="18"/>
  <c r="H239" i="25" s="1"/>
  <c r="H1139" i="18"/>
  <c r="H83" i="25" s="1"/>
  <c r="H1137" i="18"/>
  <c r="H61" i="25" s="1"/>
  <c r="H65" i="25" s="1"/>
  <c r="H1135" i="18"/>
  <c r="H77" i="25" s="1"/>
  <c r="H1133" i="18"/>
  <c r="H69" i="25" s="1"/>
  <c r="H1127" i="18"/>
  <c r="H68" i="25" s="1"/>
  <c r="H1125" i="18"/>
  <c r="H76" i="25" s="1"/>
  <c r="H1123" i="18"/>
  <c r="H55" i="25" s="1"/>
  <c r="H1105" i="18"/>
  <c r="H262" i="25" s="1"/>
  <c r="H1103" i="18"/>
  <c r="H17" i="25" s="1"/>
  <c r="H1101" i="18"/>
  <c r="H44" i="25" s="1"/>
  <c r="H1099" i="18"/>
  <c r="H274" i="25" s="1"/>
  <c r="H1097" i="18"/>
  <c r="H283" i="25" s="1"/>
  <c r="H1091" i="18"/>
  <c r="H43" i="25" s="1"/>
  <c r="H971" i="18"/>
  <c r="H969" i="18"/>
  <c r="H967" i="18"/>
  <c r="H965" i="18"/>
  <c r="H963" i="18"/>
  <c r="H944" i="18"/>
  <c r="H942" i="18"/>
  <c r="H131" i="26" s="1"/>
  <c r="H940" i="18"/>
  <c r="H138" i="26" s="1"/>
  <c r="H935" i="18"/>
  <c r="H933" i="18"/>
  <c r="H63" i="26" s="1"/>
  <c r="H931" i="18"/>
  <c r="H100" i="26" s="1"/>
  <c r="H915" i="18"/>
  <c r="H913" i="18"/>
  <c r="H49" i="26" s="1"/>
  <c r="H911" i="18"/>
  <c r="H18" i="26" s="1"/>
  <c r="H909" i="18"/>
  <c r="H40" i="26" s="1"/>
  <c r="H900" i="18"/>
  <c r="H864" i="18"/>
  <c r="H51" i="26" s="1"/>
  <c r="H866" i="18"/>
  <c r="H844" i="18"/>
  <c r="H14" i="26" s="1"/>
  <c r="H834" i="18"/>
  <c r="H95" i="26" s="1"/>
  <c r="H817" i="18"/>
  <c r="H104" i="25" s="1"/>
  <c r="H815" i="18"/>
  <c r="H203" i="25" s="1"/>
  <c r="H813" i="18"/>
  <c r="H114" i="25" s="1"/>
  <c r="H811" i="18"/>
  <c r="H803" i="18"/>
  <c r="H148" i="25" s="1"/>
  <c r="H801" i="18"/>
  <c r="H124" i="25" s="1"/>
  <c r="H743" i="18"/>
  <c r="H741" i="18"/>
  <c r="H739" i="18"/>
  <c r="H706" i="18"/>
  <c r="E178" i="25" s="1"/>
  <c r="H673" i="18"/>
  <c r="E64" i="26" s="1"/>
  <c r="H670" i="18"/>
  <c r="E29" i="26" s="1"/>
  <c r="H668" i="18"/>
  <c r="E34" i="26" s="1"/>
  <c r="H666" i="18"/>
  <c r="H664" i="18"/>
  <c r="E88" i="26" s="1"/>
  <c r="H662" i="18"/>
  <c r="E102" i="26" s="1"/>
  <c r="H646" i="18"/>
  <c r="E79" i="26" s="1"/>
  <c r="H626" i="18"/>
  <c r="E148" i="26" s="1"/>
  <c r="H621" i="18"/>
  <c r="E140" i="26" s="1"/>
  <c r="H619" i="18"/>
  <c r="E49" i="26" s="1"/>
  <c r="H617" i="18"/>
  <c r="E15" i="26" s="1"/>
  <c r="H615" i="18"/>
  <c r="E41" i="26" s="1"/>
  <c r="H603" i="18"/>
  <c r="E34" i="25" s="1"/>
  <c r="H598" i="18"/>
  <c r="E223" i="25" s="1"/>
  <c r="H596" i="18"/>
  <c r="H517" i="18"/>
  <c r="E148" i="25" s="1"/>
  <c r="H515" i="18"/>
  <c r="E127" i="25" s="1"/>
  <c r="H513" i="18"/>
  <c r="E123" i="25" s="1"/>
  <c r="H511" i="18"/>
  <c r="E136" i="25" s="1"/>
  <c r="H495" i="18"/>
  <c r="E232" i="25" s="1"/>
  <c r="H493" i="18"/>
  <c r="E130" i="25" s="1"/>
  <c r="H491" i="18"/>
  <c r="E129" i="25" s="1"/>
  <c r="H482" i="18"/>
  <c r="E222" i="25" s="1"/>
  <c r="H477" i="18"/>
  <c r="E209" i="25" s="1"/>
  <c r="H475" i="18"/>
  <c r="E220" i="25" s="1"/>
  <c r="H464" i="18"/>
  <c r="H462" i="18"/>
  <c r="E177" i="25" s="1"/>
  <c r="H454" i="18"/>
  <c r="E241" i="25" s="1"/>
  <c r="H452" i="18"/>
  <c r="E248" i="25" s="1"/>
  <c r="H450" i="18"/>
  <c r="E257" i="25" s="1"/>
  <c r="H448" i="18"/>
  <c r="E229" i="25" s="1"/>
  <c r="H446" i="18"/>
  <c r="E93" i="25" s="1"/>
  <c r="H444" i="18"/>
  <c r="E67" i="25" s="1"/>
  <c r="H439" i="18"/>
  <c r="E66" i="25" s="1"/>
  <c r="H437" i="18"/>
  <c r="E62" i="25" s="1"/>
  <c r="H435" i="18"/>
  <c r="E75" i="25" s="1"/>
  <c r="E79" i="25" s="1"/>
  <c r="H419" i="18"/>
  <c r="E30" i="25" s="1"/>
  <c r="H416" i="18"/>
  <c r="E23" i="25" s="1"/>
  <c r="H414" i="18"/>
  <c r="E274" i="25" s="1"/>
  <c r="H412" i="18"/>
  <c r="E261" i="25" s="1"/>
  <c r="H410" i="18"/>
  <c r="H408" i="18"/>
  <c r="E21" i="25" s="1"/>
  <c r="H406" i="18"/>
  <c r="E282" i="25" s="1"/>
  <c r="H392" i="18"/>
  <c r="H202" i="18"/>
  <c r="H194" i="18"/>
  <c r="E146" i="26" s="1"/>
  <c r="H189" i="18"/>
  <c r="E131" i="26" s="1"/>
  <c r="H187" i="18"/>
  <c r="E138" i="26" s="1"/>
  <c r="H177" i="18"/>
  <c r="E33" i="26" s="1"/>
  <c r="H175" i="18"/>
  <c r="E14" i="26" s="1"/>
  <c r="H173" i="18"/>
  <c r="E40" i="26" s="1"/>
  <c r="H79" i="18"/>
  <c r="H77" i="18"/>
  <c r="H75" i="18"/>
  <c r="H73" i="18"/>
  <c r="H71" i="18"/>
  <c r="H230" i="19"/>
  <c r="H229" i="19"/>
  <c r="H227" i="19"/>
  <c r="H226" i="19"/>
  <c r="H105" i="20"/>
  <c r="H104" i="20"/>
  <c r="H103" i="20"/>
  <c r="H102" i="20"/>
  <c r="H101" i="20"/>
  <c r="H116" i="20"/>
  <c r="H115" i="20"/>
  <c r="H113" i="20"/>
  <c r="H112" i="20"/>
  <c r="H110" i="20"/>
  <c r="H109" i="20"/>
  <c r="H16" i="20"/>
  <c r="H15" i="20"/>
  <c r="H13" i="20"/>
  <c r="H18" i="20"/>
  <c r="H20" i="20"/>
  <c r="H22" i="20"/>
  <c r="H24" i="20"/>
  <c r="H26" i="20"/>
  <c r="H28" i="20"/>
  <c r="H30" i="20"/>
  <c r="H32" i="20"/>
  <c r="H34" i="20"/>
  <c r="H36" i="20"/>
  <c r="H38" i="20"/>
  <c r="H40" i="20"/>
  <c r="H42" i="20"/>
  <c r="H44" i="20"/>
  <c r="H46" i="20"/>
  <c r="H48" i="20"/>
  <c r="H50" i="20"/>
  <c r="H52" i="20"/>
  <c r="H54" i="20"/>
  <c r="H56" i="20"/>
  <c r="H58" i="20"/>
  <c r="H60" i="20"/>
  <c r="H62" i="20"/>
  <c r="H64" i="20"/>
  <c r="H76" i="20"/>
  <c r="H78" i="20"/>
  <c r="H80" i="20"/>
  <c r="H97" i="20"/>
  <c r="H99" i="20"/>
  <c r="H107" i="20"/>
  <c r="H118" i="20"/>
  <c r="H120" i="20"/>
  <c r="H122" i="20"/>
  <c r="H124" i="20"/>
  <c r="H126" i="20"/>
  <c r="H128" i="20"/>
  <c r="H130" i="20"/>
  <c r="H132" i="20"/>
  <c r="H134" i="20"/>
  <c r="H136" i="20"/>
  <c r="H138" i="20"/>
  <c r="H140" i="20"/>
  <c r="H142" i="20"/>
  <c r="H144" i="20"/>
  <c r="H146" i="20"/>
  <c r="H148" i="20"/>
  <c r="H150" i="20"/>
  <c r="H152" i="20"/>
  <c r="H154" i="20"/>
  <c r="H156" i="20"/>
  <c r="H158" i="20"/>
  <c r="H160" i="20"/>
  <c r="H162" i="20"/>
  <c r="H165" i="20"/>
  <c r="H167" i="20"/>
  <c r="H179" i="20"/>
  <c r="H181" i="20"/>
  <c r="H183" i="20"/>
  <c r="H177" i="20"/>
  <c r="H176" i="20"/>
  <c r="H175" i="20"/>
  <c r="H174" i="20"/>
  <c r="H172" i="20"/>
  <c r="H171" i="20"/>
  <c r="H170" i="20"/>
  <c r="H169" i="20"/>
  <c r="H95" i="20"/>
  <c r="H94" i="20"/>
  <c r="H93" i="20"/>
  <c r="H92" i="20"/>
  <c r="H90" i="20"/>
  <c r="H89" i="20"/>
  <c r="H88" i="20"/>
  <c r="H87" i="20"/>
  <c r="H69" i="20"/>
  <c r="H68" i="20"/>
  <c r="H67" i="20"/>
  <c r="H66" i="20"/>
  <c r="H74" i="20"/>
  <c r="H73" i="20"/>
  <c r="H72" i="20"/>
  <c r="H71" i="20"/>
  <c r="H85" i="20"/>
  <c r="H84" i="20"/>
  <c r="H83" i="20"/>
  <c r="H82" i="20"/>
  <c r="H11" i="20"/>
  <c r="H10" i="20"/>
  <c r="H9" i="20"/>
  <c r="H8" i="20"/>
  <c r="H6" i="20"/>
  <c r="H5" i="20"/>
  <c r="H4" i="20"/>
  <c r="H3" i="20"/>
  <c r="H420" i="19"/>
  <c r="H419" i="19"/>
  <c r="H418" i="19"/>
  <c r="H417" i="19"/>
  <c r="H416" i="19"/>
  <c r="H410" i="19"/>
  <c r="H409" i="19"/>
  <c r="H408" i="19"/>
  <c r="H317" i="19"/>
  <c r="H316" i="19"/>
  <c r="H315" i="19"/>
  <c r="H314" i="19"/>
  <c r="H313" i="19"/>
  <c r="H312" i="19"/>
  <c r="H289" i="19"/>
  <c r="H367" i="19"/>
  <c r="H366" i="19"/>
  <c r="H364" i="19"/>
  <c r="H363" i="19"/>
  <c r="H330" i="19"/>
  <c r="H329" i="19"/>
  <c r="H327" i="19"/>
  <c r="H326" i="19"/>
  <c r="H324" i="19"/>
  <c r="H323" i="19"/>
  <c r="H310" i="19"/>
  <c r="H309" i="19"/>
  <c r="H303" i="19"/>
  <c r="H302" i="19"/>
  <c r="H300" i="19"/>
  <c r="H299" i="19"/>
  <c r="H295" i="19"/>
  <c r="H294" i="19"/>
  <c r="H206" i="19"/>
  <c r="H205" i="19"/>
  <c r="H203" i="19"/>
  <c r="H202" i="19"/>
  <c r="H200" i="19"/>
  <c r="H199" i="19"/>
  <c r="H198" i="19"/>
  <c r="H197" i="19"/>
  <c r="H196" i="19"/>
  <c r="H173" i="19"/>
  <c r="H172" i="19"/>
  <c r="H170" i="19"/>
  <c r="H155" i="19"/>
  <c r="H81" i="19"/>
  <c r="H58" i="19"/>
  <c r="H57" i="19"/>
  <c r="H60" i="19"/>
  <c r="H62" i="19"/>
  <c r="H461" i="19"/>
  <c r="H460" i="19"/>
  <c r="H459" i="19"/>
  <c r="H457" i="19"/>
  <c r="H456" i="19"/>
  <c r="H455" i="19"/>
  <c r="H432" i="19"/>
  <c r="H431" i="19"/>
  <c r="H430" i="19"/>
  <c r="H424" i="19"/>
  <c r="H423" i="19"/>
  <c r="H422" i="19"/>
  <c r="H414" i="19"/>
  <c r="H413" i="19"/>
  <c r="H412" i="19"/>
  <c r="H321" i="19"/>
  <c r="H320" i="19"/>
  <c r="H319" i="19"/>
  <c r="H307" i="19"/>
  <c r="H306" i="19"/>
  <c r="H305" i="19"/>
  <c r="H100" i="19"/>
  <c r="H99" i="19"/>
  <c r="H98" i="19"/>
  <c r="H83" i="19"/>
  <c r="H82" i="19"/>
  <c r="H12" i="19"/>
  <c r="H11" i="19"/>
  <c r="H255" i="19"/>
  <c r="H146" i="19"/>
  <c r="H145" i="19"/>
  <c r="H142" i="19"/>
  <c r="H141" i="19"/>
  <c r="H138" i="19"/>
  <c r="H137" i="19"/>
  <c r="H134" i="19"/>
  <c r="H133" i="19"/>
  <c r="H130" i="19"/>
  <c r="H129" i="19"/>
  <c r="H55" i="19"/>
  <c r="H54" i="19"/>
  <c r="H51" i="19"/>
  <c r="H50" i="19"/>
  <c r="H13" i="19"/>
  <c r="H10" i="19"/>
  <c r="H8" i="19"/>
  <c r="H406" i="19"/>
  <c r="H405" i="19"/>
  <c r="H404" i="19"/>
  <c r="H403" i="19"/>
  <c r="H401" i="19"/>
  <c r="H400" i="19"/>
  <c r="H399" i="19"/>
  <c r="H398" i="19"/>
  <c r="H273" i="19"/>
  <c r="H272" i="19"/>
  <c r="H271" i="19"/>
  <c r="H270" i="19"/>
  <c r="H111" i="19"/>
  <c r="H110" i="19"/>
  <c r="H109" i="19"/>
  <c r="H108" i="19"/>
  <c r="H106" i="19"/>
  <c r="H105" i="19"/>
  <c r="H104" i="19"/>
  <c r="H103" i="19"/>
  <c r="H18" i="19"/>
  <c r="H17" i="19"/>
  <c r="H16" i="19"/>
  <c r="H15" i="19"/>
  <c r="H5" i="19"/>
  <c r="H6" i="19"/>
  <c r="H4" i="19"/>
  <c r="H3" i="19"/>
  <c r="H297" i="19"/>
  <c r="H286" i="19"/>
  <c r="H284" i="19"/>
  <c r="H282" i="19"/>
  <c r="H280" i="19"/>
  <c r="H278" i="19"/>
  <c r="H275" i="19"/>
  <c r="H264" i="19"/>
  <c r="H252" i="19"/>
  <c r="H249" i="19"/>
  <c r="H246" i="19"/>
  <c r="H15" i="27" s="1"/>
  <c r="H19" i="27" s="1"/>
  <c r="J19" i="27" s="1"/>
  <c r="H244" i="19"/>
  <c r="H242" i="19"/>
  <c r="H240" i="19"/>
  <c r="H238" i="19"/>
  <c r="H236" i="19"/>
  <c r="H234" i="19"/>
  <c r="H232" i="19"/>
  <c r="H224" i="19"/>
  <c r="H222" i="19"/>
  <c r="H220" i="19"/>
  <c r="H218" i="19"/>
  <c r="H216" i="19"/>
  <c r="H214" i="19"/>
  <c r="H212" i="19"/>
  <c r="H210" i="19"/>
  <c r="H208" i="19"/>
  <c r="H194" i="19"/>
  <c r="H192" i="19"/>
  <c r="H190" i="19"/>
  <c r="H187" i="19"/>
  <c r="H184" i="19"/>
  <c r="H181" i="19"/>
  <c r="H178" i="19"/>
  <c r="H176" i="19"/>
  <c r="H167" i="19"/>
  <c r="H164" i="19"/>
  <c r="H162" i="19"/>
  <c r="H160" i="19"/>
  <c r="H158" i="19"/>
  <c r="H152" i="19"/>
  <c r="H149" i="19"/>
  <c r="H126" i="19"/>
  <c r="H123" i="19"/>
  <c r="H121" i="19"/>
  <c r="H119" i="19"/>
  <c r="H117" i="19"/>
  <c r="H115" i="19"/>
  <c r="H113" i="19"/>
  <c r="H96" i="19"/>
  <c r="H93" i="19"/>
  <c r="H90" i="19"/>
  <c r="H87" i="19"/>
  <c r="H85" i="19"/>
  <c r="H79" i="19"/>
  <c r="H76" i="19"/>
  <c r="H74" i="19"/>
  <c r="H72" i="19"/>
  <c r="H70" i="19"/>
  <c r="H68" i="19"/>
  <c r="H66" i="19"/>
  <c r="H64" i="19"/>
  <c r="H47" i="19"/>
  <c r="H44" i="19"/>
  <c r="H41" i="19"/>
  <c r="H38" i="19"/>
  <c r="H36" i="19"/>
  <c r="H34" i="19"/>
  <c r="H31" i="19"/>
  <c r="H28" i="19"/>
  <c r="H26" i="19"/>
  <c r="H24" i="19"/>
  <c r="H22" i="19"/>
  <c r="H20" i="19"/>
  <c r="K18" i="27" l="1"/>
  <c r="K29" i="27" s="1"/>
  <c r="M19" i="27"/>
  <c r="K19" i="27"/>
  <c r="E216" i="25"/>
  <c r="J216" i="25" s="1"/>
  <c r="J308" i="25"/>
  <c r="H136" i="26"/>
  <c r="H117" i="25"/>
  <c r="H271" i="25"/>
  <c r="H79" i="25"/>
  <c r="E74" i="25"/>
  <c r="H147" i="25"/>
  <c r="H159" i="25"/>
  <c r="H289" i="25"/>
  <c r="H27" i="25"/>
  <c r="H280" i="25"/>
  <c r="H53" i="26"/>
  <c r="H144" i="26"/>
  <c r="H38" i="26"/>
  <c r="E134" i="25"/>
  <c r="E106" i="26"/>
  <c r="H47" i="26"/>
  <c r="K314" i="25"/>
  <c r="M314" i="25"/>
  <c r="E147" i="25"/>
  <c r="J147" i="25" s="1"/>
  <c r="H94" i="26"/>
  <c r="H299" i="25"/>
  <c r="J299" i="25" s="1"/>
  <c r="H118" i="26"/>
  <c r="E271" i="25"/>
  <c r="E53" i="26"/>
  <c r="J53" i="26" s="1"/>
  <c r="H175" i="25"/>
  <c r="H235" i="25"/>
  <c r="E68" i="26"/>
  <c r="H193" i="25"/>
  <c r="E175" i="25"/>
  <c r="H225" i="25"/>
  <c r="H126" i="26"/>
  <c r="E144" i="26"/>
  <c r="J79" i="25"/>
  <c r="E47" i="26"/>
  <c r="J47" i="26" s="1"/>
  <c r="E126" i="26"/>
  <c r="E117" i="25"/>
  <c r="H98" i="25"/>
  <c r="H19" i="25"/>
  <c r="H304" i="25"/>
  <c r="J304" i="25" s="1"/>
  <c r="E65" i="25"/>
  <c r="J65" i="25" s="1"/>
  <c r="E118" i="26"/>
  <c r="K161" i="26"/>
  <c r="K162" i="26"/>
  <c r="M162" i="26"/>
  <c r="E245" i="25"/>
  <c r="K162" i="25"/>
  <c r="K161" i="25"/>
  <c r="M162" i="25"/>
  <c r="H47" i="25"/>
  <c r="H39" i="25"/>
  <c r="E289" i="25"/>
  <c r="E77" i="26"/>
  <c r="E82" i="26" s="1"/>
  <c r="J82" i="26" s="1"/>
  <c r="H60" i="26"/>
  <c r="E197" i="25"/>
  <c r="J197" i="25" s="1"/>
  <c r="E206" i="25"/>
  <c r="E136" i="26"/>
  <c r="J136" i="26" s="1"/>
  <c r="M136" i="26" s="1"/>
  <c r="H74" i="25"/>
  <c r="J74" i="25" s="1"/>
  <c r="E24" i="26"/>
  <c r="E19" i="25"/>
  <c r="K308" i="25"/>
  <c r="M308" i="25"/>
  <c r="E150" i="26"/>
  <c r="J150" i="26" s="1"/>
  <c r="E255" i="25"/>
  <c r="E27" i="25"/>
  <c r="H59" i="25"/>
  <c r="H68" i="26"/>
  <c r="H24" i="26"/>
  <c r="E38" i="26"/>
  <c r="J38" i="26" s="1"/>
  <c r="E108" i="25"/>
  <c r="J108" i="25" s="1"/>
  <c r="H245" i="25"/>
  <c r="H180" i="25"/>
  <c r="E259" i="25"/>
  <c r="J259" i="25" s="1"/>
  <c r="E280" i="25"/>
  <c r="E180" i="25"/>
  <c r="H82" i="26"/>
  <c r="M311" i="25"/>
  <c r="K311" i="25"/>
  <c r="H255" i="25"/>
  <c r="E235" i="25"/>
  <c r="J235" i="25" s="1"/>
  <c r="H106" i="26"/>
  <c r="E98" i="25"/>
  <c r="E59" i="25"/>
  <c r="H206" i="25"/>
  <c r="E94" i="26"/>
  <c r="E225" i="25"/>
  <c r="E89" i="25"/>
  <c r="E47" i="25"/>
  <c r="J47" i="25" s="1"/>
  <c r="E193" i="25"/>
  <c r="J193" i="25" s="1"/>
  <c r="K193" i="25" s="1"/>
  <c r="H108" i="25"/>
  <c r="H89" i="25"/>
  <c r="H134" i="25"/>
  <c r="E32" i="26"/>
  <c r="J32" i="26" s="1"/>
  <c r="K31" i="26" s="1"/>
  <c r="E39" i="25"/>
  <c r="H57" i="18"/>
  <c r="H56" i="18"/>
  <c r="K30" i="27" l="1"/>
  <c r="K70" i="27"/>
  <c r="K68" i="27"/>
  <c r="K216" i="25"/>
  <c r="K215" i="25"/>
  <c r="M216" i="25"/>
  <c r="J19" i="25"/>
  <c r="K19" i="25" s="1"/>
  <c r="J271" i="25"/>
  <c r="K270" i="25" s="1"/>
  <c r="J39" i="25"/>
  <c r="K38" i="25" s="1"/>
  <c r="J280" i="25"/>
  <c r="M280" i="25" s="1"/>
  <c r="M193" i="25"/>
  <c r="J117" i="25"/>
  <c r="M117" i="25" s="1"/>
  <c r="J144" i="26"/>
  <c r="M144" i="26" s="1"/>
  <c r="J98" i="25"/>
  <c r="M98" i="25" s="1"/>
  <c r="J206" i="25"/>
  <c r="M206" i="25" s="1"/>
  <c r="J27" i="25"/>
  <c r="J289" i="25"/>
  <c r="K289" i="25" s="1"/>
  <c r="K136" i="26"/>
  <c r="J24" i="26"/>
  <c r="K23" i="26" s="1"/>
  <c r="J126" i="26"/>
  <c r="K126" i="26" s="1"/>
  <c r="M74" i="25"/>
  <c r="K74" i="25"/>
  <c r="K73" i="25"/>
  <c r="K299" i="25"/>
  <c r="M299" i="25"/>
  <c r="M53" i="26"/>
  <c r="K52" i="26"/>
  <c r="K53" i="26"/>
  <c r="M235" i="25"/>
  <c r="K235" i="25"/>
  <c r="K234" i="25"/>
  <c r="J245" i="25"/>
  <c r="M82" i="26"/>
  <c r="K82" i="26"/>
  <c r="K81" i="26"/>
  <c r="M197" i="25"/>
  <c r="K197" i="25"/>
  <c r="K196" i="25"/>
  <c r="J255" i="25"/>
  <c r="K37" i="26"/>
  <c r="M38" i="26"/>
  <c r="K38" i="26"/>
  <c r="M47" i="26"/>
  <c r="K46" i="26"/>
  <c r="K47" i="26"/>
  <c r="K79" i="25"/>
  <c r="K78" i="25"/>
  <c r="M79" i="25"/>
  <c r="M147" i="25"/>
  <c r="K146" i="25"/>
  <c r="K147" i="25"/>
  <c r="J118" i="26"/>
  <c r="J225" i="25"/>
  <c r="J175" i="25"/>
  <c r="J94" i="26"/>
  <c r="K150" i="26"/>
  <c r="K149" i="26"/>
  <c r="M289" i="25"/>
  <c r="M259" i="25"/>
  <c r="K259" i="25"/>
  <c r="K258" i="25"/>
  <c r="E119" i="25"/>
  <c r="E122" i="25" s="1"/>
  <c r="J122" i="25" s="1"/>
  <c r="K64" i="25"/>
  <c r="M65" i="25"/>
  <c r="K65" i="25"/>
  <c r="K192" i="25"/>
  <c r="M304" i="25"/>
  <c r="K304" i="25"/>
  <c r="J68" i="26"/>
  <c r="J106" i="26"/>
  <c r="K107" i="25"/>
  <c r="K108" i="25"/>
  <c r="M108" i="25"/>
  <c r="K47" i="25"/>
  <c r="K46" i="25"/>
  <c r="M47" i="25"/>
  <c r="J89" i="25"/>
  <c r="K26" i="25"/>
  <c r="K27" i="25"/>
  <c r="M27" i="25"/>
  <c r="E149" i="25"/>
  <c r="E159" i="25" s="1"/>
  <c r="J159" i="25" s="1"/>
  <c r="J180" i="25"/>
  <c r="K135" i="26"/>
  <c r="J59" i="25"/>
  <c r="J134" i="25"/>
  <c r="K32" i="26"/>
  <c r="M32" i="26"/>
  <c r="Q271" i="20"/>
  <c r="R271" i="20" s="1"/>
  <c r="T271" i="20" s="1"/>
  <c r="U271" i="20" s="1"/>
  <c r="Q269" i="20"/>
  <c r="R269" i="20" s="1"/>
  <c r="T269" i="20" s="1"/>
  <c r="U269" i="20" s="1"/>
  <c r="Q267" i="20"/>
  <c r="R267" i="20" s="1"/>
  <c r="T267" i="20" s="1"/>
  <c r="U267" i="20" s="1"/>
  <c r="Q265" i="20"/>
  <c r="R265" i="20" s="1"/>
  <c r="T265" i="20" s="1"/>
  <c r="U265" i="20" s="1"/>
  <c r="Q263" i="20"/>
  <c r="R263" i="20" s="1"/>
  <c r="T263" i="20" s="1"/>
  <c r="U263" i="20" s="1"/>
  <c r="Q261" i="20"/>
  <c r="R261" i="20" s="1"/>
  <c r="T261" i="20" s="1"/>
  <c r="U261" i="20" s="1"/>
  <c r="Q259" i="20"/>
  <c r="R259" i="20" s="1"/>
  <c r="T259" i="20" s="1"/>
  <c r="U259" i="20" s="1"/>
  <c r="Q257" i="20"/>
  <c r="R257" i="20" s="1"/>
  <c r="T257" i="20" s="1"/>
  <c r="U257" i="20" s="1"/>
  <c r="Q255" i="20"/>
  <c r="R255" i="20" s="1"/>
  <c r="T255" i="20" s="1"/>
  <c r="U255" i="20" s="1"/>
  <c r="Q253" i="20"/>
  <c r="R253" i="20" s="1"/>
  <c r="T253" i="20" s="1"/>
  <c r="U253" i="20" s="1"/>
  <c r="Q251" i="20"/>
  <c r="R251" i="20" s="1"/>
  <c r="T251" i="20" s="1"/>
  <c r="U251" i="20" s="1"/>
  <c r="Q249" i="20"/>
  <c r="R249" i="20" s="1"/>
  <c r="T249" i="20" s="1"/>
  <c r="U249" i="20" s="1"/>
  <c r="Q247" i="20"/>
  <c r="R247" i="20" s="1"/>
  <c r="T247" i="20" s="1"/>
  <c r="U247" i="20" s="1"/>
  <c r="Q245" i="20"/>
  <c r="R245" i="20" s="1"/>
  <c r="T245" i="20" s="1"/>
  <c r="U245" i="20" s="1"/>
  <c r="Q243" i="20"/>
  <c r="R243" i="20" s="1"/>
  <c r="T243" i="20" s="1"/>
  <c r="U243" i="20" s="1"/>
  <c r="Q240" i="20"/>
  <c r="R240" i="20" s="1"/>
  <c r="T240" i="20" s="1"/>
  <c r="U240" i="20" s="1"/>
  <c r="Q237" i="20"/>
  <c r="R237" i="20" s="1"/>
  <c r="T237" i="20" s="1"/>
  <c r="U237" i="20" s="1"/>
  <c r="Q234" i="20"/>
  <c r="R234" i="20" s="1"/>
  <c r="T234" i="20" s="1"/>
  <c r="U234" i="20" s="1"/>
  <c r="Q232" i="20"/>
  <c r="R232" i="20" s="1"/>
  <c r="T232" i="20" s="1"/>
  <c r="U232" i="20" s="1"/>
  <c r="Q226" i="20"/>
  <c r="R226" i="20" s="1"/>
  <c r="T226" i="20" s="1"/>
  <c r="U226" i="20" s="1"/>
  <c r="Q224" i="20"/>
  <c r="R224" i="20" s="1"/>
  <c r="T224" i="20" s="1"/>
  <c r="U224" i="20" s="1"/>
  <c r="Q222" i="20"/>
  <c r="R222" i="20" s="1"/>
  <c r="T222" i="20" s="1"/>
  <c r="U222" i="20" s="1"/>
  <c r="Q220" i="20"/>
  <c r="R220" i="20" s="1"/>
  <c r="T220" i="20" s="1"/>
  <c r="U220" i="20" s="1"/>
  <c r="Q218" i="20"/>
  <c r="R218" i="20" s="1"/>
  <c r="T218" i="20" s="1"/>
  <c r="U218" i="20" s="1"/>
  <c r="Q216" i="20"/>
  <c r="R216" i="20" s="1"/>
  <c r="T216" i="20" s="1"/>
  <c r="U216" i="20" s="1"/>
  <c r="Q214" i="20"/>
  <c r="R214" i="20" s="1"/>
  <c r="T214" i="20" s="1"/>
  <c r="U214" i="20" s="1"/>
  <c r="Q212" i="20"/>
  <c r="R212" i="20" s="1"/>
  <c r="T212" i="20" s="1"/>
  <c r="U212" i="20" s="1"/>
  <c r="Q210" i="20"/>
  <c r="R210" i="20" s="1"/>
  <c r="T210" i="20" s="1"/>
  <c r="U210" i="20" s="1"/>
  <c r="Q208" i="20"/>
  <c r="R208" i="20" s="1"/>
  <c r="T208" i="20" s="1"/>
  <c r="U208" i="20" s="1"/>
  <c r="Q206" i="20"/>
  <c r="R206" i="20" s="1"/>
  <c r="T206" i="20" s="1"/>
  <c r="U206" i="20" s="1"/>
  <c r="Q204" i="20"/>
  <c r="R204" i="20" s="1"/>
  <c r="T204" i="20" s="1"/>
  <c r="U204" i="20" s="1"/>
  <c r="Q202" i="20"/>
  <c r="R202" i="20" s="1"/>
  <c r="T202" i="20" s="1"/>
  <c r="U202" i="20" s="1"/>
  <c r="Q200" i="20"/>
  <c r="R200" i="20" s="1"/>
  <c r="T200" i="20" s="1"/>
  <c r="U200" i="20" s="1"/>
  <c r="Q198" i="20"/>
  <c r="R198" i="20" s="1"/>
  <c r="T198" i="20" s="1"/>
  <c r="U198" i="20" s="1"/>
  <c r="Q196" i="20"/>
  <c r="R196" i="20" s="1"/>
  <c r="T196" i="20" s="1"/>
  <c r="U196" i="20" s="1"/>
  <c r="Q194" i="20"/>
  <c r="R194" i="20" s="1"/>
  <c r="T194" i="20" s="1"/>
  <c r="U194" i="20" s="1"/>
  <c r="R192" i="20"/>
  <c r="T192" i="20" s="1"/>
  <c r="U192" i="20" s="1"/>
  <c r="Q192" i="20"/>
  <c r="Q190" i="20"/>
  <c r="R190" i="20" s="1"/>
  <c r="T190" i="20" s="1"/>
  <c r="U190" i="20" s="1"/>
  <c r="Q188" i="20"/>
  <c r="R188" i="20" s="1"/>
  <c r="T188" i="20" s="1"/>
  <c r="U188" i="20" s="1"/>
  <c r="Q186" i="20"/>
  <c r="R186" i="20" s="1"/>
  <c r="T186" i="20" s="1"/>
  <c r="U186" i="20" s="1"/>
  <c r="Q184" i="20"/>
  <c r="R184" i="20" s="1"/>
  <c r="T184" i="20" s="1"/>
  <c r="U184" i="20" s="1"/>
  <c r="Q182" i="20"/>
  <c r="R182" i="20" s="1"/>
  <c r="T182" i="20" s="1"/>
  <c r="U182" i="20" s="1"/>
  <c r="Q180" i="20"/>
  <c r="R180" i="20" s="1"/>
  <c r="T180" i="20" s="1"/>
  <c r="U180" i="20" s="1"/>
  <c r="Q178" i="20"/>
  <c r="R178" i="20" s="1"/>
  <c r="T178" i="20" s="1"/>
  <c r="U178" i="20" s="1"/>
  <c r="Q173" i="20"/>
  <c r="R173" i="20" s="1"/>
  <c r="T173" i="20" s="1"/>
  <c r="U173" i="20" s="1"/>
  <c r="Q168" i="20"/>
  <c r="R168" i="20" s="1"/>
  <c r="T168" i="20" s="1"/>
  <c r="U168" i="20" s="1"/>
  <c r="Q166" i="20"/>
  <c r="R166" i="20" s="1"/>
  <c r="T166" i="20" s="1"/>
  <c r="U166" i="20" s="1"/>
  <c r="Q164" i="20"/>
  <c r="R164" i="20" s="1"/>
  <c r="T164" i="20" s="1"/>
  <c r="U164" i="20" s="1"/>
  <c r="Q163" i="20"/>
  <c r="R163" i="20" s="1"/>
  <c r="T163" i="20" s="1"/>
  <c r="U163" i="20" s="1"/>
  <c r="Q161" i="20"/>
  <c r="R161" i="20" s="1"/>
  <c r="T161" i="20" s="1"/>
  <c r="U161" i="20" s="1"/>
  <c r="Q159" i="20"/>
  <c r="R159" i="20" s="1"/>
  <c r="T159" i="20" s="1"/>
  <c r="U159" i="20" s="1"/>
  <c r="Q157" i="20"/>
  <c r="R157" i="20" s="1"/>
  <c r="T157" i="20" s="1"/>
  <c r="U157" i="20" s="1"/>
  <c r="Q155" i="20"/>
  <c r="R155" i="20" s="1"/>
  <c r="T155" i="20" s="1"/>
  <c r="U155" i="20" s="1"/>
  <c r="Q153" i="20"/>
  <c r="R153" i="20" s="1"/>
  <c r="T153" i="20" s="1"/>
  <c r="U153" i="20" s="1"/>
  <c r="Q151" i="20"/>
  <c r="R151" i="20" s="1"/>
  <c r="T151" i="20" s="1"/>
  <c r="U151" i="20" s="1"/>
  <c r="Q149" i="20"/>
  <c r="R149" i="20" s="1"/>
  <c r="T149" i="20" s="1"/>
  <c r="U149" i="20" s="1"/>
  <c r="Q147" i="20"/>
  <c r="R147" i="20" s="1"/>
  <c r="T147" i="20" s="1"/>
  <c r="U147" i="20" s="1"/>
  <c r="Q145" i="20"/>
  <c r="R145" i="20" s="1"/>
  <c r="T145" i="20" s="1"/>
  <c r="U145" i="20" s="1"/>
  <c r="Q143" i="20"/>
  <c r="R143" i="20" s="1"/>
  <c r="T143" i="20" s="1"/>
  <c r="U143" i="20" s="1"/>
  <c r="Q141" i="20"/>
  <c r="R141" i="20" s="1"/>
  <c r="T141" i="20" s="1"/>
  <c r="U141" i="20" s="1"/>
  <c r="Q139" i="20"/>
  <c r="R139" i="20" s="1"/>
  <c r="T139" i="20" s="1"/>
  <c r="U139" i="20" s="1"/>
  <c r="Q137" i="20"/>
  <c r="R137" i="20" s="1"/>
  <c r="T137" i="20" s="1"/>
  <c r="U137" i="20" s="1"/>
  <c r="Q135" i="20"/>
  <c r="R135" i="20" s="1"/>
  <c r="T135" i="20" s="1"/>
  <c r="U135" i="20" s="1"/>
  <c r="Q133" i="20"/>
  <c r="R133" i="20" s="1"/>
  <c r="T133" i="20" s="1"/>
  <c r="U133" i="20" s="1"/>
  <c r="Q131" i="20"/>
  <c r="R131" i="20" s="1"/>
  <c r="T131" i="20" s="1"/>
  <c r="U131" i="20" s="1"/>
  <c r="Q129" i="20"/>
  <c r="R129" i="20" s="1"/>
  <c r="T129" i="20" s="1"/>
  <c r="U129" i="20" s="1"/>
  <c r="Q127" i="20"/>
  <c r="R127" i="20" s="1"/>
  <c r="T127" i="20" s="1"/>
  <c r="U127" i="20" s="1"/>
  <c r="Q125" i="20"/>
  <c r="R125" i="20" s="1"/>
  <c r="T125" i="20" s="1"/>
  <c r="U125" i="20" s="1"/>
  <c r="Q123" i="20"/>
  <c r="R123" i="20" s="1"/>
  <c r="T123" i="20" s="1"/>
  <c r="U123" i="20" s="1"/>
  <c r="Q121" i="20"/>
  <c r="R121" i="20" s="1"/>
  <c r="T121" i="20" s="1"/>
  <c r="U121" i="20" s="1"/>
  <c r="Q119" i="20"/>
  <c r="R119" i="20" s="1"/>
  <c r="T119" i="20" s="1"/>
  <c r="U119" i="20" s="1"/>
  <c r="Q117" i="20"/>
  <c r="R117" i="20" s="1"/>
  <c r="T117" i="20" s="1"/>
  <c r="U117" i="20" s="1"/>
  <c r="Q114" i="20"/>
  <c r="R114" i="20" s="1"/>
  <c r="T114" i="20" s="1"/>
  <c r="U114" i="20" s="1"/>
  <c r="Q111" i="20"/>
  <c r="R111" i="20" s="1"/>
  <c r="T111" i="20" s="1"/>
  <c r="U111" i="20" s="1"/>
  <c r="Q108" i="20"/>
  <c r="R108" i="20" s="1"/>
  <c r="T108" i="20" s="1"/>
  <c r="U108" i="20" s="1"/>
  <c r="Q106" i="20"/>
  <c r="R106" i="20" s="1"/>
  <c r="T106" i="20" s="1"/>
  <c r="U106" i="20" s="1"/>
  <c r="Q100" i="20"/>
  <c r="R100" i="20" s="1"/>
  <c r="T100" i="20" s="1"/>
  <c r="U100" i="20" s="1"/>
  <c r="Q98" i="20"/>
  <c r="R98" i="20" s="1"/>
  <c r="T98" i="20" s="1"/>
  <c r="U98" i="20" s="1"/>
  <c r="Q96" i="20"/>
  <c r="R96" i="20" s="1"/>
  <c r="T96" i="20" s="1"/>
  <c r="U96" i="20" s="1"/>
  <c r="Q91" i="20"/>
  <c r="R91" i="20" s="1"/>
  <c r="T91" i="20" s="1"/>
  <c r="U91" i="20" s="1"/>
  <c r="Q86" i="20"/>
  <c r="R86" i="20" s="1"/>
  <c r="T86" i="20" s="1"/>
  <c r="U86" i="20" s="1"/>
  <c r="Q81" i="20"/>
  <c r="R81" i="20" s="1"/>
  <c r="T81" i="20" s="1"/>
  <c r="U81" i="20" s="1"/>
  <c r="Q79" i="20"/>
  <c r="R79" i="20" s="1"/>
  <c r="T79" i="20" s="1"/>
  <c r="U79" i="20" s="1"/>
  <c r="Q77" i="20"/>
  <c r="R77" i="20" s="1"/>
  <c r="T77" i="20" s="1"/>
  <c r="U77" i="20" s="1"/>
  <c r="Q75" i="20"/>
  <c r="R75" i="20" s="1"/>
  <c r="T75" i="20" s="1"/>
  <c r="U75" i="20" s="1"/>
  <c r="Q70" i="20"/>
  <c r="R70" i="20" s="1"/>
  <c r="T70" i="20" s="1"/>
  <c r="U70" i="20" s="1"/>
  <c r="Q65" i="20"/>
  <c r="R65" i="20" s="1"/>
  <c r="T65" i="20" s="1"/>
  <c r="U65" i="20" s="1"/>
  <c r="Q63" i="20"/>
  <c r="R63" i="20" s="1"/>
  <c r="T63" i="20" s="1"/>
  <c r="U63" i="20" s="1"/>
  <c r="Q61" i="20"/>
  <c r="R61" i="20" s="1"/>
  <c r="T61" i="20" s="1"/>
  <c r="U61" i="20" s="1"/>
  <c r="Q59" i="20"/>
  <c r="R59" i="20" s="1"/>
  <c r="T59" i="20" s="1"/>
  <c r="U59" i="20" s="1"/>
  <c r="Q57" i="20"/>
  <c r="R57" i="20" s="1"/>
  <c r="T57" i="20" s="1"/>
  <c r="U57" i="20" s="1"/>
  <c r="Q55" i="20"/>
  <c r="R55" i="20" s="1"/>
  <c r="T55" i="20" s="1"/>
  <c r="U55" i="20" s="1"/>
  <c r="Q53" i="20"/>
  <c r="R53" i="20" s="1"/>
  <c r="T53" i="20" s="1"/>
  <c r="U53" i="20" s="1"/>
  <c r="Q51" i="20"/>
  <c r="R51" i="20" s="1"/>
  <c r="T51" i="20" s="1"/>
  <c r="U51" i="20" s="1"/>
  <c r="Q49" i="20"/>
  <c r="R49" i="20" s="1"/>
  <c r="T49" i="20" s="1"/>
  <c r="U49" i="20" s="1"/>
  <c r="Q47" i="20"/>
  <c r="R47" i="20" s="1"/>
  <c r="T47" i="20" s="1"/>
  <c r="U47" i="20" s="1"/>
  <c r="Q45" i="20"/>
  <c r="R45" i="20" s="1"/>
  <c r="T45" i="20" s="1"/>
  <c r="U45" i="20" s="1"/>
  <c r="Q43" i="20"/>
  <c r="R43" i="20" s="1"/>
  <c r="T43" i="20" s="1"/>
  <c r="U43" i="20" s="1"/>
  <c r="Q41" i="20"/>
  <c r="R41" i="20" s="1"/>
  <c r="T41" i="20" s="1"/>
  <c r="U41" i="20" s="1"/>
  <c r="Q39" i="20"/>
  <c r="R39" i="20" s="1"/>
  <c r="T39" i="20" s="1"/>
  <c r="U39" i="20" s="1"/>
  <c r="Q37" i="20"/>
  <c r="R37" i="20" s="1"/>
  <c r="T37" i="20" s="1"/>
  <c r="U37" i="20" s="1"/>
  <c r="Q35" i="20"/>
  <c r="R35" i="20" s="1"/>
  <c r="T35" i="20" s="1"/>
  <c r="U35" i="20" s="1"/>
  <c r="Q33" i="20"/>
  <c r="R33" i="20" s="1"/>
  <c r="T33" i="20" s="1"/>
  <c r="U33" i="20" s="1"/>
  <c r="Q31" i="20"/>
  <c r="R31" i="20" s="1"/>
  <c r="T31" i="20" s="1"/>
  <c r="U31" i="20" s="1"/>
  <c r="Q29" i="20"/>
  <c r="R29" i="20" s="1"/>
  <c r="T29" i="20" s="1"/>
  <c r="U29" i="20" s="1"/>
  <c r="Q27" i="20"/>
  <c r="R27" i="20" s="1"/>
  <c r="T27" i="20" s="1"/>
  <c r="U27" i="20" s="1"/>
  <c r="Q25" i="20"/>
  <c r="R25" i="20" s="1"/>
  <c r="T25" i="20" s="1"/>
  <c r="U25" i="20" s="1"/>
  <c r="Q23" i="20"/>
  <c r="R23" i="20" s="1"/>
  <c r="T23" i="20" s="1"/>
  <c r="U23" i="20" s="1"/>
  <c r="Q21" i="20"/>
  <c r="R21" i="20" s="1"/>
  <c r="T21" i="20" s="1"/>
  <c r="U21" i="20" s="1"/>
  <c r="Q19" i="20"/>
  <c r="R19" i="20" s="1"/>
  <c r="T19" i="20" s="1"/>
  <c r="U19" i="20" s="1"/>
  <c r="Q17" i="20"/>
  <c r="R17" i="20" s="1"/>
  <c r="T17" i="20" s="1"/>
  <c r="U17" i="20" s="1"/>
  <c r="Q14" i="20"/>
  <c r="R14" i="20" s="1"/>
  <c r="T14" i="20" s="1"/>
  <c r="U14" i="20" s="1"/>
  <c r="Q12" i="20"/>
  <c r="R12" i="20" s="1"/>
  <c r="T12" i="20" s="1"/>
  <c r="U12" i="20" s="1"/>
  <c r="Q7" i="20"/>
  <c r="R7" i="20" s="1"/>
  <c r="T7" i="20" s="1"/>
  <c r="U7" i="20" s="1"/>
  <c r="Q2" i="20"/>
  <c r="R2" i="20" s="1"/>
  <c r="T2" i="20" s="1"/>
  <c r="U2" i="20" s="1"/>
  <c r="Q464" i="19"/>
  <c r="R464" i="19" s="1"/>
  <c r="T464" i="19" s="1"/>
  <c r="U464" i="19" s="1"/>
  <c r="Q462" i="19"/>
  <c r="R462" i="19" s="1"/>
  <c r="T462" i="19" s="1"/>
  <c r="U462" i="19" s="1"/>
  <c r="Q458" i="19"/>
  <c r="R458" i="19" s="1"/>
  <c r="T458" i="19" s="1"/>
  <c r="U458" i="19" s="1"/>
  <c r="Q454" i="19"/>
  <c r="R454" i="19" s="1"/>
  <c r="T454" i="19" s="1"/>
  <c r="U454" i="19" s="1"/>
  <c r="Q453" i="19"/>
  <c r="R453" i="19" s="1"/>
  <c r="T453" i="19" s="1"/>
  <c r="U453" i="19" s="1"/>
  <c r="Q451" i="19"/>
  <c r="R451" i="19" s="1"/>
  <c r="T451" i="19" s="1"/>
  <c r="U451" i="19" s="1"/>
  <c r="Q449" i="19"/>
  <c r="R449" i="19" s="1"/>
  <c r="T449" i="19" s="1"/>
  <c r="U449" i="19" s="1"/>
  <c r="Q447" i="19"/>
  <c r="R447" i="19" s="1"/>
  <c r="T447" i="19" s="1"/>
  <c r="U447" i="19" s="1"/>
  <c r="Q445" i="19"/>
  <c r="R445" i="19" s="1"/>
  <c r="T445" i="19" s="1"/>
  <c r="U445" i="19" s="1"/>
  <c r="Q443" i="19"/>
  <c r="R443" i="19" s="1"/>
  <c r="T443" i="19" s="1"/>
  <c r="U443" i="19" s="1"/>
  <c r="Q441" i="19"/>
  <c r="R441" i="19" s="1"/>
  <c r="T441" i="19" s="1"/>
  <c r="U441" i="19" s="1"/>
  <c r="Q439" i="19"/>
  <c r="R439" i="19" s="1"/>
  <c r="T439" i="19" s="1"/>
  <c r="U439" i="19" s="1"/>
  <c r="Q437" i="19"/>
  <c r="R437" i="19" s="1"/>
  <c r="T437" i="19" s="1"/>
  <c r="U437" i="19" s="1"/>
  <c r="Q435" i="19"/>
  <c r="R435" i="19" s="1"/>
  <c r="T435" i="19" s="1"/>
  <c r="U435" i="19" s="1"/>
  <c r="Q433" i="19"/>
  <c r="R433" i="19" s="1"/>
  <c r="T433" i="19" s="1"/>
  <c r="U433" i="19" s="1"/>
  <c r="Q429" i="19"/>
  <c r="R429" i="19" s="1"/>
  <c r="T429" i="19" s="1"/>
  <c r="U429" i="19" s="1"/>
  <c r="Q425" i="19"/>
  <c r="R425" i="19" s="1"/>
  <c r="T425" i="19" s="1"/>
  <c r="U425" i="19" s="1"/>
  <c r="Q421" i="19"/>
  <c r="R421" i="19" s="1"/>
  <c r="T421" i="19" s="1"/>
  <c r="U421" i="19" s="1"/>
  <c r="Q415" i="19"/>
  <c r="R415" i="19" s="1"/>
  <c r="T415" i="19" s="1"/>
  <c r="U415" i="19" s="1"/>
  <c r="Q411" i="19"/>
  <c r="R411" i="19" s="1"/>
  <c r="T411" i="19" s="1"/>
  <c r="U411" i="19" s="1"/>
  <c r="Q407" i="19"/>
  <c r="R407" i="19" s="1"/>
  <c r="T407" i="19" s="1"/>
  <c r="U407" i="19" s="1"/>
  <c r="Q402" i="19"/>
  <c r="R402" i="19" s="1"/>
  <c r="T402" i="19" s="1"/>
  <c r="U402" i="19" s="1"/>
  <c r="Q397" i="19"/>
  <c r="R397" i="19" s="1"/>
  <c r="T397" i="19" s="1"/>
  <c r="U397" i="19" s="1"/>
  <c r="Q395" i="19"/>
  <c r="R395" i="19" s="1"/>
  <c r="T395" i="19" s="1"/>
  <c r="U395" i="19" s="1"/>
  <c r="Q391" i="19"/>
  <c r="R391" i="19" s="1"/>
  <c r="T391" i="19" s="1"/>
  <c r="U391" i="19" s="1"/>
  <c r="Q389" i="19"/>
  <c r="R389" i="19" s="1"/>
  <c r="T389" i="19" s="1"/>
  <c r="U389" i="19" s="1"/>
  <c r="Q383" i="19"/>
  <c r="R383" i="19" s="1"/>
  <c r="T383" i="19" s="1"/>
  <c r="U383" i="19" s="1"/>
  <c r="Q381" i="19"/>
  <c r="R381" i="19" s="1"/>
  <c r="T381" i="19" s="1"/>
  <c r="U381" i="19" s="1"/>
  <c r="Q379" i="19"/>
  <c r="R379" i="19" s="1"/>
  <c r="T379" i="19" s="1"/>
  <c r="U379" i="19" s="1"/>
  <c r="Q377" i="19"/>
  <c r="R377" i="19" s="1"/>
  <c r="T377" i="19" s="1"/>
  <c r="U377" i="19" s="1"/>
  <c r="Q374" i="19"/>
  <c r="R374" i="19" s="1"/>
  <c r="T374" i="19" s="1"/>
  <c r="U374" i="19" s="1"/>
  <c r="Q371" i="19"/>
  <c r="R371" i="19" s="1"/>
  <c r="T371" i="19" s="1"/>
  <c r="U371" i="19" s="1"/>
  <c r="Q368" i="19"/>
  <c r="R368" i="19" s="1"/>
  <c r="T368" i="19" s="1"/>
  <c r="U368" i="19" s="1"/>
  <c r="Q365" i="19"/>
  <c r="R365" i="19" s="1"/>
  <c r="T365" i="19" s="1"/>
  <c r="U365" i="19" s="1"/>
  <c r="Q362" i="19"/>
  <c r="R362" i="19" s="1"/>
  <c r="T362" i="19" s="1"/>
  <c r="U362" i="19" s="1"/>
  <c r="Q361" i="19"/>
  <c r="R361" i="19" s="1"/>
  <c r="T361" i="19" s="1"/>
  <c r="U361" i="19" s="1"/>
  <c r="Q359" i="19"/>
  <c r="R359" i="19" s="1"/>
  <c r="T359" i="19" s="1"/>
  <c r="U359" i="19" s="1"/>
  <c r="Q357" i="19"/>
  <c r="R357" i="19" s="1"/>
  <c r="T357" i="19" s="1"/>
  <c r="U357" i="19" s="1"/>
  <c r="Q355" i="19"/>
  <c r="R355" i="19" s="1"/>
  <c r="T355" i="19" s="1"/>
  <c r="U355" i="19" s="1"/>
  <c r="Q353" i="19"/>
  <c r="R353" i="19" s="1"/>
  <c r="T353" i="19" s="1"/>
  <c r="U353" i="19" s="1"/>
  <c r="Q351" i="19"/>
  <c r="R351" i="19" s="1"/>
  <c r="T351" i="19" s="1"/>
  <c r="U351" i="19" s="1"/>
  <c r="Q349" i="19"/>
  <c r="R349" i="19" s="1"/>
  <c r="T349" i="19" s="1"/>
  <c r="U349" i="19" s="1"/>
  <c r="Q347" i="19"/>
  <c r="R347" i="19" s="1"/>
  <c r="T347" i="19" s="1"/>
  <c r="U347" i="19" s="1"/>
  <c r="Q345" i="19"/>
  <c r="R345" i="19" s="1"/>
  <c r="T345" i="19" s="1"/>
  <c r="U345" i="19" s="1"/>
  <c r="Q343" i="19"/>
  <c r="R343" i="19" s="1"/>
  <c r="T343" i="19" s="1"/>
  <c r="U343" i="19" s="1"/>
  <c r="Q341" i="19"/>
  <c r="R341" i="19" s="1"/>
  <c r="T341" i="19" s="1"/>
  <c r="U341" i="19" s="1"/>
  <c r="Q339" i="19"/>
  <c r="R339" i="19" s="1"/>
  <c r="T339" i="19" s="1"/>
  <c r="U339" i="19" s="1"/>
  <c r="Q337" i="19"/>
  <c r="R337" i="19" s="1"/>
  <c r="T337" i="19" s="1"/>
  <c r="U337" i="19" s="1"/>
  <c r="Q335" i="19"/>
  <c r="R335" i="19" s="1"/>
  <c r="T335" i="19" s="1"/>
  <c r="U335" i="19" s="1"/>
  <c r="Q333" i="19"/>
  <c r="R333" i="19" s="1"/>
  <c r="T333" i="19" s="1"/>
  <c r="U333" i="19" s="1"/>
  <c r="Q331" i="19"/>
  <c r="R331" i="19" s="1"/>
  <c r="T331" i="19" s="1"/>
  <c r="U331" i="19" s="1"/>
  <c r="Q328" i="19"/>
  <c r="R328" i="19" s="1"/>
  <c r="T328" i="19" s="1"/>
  <c r="U328" i="19" s="1"/>
  <c r="Q325" i="19"/>
  <c r="R325" i="19" s="1"/>
  <c r="T325" i="19" s="1"/>
  <c r="U325" i="19" s="1"/>
  <c r="Q322" i="19"/>
  <c r="R322" i="19" s="1"/>
  <c r="T322" i="19" s="1"/>
  <c r="U322" i="19" s="1"/>
  <c r="R318" i="19"/>
  <c r="T318" i="19" s="1"/>
  <c r="U318" i="19" s="1"/>
  <c r="Q318" i="19"/>
  <c r="Q311" i="19"/>
  <c r="R311" i="19" s="1"/>
  <c r="T311" i="19" s="1"/>
  <c r="U311" i="19" s="1"/>
  <c r="Q308" i="19"/>
  <c r="R308" i="19" s="1"/>
  <c r="T308" i="19" s="1"/>
  <c r="U308" i="19" s="1"/>
  <c r="Q304" i="19"/>
  <c r="R304" i="19" s="1"/>
  <c r="T304" i="19" s="1"/>
  <c r="U304" i="19" s="1"/>
  <c r="Q301" i="19"/>
  <c r="R301" i="19" s="1"/>
  <c r="T301" i="19" s="1"/>
  <c r="U301" i="19" s="1"/>
  <c r="Q298" i="19"/>
  <c r="R298" i="19" s="1"/>
  <c r="T298" i="19" s="1"/>
  <c r="U298" i="19" s="1"/>
  <c r="R296" i="19"/>
  <c r="T296" i="19" s="1"/>
  <c r="U296" i="19" s="1"/>
  <c r="Q296" i="19"/>
  <c r="Q293" i="19"/>
  <c r="R293" i="19" s="1"/>
  <c r="T293" i="19" s="1"/>
  <c r="U293" i="19" s="1"/>
  <c r="Q290" i="19"/>
  <c r="R290" i="19" s="1"/>
  <c r="T290" i="19" s="1"/>
  <c r="U290" i="19" s="1"/>
  <c r="Q287" i="19"/>
  <c r="R287" i="19" s="1"/>
  <c r="T287" i="19" s="1"/>
  <c r="U287" i="19" s="1"/>
  <c r="Q285" i="19"/>
  <c r="R285" i="19" s="1"/>
  <c r="T285" i="19" s="1"/>
  <c r="U285" i="19" s="1"/>
  <c r="Q283" i="19"/>
  <c r="R283" i="19" s="1"/>
  <c r="T283" i="19" s="1"/>
  <c r="U283" i="19" s="1"/>
  <c r="Q281" i="19"/>
  <c r="R281" i="19" s="1"/>
  <c r="T281" i="19" s="1"/>
  <c r="U281" i="19" s="1"/>
  <c r="Q279" i="19"/>
  <c r="R279" i="19" s="1"/>
  <c r="T279" i="19" s="1"/>
  <c r="U279" i="19" s="1"/>
  <c r="Q276" i="19"/>
  <c r="R276" i="19" s="1"/>
  <c r="T276" i="19" s="1"/>
  <c r="U276" i="19" s="1"/>
  <c r="Q274" i="19"/>
  <c r="R274" i="19" s="1"/>
  <c r="T274" i="19" s="1"/>
  <c r="U274" i="19" s="1"/>
  <c r="Q269" i="19"/>
  <c r="R269" i="19" s="1"/>
  <c r="T269" i="19" s="1"/>
  <c r="U269" i="19" s="1"/>
  <c r="Q266" i="19"/>
  <c r="R266" i="19" s="1"/>
  <c r="T266" i="19" s="1"/>
  <c r="U266" i="19" s="1"/>
  <c r="Q265" i="19"/>
  <c r="R265" i="19" s="1"/>
  <c r="T265" i="19" s="1"/>
  <c r="U265" i="19" s="1"/>
  <c r="Q262" i="19"/>
  <c r="R262" i="19" s="1"/>
  <c r="T262" i="19" s="1"/>
  <c r="U262" i="19" s="1"/>
  <c r="Q257" i="19"/>
  <c r="R257" i="19" s="1"/>
  <c r="T257" i="19" s="1"/>
  <c r="U257" i="19" s="1"/>
  <c r="Q253" i="19"/>
  <c r="R253" i="19" s="1"/>
  <c r="T253" i="19" s="1"/>
  <c r="U253" i="19" s="1"/>
  <c r="Q250" i="19"/>
  <c r="R250" i="19" s="1"/>
  <c r="T250" i="19" s="1"/>
  <c r="U250" i="19" s="1"/>
  <c r="Q247" i="19"/>
  <c r="R247" i="19" s="1"/>
  <c r="T247" i="19" s="1"/>
  <c r="U247" i="19" s="1"/>
  <c r="Q245" i="19"/>
  <c r="R245" i="19" s="1"/>
  <c r="T245" i="19" s="1"/>
  <c r="U245" i="19" s="1"/>
  <c r="Q243" i="19"/>
  <c r="R243" i="19" s="1"/>
  <c r="T243" i="19" s="1"/>
  <c r="U243" i="19" s="1"/>
  <c r="Q241" i="19"/>
  <c r="R241" i="19" s="1"/>
  <c r="T241" i="19" s="1"/>
  <c r="U241" i="19" s="1"/>
  <c r="Q239" i="19"/>
  <c r="R239" i="19" s="1"/>
  <c r="T239" i="19" s="1"/>
  <c r="U239" i="19" s="1"/>
  <c r="Q237" i="19"/>
  <c r="R237" i="19" s="1"/>
  <c r="T237" i="19" s="1"/>
  <c r="U237" i="19" s="1"/>
  <c r="Q235" i="19"/>
  <c r="R235" i="19" s="1"/>
  <c r="T235" i="19" s="1"/>
  <c r="U235" i="19" s="1"/>
  <c r="Q233" i="19"/>
  <c r="R233" i="19" s="1"/>
  <c r="T233" i="19" s="1"/>
  <c r="U233" i="19" s="1"/>
  <c r="Q231" i="19"/>
  <c r="R231" i="19" s="1"/>
  <c r="T231" i="19" s="1"/>
  <c r="U231" i="19" s="1"/>
  <c r="Q228" i="19"/>
  <c r="R228" i="19" s="1"/>
  <c r="T228" i="19" s="1"/>
  <c r="U228" i="19" s="1"/>
  <c r="Q225" i="19"/>
  <c r="R225" i="19" s="1"/>
  <c r="T225" i="19" s="1"/>
  <c r="U225" i="19" s="1"/>
  <c r="Q223" i="19"/>
  <c r="R223" i="19" s="1"/>
  <c r="T223" i="19" s="1"/>
  <c r="U223" i="19" s="1"/>
  <c r="Q221" i="19"/>
  <c r="R221" i="19" s="1"/>
  <c r="T221" i="19" s="1"/>
  <c r="U221" i="19" s="1"/>
  <c r="Q219" i="19"/>
  <c r="R219" i="19" s="1"/>
  <c r="T219" i="19" s="1"/>
  <c r="U219" i="19" s="1"/>
  <c r="Q217" i="19"/>
  <c r="R217" i="19" s="1"/>
  <c r="T217" i="19" s="1"/>
  <c r="U217" i="19" s="1"/>
  <c r="Q215" i="19"/>
  <c r="R215" i="19" s="1"/>
  <c r="T215" i="19" s="1"/>
  <c r="U215" i="19" s="1"/>
  <c r="Q213" i="19"/>
  <c r="R213" i="19" s="1"/>
  <c r="T213" i="19" s="1"/>
  <c r="U213" i="19" s="1"/>
  <c r="Q211" i="19"/>
  <c r="R211" i="19" s="1"/>
  <c r="T211" i="19" s="1"/>
  <c r="U211" i="19" s="1"/>
  <c r="Q209" i="19"/>
  <c r="R209" i="19" s="1"/>
  <c r="T209" i="19" s="1"/>
  <c r="U209" i="19" s="1"/>
  <c r="Q207" i="19"/>
  <c r="R207" i="19" s="1"/>
  <c r="T207" i="19" s="1"/>
  <c r="U207" i="19" s="1"/>
  <c r="Q204" i="19"/>
  <c r="R204" i="19" s="1"/>
  <c r="T204" i="19" s="1"/>
  <c r="U204" i="19" s="1"/>
  <c r="Q201" i="19"/>
  <c r="R201" i="19" s="1"/>
  <c r="T201" i="19" s="1"/>
  <c r="U201" i="19" s="1"/>
  <c r="Q195" i="19"/>
  <c r="R195" i="19" s="1"/>
  <c r="T195" i="19" s="1"/>
  <c r="U195" i="19" s="1"/>
  <c r="Q193" i="19"/>
  <c r="R193" i="19" s="1"/>
  <c r="T193" i="19" s="1"/>
  <c r="U193" i="19" s="1"/>
  <c r="Q191" i="19"/>
  <c r="R191" i="19" s="1"/>
  <c r="T191" i="19" s="1"/>
  <c r="U191" i="19" s="1"/>
  <c r="Q188" i="19"/>
  <c r="R188" i="19" s="1"/>
  <c r="T188" i="19" s="1"/>
  <c r="U188" i="19" s="1"/>
  <c r="Q185" i="19"/>
  <c r="R185" i="19" s="1"/>
  <c r="T185" i="19" s="1"/>
  <c r="U185" i="19" s="1"/>
  <c r="Q182" i="19"/>
  <c r="R182" i="19" s="1"/>
  <c r="T182" i="19" s="1"/>
  <c r="U182" i="19" s="1"/>
  <c r="Q179" i="19"/>
  <c r="R179" i="19" s="1"/>
  <c r="T179" i="19" s="1"/>
  <c r="U179" i="19" s="1"/>
  <c r="Q177" i="19"/>
  <c r="R177" i="19" s="1"/>
  <c r="T177" i="19" s="1"/>
  <c r="U177" i="19" s="1"/>
  <c r="Q174" i="19"/>
  <c r="R174" i="19" s="1"/>
  <c r="T174" i="19" s="1"/>
  <c r="U174" i="19" s="1"/>
  <c r="Q171" i="19"/>
  <c r="R171" i="19" s="1"/>
  <c r="T171" i="19" s="1"/>
  <c r="U171" i="19" s="1"/>
  <c r="Q168" i="19"/>
  <c r="R168" i="19" s="1"/>
  <c r="T168" i="19" s="1"/>
  <c r="U168" i="19" s="1"/>
  <c r="Q165" i="19"/>
  <c r="R165" i="19" s="1"/>
  <c r="T165" i="19" s="1"/>
  <c r="U165" i="19" s="1"/>
  <c r="Q163" i="19"/>
  <c r="R163" i="19" s="1"/>
  <c r="T163" i="19" s="1"/>
  <c r="U163" i="19" s="1"/>
  <c r="Q161" i="19"/>
  <c r="R161" i="19" s="1"/>
  <c r="T161" i="19" s="1"/>
  <c r="U161" i="19" s="1"/>
  <c r="Q159" i="19"/>
  <c r="R159" i="19" s="1"/>
  <c r="T159" i="19" s="1"/>
  <c r="U159" i="19" s="1"/>
  <c r="Q156" i="19"/>
  <c r="R156" i="19" s="1"/>
  <c r="T156" i="19" s="1"/>
  <c r="U156" i="19" s="1"/>
  <c r="Q153" i="19"/>
  <c r="R153" i="19" s="1"/>
  <c r="T153" i="19" s="1"/>
  <c r="U153" i="19" s="1"/>
  <c r="Q150" i="19"/>
  <c r="R150" i="19" s="1"/>
  <c r="T150" i="19" s="1"/>
  <c r="U150" i="19" s="1"/>
  <c r="Q147" i="19"/>
  <c r="R147" i="19" s="1"/>
  <c r="T147" i="19" s="1"/>
  <c r="U147" i="19" s="1"/>
  <c r="Q143" i="19"/>
  <c r="R143" i="19" s="1"/>
  <c r="T143" i="19" s="1"/>
  <c r="U143" i="19" s="1"/>
  <c r="Q139" i="19"/>
  <c r="R139" i="19" s="1"/>
  <c r="T139" i="19" s="1"/>
  <c r="U139" i="19" s="1"/>
  <c r="Q135" i="19"/>
  <c r="R135" i="19" s="1"/>
  <c r="T135" i="19" s="1"/>
  <c r="U135" i="19" s="1"/>
  <c r="Q131" i="19"/>
  <c r="R131" i="19" s="1"/>
  <c r="T131" i="19" s="1"/>
  <c r="U131" i="19" s="1"/>
  <c r="Q127" i="19"/>
  <c r="R127" i="19" s="1"/>
  <c r="T127" i="19" s="1"/>
  <c r="U127" i="19" s="1"/>
  <c r="Q124" i="19"/>
  <c r="R124" i="19" s="1"/>
  <c r="T124" i="19" s="1"/>
  <c r="U124" i="19" s="1"/>
  <c r="Q122" i="19"/>
  <c r="R122" i="19" s="1"/>
  <c r="T122" i="19" s="1"/>
  <c r="U122" i="19" s="1"/>
  <c r="Q120" i="19"/>
  <c r="R120" i="19" s="1"/>
  <c r="T120" i="19" s="1"/>
  <c r="U120" i="19" s="1"/>
  <c r="Q118" i="19"/>
  <c r="R118" i="19" s="1"/>
  <c r="T118" i="19" s="1"/>
  <c r="U118" i="19" s="1"/>
  <c r="Q116" i="19"/>
  <c r="R116" i="19" s="1"/>
  <c r="T116" i="19" s="1"/>
  <c r="U116" i="19" s="1"/>
  <c r="Q114" i="19"/>
  <c r="R114" i="19" s="1"/>
  <c r="T114" i="19" s="1"/>
  <c r="U114" i="19" s="1"/>
  <c r="Q112" i="19"/>
  <c r="R112" i="19" s="1"/>
  <c r="T112" i="19" s="1"/>
  <c r="U112" i="19" s="1"/>
  <c r="Q107" i="19"/>
  <c r="R107" i="19" s="1"/>
  <c r="T107" i="19" s="1"/>
  <c r="U107" i="19" s="1"/>
  <c r="Q102" i="19"/>
  <c r="R102" i="19" s="1"/>
  <c r="T102" i="19" s="1"/>
  <c r="U102" i="19" s="1"/>
  <c r="Q101" i="19"/>
  <c r="R101" i="19" s="1"/>
  <c r="T101" i="19" s="1"/>
  <c r="U101" i="19" s="1"/>
  <c r="Q97" i="19"/>
  <c r="R97" i="19" s="1"/>
  <c r="T97" i="19" s="1"/>
  <c r="U97" i="19" s="1"/>
  <c r="Q94" i="19"/>
  <c r="R94" i="19" s="1"/>
  <c r="T94" i="19" s="1"/>
  <c r="U94" i="19" s="1"/>
  <c r="Q91" i="19"/>
  <c r="R91" i="19" s="1"/>
  <c r="T91" i="19" s="1"/>
  <c r="U91" i="19" s="1"/>
  <c r="Q88" i="19"/>
  <c r="R88" i="19" s="1"/>
  <c r="T88" i="19" s="1"/>
  <c r="U88" i="19" s="1"/>
  <c r="Q86" i="19"/>
  <c r="R86" i="19" s="1"/>
  <c r="T86" i="19" s="1"/>
  <c r="U86" i="19" s="1"/>
  <c r="Q84" i="19"/>
  <c r="R84" i="19" s="1"/>
  <c r="T84" i="19" s="1"/>
  <c r="U84" i="19" s="1"/>
  <c r="Q80" i="19"/>
  <c r="R80" i="19" s="1"/>
  <c r="T80" i="19" s="1"/>
  <c r="U80" i="19" s="1"/>
  <c r="Q77" i="19"/>
  <c r="R77" i="19" s="1"/>
  <c r="T77" i="19" s="1"/>
  <c r="U77" i="19" s="1"/>
  <c r="Q75" i="19"/>
  <c r="R75" i="19" s="1"/>
  <c r="T75" i="19" s="1"/>
  <c r="U75" i="19" s="1"/>
  <c r="Q73" i="19"/>
  <c r="R73" i="19" s="1"/>
  <c r="T73" i="19" s="1"/>
  <c r="U73" i="19" s="1"/>
  <c r="Q71" i="19"/>
  <c r="R71" i="19" s="1"/>
  <c r="T71" i="19" s="1"/>
  <c r="U71" i="19" s="1"/>
  <c r="Q69" i="19"/>
  <c r="R69" i="19" s="1"/>
  <c r="T69" i="19" s="1"/>
  <c r="U69" i="19" s="1"/>
  <c r="Q67" i="19"/>
  <c r="R67" i="19" s="1"/>
  <c r="T67" i="19" s="1"/>
  <c r="U67" i="19" s="1"/>
  <c r="Q65" i="19"/>
  <c r="R65" i="19" s="1"/>
  <c r="T65" i="19" s="1"/>
  <c r="U65" i="19" s="1"/>
  <c r="Q63" i="19"/>
  <c r="R63" i="19" s="1"/>
  <c r="T63" i="19" s="1"/>
  <c r="U63" i="19" s="1"/>
  <c r="Q61" i="19"/>
  <c r="R61" i="19" s="1"/>
  <c r="T61" i="19" s="1"/>
  <c r="U61" i="19" s="1"/>
  <c r="Q59" i="19"/>
  <c r="R59" i="19" s="1"/>
  <c r="T59" i="19" s="1"/>
  <c r="U59" i="19" s="1"/>
  <c r="Q56" i="19"/>
  <c r="R56" i="19" s="1"/>
  <c r="T56" i="19" s="1"/>
  <c r="U56" i="19" s="1"/>
  <c r="Q52" i="19"/>
  <c r="R52" i="19" s="1"/>
  <c r="T52" i="19" s="1"/>
  <c r="U52" i="19" s="1"/>
  <c r="Q48" i="19"/>
  <c r="R48" i="19" s="1"/>
  <c r="T48" i="19" s="1"/>
  <c r="U48" i="19" s="1"/>
  <c r="Q45" i="19"/>
  <c r="R45" i="19" s="1"/>
  <c r="T45" i="19" s="1"/>
  <c r="U45" i="19" s="1"/>
  <c r="Q42" i="19"/>
  <c r="R42" i="19" s="1"/>
  <c r="T42" i="19" s="1"/>
  <c r="U42" i="19" s="1"/>
  <c r="Q39" i="19"/>
  <c r="R39" i="19" s="1"/>
  <c r="T39" i="19" s="1"/>
  <c r="U39" i="19" s="1"/>
  <c r="Q37" i="19"/>
  <c r="R37" i="19" s="1"/>
  <c r="T37" i="19" s="1"/>
  <c r="U37" i="19" s="1"/>
  <c r="Q35" i="19"/>
  <c r="R35" i="19" s="1"/>
  <c r="T35" i="19" s="1"/>
  <c r="U35" i="19" s="1"/>
  <c r="Q32" i="19"/>
  <c r="R32" i="19" s="1"/>
  <c r="T32" i="19" s="1"/>
  <c r="U32" i="19" s="1"/>
  <c r="Q29" i="19"/>
  <c r="R29" i="19" s="1"/>
  <c r="T29" i="19" s="1"/>
  <c r="U29" i="19" s="1"/>
  <c r="Q27" i="19"/>
  <c r="R27" i="19" s="1"/>
  <c r="T27" i="19" s="1"/>
  <c r="U27" i="19" s="1"/>
  <c r="Q25" i="19"/>
  <c r="R25" i="19" s="1"/>
  <c r="T25" i="19" s="1"/>
  <c r="U25" i="19" s="1"/>
  <c r="Q23" i="19"/>
  <c r="R23" i="19" s="1"/>
  <c r="T23" i="19" s="1"/>
  <c r="U23" i="19" s="1"/>
  <c r="Q21" i="19"/>
  <c r="R21" i="19" s="1"/>
  <c r="T21" i="19" s="1"/>
  <c r="U21" i="19" s="1"/>
  <c r="Q19" i="19"/>
  <c r="R19" i="19" s="1"/>
  <c r="T19" i="19" s="1"/>
  <c r="U19" i="19" s="1"/>
  <c r="Q14" i="19"/>
  <c r="R14" i="19" s="1"/>
  <c r="T14" i="19" s="1"/>
  <c r="U14" i="19" s="1"/>
  <c r="Q9" i="19"/>
  <c r="R9" i="19" s="1"/>
  <c r="T9" i="19" s="1"/>
  <c r="U9" i="19" s="1"/>
  <c r="Q7" i="19"/>
  <c r="R7" i="19" s="1"/>
  <c r="T7" i="19" s="1"/>
  <c r="U7" i="19" s="1"/>
  <c r="Q2" i="19"/>
  <c r="R2" i="19" s="1"/>
  <c r="T2" i="19" s="1"/>
  <c r="U2" i="19" s="1"/>
  <c r="Q1533" i="18"/>
  <c r="R1533" i="18" s="1"/>
  <c r="S1533" i="18" s="1"/>
  <c r="U1533" i="18" s="1"/>
  <c r="Q1530" i="18"/>
  <c r="R1530" i="18" s="1"/>
  <c r="S1530" i="18" s="1"/>
  <c r="U1530" i="18" s="1"/>
  <c r="Q1525" i="18"/>
  <c r="R1525" i="18" s="1"/>
  <c r="S1525" i="18" s="1"/>
  <c r="U1525" i="18" s="1"/>
  <c r="Q1523" i="18"/>
  <c r="R1523" i="18" s="1"/>
  <c r="S1523" i="18" s="1"/>
  <c r="U1523" i="18" s="1"/>
  <c r="Q1521" i="18"/>
  <c r="R1521" i="18" s="1"/>
  <c r="S1521" i="18" s="1"/>
  <c r="U1521" i="18" s="1"/>
  <c r="Q1519" i="18"/>
  <c r="R1519" i="18" s="1"/>
  <c r="S1519" i="18" s="1"/>
  <c r="U1519" i="18" s="1"/>
  <c r="Q1516" i="18"/>
  <c r="R1516" i="18" s="1"/>
  <c r="S1516" i="18" s="1"/>
  <c r="U1516" i="18" s="1"/>
  <c r="Q1514" i="18"/>
  <c r="R1514" i="18" s="1"/>
  <c r="S1514" i="18" s="1"/>
  <c r="U1514" i="18" s="1"/>
  <c r="Q1512" i="18"/>
  <c r="R1512" i="18" s="1"/>
  <c r="S1512" i="18" s="1"/>
  <c r="U1512" i="18" s="1"/>
  <c r="Q1510" i="18"/>
  <c r="R1510" i="18" s="1"/>
  <c r="S1510" i="18" s="1"/>
  <c r="U1510" i="18" s="1"/>
  <c r="Q1501" i="18"/>
  <c r="R1501" i="18" s="1"/>
  <c r="S1501" i="18" s="1"/>
  <c r="U1501" i="18" s="1"/>
  <c r="Q1499" i="18"/>
  <c r="R1499" i="18" s="1"/>
  <c r="S1499" i="18" s="1"/>
  <c r="U1499" i="18" s="1"/>
  <c r="Q1497" i="18"/>
  <c r="R1497" i="18" s="1"/>
  <c r="S1497" i="18" s="1"/>
  <c r="U1497" i="18" s="1"/>
  <c r="Q1494" i="18"/>
  <c r="R1494" i="18" s="1"/>
  <c r="S1494" i="18" s="1"/>
  <c r="U1494" i="18" s="1"/>
  <c r="Q1492" i="18"/>
  <c r="R1492" i="18" s="1"/>
  <c r="S1492" i="18" s="1"/>
  <c r="U1492" i="18" s="1"/>
  <c r="Q1490" i="18"/>
  <c r="R1490" i="18" s="1"/>
  <c r="S1490" i="18" s="1"/>
  <c r="U1490" i="18" s="1"/>
  <c r="Q1488" i="18"/>
  <c r="R1488" i="18" s="1"/>
  <c r="S1488" i="18" s="1"/>
  <c r="U1488" i="18" s="1"/>
  <c r="Q1486" i="18"/>
  <c r="R1486" i="18" s="1"/>
  <c r="S1486" i="18" s="1"/>
  <c r="U1486" i="18" s="1"/>
  <c r="Q1481" i="18"/>
  <c r="R1481" i="18" s="1"/>
  <c r="S1481" i="18" s="1"/>
  <c r="U1481" i="18" s="1"/>
  <c r="Q1474" i="18"/>
  <c r="R1474" i="18" s="1"/>
  <c r="S1474" i="18" s="1"/>
  <c r="U1474" i="18" s="1"/>
  <c r="Q1469" i="18"/>
  <c r="R1469" i="18" s="1"/>
  <c r="S1469" i="18" s="1"/>
  <c r="U1469" i="18" s="1"/>
  <c r="Q1464" i="18"/>
  <c r="R1464" i="18" s="1"/>
  <c r="S1464" i="18" s="1"/>
  <c r="U1464" i="18" s="1"/>
  <c r="Q1461" i="18"/>
  <c r="R1461" i="18" s="1"/>
  <c r="S1461" i="18" s="1"/>
  <c r="U1461" i="18" s="1"/>
  <c r="Q1458" i="18"/>
  <c r="R1458" i="18" s="1"/>
  <c r="S1458" i="18" s="1"/>
  <c r="U1458" i="18" s="1"/>
  <c r="Q1456" i="18"/>
  <c r="R1456" i="18" s="1"/>
  <c r="S1456" i="18" s="1"/>
  <c r="U1456" i="18" s="1"/>
  <c r="Q1454" i="18"/>
  <c r="R1454" i="18" s="1"/>
  <c r="S1454" i="18" s="1"/>
  <c r="U1454" i="18" s="1"/>
  <c r="Q1451" i="18"/>
  <c r="R1451" i="18" s="1"/>
  <c r="S1451" i="18" s="1"/>
  <c r="U1451" i="18" s="1"/>
  <c r="Q1448" i="18"/>
  <c r="R1448" i="18" s="1"/>
  <c r="S1448" i="18" s="1"/>
  <c r="U1448" i="18" s="1"/>
  <c r="Q1446" i="18"/>
  <c r="R1446" i="18" s="1"/>
  <c r="S1446" i="18" s="1"/>
  <c r="U1446" i="18" s="1"/>
  <c r="Q1444" i="18"/>
  <c r="R1444" i="18" s="1"/>
  <c r="S1444" i="18" s="1"/>
  <c r="U1444" i="18" s="1"/>
  <c r="Q1441" i="18"/>
  <c r="R1441" i="18" s="1"/>
  <c r="S1441" i="18" s="1"/>
  <c r="U1441" i="18" s="1"/>
  <c r="Q1438" i="18"/>
  <c r="R1438" i="18" s="1"/>
  <c r="S1438" i="18" s="1"/>
  <c r="U1438" i="18" s="1"/>
  <c r="Q1435" i="18"/>
  <c r="R1435" i="18" s="1"/>
  <c r="S1435" i="18" s="1"/>
  <c r="U1435" i="18" s="1"/>
  <c r="Q1432" i="18"/>
  <c r="R1432" i="18" s="1"/>
  <c r="S1432" i="18" s="1"/>
  <c r="U1432" i="18" s="1"/>
  <c r="Q1430" i="18"/>
  <c r="R1430" i="18" s="1"/>
  <c r="S1430" i="18" s="1"/>
  <c r="U1430" i="18" s="1"/>
  <c r="Q1427" i="18"/>
  <c r="R1427" i="18" s="1"/>
  <c r="S1427" i="18" s="1"/>
  <c r="U1427" i="18" s="1"/>
  <c r="Q1425" i="18"/>
  <c r="R1425" i="18" s="1"/>
  <c r="S1425" i="18" s="1"/>
  <c r="U1425" i="18" s="1"/>
  <c r="Q1422" i="18"/>
  <c r="R1422" i="18" s="1"/>
  <c r="S1422" i="18" s="1"/>
  <c r="U1422" i="18" s="1"/>
  <c r="Q1420" i="18"/>
  <c r="R1420" i="18" s="1"/>
  <c r="S1420" i="18" s="1"/>
  <c r="U1420" i="18" s="1"/>
  <c r="Q1418" i="18"/>
  <c r="R1418" i="18" s="1"/>
  <c r="S1418" i="18" s="1"/>
  <c r="U1418" i="18" s="1"/>
  <c r="Q1416" i="18"/>
  <c r="R1416" i="18" s="1"/>
  <c r="S1416" i="18" s="1"/>
  <c r="U1416" i="18" s="1"/>
  <c r="Q1414" i="18"/>
  <c r="R1414" i="18" s="1"/>
  <c r="S1414" i="18" s="1"/>
  <c r="U1414" i="18" s="1"/>
  <c r="Q1412" i="18"/>
  <c r="R1412" i="18" s="1"/>
  <c r="S1412" i="18" s="1"/>
  <c r="U1412" i="18" s="1"/>
  <c r="Q1410" i="18"/>
  <c r="R1410" i="18" s="1"/>
  <c r="S1410" i="18" s="1"/>
  <c r="U1410" i="18" s="1"/>
  <c r="Q1407" i="18"/>
  <c r="R1407" i="18" s="1"/>
  <c r="S1407" i="18" s="1"/>
  <c r="U1407" i="18" s="1"/>
  <c r="Q1405" i="18"/>
  <c r="R1405" i="18" s="1"/>
  <c r="S1405" i="18" s="1"/>
  <c r="U1405" i="18" s="1"/>
  <c r="Q1403" i="18"/>
  <c r="R1403" i="18" s="1"/>
  <c r="S1403" i="18" s="1"/>
  <c r="U1403" i="18" s="1"/>
  <c r="Q1401" i="18"/>
  <c r="R1401" i="18" s="1"/>
  <c r="S1401" i="18" s="1"/>
  <c r="U1401" i="18" s="1"/>
  <c r="Q1396" i="18"/>
  <c r="R1396" i="18" s="1"/>
  <c r="S1396" i="18" s="1"/>
  <c r="U1396" i="18" s="1"/>
  <c r="Q1394" i="18"/>
  <c r="R1394" i="18" s="1"/>
  <c r="S1394" i="18" s="1"/>
  <c r="U1394" i="18" s="1"/>
  <c r="Q1392" i="18"/>
  <c r="R1392" i="18" s="1"/>
  <c r="S1392" i="18" s="1"/>
  <c r="U1392" i="18" s="1"/>
  <c r="Q1390" i="18"/>
  <c r="R1390" i="18" s="1"/>
  <c r="S1390" i="18" s="1"/>
  <c r="U1390" i="18" s="1"/>
  <c r="Q1388" i="18"/>
  <c r="R1388" i="18" s="1"/>
  <c r="S1388" i="18" s="1"/>
  <c r="U1388" i="18" s="1"/>
  <c r="Q1386" i="18"/>
  <c r="R1386" i="18" s="1"/>
  <c r="S1386" i="18" s="1"/>
  <c r="U1386" i="18" s="1"/>
  <c r="Q1379" i="18"/>
  <c r="R1379" i="18" s="1"/>
  <c r="S1379" i="18" s="1"/>
  <c r="U1379" i="18" s="1"/>
  <c r="Q1377" i="18"/>
  <c r="R1377" i="18" s="1"/>
  <c r="S1377" i="18" s="1"/>
  <c r="U1377" i="18" s="1"/>
  <c r="Q1375" i="18"/>
  <c r="R1375" i="18" s="1"/>
  <c r="S1375" i="18" s="1"/>
  <c r="U1375" i="18" s="1"/>
  <c r="Q1372" i="18"/>
  <c r="R1372" i="18" s="1"/>
  <c r="S1372" i="18" s="1"/>
  <c r="U1372" i="18" s="1"/>
  <c r="Q1369" i="18"/>
  <c r="R1369" i="18" s="1"/>
  <c r="S1369" i="18" s="1"/>
  <c r="U1369" i="18" s="1"/>
  <c r="Q1367" i="18"/>
  <c r="R1367" i="18" s="1"/>
  <c r="S1367" i="18" s="1"/>
  <c r="U1367" i="18" s="1"/>
  <c r="Q1365" i="18"/>
  <c r="R1365" i="18" s="1"/>
  <c r="S1365" i="18" s="1"/>
  <c r="U1365" i="18" s="1"/>
  <c r="Q1362" i="18"/>
  <c r="R1362" i="18" s="1"/>
  <c r="S1362" i="18" s="1"/>
  <c r="U1362" i="18" s="1"/>
  <c r="Q1360" i="18"/>
  <c r="R1360" i="18" s="1"/>
  <c r="S1360" i="18" s="1"/>
  <c r="U1360" i="18" s="1"/>
  <c r="Q1357" i="18"/>
  <c r="R1357" i="18" s="1"/>
  <c r="S1357" i="18" s="1"/>
  <c r="U1357" i="18" s="1"/>
  <c r="Q1355" i="18"/>
  <c r="R1355" i="18" s="1"/>
  <c r="S1355" i="18" s="1"/>
  <c r="U1355" i="18" s="1"/>
  <c r="Q1353" i="18"/>
  <c r="R1353" i="18" s="1"/>
  <c r="S1353" i="18" s="1"/>
  <c r="U1353" i="18" s="1"/>
  <c r="Q1351" i="18"/>
  <c r="R1351" i="18" s="1"/>
  <c r="S1351" i="18" s="1"/>
  <c r="U1351" i="18" s="1"/>
  <c r="Q1349" i="18"/>
  <c r="R1349" i="18" s="1"/>
  <c r="S1349" i="18" s="1"/>
  <c r="U1349" i="18" s="1"/>
  <c r="Q1347" i="18"/>
  <c r="R1347" i="18" s="1"/>
  <c r="S1347" i="18" s="1"/>
  <c r="U1347" i="18" s="1"/>
  <c r="Q1345" i="18"/>
  <c r="R1345" i="18" s="1"/>
  <c r="S1345" i="18" s="1"/>
  <c r="U1345" i="18" s="1"/>
  <c r="Q1343" i="18"/>
  <c r="R1343" i="18" s="1"/>
  <c r="S1343" i="18" s="1"/>
  <c r="U1343" i="18" s="1"/>
  <c r="Q1341" i="18"/>
  <c r="R1341" i="18" s="1"/>
  <c r="S1341" i="18" s="1"/>
  <c r="U1341" i="18" s="1"/>
  <c r="Q1339" i="18"/>
  <c r="R1339" i="18" s="1"/>
  <c r="S1339" i="18" s="1"/>
  <c r="U1339" i="18" s="1"/>
  <c r="Q1337" i="18"/>
  <c r="R1337" i="18" s="1"/>
  <c r="S1337" i="18" s="1"/>
  <c r="U1337" i="18" s="1"/>
  <c r="Q1335" i="18"/>
  <c r="R1335" i="18" s="1"/>
  <c r="S1335" i="18" s="1"/>
  <c r="U1335" i="18" s="1"/>
  <c r="Q1333" i="18"/>
  <c r="R1333" i="18" s="1"/>
  <c r="S1333" i="18" s="1"/>
  <c r="U1333" i="18" s="1"/>
  <c r="Q1331" i="18"/>
  <c r="R1331" i="18" s="1"/>
  <c r="S1331" i="18" s="1"/>
  <c r="U1331" i="18" s="1"/>
  <c r="Q1329" i="18"/>
  <c r="R1329" i="18" s="1"/>
  <c r="S1329" i="18" s="1"/>
  <c r="U1329" i="18" s="1"/>
  <c r="Q1326" i="18"/>
  <c r="R1326" i="18" s="1"/>
  <c r="S1326" i="18" s="1"/>
  <c r="U1326" i="18" s="1"/>
  <c r="Q1317" i="18"/>
  <c r="R1317" i="18" s="1"/>
  <c r="S1317" i="18" s="1"/>
  <c r="U1317" i="18" s="1"/>
  <c r="Q1315" i="18"/>
  <c r="R1315" i="18" s="1"/>
  <c r="S1315" i="18" s="1"/>
  <c r="U1315" i="18" s="1"/>
  <c r="Q1313" i="18"/>
  <c r="R1313" i="18" s="1"/>
  <c r="S1313" i="18" s="1"/>
  <c r="U1313" i="18" s="1"/>
  <c r="Q1310" i="18"/>
  <c r="R1310" i="18" s="1"/>
  <c r="S1310" i="18" s="1"/>
  <c r="U1310" i="18" s="1"/>
  <c r="Q1304" i="18"/>
  <c r="R1304" i="18" s="1"/>
  <c r="S1304" i="18" s="1"/>
  <c r="U1304" i="18" s="1"/>
  <c r="Q1302" i="18"/>
  <c r="R1302" i="18" s="1"/>
  <c r="S1302" i="18" s="1"/>
  <c r="U1302" i="18" s="1"/>
  <c r="Q1296" i="18"/>
  <c r="R1296" i="18" s="1"/>
  <c r="S1296" i="18" s="1"/>
  <c r="U1296" i="18" s="1"/>
  <c r="Q1273" i="18"/>
  <c r="R1273" i="18" s="1"/>
  <c r="S1273" i="18" s="1"/>
  <c r="U1273" i="18" s="1"/>
  <c r="Q1268" i="18"/>
  <c r="R1268" i="18" s="1"/>
  <c r="S1268" i="18" s="1"/>
  <c r="U1268" i="18" s="1"/>
  <c r="Q1260" i="18"/>
  <c r="R1260" i="18" s="1"/>
  <c r="S1260" i="18" s="1"/>
  <c r="U1260" i="18" s="1"/>
  <c r="Q1258" i="18"/>
  <c r="R1258" i="18" s="1"/>
  <c r="S1258" i="18" s="1"/>
  <c r="U1258" i="18" s="1"/>
  <c r="Q1256" i="18"/>
  <c r="R1256" i="18" s="1"/>
  <c r="S1256" i="18" s="1"/>
  <c r="U1256" i="18" s="1"/>
  <c r="Q1254" i="18"/>
  <c r="R1254" i="18" s="1"/>
  <c r="S1254" i="18" s="1"/>
  <c r="U1254" i="18" s="1"/>
  <c r="Q1252" i="18"/>
  <c r="R1252" i="18" s="1"/>
  <c r="S1252" i="18" s="1"/>
  <c r="U1252" i="18" s="1"/>
  <c r="Q1250" i="18"/>
  <c r="R1250" i="18" s="1"/>
  <c r="S1250" i="18" s="1"/>
  <c r="U1250" i="18" s="1"/>
  <c r="Q1248" i="18"/>
  <c r="R1248" i="18" s="1"/>
  <c r="S1248" i="18" s="1"/>
  <c r="U1248" i="18" s="1"/>
  <c r="Q1246" i="18"/>
  <c r="R1246" i="18" s="1"/>
  <c r="S1246" i="18" s="1"/>
  <c r="U1246" i="18" s="1"/>
  <c r="Q1244" i="18"/>
  <c r="R1244" i="18" s="1"/>
  <c r="S1244" i="18" s="1"/>
  <c r="U1244" i="18" s="1"/>
  <c r="Q1242" i="18"/>
  <c r="R1242" i="18" s="1"/>
  <c r="S1242" i="18" s="1"/>
  <c r="U1242" i="18" s="1"/>
  <c r="Q1240" i="18"/>
  <c r="R1240" i="18" s="1"/>
  <c r="S1240" i="18" s="1"/>
  <c r="U1240" i="18" s="1"/>
  <c r="Q1238" i="18"/>
  <c r="R1238" i="18" s="1"/>
  <c r="S1238" i="18" s="1"/>
  <c r="U1238" i="18" s="1"/>
  <c r="Q1235" i="18"/>
  <c r="R1235" i="18" s="1"/>
  <c r="S1235" i="18" s="1"/>
  <c r="U1235" i="18" s="1"/>
  <c r="Q1226" i="18"/>
  <c r="R1226" i="18" s="1"/>
  <c r="S1226" i="18" s="1"/>
  <c r="U1226" i="18" s="1"/>
  <c r="Q1223" i="18"/>
  <c r="R1223" i="18" s="1"/>
  <c r="S1223" i="18" s="1"/>
  <c r="U1223" i="18" s="1"/>
  <c r="Q1220" i="18"/>
  <c r="R1220" i="18" s="1"/>
  <c r="S1220" i="18" s="1"/>
  <c r="U1220" i="18" s="1"/>
  <c r="Q1218" i="18"/>
  <c r="R1218" i="18" s="1"/>
  <c r="S1218" i="18" s="1"/>
  <c r="U1218" i="18" s="1"/>
  <c r="Q1216" i="18"/>
  <c r="R1216" i="18" s="1"/>
  <c r="S1216" i="18" s="1"/>
  <c r="U1216" i="18" s="1"/>
  <c r="Q1214" i="18"/>
  <c r="R1214" i="18" s="1"/>
  <c r="S1214" i="18" s="1"/>
  <c r="U1214" i="18" s="1"/>
  <c r="Q1212" i="18"/>
  <c r="R1212" i="18" s="1"/>
  <c r="S1212" i="18" s="1"/>
  <c r="U1212" i="18" s="1"/>
  <c r="Q1209" i="18"/>
  <c r="R1209" i="18" s="1"/>
  <c r="S1209" i="18" s="1"/>
  <c r="U1209" i="18" s="1"/>
  <c r="Q1206" i="18"/>
  <c r="R1206" i="18" s="1"/>
  <c r="S1206" i="18" s="1"/>
  <c r="U1206" i="18" s="1"/>
  <c r="Q1204" i="18"/>
  <c r="R1204" i="18" s="1"/>
  <c r="S1204" i="18" s="1"/>
  <c r="U1204" i="18" s="1"/>
  <c r="Q1202" i="18"/>
  <c r="R1202" i="18" s="1"/>
  <c r="S1202" i="18" s="1"/>
  <c r="U1202" i="18" s="1"/>
  <c r="Q1200" i="18"/>
  <c r="R1200" i="18" s="1"/>
  <c r="S1200" i="18" s="1"/>
  <c r="U1200" i="18" s="1"/>
  <c r="Q1198" i="18"/>
  <c r="R1198" i="18" s="1"/>
  <c r="S1198" i="18" s="1"/>
  <c r="U1198" i="18" s="1"/>
  <c r="Q1196" i="18"/>
  <c r="R1196" i="18" s="1"/>
  <c r="S1196" i="18" s="1"/>
  <c r="U1196" i="18" s="1"/>
  <c r="Q1194" i="18"/>
  <c r="R1194" i="18" s="1"/>
  <c r="S1194" i="18" s="1"/>
  <c r="U1194" i="18" s="1"/>
  <c r="Q1192" i="18"/>
  <c r="R1192" i="18" s="1"/>
  <c r="S1192" i="18" s="1"/>
  <c r="U1192" i="18" s="1"/>
  <c r="Q1190" i="18"/>
  <c r="R1190" i="18" s="1"/>
  <c r="S1190" i="18" s="1"/>
  <c r="U1190" i="18" s="1"/>
  <c r="Q1188" i="18"/>
  <c r="R1188" i="18" s="1"/>
  <c r="S1188" i="18" s="1"/>
  <c r="U1188" i="18" s="1"/>
  <c r="Q1181" i="18"/>
  <c r="R1181" i="18" s="1"/>
  <c r="S1181" i="18" s="1"/>
  <c r="U1181" i="18" s="1"/>
  <c r="Q1174" i="18"/>
  <c r="R1174" i="18" s="1"/>
  <c r="S1174" i="18" s="1"/>
  <c r="U1174" i="18" s="1"/>
  <c r="Q1169" i="18"/>
  <c r="R1169" i="18" s="1"/>
  <c r="S1169" i="18" s="1"/>
  <c r="U1169" i="18" s="1"/>
  <c r="Q1164" i="18"/>
  <c r="R1164" i="18" s="1"/>
  <c r="S1164" i="18" s="1"/>
  <c r="U1164" i="18" s="1"/>
  <c r="Q1159" i="18"/>
  <c r="R1159" i="18" s="1"/>
  <c r="S1159" i="18" s="1"/>
  <c r="U1159" i="18" s="1"/>
  <c r="Q1154" i="18"/>
  <c r="R1154" i="18" s="1"/>
  <c r="S1154" i="18" s="1"/>
  <c r="U1154" i="18" s="1"/>
  <c r="Q1152" i="18"/>
  <c r="R1152" i="18" s="1"/>
  <c r="S1152" i="18" s="1"/>
  <c r="U1152" i="18" s="1"/>
  <c r="Q1150" i="18"/>
  <c r="R1150" i="18" s="1"/>
  <c r="S1150" i="18" s="1"/>
  <c r="U1150" i="18" s="1"/>
  <c r="Q1148" i="18"/>
  <c r="R1148" i="18" s="1"/>
  <c r="S1148" i="18" s="1"/>
  <c r="U1148" i="18" s="1"/>
  <c r="Q1146" i="18"/>
  <c r="R1146" i="18" s="1"/>
  <c r="S1146" i="18" s="1"/>
  <c r="U1146" i="18" s="1"/>
  <c r="Q1144" i="18"/>
  <c r="R1144" i="18" s="1"/>
  <c r="S1144" i="18" s="1"/>
  <c r="U1144" i="18" s="1"/>
  <c r="Q1142" i="18"/>
  <c r="R1142" i="18" s="1"/>
  <c r="S1142" i="18" s="1"/>
  <c r="U1142" i="18" s="1"/>
  <c r="Q1140" i="18"/>
  <c r="R1140" i="18" s="1"/>
  <c r="S1140" i="18" s="1"/>
  <c r="U1140" i="18" s="1"/>
  <c r="Q1138" i="18"/>
  <c r="R1138" i="18" s="1"/>
  <c r="S1138" i="18" s="1"/>
  <c r="U1138" i="18" s="1"/>
  <c r="Q1136" i="18"/>
  <c r="R1136" i="18" s="1"/>
  <c r="S1136" i="18" s="1"/>
  <c r="U1136" i="18" s="1"/>
  <c r="Q1134" i="18"/>
  <c r="R1134" i="18" s="1"/>
  <c r="S1134" i="18" s="1"/>
  <c r="U1134" i="18" s="1"/>
  <c r="Q1132" i="18"/>
  <c r="R1132" i="18" s="1"/>
  <c r="S1132" i="18" s="1"/>
  <c r="U1132" i="18" s="1"/>
  <c r="Q1128" i="18"/>
  <c r="R1128" i="18" s="1"/>
  <c r="S1128" i="18" s="1"/>
  <c r="U1128" i="18" s="1"/>
  <c r="Q1126" i="18"/>
  <c r="R1126" i="18" s="1"/>
  <c r="S1126" i="18" s="1"/>
  <c r="U1126" i="18" s="1"/>
  <c r="Q1124" i="18"/>
  <c r="R1124" i="18" s="1"/>
  <c r="S1124" i="18" s="1"/>
  <c r="U1124" i="18" s="1"/>
  <c r="Q1122" i="18"/>
  <c r="R1122" i="18" s="1"/>
  <c r="S1122" i="18" s="1"/>
  <c r="U1122" i="18" s="1"/>
  <c r="Q1120" i="18"/>
  <c r="R1120" i="18" s="1"/>
  <c r="S1120" i="18" s="1"/>
  <c r="U1120" i="18" s="1"/>
  <c r="Q1118" i="18"/>
  <c r="R1118" i="18" s="1"/>
  <c r="S1118" i="18" s="1"/>
  <c r="U1118" i="18" s="1"/>
  <c r="Q1116" i="18"/>
  <c r="R1116" i="18" s="1"/>
  <c r="S1116" i="18" s="1"/>
  <c r="U1116" i="18" s="1"/>
  <c r="Q1114" i="18"/>
  <c r="R1114" i="18" s="1"/>
  <c r="S1114" i="18" s="1"/>
  <c r="U1114" i="18" s="1"/>
  <c r="Q1112" i="18"/>
  <c r="R1112" i="18" s="1"/>
  <c r="S1112" i="18" s="1"/>
  <c r="U1112" i="18" s="1"/>
  <c r="Q1110" i="18"/>
  <c r="R1110" i="18" s="1"/>
  <c r="S1110" i="18" s="1"/>
  <c r="U1110" i="18" s="1"/>
  <c r="Q1109" i="18"/>
  <c r="R1109" i="18" s="1"/>
  <c r="S1109" i="18" s="1"/>
  <c r="U1109" i="18" s="1"/>
  <c r="Q1106" i="18"/>
  <c r="R1106" i="18" s="1"/>
  <c r="S1106" i="18" s="1"/>
  <c r="U1106" i="18" s="1"/>
  <c r="Q1104" i="18"/>
  <c r="R1104" i="18" s="1"/>
  <c r="S1104" i="18" s="1"/>
  <c r="U1104" i="18" s="1"/>
  <c r="Q1102" i="18"/>
  <c r="R1102" i="18" s="1"/>
  <c r="S1102" i="18" s="1"/>
  <c r="U1102" i="18" s="1"/>
  <c r="Q1100" i="18"/>
  <c r="R1100" i="18" s="1"/>
  <c r="S1100" i="18" s="1"/>
  <c r="U1100" i="18" s="1"/>
  <c r="Q1098" i="18"/>
  <c r="R1098" i="18" s="1"/>
  <c r="S1098" i="18" s="1"/>
  <c r="U1098" i="18" s="1"/>
  <c r="Q1096" i="18"/>
  <c r="R1096" i="18" s="1"/>
  <c r="S1096" i="18" s="1"/>
  <c r="U1096" i="18" s="1"/>
  <c r="Q1094" i="18"/>
  <c r="R1094" i="18" s="1"/>
  <c r="S1094" i="18" s="1"/>
  <c r="U1094" i="18" s="1"/>
  <c r="Q1092" i="18"/>
  <c r="R1092" i="18" s="1"/>
  <c r="S1092" i="18" s="1"/>
  <c r="U1092" i="18" s="1"/>
  <c r="Q1090" i="18"/>
  <c r="R1090" i="18" s="1"/>
  <c r="S1090" i="18" s="1"/>
  <c r="U1090" i="18" s="1"/>
  <c r="Q1087" i="18"/>
  <c r="R1087" i="18" s="1"/>
  <c r="S1087" i="18" s="1"/>
  <c r="U1087" i="18" s="1"/>
  <c r="Q1085" i="18"/>
  <c r="R1085" i="18" s="1"/>
  <c r="S1085" i="18" s="1"/>
  <c r="U1085" i="18" s="1"/>
  <c r="Q1083" i="18"/>
  <c r="R1083" i="18" s="1"/>
  <c r="S1083" i="18" s="1"/>
  <c r="U1083" i="18" s="1"/>
  <c r="Q1081" i="18"/>
  <c r="R1081" i="18" s="1"/>
  <c r="S1081" i="18" s="1"/>
  <c r="U1081" i="18" s="1"/>
  <c r="Q1079" i="18"/>
  <c r="R1079" i="18" s="1"/>
  <c r="S1079" i="18" s="1"/>
  <c r="U1079" i="18" s="1"/>
  <c r="Q1072" i="18"/>
  <c r="R1072" i="18" s="1"/>
  <c r="S1072" i="18" s="1"/>
  <c r="U1072" i="18" s="1"/>
  <c r="Q1070" i="18"/>
  <c r="R1070" i="18" s="1"/>
  <c r="S1070" i="18" s="1"/>
  <c r="U1070" i="18" s="1"/>
  <c r="Q1068" i="18"/>
  <c r="R1068" i="18" s="1"/>
  <c r="S1068" i="18" s="1"/>
  <c r="U1068" i="18" s="1"/>
  <c r="Q1059" i="18"/>
  <c r="R1059" i="18" s="1"/>
  <c r="S1059" i="18" s="1"/>
  <c r="U1059" i="18" s="1"/>
  <c r="Q1050" i="18"/>
  <c r="R1050" i="18" s="1"/>
  <c r="S1050" i="18" s="1"/>
  <c r="U1050" i="18" s="1"/>
  <c r="Q1041" i="18"/>
  <c r="R1041" i="18" s="1"/>
  <c r="S1041" i="18" s="1"/>
  <c r="U1041" i="18" s="1"/>
  <c r="Q1032" i="18"/>
  <c r="R1032" i="18" s="1"/>
  <c r="S1032" i="18" s="1"/>
  <c r="U1032" i="18" s="1"/>
  <c r="Q1023" i="18"/>
  <c r="R1023" i="18" s="1"/>
  <c r="S1023" i="18" s="1"/>
  <c r="U1023" i="18" s="1"/>
  <c r="Q1018" i="18"/>
  <c r="R1018" i="18" s="1"/>
  <c r="S1018" i="18" s="1"/>
  <c r="U1018" i="18" s="1"/>
  <c r="Q1013" i="18"/>
  <c r="R1013" i="18" s="1"/>
  <c r="S1013" i="18" s="1"/>
  <c r="U1013" i="18" s="1"/>
  <c r="Q1008" i="18"/>
  <c r="R1008" i="18" s="1"/>
  <c r="S1008" i="18" s="1"/>
  <c r="U1008" i="18" s="1"/>
  <c r="Q1003" i="18"/>
  <c r="R1003" i="18" s="1"/>
  <c r="S1003" i="18" s="1"/>
  <c r="U1003" i="18" s="1"/>
  <c r="Q998" i="18"/>
  <c r="R998" i="18" s="1"/>
  <c r="S998" i="18" s="1"/>
  <c r="U998" i="18" s="1"/>
  <c r="Q995" i="18"/>
  <c r="R995" i="18" s="1"/>
  <c r="S995" i="18" s="1"/>
  <c r="U995" i="18" s="1"/>
  <c r="Q992" i="18"/>
  <c r="R992" i="18" s="1"/>
  <c r="S992" i="18" s="1"/>
  <c r="U992" i="18" s="1"/>
  <c r="Q990" i="18"/>
  <c r="R990" i="18" s="1"/>
  <c r="S990" i="18" s="1"/>
  <c r="U990" i="18" s="1"/>
  <c r="Q988" i="18"/>
  <c r="R988" i="18" s="1"/>
  <c r="S988" i="18" s="1"/>
  <c r="U988" i="18" s="1"/>
  <c r="Q985" i="18"/>
  <c r="R985" i="18" s="1"/>
  <c r="S985" i="18" s="1"/>
  <c r="U985" i="18" s="1"/>
  <c r="Q983" i="18"/>
  <c r="R983" i="18" s="1"/>
  <c r="S983" i="18" s="1"/>
  <c r="U983" i="18" s="1"/>
  <c r="Q978" i="18"/>
  <c r="R978" i="18" s="1"/>
  <c r="S978" i="18" s="1"/>
  <c r="U978" i="18" s="1"/>
  <c r="Q975" i="18"/>
  <c r="R975" i="18" s="1"/>
  <c r="S975" i="18" s="1"/>
  <c r="U975" i="18" s="1"/>
  <c r="Q972" i="18"/>
  <c r="R972" i="18" s="1"/>
  <c r="S972" i="18" s="1"/>
  <c r="U972" i="18" s="1"/>
  <c r="Q970" i="18"/>
  <c r="R970" i="18" s="1"/>
  <c r="S970" i="18" s="1"/>
  <c r="U970" i="18" s="1"/>
  <c r="Q968" i="18"/>
  <c r="R968" i="18" s="1"/>
  <c r="S968" i="18" s="1"/>
  <c r="U968" i="18" s="1"/>
  <c r="Q966" i="18"/>
  <c r="R966" i="18" s="1"/>
  <c r="S966" i="18" s="1"/>
  <c r="U966" i="18" s="1"/>
  <c r="Q964" i="18"/>
  <c r="R964" i="18" s="1"/>
  <c r="S964" i="18" s="1"/>
  <c r="U964" i="18" s="1"/>
  <c r="Q962" i="18"/>
  <c r="R962" i="18" s="1"/>
  <c r="S962" i="18" s="1"/>
  <c r="U962" i="18" s="1"/>
  <c r="Q960" i="18"/>
  <c r="R960" i="18" s="1"/>
  <c r="S960" i="18" s="1"/>
  <c r="U960" i="18" s="1"/>
  <c r="Q958" i="18"/>
  <c r="R958" i="18" s="1"/>
  <c r="S958" i="18" s="1"/>
  <c r="U958" i="18" s="1"/>
  <c r="Q955" i="18"/>
  <c r="R955" i="18" s="1"/>
  <c r="S955" i="18" s="1"/>
  <c r="U955" i="18" s="1"/>
  <c r="Q952" i="18"/>
  <c r="R952" i="18" s="1"/>
  <c r="S952" i="18" s="1"/>
  <c r="U952" i="18" s="1"/>
  <c r="Q950" i="18"/>
  <c r="R950" i="18" s="1"/>
  <c r="S950" i="18" s="1"/>
  <c r="U950" i="18" s="1"/>
  <c r="Q948" i="18"/>
  <c r="R948" i="18" s="1"/>
  <c r="S948" i="18" s="1"/>
  <c r="U948" i="18" s="1"/>
  <c r="Q945" i="18"/>
  <c r="R945" i="18" s="1"/>
  <c r="S945" i="18" s="1"/>
  <c r="U945" i="18" s="1"/>
  <c r="Q943" i="18"/>
  <c r="R943" i="18" s="1"/>
  <c r="S943" i="18" s="1"/>
  <c r="U943" i="18" s="1"/>
  <c r="Q941" i="18"/>
  <c r="R941" i="18" s="1"/>
  <c r="S941" i="18" s="1"/>
  <c r="U941" i="18" s="1"/>
  <c r="Q939" i="18"/>
  <c r="R939" i="18" s="1"/>
  <c r="S939" i="18" s="1"/>
  <c r="U939" i="18" s="1"/>
  <c r="Q936" i="18"/>
  <c r="R936" i="18" s="1"/>
  <c r="S936" i="18" s="1"/>
  <c r="U936" i="18" s="1"/>
  <c r="Q934" i="18"/>
  <c r="R934" i="18" s="1"/>
  <c r="S934" i="18" s="1"/>
  <c r="U934" i="18" s="1"/>
  <c r="Q932" i="18"/>
  <c r="R932" i="18" s="1"/>
  <c r="S932" i="18" s="1"/>
  <c r="U932" i="18" s="1"/>
  <c r="Q930" i="18"/>
  <c r="R930" i="18" s="1"/>
  <c r="S930" i="18" s="1"/>
  <c r="U930" i="18" s="1"/>
  <c r="Q926" i="18"/>
  <c r="R926" i="18" s="1"/>
  <c r="S926" i="18" s="1"/>
  <c r="U926" i="18" s="1"/>
  <c r="Q923" i="18"/>
  <c r="R923" i="18" s="1"/>
  <c r="S923" i="18" s="1"/>
  <c r="U923" i="18" s="1"/>
  <c r="Q916" i="18"/>
  <c r="R916" i="18" s="1"/>
  <c r="S916" i="18" s="1"/>
  <c r="U916" i="18" s="1"/>
  <c r="Q914" i="18"/>
  <c r="R914" i="18" s="1"/>
  <c r="S914" i="18" s="1"/>
  <c r="U914" i="18" s="1"/>
  <c r="Q912" i="18"/>
  <c r="R912" i="18" s="1"/>
  <c r="S912" i="18" s="1"/>
  <c r="U912" i="18" s="1"/>
  <c r="Q910" i="18"/>
  <c r="R910" i="18" s="1"/>
  <c r="S910" i="18" s="1"/>
  <c r="U910" i="18" s="1"/>
  <c r="Q908" i="18"/>
  <c r="R908" i="18" s="1"/>
  <c r="S908" i="18" s="1"/>
  <c r="U908" i="18" s="1"/>
  <c r="Q904" i="18"/>
  <c r="R904" i="18" s="1"/>
  <c r="S904" i="18" s="1"/>
  <c r="U904" i="18" s="1"/>
  <c r="Q901" i="18"/>
  <c r="R901" i="18" s="1"/>
  <c r="S901" i="18" s="1"/>
  <c r="U901" i="18" s="1"/>
  <c r="Q899" i="18"/>
  <c r="R899" i="18" s="1"/>
  <c r="S899" i="18" s="1"/>
  <c r="U899" i="18" s="1"/>
  <c r="Q896" i="18"/>
  <c r="R896" i="18" s="1"/>
  <c r="S896" i="18" s="1"/>
  <c r="U896" i="18" s="1"/>
  <c r="Q893" i="18"/>
  <c r="R893" i="18" s="1"/>
  <c r="S893" i="18" s="1"/>
  <c r="U893" i="18" s="1"/>
  <c r="Q888" i="18"/>
  <c r="R888" i="18" s="1"/>
  <c r="S888" i="18" s="1"/>
  <c r="U888" i="18" s="1"/>
  <c r="Q883" i="18"/>
  <c r="R883" i="18" s="1"/>
  <c r="S883" i="18" s="1"/>
  <c r="U883" i="18" s="1"/>
  <c r="Q878" i="18"/>
  <c r="R878" i="18" s="1"/>
  <c r="S878" i="18" s="1"/>
  <c r="U878" i="18" s="1"/>
  <c r="Q876" i="18"/>
  <c r="R876" i="18" s="1"/>
  <c r="S876" i="18" s="1"/>
  <c r="U876" i="18" s="1"/>
  <c r="Q869" i="18"/>
  <c r="R869" i="18" s="1"/>
  <c r="S869" i="18" s="1"/>
  <c r="U869" i="18" s="1"/>
  <c r="Q867" i="18"/>
  <c r="R867" i="18" s="1"/>
  <c r="S867" i="18" s="1"/>
  <c r="U867" i="18" s="1"/>
  <c r="Q865" i="18"/>
  <c r="R865" i="18" s="1"/>
  <c r="S865" i="18" s="1"/>
  <c r="U865" i="18" s="1"/>
  <c r="Q863" i="18"/>
  <c r="R863" i="18" s="1"/>
  <c r="S863" i="18" s="1"/>
  <c r="U863" i="18" s="1"/>
  <c r="Q860" i="18"/>
  <c r="R860" i="18" s="1"/>
  <c r="S860" i="18" s="1"/>
  <c r="U860" i="18" s="1"/>
  <c r="Q858" i="18"/>
  <c r="R858" i="18" s="1"/>
  <c r="S858" i="18" s="1"/>
  <c r="U858" i="18" s="1"/>
  <c r="Q855" i="18"/>
  <c r="R855" i="18" s="1"/>
  <c r="S855" i="18" s="1"/>
  <c r="U855" i="18" s="1"/>
  <c r="Q848" i="18"/>
  <c r="R848" i="18" s="1"/>
  <c r="S848" i="18" s="1"/>
  <c r="U848" i="18" s="1"/>
  <c r="Q845" i="18"/>
  <c r="R845" i="18" s="1"/>
  <c r="S845" i="18" s="1"/>
  <c r="U845" i="18" s="1"/>
  <c r="Q843" i="18"/>
  <c r="R843" i="18" s="1"/>
  <c r="S843" i="18" s="1"/>
  <c r="U843" i="18" s="1"/>
  <c r="Q839" i="18"/>
  <c r="R839" i="18" s="1"/>
  <c r="S839" i="18" s="1"/>
  <c r="U839" i="18" s="1"/>
  <c r="Q835" i="18"/>
  <c r="R835" i="18" s="1"/>
  <c r="S835" i="18" s="1"/>
  <c r="U835" i="18" s="1"/>
  <c r="Q833" i="18"/>
  <c r="R833" i="18" s="1"/>
  <c r="S833" i="18" s="1"/>
  <c r="U833" i="18" s="1"/>
  <c r="Q823" i="18"/>
  <c r="R823" i="18" s="1"/>
  <c r="S823" i="18" s="1"/>
  <c r="U823" i="18" s="1"/>
  <c r="Q818" i="18"/>
  <c r="R818" i="18" s="1"/>
  <c r="S818" i="18" s="1"/>
  <c r="U818" i="18" s="1"/>
  <c r="Q816" i="18"/>
  <c r="R816" i="18" s="1"/>
  <c r="S816" i="18" s="1"/>
  <c r="U816" i="18" s="1"/>
  <c r="Q814" i="18"/>
  <c r="R814" i="18" s="1"/>
  <c r="S814" i="18" s="1"/>
  <c r="U814" i="18" s="1"/>
  <c r="Q812" i="18"/>
  <c r="R812" i="18" s="1"/>
  <c r="S812" i="18" s="1"/>
  <c r="U812" i="18" s="1"/>
  <c r="Q810" i="18"/>
  <c r="R810" i="18" s="1"/>
  <c r="S810" i="18" s="1"/>
  <c r="U810" i="18" s="1"/>
  <c r="Q807" i="18"/>
  <c r="R807" i="18" s="1"/>
  <c r="S807" i="18" s="1"/>
  <c r="U807" i="18" s="1"/>
  <c r="Q804" i="18"/>
  <c r="R804" i="18" s="1"/>
  <c r="S804" i="18" s="1"/>
  <c r="U804" i="18" s="1"/>
  <c r="Q802" i="18"/>
  <c r="R802" i="18" s="1"/>
  <c r="S802" i="18" s="1"/>
  <c r="U802" i="18" s="1"/>
  <c r="Q800" i="18"/>
  <c r="R800" i="18" s="1"/>
  <c r="S800" i="18" s="1"/>
  <c r="U800" i="18" s="1"/>
  <c r="Q777" i="18"/>
  <c r="R777" i="18" s="1"/>
  <c r="S777" i="18" s="1"/>
  <c r="U777" i="18" s="1"/>
  <c r="Q765" i="18"/>
  <c r="R765" i="18" s="1"/>
  <c r="S765" i="18" s="1"/>
  <c r="U765" i="18" s="1"/>
  <c r="Q750" i="18"/>
  <c r="R750" i="18" s="1"/>
  <c r="S750" i="18" s="1"/>
  <c r="U750" i="18" s="1"/>
  <c r="Q748" i="18"/>
  <c r="R748" i="18" s="1"/>
  <c r="S748" i="18" s="1"/>
  <c r="U748" i="18" s="1"/>
  <c r="Q746" i="18"/>
  <c r="R746" i="18" s="1"/>
  <c r="S746" i="18" s="1"/>
  <c r="U746" i="18" s="1"/>
  <c r="Q744" i="18"/>
  <c r="R744" i="18" s="1"/>
  <c r="S744" i="18" s="1"/>
  <c r="U744" i="18" s="1"/>
  <c r="Q742" i="18"/>
  <c r="R742" i="18" s="1"/>
  <c r="S742" i="18" s="1"/>
  <c r="U742" i="18" s="1"/>
  <c r="Q740" i="18"/>
  <c r="R740" i="18" s="1"/>
  <c r="S740" i="18" s="1"/>
  <c r="U740" i="18" s="1"/>
  <c r="Q738" i="18"/>
  <c r="R738" i="18" s="1"/>
  <c r="S738" i="18" s="1"/>
  <c r="U738" i="18" s="1"/>
  <c r="Q735" i="18"/>
  <c r="R735" i="18" s="1"/>
  <c r="S735" i="18" s="1"/>
  <c r="U735" i="18" s="1"/>
  <c r="Q733" i="18"/>
  <c r="R733" i="18" s="1"/>
  <c r="S733" i="18" s="1"/>
  <c r="U733" i="18" s="1"/>
  <c r="Q731" i="18"/>
  <c r="R731" i="18" s="1"/>
  <c r="S731" i="18" s="1"/>
  <c r="U731" i="18" s="1"/>
  <c r="Q729" i="18"/>
  <c r="R729" i="18" s="1"/>
  <c r="S729" i="18" s="1"/>
  <c r="U729" i="18" s="1"/>
  <c r="Q726" i="18"/>
  <c r="R726" i="18" s="1"/>
  <c r="S726" i="18" s="1"/>
  <c r="U726" i="18" s="1"/>
  <c r="Q724" i="18"/>
  <c r="R724" i="18" s="1"/>
  <c r="S724" i="18" s="1"/>
  <c r="U724" i="18" s="1"/>
  <c r="Q721" i="18"/>
  <c r="R721" i="18" s="1"/>
  <c r="S721" i="18" s="1"/>
  <c r="U721" i="18" s="1"/>
  <c r="Q719" i="18"/>
  <c r="R719" i="18" s="1"/>
  <c r="S719" i="18" s="1"/>
  <c r="U719" i="18" s="1"/>
  <c r="Q717" i="18"/>
  <c r="R717" i="18" s="1"/>
  <c r="S717" i="18" s="1"/>
  <c r="U717" i="18" s="1"/>
  <c r="Q714" i="18"/>
  <c r="R714" i="18" s="1"/>
  <c r="S714" i="18" s="1"/>
  <c r="U714" i="18" s="1"/>
  <c r="Q712" i="18"/>
  <c r="R712" i="18" s="1"/>
  <c r="S712" i="18" s="1"/>
  <c r="U712" i="18" s="1"/>
  <c r="Q710" i="18"/>
  <c r="R710" i="18" s="1"/>
  <c r="S710" i="18" s="1"/>
  <c r="U710" i="18" s="1"/>
  <c r="Q707" i="18"/>
  <c r="R707" i="18" s="1"/>
  <c r="S707" i="18" s="1"/>
  <c r="U707" i="18" s="1"/>
  <c r="Q705" i="18"/>
  <c r="R705" i="18" s="1"/>
  <c r="S705" i="18" s="1"/>
  <c r="U705" i="18" s="1"/>
  <c r="Q702" i="18"/>
  <c r="R702" i="18" s="1"/>
  <c r="S702" i="18" s="1"/>
  <c r="U702" i="18" s="1"/>
  <c r="Q700" i="18"/>
  <c r="R700" i="18" s="1"/>
  <c r="S700" i="18" s="1"/>
  <c r="U700" i="18" s="1"/>
  <c r="Q698" i="18"/>
  <c r="R698" i="18" s="1"/>
  <c r="S698" i="18" s="1"/>
  <c r="U698" i="18" s="1"/>
  <c r="Q696" i="18"/>
  <c r="R696" i="18" s="1"/>
  <c r="S696" i="18" s="1"/>
  <c r="U696" i="18" s="1"/>
  <c r="Q694" i="18"/>
  <c r="R694" i="18" s="1"/>
  <c r="S694" i="18" s="1"/>
  <c r="U694" i="18" s="1"/>
  <c r="Q692" i="18"/>
  <c r="R692" i="18" s="1"/>
  <c r="S692" i="18" s="1"/>
  <c r="U692" i="18" s="1"/>
  <c r="Q690" i="18"/>
  <c r="R690" i="18" s="1"/>
  <c r="S690" i="18" s="1"/>
  <c r="U690" i="18" s="1"/>
  <c r="Q688" i="18"/>
  <c r="R688" i="18" s="1"/>
  <c r="S688" i="18" s="1"/>
  <c r="U688" i="18" s="1"/>
  <c r="Q686" i="18"/>
  <c r="R686" i="18" s="1"/>
  <c r="S686" i="18" s="1"/>
  <c r="U686" i="18" s="1"/>
  <c r="Q680" i="18"/>
  <c r="R680" i="18" s="1"/>
  <c r="S680" i="18" s="1"/>
  <c r="U680" i="18" s="1"/>
  <c r="Q674" i="18"/>
  <c r="R674" i="18" s="1"/>
  <c r="S674" i="18" s="1"/>
  <c r="U674" i="18" s="1"/>
  <c r="Q671" i="18"/>
  <c r="R671" i="18" s="1"/>
  <c r="S671" i="18" s="1"/>
  <c r="U671" i="18" s="1"/>
  <c r="Q669" i="18"/>
  <c r="R669" i="18" s="1"/>
  <c r="S669" i="18" s="1"/>
  <c r="U669" i="18" s="1"/>
  <c r="Q667" i="18"/>
  <c r="R667" i="18" s="1"/>
  <c r="S667" i="18" s="1"/>
  <c r="U667" i="18" s="1"/>
  <c r="Q665" i="18"/>
  <c r="R665" i="18" s="1"/>
  <c r="S665" i="18" s="1"/>
  <c r="U665" i="18" s="1"/>
  <c r="Q663" i="18"/>
  <c r="R663" i="18" s="1"/>
  <c r="S663" i="18" s="1"/>
  <c r="U663" i="18" s="1"/>
  <c r="Q661" i="18"/>
  <c r="R661" i="18" s="1"/>
  <c r="S661" i="18" s="1"/>
  <c r="U661" i="18" s="1"/>
  <c r="Q658" i="18"/>
  <c r="R658" i="18" s="1"/>
  <c r="S658" i="18" s="1"/>
  <c r="U658" i="18" s="1"/>
  <c r="Q655" i="18"/>
  <c r="R655" i="18" s="1"/>
  <c r="S655" i="18" s="1"/>
  <c r="U655" i="18" s="1"/>
  <c r="Q652" i="18"/>
  <c r="R652" i="18" s="1"/>
  <c r="S652" i="18" s="1"/>
  <c r="U652" i="18" s="1"/>
  <c r="Q647" i="18"/>
  <c r="R647" i="18" s="1"/>
  <c r="S647" i="18" s="1"/>
  <c r="U647" i="18" s="1"/>
  <c r="Q645" i="18"/>
  <c r="R645" i="18" s="1"/>
  <c r="S645" i="18" s="1"/>
  <c r="U645" i="18" s="1"/>
  <c r="Q643" i="18"/>
  <c r="R643" i="18" s="1"/>
  <c r="S643" i="18" s="1"/>
  <c r="U643" i="18" s="1"/>
  <c r="Q641" i="18"/>
  <c r="R641" i="18" s="1"/>
  <c r="S641" i="18" s="1"/>
  <c r="U641" i="18" s="1"/>
  <c r="Q637" i="18"/>
  <c r="R637" i="18" s="1"/>
  <c r="S637" i="18" s="1"/>
  <c r="U637" i="18" s="1"/>
  <c r="Q632" i="18"/>
  <c r="R632" i="18" s="1"/>
  <c r="S632" i="18" s="1"/>
  <c r="U632" i="18" s="1"/>
  <c r="Q627" i="18"/>
  <c r="R627" i="18" s="1"/>
  <c r="S627" i="18" s="1"/>
  <c r="U627" i="18" s="1"/>
  <c r="Q625" i="18"/>
  <c r="R625" i="18" s="1"/>
  <c r="S625" i="18" s="1"/>
  <c r="U625" i="18" s="1"/>
  <c r="Q622" i="18"/>
  <c r="R622" i="18" s="1"/>
  <c r="S622" i="18" s="1"/>
  <c r="U622" i="18" s="1"/>
  <c r="Q620" i="18"/>
  <c r="R620" i="18" s="1"/>
  <c r="S620" i="18" s="1"/>
  <c r="U620" i="18" s="1"/>
  <c r="Q618" i="18"/>
  <c r="R618" i="18" s="1"/>
  <c r="S618" i="18" s="1"/>
  <c r="U618" i="18" s="1"/>
  <c r="Q616" i="18"/>
  <c r="R616" i="18" s="1"/>
  <c r="S616" i="18" s="1"/>
  <c r="U616" i="18" s="1"/>
  <c r="Q614" i="18"/>
  <c r="R614" i="18" s="1"/>
  <c r="S614" i="18" s="1"/>
  <c r="U614" i="18" s="1"/>
  <c r="Q604" i="18"/>
  <c r="R604" i="18" s="1"/>
  <c r="S604" i="18" s="1"/>
  <c r="U604" i="18" s="1"/>
  <c r="Q602" i="18"/>
  <c r="R602" i="18" s="1"/>
  <c r="S602" i="18" s="1"/>
  <c r="U602" i="18" s="1"/>
  <c r="Q599" i="18"/>
  <c r="R599" i="18" s="1"/>
  <c r="S599" i="18" s="1"/>
  <c r="U599" i="18" s="1"/>
  <c r="Q597" i="18"/>
  <c r="R597" i="18" s="1"/>
  <c r="S597" i="18" s="1"/>
  <c r="U597" i="18" s="1"/>
  <c r="Q595" i="18"/>
  <c r="R595" i="18" s="1"/>
  <c r="S595" i="18" s="1"/>
  <c r="U595" i="18" s="1"/>
  <c r="Q593" i="18"/>
  <c r="R593" i="18" s="1"/>
  <c r="S593" i="18" s="1"/>
  <c r="U593" i="18" s="1"/>
  <c r="Q591" i="18"/>
  <c r="R591" i="18" s="1"/>
  <c r="S591" i="18" s="1"/>
  <c r="U591" i="18" s="1"/>
  <c r="Q589" i="18"/>
  <c r="R589" i="18" s="1"/>
  <c r="S589" i="18" s="1"/>
  <c r="U589" i="18" s="1"/>
  <c r="Q587" i="18"/>
  <c r="R587" i="18" s="1"/>
  <c r="S587" i="18" s="1"/>
  <c r="U587" i="18" s="1"/>
  <c r="Q585" i="18"/>
  <c r="R585" i="18" s="1"/>
  <c r="S585" i="18" s="1"/>
  <c r="U585" i="18" s="1"/>
  <c r="Q583" i="18"/>
  <c r="R583" i="18" s="1"/>
  <c r="S583" i="18" s="1"/>
  <c r="U583" i="18" s="1"/>
  <c r="Q581" i="18"/>
  <c r="R581" i="18" s="1"/>
  <c r="S581" i="18" s="1"/>
  <c r="U581" i="18" s="1"/>
  <c r="Q579" i="18"/>
  <c r="R579" i="18" s="1"/>
  <c r="S579" i="18" s="1"/>
  <c r="U579" i="18" s="1"/>
  <c r="Q577" i="18"/>
  <c r="R577" i="18" s="1"/>
  <c r="S577" i="18" s="1"/>
  <c r="U577" i="18" s="1"/>
  <c r="Q575" i="18"/>
  <c r="R575" i="18" s="1"/>
  <c r="S575" i="18" s="1"/>
  <c r="U575" i="18" s="1"/>
  <c r="Q573" i="18"/>
  <c r="R573" i="18" s="1"/>
  <c r="S573" i="18" s="1"/>
  <c r="U573" i="18" s="1"/>
  <c r="Q571" i="18"/>
  <c r="R571" i="18" s="1"/>
  <c r="S571" i="18" s="1"/>
  <c r="U571" i="18" s="1"/>
  <c r="Q569" i="18"/>
  <c r="R569" i="18" s="1"/>
  <c r="S569" i="18" s="1"/>
  <c r="U569" i="18" s="1"/>
  <c r="Q566" i="18"/>
  <c r="R566" i="18" s="1"/>
  <c r="S566" i="18" s="1"/>
  <c r="U566" i="18" s="1"/>
  <c r="Q552" i="18"/>
  <c r="R552" i="18" s="1"/>
  <c r="S552" i="18" s="1"/>
  <c r="U552" i="18" s="1"/>
  <c r="Q528" i="18"/>
  <c r="R528" i="18" s="1"/>
  <c r="S528" i="18" s="1"/>
  <c r="U528" i="18" s="1"/>
  <c r="Q525" i="18"/>
  <c r="R525" i="18" s="1"/>
  <c r="S525" i="18" s="1"/>
  <c r="U525" i="18" s="1"/>
  <c r="Q518" i="18"/>
  <c r="R518" i="18" s="1"/>
  <c r="S518" i="18" s="1"/>
  <c r="U518" i="18" s="1"/>
  <c r="Q516" i="18"/>
  <c r="R516" i="18" s="1"/>
  <c r="S516" i="18" s="1"/>
  <c r="U516" i="18" s="1"/>
  <c r="Q514" i="18"/>
  <c r="R514" i="18" s="1"/>
  <c r="S514" i="18" s="1"/>
  <c r="U514" i="18" s="1"/>
  <c r="Q512" i="18"/>
  <c r="R512" i="18" s="1"/>
  <c r="S512" i="18" s="1"/>
  <c r="U512" i="18" s="1"/>
  <c r="Q510" i="18"/>
  <c r="R510" i="18" s="1"/>
  <c r="S510" i="18" s="1"/>
  <c r="U510" i="18" s="1"/>
  <c r="Q506" i="18"/>
  <c r="R506" i="18" s="1"/>
  <c r="S506" i="18" s="1"/>
  <c r="U506" i="18" s="1"/>
  <c r="Q496" i="18"/>
  <c r="R496" i="18" s="1"/>
  <c r="S496" i="18" s="1"/>
  <c r="U496" i="18" s="1"/>
  <c r="Q494" i="18"/>
  <c r="R494" i="18" s="1"/>
  <c r="S494" i="18" s="1"/>
  <c r="U494" i="18" s="1"/>
  <c r="Q492" i="18"/>
  <c r="R492" i="18" s="1"/>
  <c r="S492" i="18" s="1"/>
  <c r="U492" i="18" s="1"/>
  <c r="Q490" i="18"/>
  <c r="R490" i="18" s="1"/>
  <c r="S490" i="18" s="1"/>
  <c r="U490" i="18" s="1"/>
  <c r="Q487" i="18"/>
  <c r="R487" i="18" s="1"/>
  <c r="S487" i="18" s="1"/>
  <c r="U487" i="18" s="1"/>
  <c r="Q483" i="18"/>
  <c r="R483" i="18" s="1"/>
  <c r="S483" i="18" s="1"/>
  <c r="U483" i="18" s="1"/>
  <c r="Q481" i="18"/>
  <c r="R481" i="18" s="1"/>
  <c r="S481" i="18" s="1"/>
  <c r="U481" i="18" s="1"/>
  <c r="Q478" i="18"/>
  <c r="R478" i="18" s="1"/>
  <c r="S478" i="18" s="1"/>
  <c r="U478" i="18" s="1"/>
  <c r="Q476" i="18"/>
  <c r="R476" i="18" s="1"/>
  <c r="S476" i="18" s="1"/>
  <c r="U476" i="18" s="1"/>
  <c r="Q474" i="18"/>
  <c r="R474" i="18" s="1"/>
  <c r="S474" i="18" s="1"/>
  <c r="U474" i="18" s="1"/>
  <c r="Q471" i="18"/>
  <c r="R471" i="18" s="1"/>
  <c r="S471" i="18" s="1"/>
  <c r="U471" i="18" s="1"/>
  <c r="Q468" i="18"/>
  <c r="R468" i="18" s="1"/>
  <c r="S468" i="18" s="1"/>
  <c r="U468" i="18" s="1"/>
  <c r="Q465" i="18"/>
  <c r="R465" i="18" s="1"/>
  <c r="S465" i="18" s="1"/>
  <c r="U465" i="18" s="1"/>
  <c r="Q463" i="18"/>
  <c r="R463" i="18" s="1"/>
  <c r="S463" i="18" s="1"/>
  <c r="U463" i="18" s="1"/>
  <c r="Q461" i="18"/>
  <c r="R461" i="18" s="1"/>
  <c r="S461" i="18" s="1"/>
  <c r="U461" i="18" s="1"/>
  <c r="Q458" i="18"/>
  <c r="R458" i="18" s="1"/>
  <c r="S458" i="18" s="1"/>
  <c r="U458" i="18" s="1"/>
  <c r="Q455" i="18"/>
  <c r="R455" i="18" s="1"/>
  <c r="S455" i="18" s="1"/>
  <c r="U455" i="18" s="1"/>
  <c r="Q453" i="18"/>
  <c r="R453" i="18" s="1"/>
  <c r="S453" i="18" s="1"/>
  <c r="U453" i="18" s="1"/>
  <c r="Q451" i="18"/>
  <c r="R451" i="18" s="1"/>
  <c r="S451" i="18" s="1"/>
  <c r="U451" i="18" s="1"/>
  <c r="Q449" i="18"/>
  <c r="R449" i="18" s="1"/>
  <c r="S449" i="18" s="1"/>
  <c r="U449" i="18" s="1"/>
  <c r="Q447" i="18"/>
  <c r="R447" i="18" s="1"/>
  <c r="S447" i="18" s="1"/>
  <c r="U447" i="18" s="1"/>
  <c r="Q445" i="18"/>
  <c r="R445" i="18" s="1"/>
  <c r="S445" i="18" s="1"/>
  <c r="U445" i="18" s="1"/>
  <c r="Q443" i="18"/>
  <c r="R443" i="18" s="1"/>
  <c r="S443" i="18" s="1"/>
  <c r="U443" i="18" s="1"/>
  <c r="Q440" i="18"/>
  <c r="R440" i="18" s="1"/>
  <c r="S440" i="18" s="1"/>
  <c r="U440" i="18" s="1"/>
  <c r="Q438" i="18"/>
  <c r="R438" i="18" s="1"/>
  <c r="S438" i="18" s="1"/>
  <c r="U438" i="18" s="1"/>
  <c r="Q436" i="18"/>
  <c r="R436" i="18" s="1"/>
  <c r="S436" i="18" s="1"/>
  <c r="U436" i="18" s="1"/>
  <c r="Q434" i="18"/>
  <c r="R434" i="18" s="1"/>
  <c r="S434" i="18" s="1"/>
  <c r="U434" i="18" s="1"/>
  <c r="Q432" i="18"/>
  <c r="R432" i="18" s="1"/>
  <c r="S432" i="18" s="1"/>
  <c r="U432" i="18" s="1"/>
  <c r="Q430" i="18"/>
  <c r="R430" i="18" s="1"/>
  <c r="S430" i="18" s="1"/>
  <c r="U430" i="18" s="1"/>
  <c r="Q428" i="18"/>
  <c r="R428" i="18" s="1"/>
  <c r="S428" i="18" s="1"/>
  <c r="U428" i="18" s="1"/>
  <c r="Q426" i="18"/>
  <c r="R426" i="18" s="1"/>
  <c r="S426" i="18" s="1"/>
  <c r="U426" i="18" s="1"/>
  <c r="Q424" i="18"/>
  <c r="R424" i="18" s="1"/>
  <c r="S424" i="18" s="1"/>
  <c r="U424" i="18" s="1"/>
  <c r="Q422" i="18"/>
  <c r="R422" i="18" s="1"/>
  <c r="S422" i="18" s="1"/>
  <c r="U422" i="18" s="1"/>
  <c r="Q420" i="18"/>
  <c r="R420" i="18" s="1"/>
  <c r="S420" i="18" s="1"/>
  <c r="U420" i="18" s="1"/>
  <c r="Q417" i="18"/>
  <c r="R417" i="18" s="1"/>
  <c r="S417" i="18" s="1"/>
  <c r="U417" i="18" s="1"/>
  <c r="Q415" i="18"/>
  <c r="R415" i="18" s="1"/>
  <c r="S415" i="18" s="1"/>
  <c r="U415" i="18" s="1"/>
  <c r="Q413" i="18"/>
  <c r="R413" i="18" s="1"/>
  <c r="S413" i="18" s="1"/>
  <c r="U413" i="18" s="1"/>
  <c r="Q411" i="18"/>
  <c r="R411" i="18" s="1"/>
  <c r="S411" i="18" s="1"/>
  <c r="U411" i="18" s="1"/>
  <c r="Q409" i="18"/>
  <c r="R409" i="18" s="1"/>
  <c r="S409" i="18" s="1"/>
  <c r="U409" i="18" s="1"/>
  <c r="Q407" i="18"/>
  <c r="R407" i="18" s="1"/>
  <c r="S407" i="18" s="1"/>
  <c r="U407" i="18" s="1"/>
  <c r="Q405" i="18"/>
  <c r="R405" i="18" s="1"/>
  <c r="S405" i="18" s="1"/>
  <c r="U405" i="18" s="1"/>
  <c r="Q401" i="18"/>
  <c r="R401" i="18" s="1"/>
  <c r="S401" i="18" s="1"/>
  <c r="U401" i="18" s="1"/>
  <c r="Q397" i="18"/>
  <c r="R397" i="18" s="1"/>
  <c r="S397" i="18" s="1"/>
  <c r="U397" i="18" s="1"/>
  <c r="Q393" i="18"/>
  <c r="R393" i="18" s="1"/>
  <c r="S393" i="18" s="1"/>
  <c r="U393" i="18" s="1"/>
  <c r="Q391" i="18"/>
  <c r="R391" i="18" s="1"/>
  <c r="S391" i="18" s="1"/>
  <c r="U391" i="18" s="1"/>
  <c r="Q386" i="18"/>
  <c r="R386" i="18" s="1"/>
  <c r="S386" i="18" s="1"/>
  <c r="U386" i="18" s="1"/>
  <c r="Q377" i="18"/>
  <c r="R377" i="18" s="1"/>
  <c r="S377" i="18" s="1"/>
  <c r="U377" i="18" s="1"/>
  <c r="Q368" i="18"/>
  <c r="R368" i="18" s="1"/>
  <c r="S368" i="18" s="1"/>
  <c r="U368" i="18" s="1"/>
  <c r="Q359" i="18"/>
  <c r="R359" i="18" s="1"/>
  <c r="S359" i="18" s="1"/>
  <c r="U359" i="18" s="1"/>
  <c r="Q350" i="18"/>
  <c r="R350" i="18" s="1"/>
  <c r="S350" i="18" s="1"/>
  <c r="U350" i="18" s="1"/>
  <c r="Q341" i="18"/>
  <c r="R341" i="18" s="1"/>
  <c r="S341" i="18" s="1"/>
  <c r="U341" i="18" s="1"/>
  <c r="Q332" i="18"/>
  <c r="R332" i="18" s="1"/>
  <c r="S332" i="18" s="1"/>
  <c r="U332" i="18" s="1"/>
  <c r="Q323" i="18"/>
  <c r="R323" i="18" s="1"/>
  <c r="S323" i="18" s="1"/>
  <c r="U323" i="18" s="1"/>
  <c r="Q314" i="18"/>
  <c r="R314" i="18" s="1"/>
  <c r="S314" i="18" s="1"/>
  <c r="U314" i="18" s="1"/>
  <c r="Q305" i="18"/>
  <c r="R305" i="18" s="1"/>
  <c r="S305" i="18" s="1"/>
  <c r="U305" i="18" s="1"/>
  <c r="Q300" i="18"/>
  <c r="R300" i="18" s="1"/>
  <c r="S300" i="18" s="1"/>
  <c r="U300" i="18" s="1"/>
  <c r="Q295" i="18"/>
  <c r="R295" i="18" s="1"/>
  <c r="S295" i="18" s="1"/>
  <c r="U295" i="18" s="1"/>
  <c r="Q290" i="18"/>
  <c r="R290" i="18" s="1"/>
  <c r="S290" i="18" s="1"/>
  <c r="U290" i="18" s="1"/>
  <c r="Q285" i="18"/>
  <c r="R285" i="18" s="1"/>
  <c r="S285" i="18" s="1"/>
  <c r="U285" i="18" s="1"/>
  <c r="Q272" i="18"/>
  <c r="R272" i="18" s="1"/>
  <c r="S272" i="18" s="1"/>
  <c r="U272" i="18" s="1"/>
  <c r="Q259" i="18"/>
  <c r="R259" i="18" s="1"/>
  <c r="S259" i="18" s="1"/>
  <c r="U259" i="18" s="1"/>
  <c r="Q246" i="18"/>
  <c r="R246" i="18" s="1"/>
  <c r="S246" i="18" s="1"/>
  <c r="U246" i="18" s="1"/>
  <c r="Q233" i="18"/>
  <c r="R233" i="18" s="1"/>
  <c r="S233" i="18" s="1"/>
  <c r="U233" i="18" s="1"/>
  <c r="Q220" i="18"/>
  <c r="R220" i="18" s="1"/>
  <c r="S220" i="18" s="1"/>
  <c r="U220" i="18" s="1"/>
  <c r="Q218" i="18"/>
  <c r="R218" i="18" s="1"/>
  <c r="S218" i="18" s="1"/>
  <c r="U218" i="18" s="1"/>
  <c r="Q216" i="18"/>
  <c r="R216" i="18" s="1"/>
  <c r="S216" i="18" s="1"/>
  <c r="U216" i="18" s="1"/>
  <c r="Q214" i="18"/>
  <c r="R214" i="18" s="1"/>
  <c r="S214" i="18" s="1"/>
  <c r="U214" i="18" s="1"/>
  <c r="Q212" i="18"/>
  <c r="R212" i="18" s="1"/>
  <c r="S212" i="18" s="1"/>
  <c r="U212" i="18" s="1"/>
  <c r="Q209" i="18"/>
  <c r="R209" i="18" s="1"/>
  <c r="S209" i="18" s="1"/>
  <c r="U209" i="18" s="1"/>
  <c r="Q206" i="18"/>
  <c r="R206" i="18" s="1"/>
  <c r="S206" i="18" s="1"/>
  <c r="U206" i="18" s="1"/>
  <c r="Q203" i="18"/>
  <c r="R203" i="18" s="1"/>
  <c r="S203" i="18" s="1"/>
  <c r="U203" i="18" s="1"/>
  <c r="Q201" i="18"/>
  <c r="R201" i="18" s="1"/>
  <c r="S201" i="18" s="1"/>
  <c r="U201" i="18" s="1"/>
  <c r="Q198" i="18"/>
  <c r="R198" i="18" s="1"/>
  <c r="S198" i="18" s="1"/>
  <c r="U198" i="18" s="1"/>
  <c r="Q195" i="18"/>
  <c r="R195" i="18" s="1"/>
  <c r="S195" i="18" s="1"/>
  <c r="U195" i="18" s="1"/>
  <c r="Q193" i="18"/>
  <c r="R193" i="18" s="1"/>
  <c r="S193" i="18" s="1"/>
  <c r="U193" i="18" s="1"/>
  <c r="Q190" i="18"/>
  <c r="R190" i="18" s="1"/>
  <c r="S190" i="18" s="1"/>
  <c r="U190" i="18" s="1"/>
  <c r="Q188" i="18"/>
  <c r="R188" i="18" s="1"/>
  <c r="S188" i="18" s="1"/>
  <c r="U188" i="18" s="1"/>
  <c r="Q186" i="18"/>
  <c r="R186" i="18" s="1"/>
  <c r="S186" i="18" s="1"/>
  <c r="U186" i="18" s="1"/>
  <c r="Q181" i="18"/>
  <c r="R181" i="18" s="1"/>
  <c r="S181" i="18" s="1"/>
  <c r="U181" i="18" s="1"/>
  <c r="Q178" i="18"/>
  <c r="R178" i="18" s="1"/>
  <c r="S178" i="18" s="1"/>
  <c r="U178" i="18" s="1"/>
  <c r="Q176" i="18"/>
  <c r="R176" i="18" s="1"/>
  <c r="S176" i="18" s="1"/>
  <c r="U176" i="18" s="1"/>
  <c r="Q174" i="18"/>
  <c r="R174" i="18" s="1"/>
  <c r="S174" i="18" s="1"/>
  <c r="U174" i="18" s="1"/>
  <c r="Q172" i="18"/>
  <c r="R172" i="18" s="1"/>
  <c r="S172" i="18" s="1"/>
  <c r="U172" i="18" s="1"/>
  <c r="Q169" i="18"/>
  <c r="R169" i="18" s="1"/>
  <c r="S169" i="18" s="1"/>
  <c r="U169" i="18" s="1"/>
  <c r="Q165" i="18"/>
  <c r="R165" i="18" s="1"/>
  <c r="S165" i="18" s="1"/>
  <c r="U165" i="18" s="1"/>
  <c r="Q161" i="18"/>
  <c r="R161" i="18" s="1"/>
  <c r="S161" i="18" s="1"/>
  <c r="U161" i="18" s="1"/>
  <c r="Q157" i="18"/>
  <c r="R157" i="18" s="1"/>
  <c r="S157" i="18" s="1"/>
  <c r="U157" i="18" s="1"/>
  <c r="Q154" i="18"/>
  <c r="R154" i="18" s="1"/>
  <c r="S154" i="18" s="1"/>
  <c r="U154" i="18" s="1"/>
  <c r="Q152" i="18"/>
  <c r="R152" i="18" s="1"/>
  <c r="S152" i="18" s="1"/>
  <c r="U152" i="18" s="1"/>
  <c r="Q145" i="18"/>
  <c r="R145" i="18" s="1"/>
  <c r="S145" i="18" s="1"/>
  <c r="U145" i="18" s="1"/>
  <c r="Q143" i="18"/>
  <c r="R143" i="18" s="1"/>
  <c r="S143" i="18" s="1"/>
  <c r="U143" i="18" s="1"/>
  <c r="Q141" i="18"/>
  <c r="R141" i="18" s="1"/>
  <c r="S141" i="18" s="1"/>
  <c r="U141" i="18" s="1"/>
  <c r="Q139" i="18"/>
  <c r="R139" i="18" s="1"/>
  <c r="S139" i="18" s="1"/>
  <c r="U139" i="18" s="1"/>
  <c r="Q136" i="18"/>
  <c r="R136" i="18" s="1"/>
  <c r="S136" i="18" s="1"/>
  <c r="U136" i="18" s="1"/>
  <c r="Q133" i="18"/>
  <c r="R133" i="18" s="1"/>
  <c r="S133" i="18" s="1"/>
  <c r="U133" i="18" s="1"/>
  <c r="Q131" i="18"/>
  <c r="R131" i="18" s="1"/>
  <c r="S131" i="18" s="1"/>
  <c r="U131" i="18" s="1"/>
  <c r="Q129" i="18"/>
  <c r="R129" i="18" s="1"/>
  <c r="S129" i="18" s="1"/>
  <c r="U129" i="18" s="1"/>
  <c r="Q126" i="18"/>
  <c r="R126" i="18" s="1"/>
  <c r="S126" i="18" s="1"/>
  <c r="U126" i="18" s="1"/>
  <c r="Q119" i="18"/>
  <c r="R119" i="18" s="1"/>
  <c r="S119" i="18" s="1"/>
  <c r="U119" i="18" s="1"/>
  <c r="Q117" i="18"/>
  <c r="R117" i="18" s="1"/>
  <c r="S117" i="18" s="1"/>
  <c r="U117" i="18" s="1"/>
  <c r="Q114" i="18"/>
  <c r="R114" i="18" s="1"/>
  <c r="S114" i="18" s="1"/>
  <c r="U114" i="18" s="1"/>
  <c r="Q108" i="18"/>
  <c r="R108" i="18" s="1"/>
  <c r="S108" i="18" s="1"/>
  <c r="U108" i="18" s="1"/>
  <c r="Q102" i="18"/>
  <c r="R102" i="18" s="1"/>
  <c r="S102" i="18" s="1"/>
  <c r="U102" i="18" s="1"/>
  <c r="Q96" i="18"/>
  <c r="R96" i="18" s="1"/>
  <c r="S96" i="18" s="1"/>
  <c r="U96" i="18" s="1"/>
  <c r="Q94" i="18"/>
  <c r="R94" i="18" s="1"/>
  <c r="S94" i="18" s="1"/>
  <c r="U94" i="18" s="1"/>
  <c r="Q90" i="18"/>
  <c r="R90" i="18" s="1"/>
  <c r="S90" i="18" s="1"/>
  <c r="U90" i="18" s="1"/>
  <c r="Q85" i="18"/>
  <c r="R85" i="18" s="1"/>
  <c r="S85" i="18" s="1"/>
  <c r="U85" i="18" s="1"/>
  <c r="Q80" i="18"/>
  <c r="R80" i="18" s="1"/>
  <c r="S80" i="18" s="1"/>
  <c r="U80" i="18" s="1"/>
  <c r="Q78" i="18"/>
  <c r="R78" i="18" s="1"/>
  <c r="S78" i="18" s="1"/>
  <c r="U78" i="18" s="1"/>
  <c r="Q76" i="18"/>
  <c r="R76" i="18" s="1"/>
  <c r="S76" i="18" s="1"/>
  <c r="U76" i="18" s="1"/>
  <c r="Q74" i="18"/>
  <c r="R74" i="18" s="1"/>
  <c r="S74" i="18" s="1"/>
  <c r="U74" i="18" s="1"/>
  <c r="Q72" i="18"/>
  <c r="R72" i="18" s="1"/>
  <c r="S72" i="18" s="1"/>
  <c r="U72" i="18" s="1"/>
  <c r="Q70" i="18"/>
  <c r="R70" i="18" s="1"/>
  <c r="S70" i="18" s="1"/>
  <c r="U70" i="18" s="1"/>
  <c r="Q67" i="18"/>
  <c r="R67" i="18" s="1"/>
  <c r="S67" i="18" s="1"/>
  <c r="U67" i="18" s="1"/>
  <c r="Q64" i="18"/>
  <c r="R64" i="18" s="1"/>
  <c r="S64" i="18" s="1"/>
  <c r="U64" i="18" s="1"/>
  <c r="Q61" i="18"/>
  <c r="R61" i="18" s="1"/>
  <c r="S61" i="18" s="1"/>
  <c r="U61" i="18" s="1"/>
  <c r="Q58" i="18"/>
  <c r="R58" i="18" s="1"/>
  <c r="S58" i="18" s="1"/>
  <c r="U58" i="18" s="1"/>
  <c r="Q55" i="18"/>
  <c r="R55" i="18" s="1"/>
  <c r="S55" i="18" s="1"/>
  <c r="U55" i="18" s="1"/>
  <c r="Q31" i="18"/>
  <c r="R31" i="18" s="1"/>
  <c r="S31" i="18" s="1"/>
  <c r="U31" i="18" s="1"/>
  <c r="Q17" i="18"/>
  <c r="R17" i="18" s="1"/>
  <c r="S17" i="18" s="1"/>
  <c r="U17" i="18" s="1"/>
  <c r="Q2" i="18"/>
  <c r="R2" i="18" s="1"/>
  <c r="S2" i="18" s="1"/>
  <c r="U2" i="18" s="1"/>
  <c r="R732" i="1"/>
  <c r="S732" i="1" s="1"/>
  <c r="U732" i="1" s="1"/>
  <c r="V732" i="1" s="1"/>
  <c r="R731" i="1"/>
  <c r="S731" i="1" s="1"/>
  <c r="U731" i="1" s="1"/>
  <c r="V731" i="1" s="1"/>
  <c r="R730" i="1"/>
  <c r="S730" i="1" s="1"/>
  <c r="U730" i="1" s="1"/>
  <c r="V730" i="1" s="1"/>
  <c r="R729" i="1"/>
  <c r="S729" i="1" s="1"/>
  <c r="U729" i="1" s="1"/>
  <c r="V729" i="1" s="1"/>
  <c r="R728" i="1"/>
  <c r="S728" i="1" s="1"/>
  <c r="U728" i="1" s="1"/>
  <c r="V728" i="1" s="1"/>
  <c r="R727" i="1"/>
  <c r="S727" i="1" s="1"/>
  <c r="U727" i="1" s="1"/>
  <c r="V727" i="1" s="1"/>
  <c r="R726" i="1"/>
  <c r="S726" i="1" s="1"/>
  <c r="U726" i="1" s="1"/>
  <c r="V726" i="1" s="1"/>
  <c r="R725" i="1"/>
  <c r="S725" i="1" s="1"/>
  <c r="U725" i="1" s="1"/>
  <c r="V725" i="1" s="1"/>
  <c r="R724" i="1"/>
  <c r="S724" i="1" s="1"/>
  <c r="U724" i="1" s="1"/>
  <c r="V724" i="1" s="1"/>
  <c r="R723" i="1"/>
  <c r="S723" i="1" s="1"/>
  <c r="U723" i="1" s="1"/>
  <c r="V723" i="1" s="1"/>
  <c r="R722" i="1"/>
  <c r="S722" i="1" s="1"/>
  <c r="U722" i="1" s="1"/>
  <c r="V722" i="1" s="1"/>
  <c r="R721" i="1"/>
  <c r="S721" i="1" s="1"/>
  <c r="U721" i="1" s="1"/>
  <c r="V721" i="1" s="1"/>
  <c r="R720" i="1"/>
  <c r="S720" i="1" s="1"/>
  <c r="U720" i="1" s="1"/>
  <c r="V720" i="1" s="1"/>
  <c r="R719" i="1"/>
  <c r="S719" i="1" s="1"/>
  <c r="U719" i="1" s="1"/>
  <c r="V719" i="1" s="1"/>
  <c r="R718" i="1"/>
  <c r="S718" i="1" s="1"/>
  <c r="U718" i="1" s="1"/>
  <c r="V718" i="1" s="1"/>
  <c r="R717" i="1"/>
  <c r="S717" i="1" s="1"/>
  <c r="U717" i="1" s="1"/>
  <c r="V717" i="1" s="1"/>
  <c r="R716" i="1"/>
  <c r="S716" i="1" s="1"/>
  <c r="U716" i="1" s="1"/>
  <c r="V716" i="1" s="1"/>
  <c r="R715" i="1"/>
  <c r="S715" i="1" s="1"/>
  <c r="U715" i="1" s="1"/>
  <c r="V715" i="1" s="1"/>
  <c r="R714" i="1"/>
  <c r="S714" i="1" s="1"/>
  <c r="U714" i="1" s="1"/>
  <c r="V714" i="1" s="1"/>
  <c r="R713" i="1"/>
  <c r="S713" i="1" s="1"/>
  <c r="U713" i="1" s="1"/>
  <c r="V713" i="1" s="1"/>
  <c r="R712" i="1"/>
  <c r="S712" i="1" s="1"/>
  <c r="U712" i="1" s="1"/>
  <c r="V712" i="1" s="1"/>
  <c r="R711" i="1"/>
  <c r="S711" i="1" s="1"/>
  <c r="U711" i="1" s="1"/>
  <c r="V711" i="1" s="1"/>
  <c r="R710" i="1"/>
  <c r="S710" i="1" s="1"/>
  <c r="U710" i="1" s="1"/>
  <c r="V710" i="1" s="1"/>
  <c r="R709" i="1"/>
  <c r="S709" i="1" s="1"/>
  <c r="U709" i="1" s="1"/>
  <c r="V709" i="1" s="1"/>
  <c r="R708" i="1"/>
  <c r="S708" i="1" s="1"/>
  <c r="U708" i="1" s="1"/>
  <c r="V708" i="1" s="1"/>
  <c r="R707" i="1"/>
  <c r="S707" i="1" s="1"/>
  <c r="U707" i="1" s="1"/>
  <c r="V707" i="1" s="1"/>
  <c r="R706" i="1"/>
  <c r="S706" i="1" s="1"/>
  <c r="U706" i="1" s="1"/>
  <c r="V706" i="1" s="1"/>
  <c r="R705" i="1"/>
  <c r="S705" i="1" s="1"/>
  <c r="U705" i="1" s="1"/>
  <c r="V705" i="1" s="1"/>
  <c r="R704" i="1"/>
  <c r="S704" i="1" s="1"/>
  <c r="U704" i="1" s="1"/>
  <c r="V704" i="1" s="1"/>
  <c r="R703" i="1"/>
  <c r="S703" i="1" s="1"/>
  <c r="U703" i="1" s="1"/>
  <c r="V703" i="1" s="1"/>
  <c r="R702" i="1"/>
  <c r="S702" i="1" s="1"/>
  <c r="U702" i="1" s="1"/>
  <c r="V702" i="1" s="1"/>
  <c r="R701" i="1"/>
  <c r="S701" i="1" s="1"/>
  <c r="U701" i="1" s="1"/>
  <c r="V701" i="1" s="1"/>
  <c r="R700" i="1"/>
  <c r="S700" i="1" s="1"/>
  <c r="U700" i="1" s="1"/>
  <c r="V700" i="1" s="1"/>
  <c r="R699" i="1"/>
  <c r="S699" i="1" s="1"/>
  <c r="U699" i="1" s="1"/>
  <c r="V699" i="1" s="1"/>
  <c r="R698" i="1"/>
  <c r="S698" i="1" s="1"/>
  <c r="U698" i="1" s="1"/>
  <c r="V698" i="1" s="1"/>
  <c r="R697" i="1"/>
  <c r="S697" i="1" s="1"/>
  <c r="U697" i="1" s="1"/>
  <c r="V697" i="1" s="1"/>
  <c r="R696" i="1"/>
  <c r="S696" i="1" s="1"/>
  <c r="U696" i="1" s="1"/>
  <c r="V696" i="1" s="1"/>
  <c r="R695" i="1"/>
  <c r="S695" i="1" s="1"/>
  <c r="U695" i="1" s="1"/>
  <c r="V695" i="1" s="1"/>
  <c r="R694" i="1"/>
  <c r="S694" i="1" s="1"/>
  <c r="U694" i="1" s="1"/>
  <c r="V694" i="1" s="1"/>
  <c r="R693" i="1"/>
  <c r="S693" i="1" s="1"/>
  <c r="U693" i="1" s="1"/>
  <c r="V693" i="1" s="1"/>
  <c r="R692" i="1"/>
  <c r="S692" i="1" s="1"/>
  <c r="U692" i="1" s="1"/>
  <c r="V692" i="1" s="1"/>
  <c r="R691" i="1"/>
  <c r="S691" i="1" s="1"/>
  <c r="U691" i="1" s="1"/>
  <c r="V691" i="1" s="1"/>
  <c r="R690" i="1"/>
  <c r="S690" i="1" s="1"/>
  <c r="U690" i="1" s="1"/>
  <c r="V690" i="1" s="1"/>
  <c r="R689" i="1"/>
  <c r="S689" i="1" s="1"/>
  <c r="U689" i="1" s="1"/>
  <c r="V689" i="1" s="1"/>
  <c r="R688" i="1"/>
  <c r="S688" i="1" s="1"/>
  <c r="U688" i="1" s="1"/>
  <c r="V688" i="1" s="1"/>
  <c r="R687" i="1"/>
  <c r="S687" i="1" s="1"/>
  <c r="U687" i="1" s="1"/>
  <c r="V687" i="1" s="1"/>
  <c r="R686" i="1"/>
  <c r="S686" i="1" s="1"/>
  <c r="U686" i="1" s="1"/>
  <c r="V686" i="1" s="1"/>
  <c r="R685" i="1"/>
  <c r="S685" i="1" s="1"/>
  <c r="U685" i="1" s="1"/>
  <c r="V685" i="1" s="1"/>
  <c r="R684" i="1"/>
  <c r="S684" i="1" s="1"/>
  <c r="U684" i="1" s="1"/>
  <c r="V684" i="1" s="1"/>
  <c r="R683" i="1"/>
  <c r="S683" i="1" s="1"/>
  <c r="U683" i="1" s="1"/>
  <c r="V683" i="1" s="1"/>
  <c r="R682" i="1"/>
  <c r="S682" i="1" s="1"/>
  <c r="U682" i="1" s="1"/>
  <c r="V682" i="1" s="1"/>
  <c r="R681" i="1"/>
  <c r="S681" i="1" s="1"/>
  <c r="U681" i="1" s="1"/>
  <c r="V681" i="1" s="1"/>
  <c r="R680" i="1"/>
  <c r="S680" i="1" s="1"/>
  <c r="U680" i="1" s="1"/>
  <c r="V680" i="1" s="1"/>
  <c r="R679" i="1"/>
  <c r="S679" i="1" s="1"/>
  <c r="U679" i="1" s="1"/>
  <c r="V679" i="1" s="1"/>
  <c r="R678" i="1"/>
  <c r="S678" i="1" s="1"/>
  <c r="U678" i="1" s="1"/>
  <c r="V678" i="1" s="1"/>
  <c r="R677" i="1"/>
  <c r="S677" i="1" s="1"/>
  <c r="U677" i="1" s="1"/>
  <c r="V677" i="1" s="1"/>
  <c r="R676" i="1"/>
  <c r="S676" i="1" s="1"/>
  <c r="U676" i="1" s="1"/>
  <c r="V676" i="1" s="1"/>
  <c r="R675" i="1"/>
  <c r="S675" i="1" s="1"/>
  <c r="U675" i="1" s="1"/>
  <c r="V675" i="1" s="1"/>
  <c r="R674" i="1"/>
  <c r="S674" i="1" s="1"/>
  <c r="U674" i="1" s="1"/>
  <c r="V674" i="1" s="1"/>
  <c r="R673" i="1"/>
  <c r="S673" i="1" s="1"/>
  <c r="U673" i="1" s="1"/>
  <c r="V673" i="1" s="1"/>
  <c r="R672" i="1"/>
  <c r="S672" i="1" s="1"/>
  <c r="U672" i="1" s="1"/>
  <c r="V672" i="1" s="1"/>
  <c r="R671" i="1"/>
  <c r="S671" i="1" s="1"/>
  <c r="U671" i="1" s="1"/>
  <c r="V671" i="1" s="1"/>
  <c r="R670" i="1"/>
  <c r="S670" i="1" s="1"/>
  <c r="U670" i="1" s="1"/>
  <c r="V670" i="1" s="1"/>
  <c r="R669" i="1"/>
  <c r="S669" i="1" s="1"/>
  <c r="U669" i="1" s="1"/>
  <c r="V669" i="1" s="1"/>
  <c r="R668" i="1"/>
  <c r="S668" i="1" s="1"/>
  <c r="U668" i="1" s="1"/>
  <c r="V668" i="1" s="1"/>
  <c r="R667" i="1"/>
  <c r="S667" i="1" s="1"/>
  <c r="U667" i="1" s="1"/>
  <c r="V667" i="1" s="1"/>
  <c r="R666" i="1"/>
  <c r="S666" i="1" s="1"/>
  <c r="U666" i="1" s="1"/>
  <c r="V666" i="1" s="1"/>
  <c r="R665" i="1"/>
  <c r="S665" i="1" s="1"/>
  <c r="U665" i="1" s="1"/>
  <c r="V665" i="1" s="1"/>
  <c r="R664" i="1"/>
  <c r="S664" i="1" s="1"/>
  <c r="U664" i="1" s="1"/>
  <c r="V664" i="1" s="1"/>
  <c r="R663" i="1"/>
  <c r="S663" i="1" s="1"/>
  <c r="U663" i="1" s="1"/>
  <c r="V663" i="1" s="1"/>
  <c r="R662" i="1"/>
  <c r="S662" i="1" s="1"/>
  <c r="U662" i="1" s="1"/>
  <c r="V662" i="1" s="1"/>
  <c r="R661" i="1"/>
  <c r="S661" i="1" s="1"/>
  <c r="U661" i="1" s="1"/>
  <c r="V661" i="1" s="1"/>
  <c r="R660" i="1"/>
  <c r="S660" i="1" s="1"/>
  <c r="U660" i="1" s="1"/>
  <c r="V660" i="1" s="1"/>
  <c r="R659" i="1"/>
  <c r="S659" i="1" s="1"/>
  <c r="U659" i="1" s="1"/>
  <c r="V659" i="1" s="1"/>
  <c r="R658" i="1"/>
  <c r="S658" i="1" s="1"/>
  <c r="U658" i="1" s="1"/>
  <c r="V658" i="1" s="1"/>
  <c r="R657" i="1"/>
  <c r="S657" i="1" s="1"/>
  <c r="U657" i="1" s="1"/>
  <c r="V657" i="1" s="1"/>
  <c r="R656" i="1"/>
  <c r="S656" i="1" s="1"/>
  <c r="U656" i="1" s="1"/>
  <c r="V656" i="1" s="1"/>
  <c r="R655" i="1"/>
  <c r="S655" i="1" s="1"/>
  <c r="U655" i="1" s="1"/>
  <c r="V655" i="1" s="1"/>
  <c r="R654" i="1"/>
  <c r="S654" i="1" s="1"/>
  <c r="U654" i="1" s="1"/>
  <c r="V654" i="1" s="1"/>
  <c r="R653" i="1"/>
  <c r="S653" i="1" s="1"/>
  <c r="U653" i="1" s="1"/>
  <c r="V653" i="1" s="1"/>
  <c r="R652" i="1"/>
  <c r="S652" i="1" s="1"/>
  <c r="U652" i="1" s="1"/>
  <c r="V652" i="1" s="1"/>
  <c r="R651" i="1"/>
  <c r="S651" i="1" s="1"/>
  <c r="U651" i="1" s="1"/>
  <c r="V651" i="1" s="1"/>
  <c r="R650" i="1"/>
  <c r="S650" i="1" s="1"/>
  <c r="U650" i="1" s="1"/>
  <c r="V650" i="1" s="1"/>
  <c r="R649" i="1"/>
  <c r="S649" i="1" s="1"/>
  <c r="U649" i="1" s="1"/>
  <c r="V649" i="1" s="1"/>
  <c r="R648" i="1"/>
  <c r="S648" i="1" s="1"/>
  <c r="U648" i="1" s="1"/>
  <c r="V648" i="1" s="1"/>
  <c r="R647" i="1"/>
  <c r="S647" i="1" s="1"/>
  <c r="U647" i="1" s="1"/>
  <c r="V647" i="1" s="1"/>
  <c r="R646" i="1"/>
  <c r="S646" i="1" s="1"/>
  <c r="U646" i="1" s="1"/>
  <c r="V646" i="1" s="1"/>
  <c r="R645" i="1"/>
  <c r="S645" i="1" s="1"/>
  <c r="U645" i="1" s="1"/>
  <c r="V645" i="1" s="1"/>
  <c r="R644" i="1"/>
  <c r="S644" i="1" s="1"/>
  <c r="U644" i="1" s="1"/>
  <c r="V644" i="1" s="1"/>
  <c r="R643" i="1"/>
  <c r="S643" i="1" s="1"/>
  <c r="U643" i="1" s="1"/>
  <c r="V643" i="1" s="1"/>
  <c r="R642" i="1"/>
  <c r="S642" i="1" s="1"/>
  <c r="U642" i="1" s="1"/>
  <c r="V642" i="1" s="1"/>
  <c r="R641" i="1"/>
  <c r="S641" i="1" s="1"/>
  <c r="U641" i="1" s="1"/>
  <c r="V641" i="1" s="1"/>
  <c r="R640" i="1"/>
  <c r="S640" i="1" s="1"/>
  <c r="U640" i="1" s="1"/>
  <c r="V640" i="1" s="1"/>
  <c r="R639" i="1"/>
  <c r="S639" i="1" s="1"/>
  <c r="U639" i="1" s="1"/>
  <c r="V639" i="1" s="1"/>
  <c r="R638" i="1"/>
  <c r="S638" i="1" s="1"/>
  <c r="U638" i="1" s="1"/>
  <c r="V638" i="1" s="1"/>
  <c r="R637" i="1"/>
  <c r="S637" i="1" s="1"/>
  <c r="U637" i="1" s="1"/>
  <c r="V637" i="1" s="1"/>
  <c r="R636" i="1"/>
  <c r="S636" i="1" s="1"/>
  <c r="U636" i="1" s="1"/>
  <c r="V636" i="1" s="1"/>
  <c r="R635" i="1"/>
  <c r="S635" i="1" s="1"/>
  <c r="U635" i="1" s="1"/>
  <c r="V635" i="1" s="1"/>
  <c r="R634" i="1"/>
  <c r="S634" i="1" s="1"/>
  <c r="U634" i="1" s="1"/>
  <c r="V634" i="1" s="1"/>
  <c r="R633" i="1"/>
  <c r="S633" i="1" s="1"/>
  <c r="U633" i="1" s="1"/>
  <c r="V633" i="1" s="1"/>
  <c r="R632" i="1"/>
  <c r="S632" i="1" s="1"/>
  <c r="U632" i="1" s="1"/>
  <c r="V632" i="1" s="1"/>
  <c r="R631" i="1"/>
  <c r="S631" i="1" s="1"/>
  <c r="U631" i="1" s="1"/>
  <c r="V631" i="1" s="1"/>
  <c r="R630" i="1"/>
  <c r="S630" i="1" s="1"/>
  <c r="U630" i="1" s="1"/>
  <c r="V630" i="1" s="1"/>
  <c r="R629" i="1"/>
  <c r="S629" i="1" s="1"/>
  <c r="U629" i="1" s="1"/>
  <c r="V629" i="1" s="1"/>
  <c r="R628" i="1"/>
  <c r="S628" i="1" s="1"/>
  <c r="U628" i="1" s="1"/>
  <c r="V628" i="1" s="1"/>
  <c r="R627" i="1"/>
  <c r="S627" i="1" s="1"/>
  <c r="U627" i="1" s="1"/>
  <c r="V627" i="1" s="1"/>
  <c r="R626" i="1"/>
  <c r="S626" i="1" s="1"/>
  <c r="U626" i="1" s="1"/>
  <c r="V626" i="1" s="1"/>
  <c r="R625" i="1"/>
  <c r="S625" i="1" s="1"/>
  <c r="U625" i="1" s="1"/>
  <c r="V625" i="1" s="1"/>
  <c r="R624" i="1"/>
  <c r="S624" i="1" s="1"/>
  <c r="U624" i="1" s="1"/>
  <c r="V624" i="1" s="1"/>
  <c r="R623" i="1"/>
  <c r="S623" i="1" s="1"/>
  <c r="U623" i="1" s="1"/>
  <c r="V623" i="1" s="1"/>
  <c r="R622" i="1"/>
  <c r="S622" i="1" s="1"/>
  <c r="U622" i="1" s="1"/>
  <c r="V622" i="1" s="1"/>
  <c r="R621" i="1"/>
  <c r="S621" i="1" s="1"/>
  <c r="U621" i="1" s="1"/>
  <c r="V621" i="1" s="1"/>
  <c r="R620" i="1"/>
  <c r="S620" i="1" s="1"/>
  <c r="U620" i="1" s="1"/>
  <c r="V620" i="1" s="1"/>
  <c r="R619" i="1"/>
  <c r="S619" i="1" s="1"/>
  <c r="U619" i="1" s="1"/>
  <c r="V619" i="1" s="1"/>
  <c r="R618" i="1"/>
  <c r="S618" i="1" s="1"/>
  <c r="U618" i="1" s="1"/>
  <c r="V618" i="1" s="1"/>
  <c r="N47" i="17"/>
  <c r="O47" i="17" s="1"/>
  <c r="Q47" i="17" s="1"/>
  <c r="R47" i="17" s="1"/>
  <c r="N45" i="17"/>
  <c r="O45" i="17" s="1"/>
  <c r="Q45" i="17" s="1"/>
  <c r="R45" i="17" s="1"/>
  <c r="N43" i="17"/>
  <c r="O43" i="17" s="1"/>
  <c r="Q43" i="17" s="1"/>
  <c r="R43" i="17" s="1"/>
  <c r="N41" i="17"/>
  <c r="O41" i="17" s="1"/>
  <c r="Q41" i="17" s="1"/>
  <c r="R41" i="17" s="1"/>
  <c r="N39" i="17"/>
  <c r="O39" i="17" s="1"/>
  <c r="Q39" i="17" s="1"/>
  <c r="R39" i="17" s="1"/>
  <c r="N37" i="17"/>
  <c r="O37" i="17" s="1"/>
  <c r="Q37" i="17" s="1"/>
  <c r="R37" i="17" s="1"/>
  <c r="N35" i="17"/>
  <c r="O35" i="17" s="1"/>
  <c r="Q35" i="17" s="1"/>
  <c r="R35" i="17" s="1"/>
  <c r="N33" i="17"/>
  <c r="O33" i="17" s="1"/>
  <c r="Q33" i="17" s="1"/>
  <c r="R33" i="17" s="1"/>
  <c r="N31" i="17"/>
  <c r="O31" i="17" s="1"/>
  <c r="Q31" i="17" s="1"/>
  <c r="R31" i="17" s="1"/>
  <c r="N29" i="17"/>
  <c r="O29" i="17" s="1"/>
  <c r="Q29" i="17" s="1"/>
  <c r="R29" i="17" s="1"/>
  <c r="N27" i="17"/>
  <c r="O27" i="17" s="1"/>
  <c r="Q27" i="17" s="1"/>
  <c r="R27" i="17" s="1"/>
  <c r="N25" i="17"/>
  <c r="O25" i="17" s="1"/>
  <c r="Q25" i="17" s="1"/>
  <c r="R25" i="17" s="1"/>
  <c r="N23" i="17"/>
  <c r="O23" i="17" s="1"/>
  <c r="Q23" i="17" s="1"/>
  <c r="R23" i="17" s="1"/>
  <c r="N21" i="17"/>
  <c r="O21" i="17" s="1"/>
  <c r="Q21" i="17" s="1"/>
  <c r="R21" i="17" s="1"/>
  <c r="N19" i="17"/>
  <c r="O19" i="17" s="1"/>
  <c r="Q19" i="17" s="1"/>
  <c r="R19" i="17" s="1"/>
  <c r="N16" i="17"/>
  <c r="O16" i="17" s="1"/>
  <c r="Q16" i="17" s="1"/>
  <c r="R16" i="17" s="1"/>
  <c r="N13" i="17"/>
  <c r="O13" i="17" s="1"/>
  <c r="Q13" i="17" s="1"/>
  <c r="R13" i="17" s="1"/>
  <c r="N10" i="17"/>
  <c r="O10" i="17" s="1"/>
  <c r="Q10" i="17" s="1"/>
  <c r="R10" i="17" s="1"/>
  <c r="N8" i="17"/>
  <c r="O8" i="17" s="1"/>
  <c r="Q8" i="17" s="1"/>
  <c r="R8" i="17" s="1"/>
  <c r="N2" i="17"/>
  <c r="O2" i="17" s="1"/>
  <c r="Q2" i="17" s="1"/>
  <c r="R2" i="17" s="1"/>
  <c r="N42" i="16"/>
  <c r="O42" i="16" s="1"/>
  <c r="Q42" i="16" s="1"/>
  <c r="R42" i="16" s="1"/>
  <c r="N40" i="16"/>
  <c r="O40" i="16" s="1"/>
  <c r="Q40" i="16" s="1"/>
  <c r="R40" i="16" s="1"/>
  <c r="N38" i="16"/>
  <c r="O38" i="16" s="1"/>
  <c r="Q38" i="16" s="1"/>
  <c r="R38" i="16" s="1"/>
  <c r="N36" i="16"/>
  <c r="O36" i="16" s="1"/>
  <c r="Q36" i="16" s="1"/>
  <c r="R36" i="16" s="1"/>
  <c r="N34" i="16"/>
  <c r="O34" i="16" s="1"/>
  <c r="Q34" i="16" s="1"/>
  <c r="R34" i="16" s="1"/>
  <c r="N32" i="16"/>
  <c r="O32" i="16" s="1"/>
  <c r="Q32" i="16" s="1"/>
  <c r="R32" i="16" s="1"/>
  <c r="N30" i="16"/>
  <c r="O30" i="16" s="1"/>
  <c r="Q30" i="16" s="1"/>
  <c r="R30" i="16" s="1"/>
  <c r="N28" i="16"/>
  <c r="O28" i="16" s="1"/>
  <c r="Q28" i="16" s="1"/>
  <c r="R28" i="16" s="1"/>
  <c r="N26" i="16"/>
  <c r="O26" i="16" s="1"/>
  <c r="Q26" i="16" s="1"/>
  <c r="R26" i="16" s="1"/>
  <c r="N24" i="16"/>
  <c r="O24" i="16" s="1"/>
  <c r="Q24" i="16" s="1"/>
  <c r="R24" i="16" s="1"/>
  <c r="N22" i="16"/>
  <c r="O22" i="16" s="1"/>
  <c r="Q22" i="16" s="1"/>
  <c r="R22" i="16" s="1"/>
  <c r="N20" i="16"/>
  <c r="O20" i="16" s="1"/>
  <c r="Q20" i="16" s="1"/>
  <c r="R20" i="16" s="1"/>
  <c r="N18" i="16"/>
  <c r="O18" i="16" s="1"/>
  <c r="Q18" i="16" s="1"/>
  <c r="R18" i="16" s="1"/>
  <c r="N16" i="16"/>
  <c r="O16" i="16" s="1"/>
  <c r="Q16" i="16" s="1"/>
  <c r="R16" i="16" s="1"/>
  <c r="N14" i="16"/>
  <c r="O14" i="16" s="1"/>
  <c r="Q14" i="16" s="1"/>
  <c r="R14" i="16" s="1"/>
  <c r="N12" i="16"/>
  <c r="O12" i="16" s="1"/>
  <c r="Q12" i="16" s="1"/>
  <c r="R12" i="16" s="1"/>
  <c r="N10" i="16"/>
  <c r="O10" i="16" s="1"/>
  <c r="Q10" i="16" s="1"/>
  <c r="R10" i="16" s="1"/>
  <c r="N8" i="16"/>
  <c r="O8" i="16" s="1"/>
  <c r="Q8" i="16" s="1"/>
  <c r="R8" i="16" s="1"/>
  <c r="N6" i="16"/>
  <c r="O6" i="16" s="1"/>
  <c r="Q6" i="16" s="1"/>
  <c r="R6" i="16" s="1"/>
  <c r="N4" i="16"/>
  <c r="O4" i="16" s="1"/>
  <c r="Q4" i="16" s="1"/>
  <c r="R4" i="16" s="1"/>
  <c r="N2" i="16"/>
  <c r="O2" i="16" s="1"/>
  <c r="Q2" i="16" s="1"/>
  <c r="R2" i="16" s="1"/>
  <c r="N103" i="15"/>
  <c r="O103" i="15" s="1"/>
  <c r="Q103" i="15" s="1"/>
  <c r="R103" i="15" s="1"/>
  <c r="N101" i="15"/>
  <c r="O101" i="15" s="1"/>
  <c r="Q101" i="15" s="1"/>
  <c r="R101" i="15" s="1"/>
  <c r="N99" i="15"/>
  <c r="O99" i="15" s="1"/>
  <c r="Q99" i="15" s="1"/>
  <c r="R99" i="15" s="1"/>
  <c r="N94" i="15"/>
  <c r="O94" i="15" s="1"/>
  <c r="Q94" i="15" s="1"/>
  <c r="R94" i="15" s="1"/>
  <c r="N89" i="15"/>
  <c r="O89" i="15" s="1"/>
  <c r="Q89" i="15" s="1"/>
  <c r="R89" i="15" s="1"/>
  <c r="N87" i="15"/>
  <c r="O87" i="15" s="1"/>
  <c r="Q87" i="15" s="1"/>
  <c r="R87" i="15" s="1"/>
  <c r="N85" i="15"/>
  <c r="O85" i="15" s="1"/>
  <c r="Q85" i="15" s="1"/>
  <c r="R85" i="15" s="1"/>
  <c r="N84" i="15"/>
  <c r="O84" i="15" s="1"/>
  <c r="Q84" i="15" s="1"/>
  <c r="R84" i="15" s="1"/>
  <c r="N82" i="15"/>
  <c r="O82" i="15" s="1"/>
  <c r="Q82" i="15" s="1"/>
  <c r="R82" i="15" s="1"/>
  <c r="N80" i="15"/>
  <c r="O80" i="15" s="1"/>
  <c r="Q80" i="15" s="1"/>
  <c r="R80" i="15" s="1"/>
  <c r="N78" i="15"/>
  <c r="O78" i="15" s="1"/>
  <c r="Q78" i="15" s="1"/>
  <c r="R78" i="15" s="1"/>
  <c r="N76" i="15"/>
  <c r="O76" i="15" s="1"/>
  <c r="Q76" i="15" s="1"/>
  <c r="R76" i="15" s="1"/>
  <c r="N74" i="15"/>
  <c r="O74" i="15" s="1"/>
  <c r="Q74" i="15" s="1"/>
  <c r="R74" i="15" s="1"/>
  <c r="N72" i="15"/>
  <c r="O72" i="15" s="1"/>
  <c r="Q72" i="15" s="1"/>
  <c r="R72" i="15" s="1"/>
  <c r="N70" i="15"/>
  <c r="O70" i="15" s="1"/>
  <c r="Q70" i="15" s="1"/>
  <c r="R70" i="15" s="1"/>
  <c r="N68" i="15"/>
  <c r="O68" i="15" s="1"/>
  <c r="Q68" i="15" s="1"/>
  <c r="R68" i="15" s="1"/>
  <c r="N66" i="15"/>
  <c r="O66" i="15" s="1"/>
  <c r="Q66" i="15" s="1"/>
  <c r="R66" i="15" s="1"/>
  <c r="N64" i="15"/>
  <c r="O64" i="15" s="1"/>
  <c r="Q64" i="15" s="1"/>
  <c r="R64" i="15" s="1"/>
  <c r="N62" i="15"/>
  <c r="O62" i="15" s="1"/>
  <c r="Q62" i="15" s="1"/>
  <c r="R62" i="15" s="1"/>
  <c r="N60" i="15"/>
  <c r="O60" i="15" s="1"/>
  <c r="Q60" i="15" s="1"/>
  <c r="R60" i="15" s="1"/>
  <c r="N58" i="15"/>
  <c r="O58" i="15" s="1"/>
  <c r="Q58" i="15" s="1"/>
  <c r="R58" i="15" s="1"/>
  <c r="N56" i="15"/>
  <c r="O56" i="15" s="1"/>
  <c r="Q56" i="15" s="1"/>
  <c r="R56" i="15" s="1"/>
  <c r="N54" i="15"/>
  <c r="O54" i="15" s="1"/>
  <c r="Q54" i="15" s="1"/>
  <c r="R54" i="15" s="1"/>
  <c r="N52" i="15"/>
  <c r="O52" i="15" s="1"/>
  <c r="Q52" i="15" s="1"/>
  <c r="R52" i="15" s="1"/>
  <c r="N50" i="15"/>
  <c r="O50" i="15" s="1"/>
  <c r="Q50" i="15" s="1"/>
  <c r="R50" i="15" s="1"/>
  <c r="N48" i="15"/>
  <c r="O48" i="15" s="1"/>
  <c r="Q48" i="15" s="1"/>
  <c r="R48" i="15" s="1"/>
  <c r="N46" i="15"/>
  <c r="O46" i="15" s="1"/>
  <c r="Q46" i="15" s="1"/>
  <c r="R46" i="15" s="1"/>
  <c r="N44" i="15"/>
  <c r="O44" i="15" s="1"/>
  <c r="Q44" i="15" s="1"/>
  <c r="R44" i="15" s="1"/>
  <c r="N42" i="15"/>
  <c r="O42" i="15" s="1"/>
  <c r="Q42" i="15" s="1"/>
  <c r="R42" i="15" s="1"/>
  <c r="N40" i="15"/>
  <c r="O40" i="15" s="1"/>
  <c r="Q40" i="15" s="1"/>
  <c r="R40" i="15" s="1"/>
  <c r="N38" i="15"/>
  <c r="O38" i="15" s="1"/>
  <c r="Q38" i="15" s="1"/>
  <c r="R38" i="15" s="1"/>
  <c r="N35" i="15"/>
  <c r="O35" i="15" s="1"/>
  <c r="Q35" i="15" s="1"/>
  <c r="R35" i="15" s="1"/>
  <c r="N32" i="15"/>
  <c r="O32" i="15" s="1"/>
  <c r="Q32" i="15" s="1"/>
  <c r="R32" i="15" s="1"/>
  <c r="N29" i="15"/>
  <c r="O29" i="15" s="1"/>
  <c r="Q29" i="15" s="1"/>
  <c r="R29" i="15" s="1"/>
  <c r="N27" i="15"/>
  <c r="O27" i="15" s="1"/>
  <c r="Q27" i="15" s="1"/>
  <c r="R27" i="15" s="1"/>
  <c r="N21" i="15"/>
  <c r="O21" i="15" s="1"/>
  <c r="Q21" i="15" s="1"/>
  <c r="R21" i="15" s="1"/>
  <c r="N19" i="15"/>
  <c r="O19" i="15" s="1"/>
  <c r="Q19" i="15" s="1"/>
  <c r="R19" i="15" s="1"/>
  <c r="N17" i="15"/>
  <c r="O17" i="15" s="1"/>
  <c r="Q17" i="15" s="1"/>
  <c r="R17" i="15" s="1"/>
  <c r="N12" i="15"/>
  <c r="O12" i="15" s="1"/>
  <c r="Q12" i="15" s="1"/>
  <c r="R12" i="15" s="1"/>
  <c r="N7" i="15"/>
  <c r="O7" i="15" s="1"/>
  <c r="Q7" i="15" s="1"/>
  <c r="R7" i="15" s="1"/>
  <c r="N2" i="15"/>
  <c r="O2" i="15" s="1"/>
  <c r="Q2" i="15" s="1"/>
  <c r="R2" i="15" s="1"/>
  <c r="N79" i="14"/>
  <c r="O79" i="14" s="1"/>
  <c r="Q79" i="14" s="1"/>
  <c r="R79" i="14" s="1"/>
  <c r="N77" i="14"/>
  <c r="O77" i="14" s="1"/>
  <c r="Q77" i="14" s="1"/>
  <c r="R77" i="14" s="1"/>
  <c r="N75" i="14"/>
  <c r="O75" i="14" s="1"/>
  <c r="Q75" i="14" s="1"/>
  <c r="R75" i="14" s="1"/>
  <c r="N70" i="14"/>
  <c r="O70" i="14" s="1"/>
  <c r="Q70" i="14" s="1"/>
  <c r="R70" i="14" s="1"/>
  <c r="N65" i="14"/>
  <c r="O65" i="14" s="1"/>
  <c r="Q65" i="14" s="1"/>
  <c r="R65" i="14" s="1"/>
  <c r="N63" i="14"/>
  <c r="O63" i="14" s="1"/>
  <c r="Q63" i="14" s="1"/>
  <c r="R63" i="14" s="1"/>
  <c r="N61" i="14"/>
  <c r="O61" i="14" s="1"/>
  <c r="Q61" i="14" s="1"/>
  <c r="R61" i="14" s="1"/>
  <c r="N59" i="14"/>
  <c r="O59" i="14" s="1"/>
  <c r="Q59" i="14" s="1"/>
  <c r="R59" i="14" s="1"/>
  <c r="N57" i="14"/>
  <c r="O57" i="14" s="1"/>
  <c r="Q57" i="14" s="1"/>
  <c r="R57" i="14" s="1"/>
  <c r="N55" i="14"/>
  <c r="O55" i="14" s="1"/>
  <c r="Q55" i="14" s="1"/>
  <c r="R55" i="14" s="1"/>
  <c r="N53" i="14"/>
  <c r="O53" i="14" s="1"/>
  <c r="Q53" i="14" s="1"/>
  <c r="R53" i="14" s="1"/>
  <c r="N51" i="14"/>
  <c r="O51" i="14" s="1"/>
  <c r="Q51" i="14" s="1"/>
  <c r="R51" i="14" s="1"/>
  <c r="N49" i="14"/>
  <c r="O49" i="14" s="1"/>
  <c r="Q49" i="14" s="1"/>
  <c r="R49" i="14" s="1"/>
  <c r="N47" i="14"/>
  <c r="O47" i="14" s="1"/>
  <c r="Q47" i="14" s="1"/>
  <c r="R47" i="14" s="1"/>
  <c r="N45" i="14"/>
  <c r="O45" i="14" s="1"/>
  <c r="Q45" i="14" s="1"/>
  <c r="R45" i="14" s="1"/>
  <c r="N43" i="14"/>
  <c r="O43" i="14" s="1"/>
  <c r="Q43" i="14" s="1"/>
  <c r="R43" i="14" s="1"/>
  <c r="N41" i="14"/>
  <c r="O41" i="14" s="1"/>
  <c r="Q41" i="14" s="1"/>
  <c r="R41" i="14" s="1"/>
  <c r="N39" i="14"/>
  <c r="O39" i="14" s="1"/>
  <c r="Q39" i="14" s="1"/>
  <c r="R39" i="14" s="1"/>
  <c r="N37" i="14"/>
  <c r="O37" i="14" s="1"/>
  <c r="Q37" i="14" s="1"/>
  <c r="R37" i="14" s="1"/>
  <c r="N35" i="14"/>
  <c r="O35" i="14" s="1"/>
  <c r="Q35" i="14" s="1"/>
  <c r="R35" i="14" s="1"/>
  <c r="N33" i="14"/>
  <c r="O33" i="14" s="1"/>
  <c r="Q33" i="14" s="1"/>
  <c r="R33" i="14" s="1"/>
  <c r="N31" i="14"/>
  <c r="O31" i="14" s="1"/>
  <c r="Q31" i="14" s="1"/>
  <c r="R31" i="14" s="1"/>
  <c r="N29" i="14"/>
  <c r="O29" i="14" s="1"/>
  <c r="Q29" i="14" s="1"/>
  <c r="R29" i="14" s="1"/>
  <c r="N27" i="14"/>
  <c r="O27" i="14" s="1"/>
  <c r="Q27" i="14" s="1"/>
  <c r="R27" i="14" s="1"/>
  <c r="N25" i="14"/>
  <c r="O25" i="14" s="1"/>
  <c r="Q25" i="14" s="1"/>
  <c r="R25" i="14" s="1"/>
  <c r="N23" i="14"/>
  <c r="O23" i="14" s="1"/>
  <c r="Q23" i="14" s="1"/>
  <c r="R23" i="14" s="1"/>
  <c r="N21" i="14"/>
  <c r="O21" i="14" s="1"/>
  <c r="Q21" i="14" s="1"/>
  <c r="R21" i="14" s="1"/>
  <c r="N19" i="14"/>
  <c r="O19" i="14" s="1"/>
  <c r="Q19" i="14" s="1"/>
  <c r="R19" i="14" s="1"/>
  <c r="N17" i="14"/>
  <c r="O17" i="14" s="1"/>
  <c r="Q17" i="14" s="1"/>
  <c r="R17" i="14" s="1"/>
  <c r="N14" i="14"/>
  <c r="O14" i="14" s="1"/>
  <c r="Q14" i="14" s="1"/>
  <c r="R14" i="14" s="1"/>
  <c r="N12" i="14"/>
  <c r="O12" i="14" s="1"/>
  <c r="Q12" i="14" s="1"/>
  <c r="R12" i="14" s="1"/>
  <c r="N7" i="14"/>
  <c r="O7" i="14" s="1"/>
  <c r="Q7" i="14" s="1"/>
  <c r="R7" i="14" s="1"/>
  <c r="N2" i="14"/>
  <c r="O2" i="14" s="1"/>
  <c r="Q2" i="14" s="1"/>
  <c r="R2" i="14" s="1"/>
  <c r="R617" i="1"/>
  <c r="S617" i="1" s="1"/>
  <c r="U617" i="1" s="1"/>
  <c r="V617" i="1" s="1"/>
  <c r="R616" i="1"/>
  <c r="S616" i="1" s="1"/>
  <c r="U616" i="1" s="1"/>
  <c r="V616" i="1" s="1"/>
  <c r="R615" i="1"/>
  <c r="S615" i="1" s="1"/>
  <c r="U615" i="1" s="1"/>
  <c r="V615" i="1" s="1"/>
  <c r="R614" i="1"/>
  <c r="S614" i="1" s="1"/>
  <c r="U614" i="1" s="1"/>
  <c r="V614" i="1" s="1"/>
  <c r="R613" i="1"/>
  <c r="S613" i="1" s="1"/>
  <c r="U613" i="1" s="1"/>
  <c r="V613" i="1" s="1"/>
  <c r="R612" i="1"/>
  <c r="S612" i="1" s="1"/>
  <c r="U612" i="1" s="1"/>
  <c r="V612" i="1" s="1"/>
  <c r="R611" i="1"/>
  <c r="S611" i="1" s="1"/>
  <c r="U611" i="1" s="1"/>
  <c r="V611" i="1" s="1"/>
  <c r="R610" i="1"/>
  <c r="S610" i="1" s="1"/>
  <c r="U610" i="1" s="1"/>
  <c r="V610" i="1" s="1"/>
  <c r="R609" i="1"/>
  <c r="S609" i="1" s="1"/>
  <c r="U609" i="1" s="1"/>
  <c r="V609" i="1" s="1"/>
  <c r="R608" i="1"/>
  <c r="S608" i="1" s="1"/>
  <c r="U608" i="1" s="1"/>
  <c r="V608" i="1" s="1"/>
  <c r="R607" i="1"/>
  <c r="S607" i="1" s="1"/>
  <c r="U607" i="1" s="1"/>
  <c r="V607" i="1" s="1"/>
  <c r="R606" i="1"/>
  <c r="S606" i="1" s="1"/>
  <c r="U606" i="1" s="1"/>
  <c r="V606" i="1" s="1"/>
  <c r="R605" i="1"/>
  <c r="S605" i="1" s="1"/>
  <c r="U605" i="1" s="1"/>
  <c r="V605" i="1" s="1"/>
  <c r="R604" i="1"/>
  <c r="S604" i="1" s="1"/>
  <c r="U604" i="1" s="1"/>
  <c r="V604" i="1" s="1"/>
  <c r="R603" i="1"/>
  <c r="S603" i="1" s="1"/>
  <c r="U603" i="1" s="1"/>
  <c r="V603" i="1" s="1"/>
  <c r="R602" i="1"/>
  <c r="S602" i="1" s="1"/>
  <c r="U602" i="1" s="1"/>
  <c r="V602" i="1" s="1"/>
  <c r="R601" i="1"/>
  <c r="S601" i="1" s="1"/>
  <c r="U601" i="1" s="1"/>
  <c r="V601" i="1" s="1"/>
  <c r="R600" i="1"/>
  <c r="S600" i="1" s="1"/>
  <c r="U600" i="1" s="1"/>
  <c r="V600" i="1" s="1"/>
  <c r="R599" i="1"/>
  <c r="S599" i="1" s="1"/>
  <c r="U599" i="1" s="1"/>
  <c r="V599" i="1" s="1"/>
  <c r="R598" i="1"/>
  <c r="S598" i="1" s="1"/>
  <c r="U598" i="1" s="1"/>
  <c r="V598" i="1" s="1"/>
  <c r="R597" i="1"/>
  <c r="S597" i="1" s="1"/>
  <c r="U597" i="1" s="1"/>
  <c r="V597" i="1" s="1"/>
  <c r="R596" i="1"/>
  <c r="S596" i="1" s="1"/>
  <c r="U596" i="1" s="1"/>
  <c r="V596" i="1" s="1"/>
  <c r="R595" i="1"/>
  <c r="S595" i="1" s="1"/>
  <c r="U595" i="1" s="1"/>
  <c r="V595" i="1" s="1"/>
  <c r="R594" i="1"/>
  <c r="S594" i="1" s="1"/>
  <c r="U594" i="1" s="1"/>
  <c r="V594" i="1" s="1"/>
  <c r="R593" i="1"/>
  <c r="S593" i="1" s="1"/>
  <c r="U593" i="1" s="1"/>
  <c r="V593" i="1" s="1"/>
  <c r="R592" i="1"/>
  <c r="S592" i="1" s="1"/>
  <c r="U592" i="1" s="1"/>
  <c r="V592" i="1" s="1"/>
  <c r="R591" i="1"/>
  <c r="S591" i="1" s="1"/>
  <c r="U591" i="1" s="1"/>
  <c r="V591" i="1" s="1"/>
  <c r="R590" i="1"/>
  <c r="S590" i="1" s="1"/>
  <c r="U590" i="1" s="1"/>
  <c r="V590" i="1" s="1"/>
  <c r="R589" i="1"/>
  <c r="S589" i="1" s="1"/>
  <c r="U589" i="1" s="1"/>
  <c r="V589" i="1" s="1"/>
  <c r="R588" i="1"/>
  <c r="S588" i="1" s="1"/>
  <c r="U588" i="1" s="1"/>
  <c r="V588" i="1" s="1"/>
  <c r="R587" i="1"/>
  <c r="S587" i="1" s="1"/>
  <c r="U587" i="1" s="1"/>
  <c r="V587" i="1" s="1"/>
  <c r="R586" i="1"/>
  <c r="S586" i="1" s="1"/>
  <c r="U586" i="1" s="1"/>
  <c r="V586" i="1" s="1"/>
  <c r="R585" i="1"/>
  <c r="S585" i="1" s="1"/>
  <c r="U585" i="1" s="1"/>
  <c r="V585" i="1" s="1"/>
  <c r="R584" i="1"/>
  <c r="S584" i="1" s="1"/>
  <c r="U584" i="1" s="1"/>
  <c r="V584" i="1" s="1"/>
  <c r="R583" i="1"/>
  <c r="S583" i="1" s="1"/>
  <c r="U583" i="1" s="1"/>
  <c r="V583" i="1" s="1"/>
  <c r="R582" i="1"/>
  <c r="S582" i="1" s="1"/>
  <c r="U582" i="1" s="1"/>
  <c r="V582" i="1" s="1"/>
  <c r="R581" i="1"/>
  <c r="S581" i="1" s="1"/>
  <c r="U581" i="1" s="1"/>
  <c r="V581" i="1" s="1"/>
  <c r="R580" i="1"/>
  <c r="S580" i="1" s="1"/>
  <c r="U580" i="1" s="1"/>
  <c r="V580" i="1" s="1"/>
  <c r="R579" i="1"/>
  <c r="S579" i="1" s="1"/>
  <c r="U579" i="1" s="1"/>
  <c r="V579" i="1" s="1"/>
  <c r="R578" i="1"/>
  <c r="S578" i="1" s="1"/>
  <c r="U578" i="1" s="1"/>
  <c r="V578" i="1" s="1"/>
  <c r="R577" i="1"/>
  <c r="S577" i="1" s="1"/>
  <c r="U577" i="1" s="1"/>
  <c r="V577" i="1" s="1"/>
  <c r="R576" i="1"/>
  <c r="S576" i="1" s="1"/>
  <c r="U576" i="1" s="1"/>
  <c r="V576" i="1" s="1"/>
  <c r="R575" i="1"/>
  <c r="S575" i="1" s="1"/>
  <c r="U575" i="1" s="1"/>
  <c r="V575" i="1" s="1"/>
  <c r="R574" i="1"/>
  <c r="S574" i="1" s="1"/>
  <c r="U574" i="1" s="1"/>
  <c r="V574" i="1" s="1"/>
  <c r="R573" i="1"/>
  <c r="S573" i="1" s="1"/>
  <c r="U573" i="1" s="1"/>
  <c r="V573" i="1" s="1"/>
  <c r="R572" i="1"/>
  <c r="S572" i="1" s="1"/>
  <c r="U572" i="1" s="1"/>
  <c r="V572" i="1" s="1"/>
  <c r="R571" i="1"/>
  <c r="S571" i="1" s="1"/>
  <c r="U571" i="1" s="1"/>
  <c r="V571" i="1" s="1"/>
  <c r="R570" i="1"/>
  <c r="S570" i="1" s="1"/>
  <c r="U570" i="1" s="1"/>
  <c r="V570" i="1" s="1"/>
  <c r="R569" i="1"/>
  <c r="S569" i="1" s="1"/>
  <c r="U569" i="1" s="1"/>
  <c r="V569" i="1" s="1"/>
  <c r="R568" i="1"/>
  <c r="S568" i="1" s="1"/>
  <c r="U568" i="1" s="1"/>
  <c r="V568" i="1" s="1"/>
  <c r="R567" i="1"/>
  <c r="S567" i="1" s="1"/>
  <c r="U567" i="1" s="1"/>
  <c r="V567" i="1" s="1"/>
  <c r="R566" i="1"/>
  <c r="S566" i="1" s="1"/>
  <c r="U566" i="1" s="1"/>
  <c r="V566" i="1" s="1"/>
  <c r="R565" i="1"/>
  <c r="S565" i="1" s="1"/>
  <c r="U565" i="1" s="1"/>
  <c r="V565" i="1" s="1"/>
  <c r="R564" i="1"/>
  <c r="S564" i="1" s="1"/>
  <c r="U564" i="1" s="1"/>
  <c r="V564" i="1" s="1"/>
  <c r="R563" i="1"/>
  <c r="S563" i="1" s="1"/>
  <c r="U563" i="1" s="1"/>
  <c r="V563" i="1" s="1"/>
  <c r="R562" i="1"/>
  <c r="S562" i="1" s="1"/>
  <c r="U562" i="1" s="1"/>
  <c r="V562" i="1" s="1"/>
  <c r="R561" i="1"/>
  <c r="S561" i="1" s="1"/>
  <c r="U561" i="1" s="1"/>
  <c r="V561" i="1" s="1"/>
  <c r="R560" i="1"/>
  <c r="S560" i="1" s="1"/>
  <c r="U560" i="1" s="1"/>
  <c r="V560" i="1" s="1"/>
  <c r="R559" i="1"/>
  <c r="S559" i="1" s="1"/>
  <c r="U559" i="1" s="1"/>
  <c r="V559" i="1" s="1"/>
  <c r="R558" i="1"/>
  <c r="S558" i="1" s="1"/>
  <c r="U558" i="1" s="1"/>
  <c r="V558" i="1" s="1"/>
  <c r="R557" i="1"/>
  <c r="S557" i="1" s="1"/>
  <c r="U557" i="1" s="1"/>
  <c r="V557" i="1" s="1"/>
  <c r="R556" i="1"/>
  <c r="S556" i="1" s="1"/>
  <c r="U556" i="1" s="1"/>
  <c r="V556" i="1" s="1"/>
  <c r="R555" i="1"/>
  <c r="S555" i="1" s="1"/>
  <c r="U555" i="1" s="1"/>
  <c r="V555" i="1" s="1"/>
  <c r="R554" i="1"/>
  <c r="S554" i="1" s="1"/>
  <c r="U554" i="1" s="1"/>
  <c r="V554" i="1" s="1"/>
  <c r="R553" i="1"/>
  <c r="S553" i="1" s="1"/>
  <c r="U553" i="1" s="1"/>
  <c r="V553" i="1" s="1"/>
  <c r="R552" i="1"/>
  <c r="S552" i="1" s="1"/>
  <c r="U552" i="1" s="1"/>
  <c r="V552" i="1" s="1"/>
  <c r="R551" i="1"/>
  <c r="S551" i="1" s="1"/>
  <c r="U551" i="1" s="1"/>
  <c r="V551" i="1" s="1"/>
  <c r="R550" i="1"/>
  <c r="S550" i="1" s="1"/>
  <c r="U550" i="1" s="1"/>
  <c r="V550" i="1" s="1"/>
  <c r="R549" i="1"/>
  <c r="S549" i="1" s="1"/>
  <c r="U549" i="1" s="1"/>
  <c r="V549" i="1" s="1"/>
  <c r="R548" i="1"/>
  <c r="S548" i="1" s="1"/>
  <c r="U548" i="1" s="1"/>
  <c r="V548" i="1" s="1"/>
  <c r="R547" i="1"/>
  <c r="S547" i="1" s="1"/>
  <c r="U547" i="1" s="1"/>
  <c r="V547" i="1" s="1"/>
  <c r="R546" i="1"/>
  <c r="S546" i="1" s="1"/>
  <c r="U546" i="1" s="1"/>
  <c r="V546" i="1" s="1"/>
  <c r="R545" i="1"/>
  <c r="S545" i="1" s="1"/>
  <c r="U545" i="1" s="1"/>
  <c r="V545" i="1" s="1"/>
  <c r="R544" i="1"/>
  <c r="S544" i="1" s="1"/>
  <c r="U544" i="1" s="1"/>
  <c r="V544" i="1" s="1"/>
  <c r="R543" i="1"/>
  <c r="S543" i="1" s="1"/>
  <c r="U543" i="1" s="1"/>
  <c r="V543" i="1" s="1"/>
  <c r="R542" i="1"/>
  <c r="S542" i="1" s="1"/>
  <c r="U542" i="1" s="1"/>
  <c r="V542" i="1" s="1"/>
  <c r="R541" i="1"/>
  <c r="S541" i="1" s="1"/>
  <c r="U541" i="1" s="1"/>
  <c r="V541" i="1" s="1"/>
  <c r="R540" i="1"/>
  <c r="S540" i="1" s="1"/>
  <c r="U540" i="1" s="1"/>
  <c r="V540" i="1" s="1"/>
  <c r="R539" i="1"/>
  <c r="S539" i="1" s="1"/>
  <c r="U539" i="1" s="1"/>
  <c r="V539" i="1" s="1"/>
  <c r="R538" i="1"/>
  <c r="S538" i="1" s="1"/>
  <c r="U538" i="1" s="1"/>
  <c r="V538" i="1" s="1"/>
  <c r="R537" i="1"/>
  <c r="S537" i="1" s="1"/>
  <c r="U537" i="1" s="1"/>
  <c r="V537" i="1" s="1"/>
  <c r="R536" i="1"/>
  <c r="S536" i="1" s="1"/>
  <c r="U536" i="1" s="1"/>
  <c r="V536" i="1" s="1"/>
  <c r="R535" i="1"/>
  <c r="S535" i="1" s="1"/>
  <c r="U535" i="1" s="1"/>
  <c r="V535" i="1" s="1"/>
  <c r="R534" i="1"/>
  <c r="S534" i="1" s="1"/>
  <c r="U534" i="1" s="1"/>
  <c r="V534" i="1" s="1"/>
  <c r="R533" i="1"/>
  <c r="S533" i="1" s="1"/>
  <c r="U533" i="1" s="1"/>
  <c r="V533" i="1" s="1"/>
  <c r="R532" i="1"/>
  <c r="S532" i="1" s="1"/>
  <c r="U532" i="1" s="1"/>
  <c r="V532" i="1" s="1"/>
  <c r="R531" i="1"/>
  <c r="S531" i="1" s="1"/>
  <c r="U531" i="1" s="1"/>
  <c r="V531" i="1" s="1"/>
  <c r="R530" i="1"/>
  <c r="S530" i="1" s="1"/>
  <c r="U530" i="1" s="1"/>
  <c r="V530" i="1" s="1"/>
  <c r="R529" i="1"/>
  <c r="S529" i="1" s="1"/>
  <c r="U529" i="1" s="1"/>
  <c r="V529" i="1" s="1"/>
  <c r="R528" i="1"/>
  <c r="S528" i="1" s="1"/>
  <c r="U528" i="1" s="1"/>
  <c r="V528" i="1" s="1"/>
  <c r="R527" i="1"/>
  <c r="S527" i="1" s="1"/>
  <c r="U527" i="1" s="1"/>
  <c r="V527" i="1" s="1"/>
  <c r="R526" i="1"/>
  <c r="S526" i="1" s="1"/>
  <c r="U526" i="1" s="1"/>
  <c r="V526" i="1" s="1"/>
  <c r="R525" i="1"/>
  <c r="S525" i="1" s="1"/>
  <c r="U525" i="1" s="1"/>
  <c r="V525" i="1" s="1"/>
  <c r="R524" i="1"/>
  <c r="S524" i="1" s="1"/>
  <c r="U524" i="1" s="1"/>
  <c r="V524" i="1" s="1"/>
  <c r="R523" i="1"/>
  <c r="S523" i="1" s="1"/>
  <c r="U523" i="1" s="1"/>
  <c r="V523" i="1" s="1"/>
  <c r="R522" i="1"/>
  <c r="S522" i="1" s="1"/>
  <c r="U522" i="1" s="1"/>
  <c r="V522" i="1" s="1"/>
  <c r="R521" i="1"/>
  <c r="S521" i="1" s="1"/>
  <c r="U521" i="1" s="1"/>
  <c r="V521" i="1" s="1"/>
  <c r="R520" i="1"/>
  <c r="S520" i="1" s="1"/>
  <c r="U520" i="1" s="1"/>
  <c r="V520" i="1" s="1"/>
  <c r="R519" i="1"/>
  <c r="S519" i="1" s="1"/>
  <c r="U519" i="1" s="1"/>
  <c r="V519" i="1" s="1"/>
  <c r="R518" i="1"/>
  <c r="S518" i="1" s="1"/>
  <c r="U518" i="1" s="1"/>
  <c r="V518" i="1" s="1"/>
  <c r="R517" i="1"/>
  <c r="S517" i="1" s="1"/>
  <c r="U517" i="1" s="1"/>
  <c r="V517" i="1" s="1"/>
  <c r="R516" i="1"/>
  <c r="S516" i="1" s="1"/>
  <c r="U516" i="1" s="1"/>
  <c r="V516" i="1" s="1"/>
  <c r="R515" i="1"/>
  <c r="S515" i="1" s="1"/>
  <c r="U515" i="1" s="1"/>
  <c r="V515" i="1" s="1"/>
  <c r="R514" i="1"/>
  <c r="S514" i="1" s="1"/>
  <c r="U514" i="1" s="1"/>
  <c r="V514" i="1" s="1"/>
  <c r="R513" i="1"/>
  <c r="S513" i="1" s="1"/>
  <c r="U513" i="1" s="1"/>
  <c r="V513" i="1" s="1"/>
  <c r="R512" i="1"/>
  <c r="S512" i="1" s="1"/>
  <c r="U512" i="1" s="1"/>
  <c r="V512" i="1" s="1"/>
  <c r="R511" i="1"/>
  <c r="S511" i="1" s="1"/>
  <c r="U511" i="1" s="1"/>
  <c r="V511" i="1" s="1"/>
  <c r="R510" i="1"/>
  <c r="S510" i="1" s="1"/>
  <c r="U510" i="1" s="1"/>
  <c r="V510" i="1" s="1"/>
  <c r="R509" i="1"/>
  <c r="S509" i="1" s="1"/>
  <c r="U509" i="1" s="1"/>
  <c r="V509" i="1" s="1"/>
  <c r="R508" i="1"/>
  <c r="S508" i="1" s="1"/>
  <c r="U508" i="1" s="1"/>
  <c r="V508" i="1" s="1"/>
  <c r="R507" i="1"/>
  <c r="S507" i="1" s="1"/>
  <c r="U507" i="1" s="1"/>
  <c r="V507" i="1" s="1"/>
  <c r="R506" i="1"/>
  <c r="S506" i="1" s="1"/>
  <c r="U506" i="1" s="1"/>
  <c r="V506" i="1" s="1"/>
  <c r="R505" i="1"/>
  <c r="S505" i="1" s="1"/>
  <c r="U505" i="1" s="1"/>
  <c r="V505" i="1" s="1"/>
  <c r="R504" i="1"/>
  <c r="S504" i="1" s="1"/>
  <c r="U504" i="1" s="1"/>
  <c r="V504" i="1" s="1"/>
  <c r="R450" i="1"/>
  <c r="S450" i="1" s="1"/>
  <c r="U450" i="1" s="1"/>
  <c r="V450" i="1" s="1"/>
  <c r="R503" i="1"/>
  <c r="S503" i="1" s="1"/>
  <c r="U503" i="1" s="1"/>
  <c r="V503" i="1" s="1"/>
  <c r="R502" i="1"/>
  <c r="S502" i="1" s="1"/>
  <c r="U502" i="1" s="1"/>
  <c r="V502" i="1" s="1"/>
  <c r="R501" i="1"/>
  <c r="S501" i="1" s="1"/>
  <c r="U501" i="1" s="1"/>
  <c r="V501" i="1" s="1"/>
  <c r="R500" i="1"/>
  <c r="S500" i="1" s="1"/>
  <c r="U500" i="1" s="1"/>
  <c r="V500" i="1" s="1"/>
  <c r="R499" i="1"/>
  <c r="S499" i="1" s="1"/>
  <c r="U499" i="1" s="1"/>
  <c r="V499" i="1" s="1"/>
  <c r="R498" i="1"/>
  <c r="S498" i="1" s="1"/>
  <c r="U498" i="1" s="1"/>
  <c r="V498" i="1" s="1"/>
  <c r="R497" i="1"/>
  <c r="S497" i="1" s="1"/>
  <c r="U497" i="1" s="1"/>
  <c r="V497" i="1" s="1"/>
  <c r="R496" i="1"/>
  <c r="S496" i="1" s="1"/>
  <c r="U496" i="1" s="1"/>
  <c r="V496" i="1" s="1"/>
  <c r="R495" i="1"/>
  <c r="S495" i="1" s="1"/>
  <c r="U495" i="1" s="1"/>
  <c r="V495" i="1" s="1"/>
  <c r="R494" i="1"/>
  <c r="S494" i="1" s="1"/>
  <c r="U494" i="1" s="1"/>
  <c r="V494" i="1" s="1"/>
  <c r="R493" i="1"/>
  <c r="S493" i="1" s="1"/>
  <c r="U493" i="1" s="1"/>
  <c r="V493" i="1" s="1"/>
  <c r="R492" i="1"/>
  <c r="S492" i="1" s="1"/>
  <c r="U492" i="1" s="1"/>
  <c r="V492" i="1" s="1"/>
  <c r="R491" i="1"/>
  <c r="S491" i="1" s="1"/>
  <c r="U491" i="1" s="1"/>
  <c r="V491" i="1" s="1"/>
  <c r="R490" i="1"/>
  <c r="S490" i="1" s="1"/>
  <c r="U490" i="1" s="1"/>
  <c r="V490" i="1" s="1"/>
  <c r="R489" i="1"/>
  <c r="S489" i="1" s="1"/>
  <c r="U489" i="1" s="1"/>
  <c r="V489" i="1" s="1"/>
  <c r="R488" i="1"/>
  <c r="S488" i="1" s="1"/>
  <c r="U488" i="1" s="1"/>
  <c r="V488" i="1" s="1"/>
  <c r="R487" i="1"/>
  <c r="S487" i="1" s="1"/>
  <c r="U487" i="1" s="1"/>
  <c r="V487" i="1" s="1"/>
  <c r="R486" i="1"/>
  <c r="S486" i="1" s="1"/>
  <c r="U486" i="1" s="1"/>
  <c r="V486" i="1" s="1"/>
  <c r="R485" i="1"/>
  <c r="S485" i="1" s="1"/>
  <c r="U485" i="1" s="1"/>
  <c r="V485" i="1" s="1"/>
  <c r="R484" i="1"/>
  <c r="S484" i="1" s="1"/>
  <c r="U484" i="1" s="1"/>
  <c r="V484" i="1" s="1"/>
  <c r="R483" i="1"/>
  <c r="S483" i="1" s="1"/>
  <c r="U483" i="1" s="1"/>
  <c r="V483" i="1" s="1"/>
  <c r="R482" i="1"/>
  <c r="S482" i="1" s="1"/>
  <c r="U482" i="1" s="1"/>
  <c r="V482" i="1" s="1"/>
  <c r="R481" i="1"/>
  <c r="S481" i="1" s="1"/>
  <c r="U481" i="1" s="1"/>
  <c r="V481" i="1" s="1"/>
  <c r="R480" i="1"/>
  <c r="S480" i="1" s="1"/>
  <c r="U480" i="1" s="1"/>
  <c r="V480" i="1" s="1"/>
  <c r="R479" i="1"/>
  <c r="S479" i="1" s="1"/>
  <c r="U479" i="1" s="1"/>
  <c r="V479" i="1" s="1"/>
  <c r="R478" i="1"/>
  <c r="S478" i="1" s="1"/>
  <c r="U478" i="1" s="1"/>
  <c r="V478" i="1" s="1"/>
  <c r="R477" i="1"/>
  <c r="S477" i="1" s="1"/>
  <c r="U477" i="1" s="1"/>
  <c r="V477" i="1" s="1"/>
  <c r="R476" i="1"/>
  <c r="S476" i="1" s="1"/>
  <c r="U476" i="1" s="1"/>
  <c r="V476" i="1" s="1"/>
  <c r="R475" i="1"/>
  <c r="S475" i="1" s="1"/>
  <c r="U475" i="1" s="1"/>
  <c r="V475" i="1" s="1"/>
  <c r="R474" i="1"/>
  <c r="S474" i="1" s="1"/>
  <c r="U474" i="1" s="1"/>
  <c r="V474" i="1" s="1"/>
  <c r="R473" i="1"/>
  <c r="S473" i="1" s="1"/>
  <c r="U473" i="1" s="1"/>
  <c r="V473" i="1" s="1"/>
  <c r="R472" i="1"/>
  <c r="S472" i="1" s="1"/>
  <c r="U472" i="1" s="1"/>
  <c r="V472" i="1" s="1"/>
  <c r="R471" i="1"/>
  <c r="S471" i="1" s="1"/>
  <c r="U471" i="1" s="1"/>
  <c r="V471" i="1" s="1"/>
  <c r="R470" i="1"/>
  <c r="S470" i="1" s="1"/>
  <c r="U470" i="1" s="1"/>
  <c r="V470" i="1" s="1"/>
  <c r="R469" i="1"/>
  <c r="S469" i="1" s="1"/>
  <c r="U469" i="1" s="1"/>
  <c r="V469" i="1" s="1"/>
  <c r="R468" i="1"/>
  <c r="S468" i="1" s="1"/>
  <c r="U468" i="1" s="1"/>
  <c r="V468" i="1" s="1"/>
  <c r="R467" i="1"/>
  <c r="S467" i="1" s="1"/>
  <c r="U467" i="1" s="1"/>
  <c r="V467" i="1" s="1"/>
  <c r="R466" i="1"/>
  <c r="S466" i="1" s="1"/>
  <c r="U466" i="1" s="1"/>
  <c r="V466" i="1" s="1"/>
  <c r="R465" i="1"/>
  <c r="S465" i="1" s="1"/>
  <c r="U465" i="1" s="1"/>
  <c r="V465" i="1" s="1"/>
  <c r="R464" i="1"/>
  <c r="S464" i="1" s="1"/>
  <c r="U464" i="1" s="1"/>
  <c r="V464" i="1" s="1"/>
  <c r="R463" i="1"/>
  <c r="S463" i="1" s="1"/>
  <c r="U463" i="1" s="1"/>
  <c r="V463" i="1" s="1"/>
  <c r="R462" i="1"/>
  <c r="S462" i="1" s="1"/>
  <c r="U462" i="1" s="1"/>
  <c r="V462" i="1" s="1"/>
  <c r="R461" i="1"/>
  <c r="S461" i="1" s="1"/>
  <c r="U461" i="1" s="1"/>
  <c r="V461" i="1" s="1"/>
  <c r="R460" i="1"/>
  <c r="S460" i="1" s="1"/>
  <c r="U460" i="1" s="1"/>
  <c r="V460" i="1" s="1"/>
  <c r="R459" i="1"/>
  <c r="S459" i="1" s="1"/>
  <c r="U459" i="1" s="1"/>
  <c r="V459" i="1" s="1"/>
  <c r="R458" i="1"/>
  <c r="S458" i="1" s="1"/>
  <c r="U458" i="1" s="1"/>
  <c r="V458" i="1" s="1"/>
  <c r="R457" i="1"/>
  <c r="S457" i="1" s="1"/>
  <c r="U457" i="1" s="1"/>
  <c r="V457" i="1" s="1"/>
  <c r="R456" i="1"/>
  <c r="S456" i="1" s="1"/>
  <c r="U456" i="1" s="1"/>
  <c r="V456" i="1" s="1"/>
  <c r="R455" i="1"/>
  <c r="S455" i="1" s="1"/>
  <c r="U455" i="1" s="1"/>
  <c r="V455" i="1" s="1"/>
  <c r="R454" i="1"/>
  <c r="S454" i="1" s="1"/>
  <c r="U454" i="1" s="1"/>
  <c r="V454" i="1" s="1"/>
  <c r="R453" i="1"/>
  <c r="S453" i="1" s="1"/>
  <c r="U453" i="1" s="1"/>
  <c r="V453" i="1" s="1"/>
  <c r="R452" i="1"/>
  <c r="S452" i="1" s="1"/>
  <c r="U452" i="1" s="1"/>
  <c r="V452" i="1" s="1"/>
  <c r="R451" i="1"/>
  <c r="S451" i="1" s="1"/>
  <c r="U451" i="1" s="1"/>
  <c r="V451" i="1" s="1"/>
  <c r="N2" i="10"/>
  <c r="O2" i="10" s="1"/>
  <c r="Q2" i="10" s="1"/>
  <c r="R2" i="10" s="1"/>
  <c r="R2" i="1"/>
  <c r="S2" i="1" s="1"/>
  <c r="T2" i="1" s="1"/>
  <c r="V2" i="1" s="1"/>
  <c r="R3" i="1"/>
  <c r="R4" i="1"/>
  <c r="S4" i="1" s="1"/>
  <c r="T4" i="1" s="1"/>
  <c r="V4" i="1" s="1"/>
  <c r="R5" i="1"/>
  <c r="S5" i="1" s="1"/>
  <c r="T5" i="1" s="1"/>
  <c r="V5" i="1" s="1"/>
  <c r="R6" i="1"/>
  <c r="S6" i="1" s="1"/>
  <c r="T6" i="1" s="1"/>
  <c r="V6" i="1" s="1"/>
  <c r="R7" i="1"/>
  <c r="S7" i="1" s="1"/>
  <c r="T7" i="1" s="1"/>
  <c r="V7" i="1" s="1"/>
  <c r="R8" i="1"/>
  <c r="S8" i="1" s="1"/>
  <c r="T8" i="1" s="1"/>
  <c r="V8" i="1" s="1"/>
  <c r="R9" i="1"/>
  <c r="S9" i="1" s="1"/>
  <c r="T9" i="1" s="1"/>
  <c r="V9" i="1" s="1"/>
  <c r="R10" i="1"/>
  <c r="S10" i="1" s="1"/>
  <c r="T10" i="1" s="1"/>
  <c r="V10" i="1" s="1"/>
  <c r="R11" i="1"/>
  <c r="S11" i="1" s="1"/>
  <c r="T11" i="1" s="1"/>
  <c r="V11" i="1" s="1"/>
  <c r="R12" i="1"/>
  <c r="S12" i="1" s="1"/>
  <c r="T12" i="1" s="1"/>
  <c r="V12" i="1" s="1"/>
  <c r="R13" i="1"/>
  <c r="S13" i="1" s="1"/>
  <c r="T13" i="1" s="1"/>
  <c r="V13" i="1" s="1"/>
  <c r="R14" i="1"/>
  <c r="S14" i="1" s="1"/>
  <c r="T14" i="1" s="1"/>
  <c r="V14" i="1" s="1"/>
  <c r="R15" i="1"/>
  <c r="S15" i="1" s="1"/>
  <c r="T15" i="1" s="1"/>
  <c r="V15" i="1" s="1"/>
  <c r="R16" i="1"/>
  <c r="S16" i="1" s="1"/>
  <c r="T16" i="1" s="1"/>
  <c r="V16" i="1" s="1"/>
  <c r="R17" i="1"/>
  <c r="S17" i="1" s="1"/>
  <c r="T17" i="1" s="1"/>
  <c r="V17" i="1" s="1"/>
  <c r="R18" i="1"/>
  <c r="S18" i="1" s="1"/>
  <c r="T18" i="1" s="1"/>
  <c r="V18" i="1" s="1"/>
  <c r="R19" i="1"/>
  <c r="S19" i="1" s="1"/>
  <c r="T19" i="1" s="1"/>
  <c r="V19" i="1" s="1"/>
  <c r="R20" i="1"/>
  <c r="S20" i="1" s="1"/>
  <c r="T20" i="1" s="1"/>
  <c r="V20" i="1" s="1"/>
  <c r="R21" i="1"/>
  <c r="S21" i="1" s="1"/>
  <c r="T21" i="1" s="1"/>
  <c r="V21" i="1" s="1"/>
  <c r="R22" i="1"/>
  <c r="S22" i="1" s="1"/>
  <c r="T22" i="1" s="1"/>
  <c r="V22" i="1" s="1"/>
  <c r="R23" i="1"/>
  <c r="S23" i="1" s="1"/>
  <c r="T23" i="1" s="1"/>
  <c r="V23" i="1" s="1"/>
  <c r="R24" i="1"/>
  <c r="S24" i="1" s="1"/>
  <c r="T24" i="1" s="1"/>
  <c r="V24" i="1" s="1"/>
  <c r="R25" i="1"/>
  <c r="S25" i="1" s="1"/>
  <c r="T25" i="1" s="1"/>
  <c r="V25" i="1" s="1"/>
  <c r="R26" i="1"/>
  <c r="S26" i="1" s="1"/>
  <c r="T26" i="1" s="1"/>
  <c r="V26" i="1" s="1"/>
  <c r="R27" i="1"/>
  <c r="S27" i="1" s="1"/>
  <c r="T27" i="1" s="1"/>
  <c r="V27" i="1" s="1"/>
  <c r="R28" i="1"/>
  <c r="S28" i="1" s="1"/>
  <c r="T28" i="1" s="1"/>
  <c r="V28" i="1" s="1"/>
  <c r="R29" i="1"/>
  <c r="S29" i="1" s="1"/>
  <c r="T29" i="1" s="1"/>
  <c r="V29" i="1" s="1"/>
  <c r="R30" i="1"/>
  <c r="S30" i="1" s="1"/>
  <c r="T30" i="1" s="1"/>
  <c r="V30" i="1" s="1"/>
  <c r="R31" i="1"/>
  <c r="S31" i="1" s="1"/>
  <c r="T31" i="1" s="1"/>
  <c r="V31" i="1" s="1"/>
  <c r="R32" i="1"/>
  <c r="S32" i="1" s="1"/>
  <c r="T32" i="1" s="1"/>
  <c r="V32" i="1" s="1"/>
  <c r="R33" i="1"/>
  <c r="S33" i="1" s="1"/>
  <c r="T33" i="1" s="1"/>
  <c r="V33" i="1" s="1"/>
  <c r="R34" i="1"/>
  <c r="S34" i="1" s="1"/>
  <c r="T34" i="1" s="1"/>
  <c r="V34" i="1" s="1"/>
  <c r="R35" i="1"/>
  <c r="S35" i="1" s="1"/>
  <c r="T35" i="1" s="1"/>
  <c r="V35" i="1" s="1"/>
  <c r="R36" i="1"/>
  <c r="S36" i="1" s="1"/>
  <c r="T36" i="1" s="1"/>
  <c r="V36" i="1" s="1"/>
  <c r="R37" i="1"/>
  <c r="S37" i="1" s="1"/>
  <c r="T37" i="1" s="1"/>
  <c r="V37" i="1" s="1"/>
  <c r="R38" i="1"/>
  <c r="S38" i="1" s="1"/>
  <c r="T38" i="1" s="1"/>
  <c r="V38" i="1" s="1"/>
  <c r="R39" i="1"/>
  <c r="S39" i="1" s="1"/>
  <c r="T39" i="1" s="1"/>
  <c r="V39" i="1" s="1"/>
  <c r="R40" i="1"/>
  <c r="S40" i="1" s="1"/>
  <c r="T40" i="1" s="1"/>
  <c r="V40" i="1" s="1"/>
  <c r="R41" i="1"/>
  <c r="S41" i="1" s="1"/>
  <c r="T41" i="1" s="1"/>
  <c r="V41" i="1" s="1"/>
  <c r="R42" i="1"/>
  <c r="S42" i="1" s="1"/>
  <c r="T42" i="1" s="1"/>
  <c r="V42" i="1" s="1"/>
  <c r="R43" i="1"/>
  <c r="S43" i="1" s="1"/>
  <c r="T43" i="1" s="1"/>
  <c r="V43" i="1" s="1"/>
  <c r="R44" i="1"/>
  <c r="S44" i="1" s="1"/>
  <c r="T44" i="1" s="1"/>
  <c r="V44" i="1" s="1"/>
  <c r="R45" i="1"/>
  <c r="S45" i="1" s="1"/>
  <c r="T45" i="1" s="1"/>
  <c r="V45" i="1" s="1"/>
  <c r="R46" i="1"/>
  <c r="S46" i="1" s="1"/>
  <c r="T46" i="1" s="1"/>
  <c r="V46" i="1" s="1"/>
  <c r="R47" i="1"/>
  <c r="S47" i="1" s="1"/>
  <c r="T47" i="1" s="1"/>
  <c r="V47" i="1" s="1"/>
  <c r="R48" i="1"/>
  <c r="S48" i="1" s="1"/>
  <c r="T48" i="1" s="1"/>
  <c r="V48" i="1" s="1"/>
  <c r="R49" i="1"/>
  <c r="S49" i="1" s="1"/>
  <c r="T49" i="1" s="1"/>
  <c r="V49" i="1" s="1"/>
  <c r="R50" i="1"/>
  <c r="S50" i="1" s="1"/>
  <c r="T50" i="1" s="1"/>
  <c r="V50" i="1" s="1"/>
  <c r="R51" i="1"/>
  <c r="S51" i="1" s="1"/>
  <c r="T51" i="1" s="1"/>
  <c r="V51" i="1" s="1"/>
  <c r="R52" i="1"/>
  <c r="S52" i="1" s="1"/>
  <c r="T52" i="1" s="1"/>
  <c r="V52" i="1" s="1"/>
  <c r="R53" i="1"/>
  <c r="S53" i="1" s="1"/>
  <c r="T53" i="1" s="1"/>
  <c r="V53" i="1" s="1"/>
  <c r="R54" i="1"/>
  <c r="S54" i="1" s="1"/>
  <c r="T54" i="1" s="1"/>
  <c r="V54" i="1" s="1"/>
  <c r="R55" i="1"/>
  <c r="S55" i="1" s="1"/>
  <c r="T55" i="1" s="1"/>
  <c r="V55" i="1" s="1"/>
  <c r="R56" i="1"/>
  <c r="S56" i="1" s="1"/>
  <c r="T56" i="1" s="1"/>
  <c r="V56" i="1" s="1"/>
  <c r="R57" i="1"/>
  <c r="S57" i="1" s="1"/>
  <c r="T57" i="1" s="1"/>
  <c r="V57" i="1" s="1"/>
  <c r="R58" i="1"/>
  <c r="S58" i="1" s="1"/>
  <c r="T58" i="1" s="1"/>
  <c r="V58" i="1" s="1"/>
  <c r="R59" i="1"/>
  <c r="S59" i="1" s="1"/>
  <c r="T59" i="1" s="1"/>
  <c r="V59" i="1" s="1"/>
  <c r="R60" i="1"/>
  <c r="S60" i="1" s="1"/>
  <c r="T60" i="1" s="1"/>
  <c r="V60" i="1" s="1"/>
  <c r="R61" i="1"/>
  <c r="S61" i="1" s="1"/>
  <c r="T61" i="1" s="1"/>
  <c r="V61" i="1" s="1"/>
  <c r="R62" i="1"/>
  <c r="S62" i="1" s="1"/>
  <c r="T62" i="1" s="1"/>
  <c r="V62" i="1" s="1"/>
  <c r="R63" i="1"/>
  <c r="S63" i="1" s="1"/>
  <c r="T63" i="1" s="1"/>
  <c r="V63" i="1" s="1"/>
  <c r="R64" i="1"/>
  <c r="S64" i="1" s="1"/>
  <c r="T64" i="1" s="1"/>
  <c r="V64" i="1" s="1"/>
  <c r="R65" i="1"/>
  <c r="S65" i="1" s="1"/>
  <c r="T65" i="1" s="1"/>
  <c r="V65" i="1" s="1"/>
  <c r="R66" i="1"/>
  <c r="S66" i="1" s="1"/>
  <c r="T66" i="1" s="1"/>
  <c r="V66" i="1" s="1"/>
  <c r="R67" i="1"/>
  <c r="S67" i="1" s="1"/>
  <c r="T67" i="1" s="1"/>
  <c r="V67" i="1" s="1"/>
  <c r="R68" i="1"/>
  <c r="S68" i="1" s="1"/>
  <c r="T68" i="1" s="1"/>
  <c r="V68" i="1" s="1"/>
  <c r="R69" i="1"/>
  <c r="S69" i="1" s="1"/>
  <c r="T69" i="1" s="1"/>
  <c r="V69" i="1" s="1"/>
  <c r="R70" i="1"/>
  <c r="S70" i="1" s="1"/>
  <c r="T70" i="1" s="1"/>
  <c r="V70" i="1" s="1"/>
  <c r="R71" i="1"/>
  <c r="S71" i="1" s="1"/>
  <c r="T71" i="1" s="1"/>
  <c r="V71" i="1" s="1"/>
  <c r="R72" i="1"/>
  <c r="S72" i="1" s="1"/>
  <c r="T72" i="1" s="1"/>
  <c r="V72" i="1" s="1"/>
  <c r="R73" i="1"/>
  <c r="S73" i="1" s="1"/>
  <c r="T73" i="1" s="1"/>
  <c r="V73" i="1" s="1"/>
  <c r="R74" i="1"/>
  <c r="S74" i="1" s="1"/>
  <c r="T74" i="1" s="1"/>
  <c r="V74" i="1" s="1"/>
  <c r="R75" i="1"/>
  <c r="S75" i="1" s="1"/>
  <c r="T75" i="1" s="1"/>
  <c r="V75" i="1" s="1"/>
  <c r="R76" i="1"/>
  <c r="S76" i="1" s="1"/>
  <c r="T76" i="1" s="1"/>
  <c r="V76" i="1" s="1"/>
  <c r="R77" i="1"/>
  <c r="S77" i="1" s="1"/>
  <c r="T77" i="1" s="1"/>
  <c r="V77" i="1" s="1"/>
  <c r="R78" i="1"/>
  <c r="S78" i="1" s="1"/>
  <c r="T78" i="1" s="1"/>
  <c r="V78" i="1" s="1"/>
  <c r="R79" i="1"/>
  <c r="S79" i="1" s="1"/>
  <c r="T79" i="1" s="1"/>
  <c r="V79" i="1" s="1"/>
  <c r="R80" i="1"/>
  <c r="S80" i="1" s="1"/>
  <c r="T80" i="1" s="1"/>
  <c r="V80" i="1" s="1"/>
  <c r="R81" i="1"/>
  <c r="S81" i="1" s="1"/>
  <c r="T81" i="1" s="1"/>
  <c r="V81" i="1" s="1"/>
  <c r="R82" i="1"/>
  <c r="S82" i="1" s="1"/>
  <c r="T82" i="1" s="1"/>
  <c r="V82" i="1" s="1"/>
  <c r="R83" i="1"/>
  <c r="S83" i="1" s="1"/>
  <c r="T83" i="1" s="1"/>
  <c r="V83" i="1" s="1"/>
  <c r="R84" i="1"/>
  <c r="S84" i="1" s="1"/>
  <c r="T84" i="1" s="1"/>
  <c r="V84" i="1" s="1"/>
  <c r="R85" i="1"/>
  <c r="S85" i="1" s="1"/>
  <c r="T85" i="1" s="1"/>
  <c r="V85" i="1" s="1"/>
  <c r="R86" i="1"/>
  <c r="S86" i="1" s="1"/>
  <c r="T86" i="1" s="1"/>
  <c r="V86" i="1" s="1"/>
  <c r="R87" i="1"/>
  <c r="S87" i="1" s="1"/>
  <c r="T87" i="1" s="1"/>
  <c r="V87" i="1" s="1"/>
  <c r="R88" i="1"/>
  <c r="S88" i="1" s="1"/>
  <c r="T88" i="1" s="1"/>
  <c r="V88" i="1" s="1"/>
  <c r="R89" i="1"/>
  <c r="S89" i="1" s="1"/>
  <c r="T89" i="1" s="1"/>
  <c r="V89" i="1" s="1"/>
  <c r="R90" i="1"/>
  <c r="S90" i="1" s="1"/>
  <c r="T90" i="1" s="1"/>
  <c r="V90" i="1" s="1"/>
  <c r="R91" i="1"/>
  <c r="S91" i="1" s="1"/>
  <c r="T91" i="1" s="1"/>
  <c r="V91" i="1" s="1"/>
  <c r="R92" i="1"/>
  <c r="S92" i="1" s="1"/>
  <c r="T92" i="1" s="1"/>
  <c r="V92" i="1" s="1"/>
  <c r="R93" i="1"/>
  <c r="S93" i="1" s="1"/>
  <c r="T93" i="1" s="1"/>
  <c r="V93" i="1" s="1"/>
  <c r="R94" i="1"/>
  <c r="S94" i="1" s="1"/>
  <c r="T94" i="1" s="1"/>
  <c r="V94" i="1" s="1"/>
  <c r="R95" i="1"/>
  <c r="S95" i="1" s="1"/>
  <c r="T95" i="1" s="1"/>
  <c r="V95" i="1" s="1"/>
  <c r="R96" i="1"/>
  <c r="S96" i="1" s="1"/>
  <c r="T96" i="1" s="1"/>
  <c r="V96" i="1" s="1"/>
  <c r="R97" i="1"/>
  <c r="S97" i="1" s="1"/>
  <c r="T97" i="1" s="1"/>
  <c r="V97" i="1" s="1"/>
  <c r="R98" i="1"/>
  <c r="S98" i="1" s="1"/>
  <c r="T98" i="1" s="1"/>
  <c r="V98" i="1" s="1"/>
  <c r="R99" i="1"/>
  <c r="S99" i="1" s="1"/>
  <c r="T99" i="1" s="1"/>
  <c r="V99" i="1" s="1"/>
  <c r="R100" i="1"/>
  <c r="S100" i="1" s="1"/>
  <c r="T100" i="1" s="1"/>
  <c r="V100" i="1" s="1"/>
  <c r="R101" i="1"/>
  <c r="S101" i="1" s="1"/>
  <c r="T101" i="1" s="1"/>
  <c r="V101" i="1" s="1"/>
  <c r="R102" i="1"/>
  <c r="S102" i="1" s="1"/>
  <c r="T102" i="1" s="1"/>
  <c r="V102" i="1" s="1"/>
  <c r="R103" i="1"/>
  <c r="S103" i="1" s="1"/>
  <c r="T103" i="1" s="1"/>
  <c r="V103" i="1" s="1"/>
  <c r="R104" i="1"/>
  <c r="S104" i="1" s="1"/>
  <c r="T104" i="1" s="1"/>
  <c r="V104" i="1" s="1"/>
  <c r="R105" i="1"/>
  <c r="S105" i="1" s="1"/>
  <c r="T105" i="1" s="1"/>
  <c r="V105" i="1" s="1"/>
  <c r="R106" i="1"/>
  <c r="S106" i="1" s="1"/>
  <c r="T106" i="1" s="1"/>
  <c r="V106" i="1" s="1"/>
  <c r="R107" i="1"/>
  <c r="S107" i="1" s="1"/>
  <c r="T107" i="1" s="1"/>
  <c r="V107" i="1" s="1"/>
  <c r="R108" i="1"/>
  <c r="S108" i="1" s="1"/>
  <c r="T108" i="1" s="1"/>
  <c r="V108" i="1" s="1"/>
  <c r="R109" i="1"/>
  <c r="S109" i="1" s="1"/>
  <c r="T109" i="1" s="1"/>
  <c r="V109" i="1" s="1"/>
  <c r="R110" i="1"/>
  <c r="S110" i="1" s="1"/>
  <c r="T110" i="1" s="1"/>
  <c r="V110" i="1" s="1"/>
  <c r="R111" i="1"/>
  <c r="S111" i="1" s="1"/>
  <c r="T111" i="1" s="1"/>
  <c r="V111" i="1" s="1"/>
  <c r="R112" i="1"/>
  <c r="S112" i="1" s="1"/>
  <c r="T112" i="1" s="1"/>
  <c r="V112" i="1" s="1"/>
  <c r="R113" i="1"/>
  <c r="S113" i="1" s="1"/>
  <c r="T113" i="1" s="1"/>
  <c r="V113" i="1" s="1"/>
  <c r="R114" i="1"/>
  <c r="S114" i="1" s="1"/>
  <c r="T114" i="1" s="1"/>
  <c r="V114" i="1" s="1"/>
  <c r="R115" i="1"/>
  <c r="S115" i="1" s="1"/>
  <c r="T115" i="1" s="1"/>
  <c r="V115" i="1" s="1"/>
  <c r="R116" i="1"/>
  <c r="S116" i="1" s="1"/>
  <c r="T116" i="1" s="1"/>
  <c r="V116" i="1" s="1"/>
  <c r="R117" i="1"/>
  <c r="S117" i="1" s="1"/>
  <c r="T117" i="1" s="1"/>
  <c r="V117" i="1" s="1"/>
  <c r="R118" i="1"/>
  <c r="S118" i="1" s="1"/>
  <c r="T118" i="1" s="1"/>
  <c r="V118" i="1" s="1"/>
  <c r="R119" i="1"/>
  <c r="S119" i="1" s="1"/>
  <c r="T119" i="1" s="1"/>
  <c r="V119" i="1" s="1"/>
  <c r="R120" i="1"/>
  <c r="S120" i="1" s="1"/>
  <c r="T120" i="1" s="1"/>
  <c r="V120" i="1" s="1"/>
  <c r="R121" i="1"/>
  <c r="S121" i="1" s="1"/>
  <c r="T121" i="1" s="1"/>
  <c r="V121" i="1" s="1"/>
  <c r="R122" i="1"/>
  <c r="S122" i="1" s="1"/>
  <c r="T122" i="1" s="1"/>
  <c r="V122" i="1" s="1"/>
  <c r="R123" i="1"/>
  <c r="S123" i="1" s="1"/>
  <c r="T123" i="1" s="1"/>
  <c r="V123" i="1" s="1"/>
  <c r="R124" i="1"/>
  <c r="S124" i="1" s="1"/>
  <c r="T124" i="1" s="1"/>
  <c r="V124" i="1" s="1"/>
  <c r="R125" i="1"/>
  <c r="S125" i="1" s="1"/>
  <c r="T125" i="1" s="1"/>
  <c r="V125" i="1" s="1"/>
  <c r="R126" i="1"/>
  <c r="S126" i="1" s="1"/>
  <c r="T126" i="1" s="1"/>
  <c r="V126" i="1" s="1"/>
  <c r="R127" i="1"/>
  <c r="S127" i="1" s="1"/>
  <c r="T127" i="1" s="1"/>
  <c r="V127" i="1" s="1"/>
  <c r="R128" i="1"/>
  <c r="S128" i="1" s="1"/>
  <c r="T128" i="1" s="1"/>
  <c r="V128" i="1" s="1"/>
  <c r="R129" i="1"/>
  <c r="S129" i="1" s="1"/>
  <c r="T129" i="1" s="1"/>
  <c r="V129" i="1" s="1"/>
  <c r="R130" i="1"/>
  <c r="S130" i="1" s="1"/>
  <c r="T130" i="1" s="1"/>
  <c r="V130" i="1" s="1"/>
  <c r="R131" i="1"/>
  <c r="S131" i="1" s="1"/>
  <c r="T131" i="1" s="1"/>
  <c r="V131" i="1" s="1"/>
  <c r="R132" i="1"/>
  <c r="S132" i="1" s="1"/>
  <c r="T132" i="1" s="1"/>
  <c r="V132" i="1" s="1"/>
  <c r="R133" i="1"/>
  <c r="S133" i="1" s="1"/>
  <c r="T133" i="1" s="1"/>
  <c r="V133" i="1" s="1"/>
  <c r="R134" i="1"/>
  <c r="S134" i="1" s="1"/>
  <c r="T134" i="1" s="1"/>
  <c r="V134" i="1" s="1"/>
  <c r="R135" i="1"/>
  <c r="S135" i="1" s="1"/>
  <c r="T135" i="1" s="1"/>
  <c r="V135" i="1" s="1"/>
  <c r="R136" i="1"/>
  <c r="S136" i="1" s="1"/>
  <c r="T136" i="1" s="1"/>
  <c r="V136" i="1" s="1"/>
  <c r="R137" i="1"/>
  <c r="S137" i="1" s="1"/>
  <c r="T137" i="1" s="1"/>
  <c r="V137" i="1" s="1"/>
  <c r="R138" i="1"/>
  <c r="S138" i="1" s="1"/>
  <c r="T138" i="1" s="1"/>
  <c r="V138" i="1" s="1"/>
  <c r="R139" i="1"/>
  <c r="S139" i="1" s="1"/>
  <c r="T139" i="1" s="1"/>
  <c r="V139" i="1" s="1"/>
  <c r="R140" i="1"/>
  <c r="S140" i="1" s="1"/>
  <c r="T140" i="1" s="1"/>
  <c r="V140" i="1" s="1"/>
  <c r="R141" i="1"/>
  <c r="S141" i="1" s="1"/>
  <c r="T141" i="1" s="1"/>
  <c r="V141" i="1" s="1"/>
  <c r="R142" i="1"/>
  <c r="S142" i="1" s="1"/>
  <c r="T142" i="1" s="1"/>
  <c r="V142" i="1" s="1"/>
  <c r="R143" i="1"/>
  <c r="S143" i="1" s="1"/>
  <c r="T143" i="1" s="1"/>
  <c r="V143" i="1" s="1"/>
  <c r="R144" i="1"/>
  <c r="S144" i="1" s="1"/>
  <c r="T144" i="1" s="1"/>
  <c r="V144" i="1" s="1"/>
  <c r="R145" i="1"/>
  <c r="S145" i="1" s="1"/>
  <c r="T145" i="1" s="1"/>
  <c r="V145" i="1" s="1"/>
  <c r="R146" i="1"/>
  <c r="S146" i="1" s="1"/>
  <c r="T146" i="1" s="1"/>
  <c r="V146" i="1" s="1"/>
  <c r="R147" i="1"/>
  <c r="S147" i="1" s="1"/>
  <c r="T147" i="1" s="1"/>
  <c r="V147" i="1" s="1"/>
  <c r="R148" i="1"/>
  <c r="S148" i="1" s="1"/>
  <c r="T148" i="1" s="1"/>
  <c r="V148" i="1" s="1"/>
  <c r="R149" i="1"/>
  <c r="S149" i="1" s="1"/>
  <c r="T149" i="1" s="1"/>
  <c r="V149" i="1" s="1"/>
  <c r="R150" i="1"/>
  <c r="S150" i="1" s="1"/>
  <c r="T150" i="1" s="1"/>
  <c r="V150" i="1" s="1"/>
  <c r="R151" i="1"/>
  <c r="S151" i="1" s="1"/>
  <c r="T151" i="1" s="1"/>
  <c r="V151" i="1" s="1"/>
  <c r="R152" i="1"/>
  <c r="S152" i="1" s="1"/>
  <c r="T152" i="1" s="1"/>
  <c r="V152" i="1" s="1"/>
  <c r="R153" i="1"/>
  <c r="S153" i="1" s="1"/>
  <c r="T153" i="1" s="1"/>
  <c r="V153" i="1" s="1"/>
  <c r="R154" i="1"/>
  <c r="S154" i="1" s="1"/>
  <c r="T154" i="1" s="1"/>
  <c r="V154" i="1" s="1"/>
  <c r="R155" i="1"/>
  <c r="S155" i="1" s="1"/>
  <c r="T155" i="1" s="1"/>
  <c r="V155" i="1" s="1"/>
  <c r="R156" i="1"/>
  <c r="S156" i="1" s="1"/>
  <c r="T156" i="1" s="1"/>
  <c r="V156" i="1" s="1"/>
  <c r="R157" i="1"/>
  <c r="S157" i="1" s="1"/>
  <c r="T157" i="1" s="1"/>
  <c r="V157" i="1" s="1"/>
  <c r="R158" i="1"/>
  <c r="S158" i="1" s="1"/>
  <c r="T158" i="1" s="1"/>
  <c r="V158" i="1" s="1"/>
  <c r="R159" i="1"/>
  <c r="S159" i="1" s="1"/>
  <c r="T159" i="1" s="1"/>
  <c r="V159" i="1" s="1"/>
  <c r="R160" i="1"/>
  <c r="S160" i="1" s="1"/>
  <c r="T160" i="1" s="1"/>
  <c r="V160" i="1" s="1"/>
  <c r="R161" i="1"/>
  <c r="S161" i="1" s="1"/>
  <c r="T161" i="1" s="1"/>
  <c r="V161" i="1" s="1"/>
  <c r="R162" i="1"/>
  <c r="S162" i="1" s="1"/>
  <c r="T162" i="1" s="1"/>
  <c r="V162" i="1" s="1"/>
  <c r="R163" i="1"/>
  <c r="S163" i="1" s="1"/>
  <c r="T163" i="1" s="1"/>
  <c r="V163" i="1" s="1"/>
  <c r="R164" i="1"/>
  <c r="S164" i="1" s="1"/>
  <c r="T164" i="1" s="1"/>
  <c r="V164" i="1" s="1"/>
  <c r="R165" i="1"/>
  <c r="S165" i="1" s="1"/>
  <c r="T165" i="1" s="1"/>
  <c r="V165" i="1" s="1"/>
  <c r="R166" i="1"/>
  <c r="S166" i="1" s="1"/>
  <c r="T166" i="1" s="1"/>
  <c r="V166" i="1" s="1"/>
  <c r="R167" i="1"/>
  <c r="S167" i="1" s="1"/>
  <c r="T167" i="1" s="1"/>
  <c r="V167" i="1" s="1"/>
  <c r="R168" i="1"/>
  <c r="S168" i="1" s="1"/>
  <c r="T168" i="1" s="1"/>
  <c r="V168" i="1" s="1"/>
  <c r="R169" i="1"/>
  <c r="S169" i="1" s="1"/>
  <c r="T169" i="1" s="1"/>
  <c r="V169" i="1" s="1"/>
  <c r="R170" i="1"/>
  <c r="S170" i="1" s="1"/>
  <c r="T170" i="1" s="1"/>
  <c r="V170" i="1" s="1"/>
  <c r="R171" i="1"/>
  <c r="S171" i="1" s="1"/>
  <c r="T171" i="1" s="1"/>
  <c r="V171" i="1" s="1"/>
  <c r="R172" i="1"/>
  <c r="S172" i="1" s="1"/>
  <c r="T172" i="1" s="1"/>
  <c r="V172" i="1" s="1"/>
  <c r="R173" i="1"/>
  <c r="S173" i="1" s="1"/>
  <c r="T173" i="1" s="1"/>
  <c r="V173" i="1" s="1"/>
  <c r="R174" i="1"/>
  <c r="S174" i="1" s="1"/>
  <c r="T174" i="1" s="1"/>
  <c r="V174" i="1" s="1"/>
  <c r="R175" i="1"/>
  <c r="S175" i="1" s="1"/>
  <c r="T175" i="1" s="1"/>
  <c r="V175" i="1" s="1"/>
  <c r="R176" i="1"/>
  <c r="S176" i="1" s="1"/>
  <c r="T176" i="1" s="1"/>
  <c r="V176" i="1" s="1"/>
  <c r="R177" i="1"/>
  <c r="S177" i="1" s="1"/>
  <c r="T177" i="1" s="1"/>
  <c r="V177" i="1" s="1"/>
  <c r="R178" i="1"/>
  <c r="S178" i="1" s="1"/>
  <c r="T178" i="1" s="1"/>
  <c r="V178" i="1" s="1"/>
  <c r="R179" i="1"/>
  <c r="S179" i="1" s="1"/>
  <c r="T179" i="1" s="1"/>
  <c r="V179" i="1" s="1"/>
  <c r="R180" i="1"/>
  <c r="S180" i="1" s="1"/>
  <c r="T180" i="1" s="1"/>
  <c r="V180" i="1" s="1"/>
  <c r="R181" i="1"/>
  <c r="S181" i="1" s="1"/>
  <c r="T181" i="1" s="1"/>
  <c r="V181" i="1" s="1"/>
  <c r="R182" i="1"/>
  <c r="S182" i="1" s="1"/>
  <c r="T182" i="1" s="1"/>
  <c r="V182" i="1" s="1"/>
  <c r="R183" i="1"/>
  <c r="S183" i="1" s="1"/>
  <c r="T183" i="1" s="1"/>
  <c r="V183" i="1" s="1"/>
  <c r="R184" i="1"/>
  <c r="S184" i="1" s="1"/>
  <c r="T184" i="1" s="1"/>
  <c r="V184" i="1" s="1"/>
  <c r="R185" i="1"/>
  <c r="S185" i="1" s="1"/>
  <c r="T185" i="1" s="1"/>
  <c r="V185" i="1" s="1"/>
  <c r="R186" i="1"/>
  <c r="S186" i="1" s="1"/>
  <c r="T186" i="1" s="1"/>
  <c r="V186" i="1" s="1"/>
  <c r="R187" i="1"/>
  <c r="S187" i="1" s="1"/>
  <c r="T187" i="1" s="1"/>
  <c r="V187" i="1" s="1"/>
  <c r="R188" i="1"/>
  <c r="S188" i="1" s="1"/>
  <c r="T188" i="1" s="1"/>
  <c r="V188" i="1" s="1"/>
  <c r="R189" i="1"/>
  <c r="S189" i="1" s="1"/>
  <c r="T189" i="1" s="1"/>
  <c r="V189" i="1" s="1"/>
  <c r="R190" i="1"/>
  <c r="S190" i="1" s="1"/>
  <c r="T190" i="1" s="1"/>
  <c r="V190" i="1" s="1"/>
  <c r="R191" i="1"/>
  <c r="S191" i="1" s="1"/>
  <c r="T191" i="1" s="1"/>
  <c r="V191" i="1" s="1"/>
  <c r="R192" i="1"/>
  <c r="S192" i="1" s="1"/>
  <c r="T192" i="1" s="1"/>
  <c r="V192" i="1" s="1"/>
  <c r="R193" i="1"/>
  <c r="S193" i="1" s="1"/>
  <c r="T193" i="1" s="1"/>
  <c r="V193" i="1" s="1"/>
  <c r="R194" i="1"/>
  <c r="S194" i="1" s="1"/>
  <c r="T194" i="1" s="1"/>
  <c r="V194" i="1" s="1"/>
  <c r="R195" i="1"/>
  <c r="S195" i="1" s="1"/>
  <c r="T195" i="1" s="1"/>
  <c r="V195" i="1" s="1"/>
  <c r="R196" i="1"/>
  <c r="S196" i="1" s="1"/>
  <c r="T196" i="1" s="1"/>
  <c r="V196" i="1" s="1"/>
  <c r="R197" i="1"/>
  <c r="S197" i="1" s="1"/>
  <c r="T197" i="1" s="1"/>
  <c r="V197" i="1" s="1"/>
  <c r="R198" i="1"/>
  <c r="S198" i="1" s="1"/>
  <c r="T198" i="1" s="1"/>
  <c r="V198" i="1" s="1"/>
  <c r="R199" i="1"/>
  <c r="S199" i="1" s="1"/>
  <c r="T199" i="1" s="1"/>
  <c r="V199" i="1" s="1"/>
  <c r="R200" i="1"/>
  <c r="S200" i="1" s="1"/>
  <c r="T200" i="1" s="1"/>
  <c r="V200" i="1" s="1"/>
  <c r="R201" i="1"/>
  <c r="S201" i="1" s="1"/>
  <c r="T201" i="1" s="1"/>
  <c r="V201" i="1" s="1"/>
  <c r="R202" i="1"/>
  <c r="S202" i="1" s="1"/>
  <c r="T202" i="1" s="1"/>
  <c r="V202" i="1" s="1"/>
  <c r="R203" i="1"/>
  <c r="S203" i="1" s="1"/>
  <c r="T203" i="1" s="1"/>
  <c r="V203" i="1" s="1"/>
  <c r="R204" i="1"/>
  <c r="S204" i="1" s="1"/>
  <c r="T204" i="1" s="1"/>
  <c r="V204" i="1" s="1"/>
  <c r="R205" i="1"/>
  <c r="S205" i="1" s="1"/>
  <c r="T205" i="1" s="1"/>
  <c r="V205" i="1" s="1"/>
  <c r="R206" i="1"/>
  <c r="S206" i="1" s="1"/>
  <c r="T206" i="1" s="1"/>
  <c r="V206" i="1" s="1"/>
  <c r="R207" i="1"/>
  <c r="S207" i="1" s="1"/>
  <c r="T207" i="1" s="1"/>
  <c r="V207" i="1" s="1"/>
  <c r="R208" i="1"/>
  <c r="S208" i="1" s="1"/>
  <c r="T208" i="1" s="1"/>
  <c r="V208" i="1" s="1"/>
  <c r="R209" i="1"/>
  <c r="S209" i="1" s="1"/>
  <c r="T209" i="1" s="1"/>
  <c r="V209" i="1" s="1"/>
  <c r="R210" i="1"/>
  <c r="S210" i="1" s="1"/>
  <c r="T210" i="1" s="1"/>
  <c r="V210" i="1" s="1"/>
  <c r="R211" i="1"/>
  <c r="S211" i="1" s="1"/>
  <c r="T211" i="1" s="1"/>
  <c r="V211" i="1" s="1"/>
  <c r="R212" i="1"/>
  <c r="S212" i="1" s="1"/>
  <c r="T212" i="1" s="1"/>
  <c r="V212" i="1" s="1"/>
  <c r="R213" i="1"/>
  <c r="S213" i="1" s="1"/>
  <c r="T213" i="1" s="1"/>
  <c r="V213" i="1" s="1"/>
  <c r="R214" i="1"/>
  <c r="S214" i="1" s="1"/>
  <c r="T214" i="1" s="1"/>
  <c r="V214" i="1" s="1"/>
  <c r="R215" i="1"/>
  <c r="S215" i="1" s="1"/>
  <c r="T215" i="1" s="1"/>
  <c r="V215" i="1" s="1"/>
  <c r="R216" i="1"/>
  <c r="S216" i="1" s="1"/>
  <c r="T216" i="1" s="1"/>
  <c r="V216" i="1" s="1"/>
  <c r="R217" i="1"/>
  <c r="S217" i="1" s="1"/>
  <c r="T217" i="1" s="1"/>
  <c r="V217" i="1" s="1"/>
  <c r="R218" i="1"/>
  <c r="S218" i="1" s="1"/>
  <c r="T218" i="1" s="1"/>
  <c r="V218" i="1" s="1"/>
  <c r="R219" i="1"/>
  <c r="S219" i="1" s="1"/>
  <c r="T219" i="1" s="1"/>
  <c r="V219" i="1" s="1"/>
  <c r="R220" i="1"/>
  <c r="S220" i="1" s="1"/>
  <c r="T220" i="1" s="1"/>
  <c r="V220" i="1" s="1"/>
  <c r="R221" i="1"/>
  <c r="S221" i="1" s="1"/>
  <c r="T221" i="1" s="1"/>
  <c r="V221" i="1" s="1"/>
  <c r="R222" i="1"/>
  <c r="S222" i="1" s="1"/>
  <c r="T222" i="1" s="1"/>
  <c r="V222" i="1" s="1"/>
  <c r="R223" i="1"/>
  <c r="S223" i="1" s="1"/>
  <c r="T223" i="1" s="1"/>
  <c r="V223" i="1" s="1"/>
  <c r="R224" i="1"/>
  <c r="S224" i="1" s="1"/>
  <c r="T224" i="1" s="1"/>
  <c r="V224" i="1" s="1"/>
  <c r="R225" i="1"/>
  <c r="S225" i="1" s="1"/>
  <c r="T225" i="1" s="1"/>
  <c r="V225" i="1" s="1"/>
  <c r="R226" i="1"/>
  <c r="S226" i="1" s="1"/>
  <c r="T226" i="1" s="1"/>
  <c r="V226" i="1" s="1"/>
  <c r="R227" i="1"/>
  <c r="S227" i="1" s="1"/>
  <c r="T227" i="1" s="1"/>
  <c r="V227" i="1" s="1"/>
  <c r="R228" i="1"/>
  <c r="S228" i="1" s="1"/>
  <c r="T228" i="1" s="1"/>
  <c r="V228" i="1" s="1"/>
  <c r="R229" i="1"/>
  <c r="S229" i="1" s="1"/>
  <c r="T229" i="1" s="1"/>
  <c r="V229" i="1" s="1"/>
  <c r="R230" i="1"/>
  <c r="S230" i="1" s="1"/>
  <c r="T230" i="1" s="1"/>
  <c r="V230" i="1" s="1"/>
  <c r="R231" i="1"/>
  <c r="S231" i="1" s="1"/>
  <c r="T231" i="1" s="1"/>
  <c r="V231" i="1" s="1"/>
  <c r="R232" i="1"/>
  <c r="S232" i="1" s="1"/>
  <c r="T232" i="1" s="1"/>
  <c r="V232" i="1" s="1"/>
  <c r="R233" i="1"/>
  <c r="S233" i="1" s="1"/>
  <c r="T233" i="1" s="1"/>
  <c r="V233" i="1" s="1"/>
  <c r="R234" i="1"/>
  <c r="S234" i="1" s="1"/>
  <c r="T234" i="1" s="1"/>
  <c r="V234" i="1" s="1"/>
  <c r="R235" i="1"/>
  <c r="S235" i="1" s="1"/>
  <c r="T235" i="1" s="1"/>
  <c r="V235" i="1" s="1"/>
  <c r="R236" i="1"/>
  <c r="S236" i="1" s="1"/>
  <c r="T236" i="1" s="1"/>
  <c r="V236" i="1" s="1"/>
  <c r="R237" i="1"/>
  <c r="S237" i="1" s="1"/>
  <c r="T237" i="1" s="1"/>
  <c r="V237" i="1" s="1"/>
  <c r="R238" i="1"/>
  <c r="S238" i="1" s="1"/>
  <c r="T238" i="1" s="1"/>
  <c r="V238" i="1" s="1"/>
  <c r="R239" i="1"/>
  <c r="S239" i="1" s="1"/>
  <c r="T239" i="1" s="1"/>
  <c r="V239" i="1" s="1"/>
  <c r="R240" i="1"/>
  <c r="S240" i="1" s="1"/>
  <c r="T240" i="1" s="1"/>
  <c r="V240" i="1" s="1"/>
  <c r="R241" i="1"/>
  <c r="S241" i="1" s="1"/>
  <c r="T241" i="1" s="1"/>
  <c r="V241" i="1" s="1"/>
  <c r="R242" i="1"/>
  <c r="S242" i="1" s="1"/>
  <c r="T242" i="1" s="1"/>
  <c r="V242" i="1" s="1"/>
  <c r="R243" i="1"/>
  <c r="S243" i="1" s="1"/>
  <c r="T243" i="1" s="1"/>
  <c r="V243" i="1" s="1"/>
  <c r="R244" i="1"/>
  <c r="S244" i="1" s="1"/>
  <c r="T244" i="1" s="1"/>
  <c r="V244" i="1" s="1"/>
  <c r="R245" i="1"/>
  <c r="S245" i="1" s="1"/>
  <c r="T245" i="1" s="1"/>
  <c r="V245" i="1" s="1"/>
  <c r="R246" i="1"/>
  <c r="S246" i="1" s="1"/>
  <c r="T246" i="1" s="1"/>
  <c r="V246" i="1" s="1"/>
  <c r="R247" i="1"/>
  <c r="S247" i="1" s="1"/>
  <c r="T247" i="1" s="1"/>
  <c r="V247" i="1" s="1"/>
  <c r="R248" i="1"/>
  <c r="S248" i="1" s="1"/>
  <c r="T248" i="1" s="1"/>
  <c r="V248" i="1" s="1"/>
  <c r="R249" i="1"/>
  <c r="S249" i="1" s="1"/>
  <c r="T249" i="1" s="1"/>
  <c r="V249" i="1" s="1"/>
  <c r="R250" i="1"/>
  <c r="S250" i="1" s="1"/>
  <c r="T250" i="1" s="1"/>
  <c r="V250" i="1" s="1"/>
  <c r="R251" i="1"/>
  <c r="S251" i="1" s="1"/>
  <c r="T251" i="1" s="1"/>
  <c r="V251" i="1" s="1"/>
  <c r="R252" i="1"/>
  <c r="S252" i="1" s="1"/>
  <c r="T252" i="1" s="1"/>
  <c r="V252" i="1" s="1"/>
  <c r="R253" i="1"/>
  <c r="S253" i="1" s="1"/>
  <c r="T253" i="1" s="1"/>
  <c r="V253" i="1" s="1"/>
  <c r="R254" i="1"/>
  <c r="S254" i="1" s="1"/>
  <c r="T254" i="1" s="1"/>
  <c r="V254" i="1" s="1"/>
  <c r="R255" i="1"/>
  <c r="S255" i="1" s="1"/>
  <c r="T255" i="1" s="1"/>
  <c r="V255" i="1" s="1"/>
  <c r="R256" i="1"/>
  <c r="S256" i="1" s="1"/>
  <c r="T256" i="1" s="1"/>
  <c r="V256" i="1" s="1"/>
  <c r="R257" i="1"/>
  <c r="S257" i="1" s="1"/>
  <c r="T257" i="1" s="1"/>
  <c r="V257" i="1" s="1"/>
  <c r="R258" i="1"/>
  <c r="S258" i="1" s="1"/>
  <c r="T258" i="1" s="1"/>
  <c r="V258" i="1" s="1"/>
  <c r="R259" i="1"/>
  <c r="S259" i="1" s="1"/>
  <c r="T259" i="1" s="1"/>
  <c r="V259" i="1" s="1"/>
  <c r="R260" i="1"/>
  <c r="S260" i="1" s="1"/>
  <c r="T260" i="1" s="1"/>
  <c r="V260" i="1" s="1"/>
  <c r="R261" i="1"/>
  <c r="S261" i="1" s="1"/>
  <c r="T261" i="1" s="1"/>
  <c r="V261" i="1" s="1"/>
  <c r="R262" i="1"/>
  <c r="S262" i="1" s="1"/>
  <c r="T262" i="1" s="1"/>
  <c r="V262" i="1" s="1"/>
  <c r="R263" i="1"/>
  <c r="S263" i="1" s="1"/>
  <c r="T263" i="1" s="1"/>
  <c r="V263" i="1" s="1"/>
  <c r="R264" i="1"/>
  <c r="S264" i="1" s="1"/>
  <c r="T264" i="1" s="1"/>
  <c r="V264" i="1" s="1"/>
  <c r="R265" i="1"/>
  <c r="S265" i="1" s="1"/>
  <c r="T265" i="1" s="1"/>
  <c r="V265" i="1" s="1"/>
  <c r="R266" i="1"/>
  <c r="S266" i="1" s="1"/>
  <c r="T266" i="1" s="1"/>
  <c r="V266" i="1" s="1"/>
  <c r="R267" i="1"/>
  <c r="S267" i="1" s="1"/>
  <c r="T267" i="1" s="1"/>
  <c r="V267" i="1" s="1"/>
  <c r="R268" i="1"/>
  <c r="S268" i="1" s="1"/>
  <c r="T268" i="1" s="1"/>
  <c r="V268" i="1" s="1"/>
  <c r="R269" i="1"/>
  <c r="S269" i="1" s="1"/>
  <c r="T269" i="1" s="1"/>
  <c r="V269" i="1" s="1"/>
  <c r="R270" i="1"/>
  <c r="S270" i="1" s="1"/>
  <c r="T270" i="1" s="1"/>
  <c r="V270" i="1" s="1"/>
  <c r="R271" i="1"/>
  <c r="S271" i="1" s="1"/>
  <c r="T271" i="1" s="1"/>
  <c r="V271" i="1" s="1"/>
  <c r="R272" i="1"/>
  <c r="S272" i="1" s="1"/>
  <c r="T272" i="1" s="1"/>
  <c r="V272" i="1" s="1"/>
  <c r="R273" i="1"/>
  <c r="S273" i="1" s="1"/>
  <c r="T273" i="1" s="1"/>
  <c r="V273" i="1" s="1"/>
  <c r="R274" i="1"/>
  <c r="S274" i="1" s="1"/>
  <c r="T274" i="1" s="1"/>
  <c r="V274" i="1" s="1"/>
  <c r="R275" i="1"/>
  <c r="S275" i="1" s="1"/>
  <c r="T275" i="1" s="1"/>
  <c r="V275" i="1" s="1"/>
  <c r="R276" i="1"/>
  <c r="S276" i="1" s="1"/>
  <c r="T276" i="1" s="1"/>
  <c r="V276" i="1" s="1"/>
  <c r="R277" i="1"/>
  <c r="S277" i="1" s="1"/>
  <c r="T277" i="1" s="1"/>
  <c r="V277" i="1" s="1"/>
  <c r="R278" i="1"/>
  <c r="S278" i="1" s="1"/>
  <c r="T278" i="1" s="1"/>
  <c r="V278" i="1" s="1"/>
  <c r="R279" i="1"/>
  <c r="S279" i="1" s="1"/>
  <c r="T279" i="1" s="1"/>
  <c r="V279" i="1" s="1"/>
  <c r="R280" i="1"/>
  <c r="S280" i="1" s="1"/>
  <c r="T280" i="1" s="1"/>
  <c r="V280" i="1" s="1"/>
  <c r="R281" i="1"/>
  <c r="S281" i="1" s="1"/>
  <c r="T281" i="1" s="1"/>
  <c r="V281" i="1" s="1"/>
  <c r="R282" i="1"/>
  <c r="S282" i="1" s="1"/>
  <c r="T282" i="1" s="1"/>
  <c r="V282" i="1" s="1"/>
  <c r="R283" i="1"/>
  <c r="S283" i="1" s="1"/>
  <c r="T283" i="1" s="1"/>
  <c r="V283" i="1" s="1"/>
  <c r="R284" i="1"/>
  <c r="S284" i="1" s="1"/>
  <c r="T284" i="1" s="1"/>
  <c r="V284" i="1" s="1"/>
  <c r="R285" i="1"/>
  <c r="S285" i="1" s="1"/>
  <c r="T285" i="1" s="1"/>
  <c r="V285" i="1" s="1"/>
  <c r="R286" i="1"/>
  <c r="S286" i="1" s="1"/>
  <c r="T286" i="1" s="1"/>
  <c r="V286" i="1" s="1"/>
  <c r="R287" i="1"/>
  <c r="S287" i="1" s="1"/>
  <c r="T287" i="1" s="1"/>
  <c r="V287" i="1" s="1"/>
  <c r="R288" i="1"/>
  <c r="S288" i="1" s="1"/>
  <c r="T288" i="1" s="1"/>
  <c r="V288" i="1" s="1"/>
  <c r="R289" i="1"/>
  <c r="S289" i="1" s="1"/>
  <c r="T289" i="1" s="1"/>
  <c r="V289" i="1" s="1"/>
  <c r="R290" i="1"/>
  <c r="S290" i="1" s="1"/>
  <c r="T290" i="1" s="1"/>
  <c r="V290" i="1" s="1"/>
  <c r="R291" i="1"/>
  <c r="S291" i="1" s="1"/>
  <c r="T291" i="1" s="1"/>
  <c r="V291" i="1" s="1"/>
  <c r="R292" i="1"/>
  <c r="S292" i="1" s="1"/>
  <c r="T292" i="1" s="1"/>
  <c r="V292" i="1" s="1"/>
  <c r="R293" i="1"/>
  <c r="S293" i="1" s="1"/>
  <c r="T293" i="1" s="1"/>
  <c r="V293" i="1" s="1"/>
  <c r="R294" i="1"/>
  <c r="S294" i="1" s="1"/>
  <c r="T294" i="1" s="1"/>
  <c r="V294" i="1" s="1"/>
  <c r="R295" i="1"/>
  <c r="S295" i="1" s="1"/>
  <c r="T295" i="1" s="1"/>
  <c r="V295" i="1" s="1"/>
  <c r="R296" i="1"/>
  <c r="S296" i="1" s="1"/>
  <c r="T296" i="1" s="1"/>
  <c r="V296" i="1" s="1"/>
  <c r="R297" i="1"/>
  <c r="S297" i="1" s="1"/>
  <c r="T297" i="1" s="1"/>
  <c r="V297" i="1" s="1"/>
  <c r="R298" i="1"/>
  <c r="S298" i="1" s="1"/>
  <c r="T298" i="1" s="1"/>
  <c r="V298" i="1" s="1"/>
  <c r="R299" i="1"/>
  <c r="S299" i="1" s="1"/>
  <c r="T299" i="1" s="1"/>
  <c r="V299" i="1" s="1"/>
  <c r="R300" i="1"/>
  <c r="S300" i="1" s="1"/>
  <c r="T300" i="1" s="1"/>
  <c r="V300" i="1" s="1"/>
  <c r="R301" i="1"/>
  <c r="S301" i="1" s="1"/>
  <c r="T301" i="1" s="1"/>
  <c r="V301" i="1" s="1"/>
  <c r="R302" i="1"/>
  <c r="S302" i="1" s="1"/>
  <c r="T302" i="1" s="1"/>
  <c r="V302" i="1" s="1"/>
  <c r="R303" i="1"/>
  <c r="S303" i="1" s="1"/>
  <c r="T303" i="1" s="1"/>
  <c r="V303" i="1" s="1"/>
  <c r="R304" i="1"/>
  <c r="S304" i="1" s="1"/>
  <c r="T304" i="1" s="1"/>
  <c r="V304" i="1" s="1"/>
  <c r="R305" i="1"/>
  <c r="S305" i="1" s="1"/>
  <c r="T305" i="1" s="1"/>
  <c r="V305" i="1" s="1"/>
  <c r="R306" i="1"/>
  <c r="S306" i="1" s="1"/>
  <c r="T306" i="1" s="1"/>
  <c r="V306" i="1" s="1"/>
  <c r="R307" i="1"/>
  <c r="S307" i="1" s="1"/>
  <c r="T307" i="1" s="1"/>
  <c r="V307" i="1" s="1"/>
  <c r="R308" i="1"/>
  <c r="S308" i="1" s="1"/>
  <c r="T308" i="1" s="1"/>
  <c r="V308" i="1" s="1"/>
  <c r="R309" i="1"/>
  <c r="S309" i="1" s="1"/>
  <c r="T309" i="1" s="1"/>
  <c r="V309" i="1" s="1"/>
  <c r="R310" i="1"/>
  <c r="S310" i="1" s="1"/>
  <c r="T310" i="1" s="1"/>
  <c r="V310" i="1" s="1"/>
  <c r="R311" i="1"/>
  <c r="S311" i="1" s="1"/>
  <c r="T311" i="1" s="1"/>
  <c r="V311" i="1" s="1"/>
  <c r="R312" i="1"/>
  <c r="S312" i="1" s="1"/>
  <c r="T312" i="1" s="1"/>
  <c r="V312" i="1" s="1"/>
  <c r="R313" i="1"/>
  <c r="S313" i="1" s="1"/>
  <c r="T313" i="1" s="1"/>
  <c r="V313" i="1" s="1"/>
  <c r="R314" i="1"/>
  <c r="S314" i="1" s="1"/>
  <c r="T314" i="1" s="1"/>
  <c r="V314" i="1" s="1"/>
  <c r="R315" i="1"/>
  <c r="S315" i="1" s="1"/>
  <c r="T315" i="1" s="1"/>
  <c r="V315" i="1" s="1"/>
  <c r="R316" i="1"/>
  <c r="S316" i="1" s="1"/>
  <c r="T316" i="1" s="1"/>
  <c r="V316" i="1" s="1"/>
  <c r="R317" i="1"/>
  <c r="S317" i="1" s="1"/>
  <c r="T317" i="1" s="1"/>
  <c r="V317" i="1" s="1"/>
  <c r="R318" i="1"/>
  <c r="S318" i="1" s="1"/>
  <c r="T318" i="1" s="1"/>
  <c r="V318" i="1" s="1"/>
  <c r="R319" i="1"/>
  <c r="S319" i="1" s="1"/>
  <c r="T319" i="1" s="1"/>
  <c r="V319" i="1" s="1"/>
  <c r="R320" i="1"/>
  <c r="S320" i="1" s="1"/>
  <c r="T320" i="1" s="1"/>
  <c r="V320" i="1" s="1"/>
  <c r="R321" i="1"/>
  <c r="S321" i="1" s="1"/>
  <c r="T321" i="1" s="1"/>
  <c r="V321" i="1" s="1"/>
  <c r="R322" i="1"/>
  <c r="S322" i="1" s="1"/>
  <c r="T322" i="1" s="1"/>
  <c r="V322" i="1" s="1"/>
  <c r="R323" i="1"/>
  <c r="S323" i="1" s="1"/>
  <c r="T323" i="1" s="1"/>
  <c r="V323" i="1" s="1"/>
  <c r="R324" i="1"/>
  <c r="S324" i="1" s="1"/>
  <c r="T324" i="1" s="1"/>
  <c r="V324" i="1" s="1"/>
  <c r="R325" i="1"/>
  <c r="S325" i="1" s="1"/>
  <c r="T325" i="1" s="1"/>
  <c r="V325" i="1" s="1"/>
  <c r="R326" i="1"/>
  <c r="S326" i="1" s="1"/>
  <c r="T326" i="1" s="1"/>
  <c r="V326" i="1" s="1"/>
  <c r="R327" i="1"/>
  <c r="S327" i="1" s="1"/>
  <c r="T327" i="1" s="1"/>
  <c r="V327" i="1" s="1"/>
  <c r="R328" i="1"/>
  <c r="S328" i="1" s="1"/>
  <c r="T328" i="1" s="1"/>
  <c r="V328" i="1" s="1"/>
  <c r="R329" i="1"/>
  <c r="S329" i="1" s="1"/>
  <c r="T329" i="1" s="1"/>
  <c r="V329" i="1" s="1"/>
  <c r="R330" i="1"/>
  <c r="S330" i="1" s="1"/>
  <c r="T330" i="1" s="1"/>
  <c r="V330" i="1" s="1"/>
  <c r="R331" i="1"/>
  <c r="S331" i="1" s="1"/>
  <c r="T331" i="1" s="1"/>
  <c r="V331" i="1" s="1"/>
  <c r="R332" i="1"/>
  <c r="S332" i="1" s="1"/>
  <c r="T332" i="1" s="1"/>
  <c r="V332" i="1" s="1"/>
  <c r="R333" i="1"/>
  <c r="S333" i="1" s="1"/>
  <c r="T333" i="1" s="1"/>
  <c r="V333" i="1" s="1"/>
  <c r="R334" i="1"/>
  <c r="S334" i="1" s="1"/>
  <c r="T334" i="1" s="1"/>
  <c r="V334" i="1" s="1"/>
  <c r="R335" i="1"/>
  <c r="S335" i="1" s="1"/>
  <c r="T335" i="1" s="1"/>
  <c r="V335" i="1" s="1"/>
  <c r="R336" i="1"/>
  <c r="S336" i="1" s="1"/>
  <c r="T336" i="1" s="1"/>
  <c r="V336" i="1" s="1"/>
  <c r="R337" i="1"/>
  <c r="S337" i="1" s="1"/>
  <c r="T337" i="1" s="1"/>
  <c r="V337" i="1" s="1"/>
  <c r="R338" i="1"/>
  <c r="S338" i="1" s="1"/>
  <c r="T338" i="1" s="1"/>
  <c r="V338" i="1" s="1"/>
  <c r="R339" i="1"/>
  <c r="S339" i="1" s="1"/>
  <c r="T339" i="1" s="1"/>
  <c r="V339" i="1" s="1"/>
  <c r="R340" i="1"/>
  <c r="S340" i="1" s="1"/>
  <c r="T340" i="1" s="1"/>
  <c r="V340" i="1" s="1"/>
  <c r="R341" i="1"/>
  <c r="S341" i="1" s="1"/>
  <c r="T341" i="1" s="1"/>
  <c r="V341" i="1" s="1"/>
  <c r="R342" i="1"/>
  <c r="S342" i="1" s="1"/>
  <c r="T342" i="1" s="1"/>
  <c r="V342" i="1" s="1"/>
  <c r="R343" i="1"/>
  <c r="S343" i="1" s="1"/>
  <c r="T343" i="1" s="1"/>
  <c r="V343" i="1" s="1"/>
  <c r="R344" i="1"/>
  <c r="S344" i="1" s="1"/>
  <c r="T344" i="1" s="1"/>
  <c r="V344" i="1" s="1"/>
  <c r="R345" i="1"/>
  <c r="S345" i="1" s="1"/>
  <c r="T345" i="1" s="1"/>
  <c r="V345" i="1" s="1"/>
  <c r="R346" i="1"/>
  <c r="S346" i="1" s="1"/>
  <c r="T346" i="1" s="1"/>
  <c r="V346" i="1" s="1"/>
  <c r="R347" i="1"/>
  <c r="S347" i="1" s="1"/>
  <c r="T347" i="1" s="1"/>
  <c r="V347" i="1" s="1"/>
  <c r="R348" i="1"/>
  <c r="S348" i="1" s="1"/>
  <c r="T348" i="1" s="1"/>
  <c r="V348" i="1" s="1"/>
  <c r="R349" i="1"/>
  <c r="S349" i="1" s="1"/>
  <c r="T349" i="1" s="1"/>
  <c r="V349" i="1" s="1"/>
  <c r="R350" i="1"/>
  <c r="S350" i="1" s="1"/>
  <c r="T350" i="1" s="1"/>
  <c r="V350" i="1" s="1"/>
  <c r="R351" i="1"/>
  <c r="S351" i="1" s="1"/>
  <c r="T351" i="1" s="1"/>
  <c r="V351" i="1" s="1"/>
  <c r="R352" i="1"/>
  <c r="S352" i="1" s="1"/>
  <c r="T352" i="1" s="1"/>
  <c r="V352" i="1" s="1"/>
  <c r="R353" i="1"/>
  <c r="S353" i="1" s="1"/>
  <c r="T353" i="1" s="1"/>
  <c r="V353" i="1" s="1"/>
  <c r="R354" i="1"/>
  <c r="S354" i="1" s="1"/>
  <c r="T354" i="1" s="1"/>
  <c r="V354" i="1" s="1"/>
  <c r="R355" i="1"/>
  <c r="S355" i="1" s="1"/>
  <c r="T355" i="1" s="1"/>
  <c r="V355" i="1" s="1"/>
  <c r="R356" i="1"/>
  <c r="S356" i="1" s="1"/>
  <c r="T356" i="1" s="1"/>
  <c r="V356" i="1" s="1"/>
  <c r="R357" i="1"/>
  <c r="S357" i="1" s="1"/>
  <c r="T357" i="1" s="1"/>
  <c r="V357" i="1" s="1"/>
  <c r="R358" i="1"/>
  <c r="S358" i="1" s="1"/>
  <c r="T358" i="1" s="1"/>
  <c r="V358" i="1" s="1"/>
  <c r="R359" i="1"/>
  <c r="S359" i="1" s="1"/>
  <c r="T359" i="1" s="1"/>
  <c r="V359" i="1" s="1"/>
  <c r="R360" i="1"/>
  <c r="S360" i="1" s="1"/>
  <c r="T360" i="1" s="1"/>
  <c r="V360" i="1" s="1"/>
  <c r="R361" i="1"/>
  <c r="S361" i="1" s="1"/>
  <c r="T361" i="1" s="1"/>
  <c r="V361" i="1" s="1"/>
  <c r="R362" i="1"/>
  <c r="S362" i="1" s="1"/>
  <c r="T362" i="1" s="1"/>
  <c r="V362" i="1" s="1"/>
  <c r="R363" i="1"/>
  <c r="S363" i="1" s="1"/>
  <c r="T363" i="1" s="1"/>
  <c r="V363" i="1" s="1"/>
  <c r="R364" i="1"/>
  <c r="S364" i="1" s="1"/>
  <c r="T364" i="1" s="1"/>
  <c r="V364" i="1" s="1"/>
  <c r="R365" i="1"/>
  <c r="S365" i="1" s="1"/>
  <c r="T365" i="1" s="1"/>
  <c r="V365" i="1" s="1"/>
  <c r="R366" i="1"/>
  <c r="S366" i="1" s="1"/>
  <c r="T366" i="1" s="1"/>
  <c r="V366" i="1" s="1"/>
  <c r="R367" i="1"/>
  <c r="S367" i="1" s="1"/>
  <c r="T367" i="1" s="1"/>
  <c r="V367" i="1" s="1"/>
  <c r="R368" i="1"/>
  <c r="S368" i="1" s="1"/>
  <c r="T368" i="1" s="1"/>
  <c r="V368" i="1" s="1"/>
  <c r="R369" i="1"/>
  <c r="S369" i="1" s="1"/>
  <c r="T369" i="1" s="1"/>
  <c r="V369" i="1" s="1"/>
  <c r="R370" i="1"/>
  <c r="S370" i="1" s="1"/>
  <c r="T370" i="1" s="1"/>
  <c r="V370" i="1" s="1"/>
  <c r="R371" i="1"/>
  <c r="S371" i="1" s="1"/>
  <c r="T371" i="1" s="1"/>
  <c r="V371" i="1" s="1"/>
  <c r="R372" i="1"/>
  <c r="S372" i="1" s="1"/>
  <c r="T372" i="1" s="1"/>
  <c r="V372" i="1" s="1"/>
  <c r="R373" i="1"/>
  <c r="S373" i="1" s="1"/>
  <c r="T373" i="1" s="1"/>
  <c r="V373" i="1" s="1"/>
  <c r="R374" i="1"/>
  <c r="S374" i="1" s="1"/>
  <c r="T374" i="1" s="1"/>
  <c r="V374" i="1" s="1"/>
  <c r="R375" i="1"/>
  <c r="S375" i="1" s="1"/>
  <c r="T375" i="1" s="1"/>
  <c r="V375" i="1" s="1"/>
  <c r="R376" i="1"/>
  <c r="S376" i="1" s="1"/>
  <c r="T376" i="1" s="1"/>
  <c r="V376" i="1" s="1"/>
  <c r="R377" i="1"/>
  <c r="S377" i="1" s="1"/>
  <c r="T377" i="1" s="1"/>
  <c r="V377" i="1" s="1"/>
  <c r="R378" i="1"/>
  <c r="S378" i="1" s="1"/>
  <c r="T378" i="1" s="1"/>
  <c r="V378" i="1" s="1"/>
  <c r="R379" i="1"/>
  <c r="S379" i="1" s="1"/>
  <c r="T379" i="1" s="1"/>
  <c r="V379" i="1" s="1"/>
  <c r="R380" i="1"/>
  <c r="S380" i="1" s="1"/>
  <c r="T380" i="1" s="1"/>
  <c r="V380" i="1" s="1"/>
  <c r="R381" i="1"/>
  <c r="S381" i="1" s="1"/>
  <c r="T381" i="1" s="1"/>
  <c r="V381" i="1" s="1"/>
  <c r="R382" i="1"/>
  <c r="S382" i="1" s="1"/>
  <c r="T382" i="1" s="1"/>
  <c r="V382" i="1" s="1"/>
  <c r="R383" i="1"/>
  <c r="S383" i="1" s="1"/>
  <c r="T383" i="1" s="1"/>
  <c r="V383" i="1" s="1"/>
  <c r="R384" i="1"/>
  <c r="S384" i="1" s="1"/>
  <c r="T384" i="1" s="1"/>
  <c r="V384" i="1" s="1"/>
  <c r="R385" i="1"/>
  <c r="S385" i="1" s="1"/>
  <c r="T385" i="1" s="1"/>
  <c r="V385" i="1" s="1"/>
  <c r="R386" i="1"/>
  <c r="S386" i="1" s="1"/>
  <c r="T386" i="1" s="1"/>
  <c r="V386" i="1" s="1"/>
  <c r="R387" i="1"/>
  <c r="S387" i="1" s="1"/>
  <c r="T387" i="1" s="1"/>
  <c r="V387" i="1" s="1"/>
  <c r="R388" i="1"/>
  <c r="S388" i="1" s="1"/>
  <c r="T388" i="1" s="1"/>
  <c r="V388" i="1" s="1"/>
  <c r="R389" i="1"/>
  <c r="S389" i="1" s="1"/>
  <c r="T389" i="1" s="1"/>
  <c r="V389" i="1" s="1"/>
  <c r="R390" i="1"/>
  <c r="S390" i="1" s="1"/>
  <c r="T390" i="1" s="1"/>
  <c r="V390" i="1" s="1"/>
  <c r="R391" i="1"/>
  <c r="S391" i="1" s="1"/>
  <c r="T391" i="1" s="1"/>
  <c r="V391" i="1" s="1"/>
  <c r="R392" i="1"/>
  <c r="S392" i="1" s="1"/>
  <c r="T392" i="1" s="1"/>
  <c r="V392" i="1" s="1"/>
  <c r="R393" i="1"/>
  <c r="S393" i="1" s="1"/>
  <c r="T393" i="1" s="1"/>
  <c r="V393" i="1" s="1"/>
  <c r="R394" i="1"/>
  <c r="S394" i="1" s="1"/>
  <c r="T394" i="1" s="1"/>
  <c r="V394" i="1" s="1"/>
  <c r="R395" i="1"/>
  <c r="S395" i="1" s="1"/>
  <c r="T395" i="1" s="1"/>
  <c r="V395" i="1" s="1"/>
  <c r="R396" i="1"/>
  <c r="S396" i="1" s="1"/>
  <c r="T396" i="1" s="1"/>
  <c r="V396" i="1" s="1"/>
  <c r="R397" i="1"/>
  <c r="S397" i="1" s="1"/>
  <c r="T397" i="1" s="1"/>
  <c r="V397" i="1" s="1"/>
  <c r="R398" i="1"/>
  <c r="S398" i="1" s="1"/>
  <c r="T398" i="1" s="1"/>
  <c r="V398" i="1" s="1"/>
  <c r="R399" i="1"/>
  <c r="S399" i="1" s="1"/>
  <c r="T399" i="1" s="1"/>
  <c r="V399" i="1" s="1"/>
  <c r="R400" i="1"/>
  <c r="S400" i="1" s="1"/>
  <c r="T400" i="1" s="1"/>
  <c r="V400" i="1" s="1"/>
  <c r="R401" i="1"/>
  <c r="S401" i="1" s="1"/>
  <c r="T401" i="1" s="1"/>
  <c r="V401" i="1" s="1"/>
  <c r="R402" i="1"/>
  <c r="S402" i="1" s="1"/>
  <c r="T402" i="1" s="1"/>
  <c r="V402" i="1" s="1"/>
  <c r="R403" i="1"/>
  <c r="S403" i="1" s="1"/>
  <c r="T403" i="1" s="1"/>
  <c r="V403" i="1" s="1"/>
  <c r="R404" i="1"/>
  <c r="S404" i="1" s="1"/>
  <c r="T404" i="1" s="1"/>
  <c r="V404" i="1" s="1"/>
  <c r="R405" i="1"/>
  <c r="S405" i="1" s="1"/>
  <c r="T405" i="1" s="1"/>
  <c r="V405" i="1" s="1"/>
  <c r="R406" i="1"/>
  <c r="S406" i="1" s="1"/>
  <c r="T406" i="1" s="1"/>
  <c r="V406" i="1" s="1"/>
  <c r="R407" i="1"/>
  <c r="S407" i="1" s="1"/>
  <c r="T407" i="1" s="1"/>
  <c r="V407" i="1" s="1"/>
  <c r="R408" i="1"/>
  <c r="S408" i="1" s="1"/>
  <c r="T408" i="1" s="1"/>
  <c r="V408" i="1" s="1"/>
  <c r="R409" i="1"/>
  <c r="S409" i="1" s="1"/>
  <c r="T409" i="1" s="1"/>
  <c r="V409" i="1" s="1"/>
  <c r="R410" i="1"/>
  <c r="S410" i="1" s="1"/>
  <c r="T410" i="1" s="1"/>
  <c r="V410" i="1" s="1"/>
  <c r="R411" i="1"/>
  <c r="S411" i="1" s="1"/>
  <c r="T411" i="1" s="1"/>
  <c r="V411" i="1" s="1"/>
  <c r="R412" i="1"/>
  <c r="S412" i="1" s="1"/>
  <c r="T412" i="1" s="1"/>
  <c r="V412" i="1" s="1"/>
  <c r="R413" i="1"/>
  <c r="S413" i="1" s="1"/>
  <c r="T413" i="1" s="1"/>
  <c r="V413" i="1" s="1"/>
  <c r="R414" i="1"/>
  <c r="S414" i="1" s="1"/>
  <c r="T414" i="1" s="1"/>
  <c r="V414" i="1" s="1"/>
  <c r="R415" i="1"/>
  <c r="S415" i="1" s="1"/>
  <c r="T415" i="1" s="1"/>
  <c r="V415" i="1" s="1"/>
  <c r="R416" i="1"/>
  <c r="S416" i="1" s="1"/>
  <c r="T416" i="1" s="1"/>
  <c r="V416" i="1" s="1"/>
  <c r="R417" i="1"/>
  <c r="S417" i="1" s="1"/>
  <c r="T417" i="1" s="1"/>
  <c r="V417" i="1" s="1"/>
  <c r="R418" i="1"/>
  <c r="S418" i="1" s="1"/>
  <c r="T418" i="1" s="1"/>
  <c r="V418" i="1" s="1"/>
  <c r="R419" i="1"/>
  <c r="S419" i="1" s="1"/>
  <c r="T419" i="1" s="1"/>
  <c r="V419" i="1" s="1"/>
  <c r="R420" i="1"/>
  <c r="S420" i="1" s="1"/>
  <c r="T420" i="1" s="1"/>
  <c r="V420" i="1" s="1"/>
  <c r="R421" i="1"/>
  <c r="S421" i="1" s="1"/>
  <c r="T421" i="1" s="1"/>
  <c r="V421" i="1" s="1"/>
  <c r="R422" i="1"/>
  <c r="S422" i="1" s="1"/>
  <c r="T422" i="1" s="1"/>
  <c r="V422" i="1" s="1"/>
  <c r="R423" i="1"/>
  <c r="S423" i="1" s="1"/>
  <c r="T423" i="1" s="1"/>
  <c r="V423" i="1" s="1"/>
  <c r="R424" i="1"/>
  <c r="S424" i="1" s="1"/>
  <c r="T424" i="1" s="1"/>
  <c r="V424" i="1" s="1"/>
  <c r="R425" i="1"/>
  <c r="S425" i="1" s="1"/>
  <c r="T425" i="1" s="1"/>
  <c r="V425" i="1" s="1"/>
  <c r="R426" i="1"/>
  <c r="S426" i="1" s="1"/>
  <c r="T426" i="1" s="1"/>
  <c r="V426" i="1" s="1"/>
  <c r="R427" i="1"/>
  <c r="S427" i="1" s="1"/>
  <c r="T427" i="1" s="1"/>
  <c r="V427" i="1" s="1"/>
  <c r="R428" i="1"/>
  <c r="S428" i="1" s="1"/>
  <c r="T428" i="1" s="1"/>
  <c r="V428" i="1" s="1"/>
  <c r="R429" i="1"/>
  <c r="S429" i="1" s="1"/>
  <c r="T429" i="1" s="1"/>
  <c r="V429" i="1" s="1"/>
  <c r="R430" i="1"/>
  <c r="S430" i="1" s="1"/>
  <c r="T430" i="1" s="1"/>
  <c r="V430" i="1" s="1"/>
  <c r="R431" i="1"/>
  <c r="S431" i="1" s="1"/>
  <c r="T431" i="1" s="1"/>
  <c r="V431" i="1" s="1"/>
  <c r="R432" i="1"/>
  <c r="S432" i="1" s="1"/>
  <c r="T432" i="1" s="1"/>
  <c r="V432" i="1" s="1"/>
  <c r="R433" i="1"/>
  <c r="S433" i="1" s="1"/>
  <c r="T433" i="1" s="1"/>
  <c r="V433" i="1" s="1"/>
  <c r="R434" i="1"/>
  <c r="S434" i="1" s="1"/>
  <c r="T434" i="1" s="1"/>
  <c r="V434" i="1" s="1"/>
  <c r="R435" i="1"/>
  <c r="S435" i="1" s="1"/>
  <c r="T435" i="1" s="1"/>
  <c r="V435" i="1" s="1"/>
  <c r="R436" i="1"/>
  <c r="S436" i="1" s="1"/>
  <c r="T436" i="1" s="1"/>
  <c r="V436" i="1" s="1"/>
  <c r="R437" i="1"/>
  <c r="S437" i="1" s="1"/>
  <c r="T437" i="1" s="1"/>
  <c r="V437" i="1" s="1"/>
  <c r="R438" i="1"/>
  <c r="S438" i="1" s="1"/>
  <c r="T438" i="1" s="1"/>
  <c r="V438" i="1" s="1"/>
  <c r="R439" i="1"/>
  <c r="S439" i="1" s="1"/>
  <c r="T439" i="1" s="1"/>
  <c r="V439" i="1" s="1"/>
  <c r="R440" i="1"/>
  <c r="S440" i="1" s="1"/>
  <c r="T440" i="1" s="1"/>
  <c r="V440" i="1" s="1"/>
  <c r="R441" i="1"/>
  <c r="S441" i="1" s="1"/>
  <c r="T441" i="1" s="1"/>
  <c r="V441" i="1" s="1"/>
  <c r="R442" i="1"/>
  <c r="S442" i="1" s="1"/>
  <c r="T442" i="1" s="1"/>
  <c r="V442" i="1" s="1"/>
  <c r="R443" i="1"/>
  <c r="S443" i="1" s="1"/>
  <c r="T443" i="1" s="1"/>
  <c r="V443" i="1" s="1"/>
  <c r="R444" i="1"/>
  <c r="S444" i="1" s="1"/>
  <c r="T444" i="1" s="1"/>
  <c r="V444" i="1" s="1"/>
  <c r="R445" i="1"/>
  <c r="S445" i="1" s="1"/>
  <c r="T445" i="1" s="1"/>
  <c r="V445" i="1" s="1"/>
  <c r="R446" i="1"/>
  <c r="S446" i="1" s="1"/>
  <c r="T446" i="1" s="1"/>
  <c r="V446" i="1" s="1"/>
  <c r="R447" i="1"/>
  <c r="S447" i="1" s="1"/>
  <c r="T447" i="1" s="1"/>
  <c r="V447" i="1" s="1"/>
  <c r="R448" i="1"/>
  <c r="S448" i="1" s="1"/>
  <c r="T448" i="1" s="1"/>
  <c r="V448" i="1" s="1"/>
  <c r="R449" i="1"/>
  <c r="S449" i="1" s="1"/>
  <c r="T449" i="1" s="1"/>
  <c r="V449" i="1" s="1"/>
  <c r="N83" i="13"/>
  <c r="O83" i="13" s="1"/>
  <c r="Q83" i="13" s="1"/>
  <c r="R83" i="13" s="1"/>
  <c r="N81" i="13"/>
  <c r="O81" i="13" s="1"/>
  <c r="Q81" i="13" s="1"/>
  <c r="R81" i="13" s="1"/>
  <c r="N77" i="13"/>
  <c r="O77" i="13" s="1"/>
  <c r="Q77" i="13" s="1"/>
  <c r="R77" i="13" s="1"/>
  <c r="N73" i="13"/>
  <c r="O73" i="13" s="1"/>
  <c r="Q73" i="13" s="1"/>
  <c r="R73" i="13" s="1"/>
  <c r="N72" i="13"/>
  <c r="O72" i="13" s="1"/>
  <c r="Q72" i="13" s="1"/>
  <c r="R72" i="13" s="1"/>
  <c r="N70" i="13"/>
  <c r="O70" i="13" s="1"/>
  <c r="Q70" i="13" s="1"/>
  <c r="R70" i="13" s="1"/>
  <c r="N68" i="13"/>
  <c r="O68" i="13" s="1"/>
  <c r="Q68" i="13" s="1"/>
  <c r="R68" i="13" s="1"/>
  <c r="N66" i="13"/>
  <c r="O66" i="13" s="1"/>
  <c r="Q66" i="13" s="1"/>
  <c r="R66" i="13" s="1"/>
  <c r="N64" i="13"/>
  <c r="O64" i="13" s="1"/>
  <c r="Q64" i="13" s="1"/>
  <c r="R64" i="13" s="1"/>
  <c r="N62" i="13"/>
  <c r="O62" i="13" s="1"/>
  <c r="Q62" i="13" s="1"/>
  <c r="R62" i="13" s="1"/>
  <c r="N60" i="13"/>
  <c r="O60" i="13" s="1"/>
  <c r="Q60" i="13" s="1"/>
  <c r="R60" i="13" s="1"/>
  <c r="N58" i="13"/>
  <c r="O58" i="13" s="1"/>
  <c r="Q58" i="13" s="1"/>
  <c r="R58" i="13" s="1"/>
  <c r="N56" i="13"/>
  <c r="O56" i="13" s="1"/>
  <c r="Q56" i="13" s="1"/>
  <c r="R56" i="13" s="1"/>
  <c r="N54" i="13"/>
  <c r="O54" i="13" s="1"/>
  <c r="Q54" i="13" s="1"/>
  <c r="R54" i="13" s="1"/>
  <c r="N52" i="13"/>
  <c r="O52" i="13" s="1"/>
  <c r="Q52" i="13" s="1"/>
  <c r="R52" i="13" s="1"/>
  <c r="N48" i="13"/>
  <c r="O48" i="13" s="1"/>
  <c r="Q48" i="13" s="1"/>
  <c r="R48" i="13" s="1"/>
  <c r="N44" i="13"/>
  <c r="O44" i="13" s="1"/>
  <c r="Q44" i="13" s="1"/>
  <c r="R44" i="13" s="1"/>
  <c r="N40" i="13"/>
  <c r="O40" i="13" s="1"/>
  <c r="Q40" i="13" s="1"/>
  <c r="R40" i="13" s="1"/>
  <c r="N34" i="13"/>
  <c r="O34" i="13" s="1"/>
  <c r="Q34" i="13" s="1"/>
  <c r="R34" i="13" s="1"/>
  <c r="N30" i="13"/>
  <c r="O30" i="13" s="1"/>
  <c r="Q30" i="13" s="1"/>
  <c r="R30" i="13" s="1"/>
  <c r="N26" i="13"/>
  <c r="O26" i="13" s="1"/>
  <c r="Q26" i="13" s="1"/>
  <c r="R26" i="13" s="1"/>
  <c r="N21" i="13"/>
  <c r="O21" i="13" s="1"/>
  <c r="Q21" i="13" s="1"/>
  <c r="R21" i="13" s="1"/>
  <c r="N16" i="13"/>
  <c r="O16" i="13" s="1"/>
  <c r="Q16" i="13" s="1"/>
  <c r="R16" i="13" s="1"/>
  <c r="N14" i="13"/>
  <c r="O14" i="13" s="1"/>
  <c r="Q14" i="13" s="1"/>
  <c r="R14" i="13" s="1"/>
  <c r="N10" i="13"/>
  <c r="O10" i="13" s="1"/>
  <c r="Q10" i="13" s="1"/>
  <c r="R10" i="13" s="1"/>
  <c r="N8" i="13"/>
  <c r="O8" i="13" s="1"/>
  <c r="Q8" i="13" s="1"/>
  <c r="R8" i="13" s="1"/>
  <c r="N2" i="13"/>
  <c r="O2" i="13" s="1"/>
  <c r="Q2" i="13" s="1"/>
  <c r="R2" i="13" s="1"/>
  <c r="N90" i="12"/>
  <c r="O90" i="12" s="1"/>
  <c r="Q90" i="12" s="1"/>
  <c r="R90" i="12" s="1"/>
  <c r="N88" i="12"/>
  <c r="O88" i="12" s="1"/>
  <c r="Q88" i="12" s="1"/>
  <c r="R88" i="12" s="1"/>
  <c r="N86" i="12"/>
  <c r="O86" i="12" s="1"/>
  <c r="Q86" i="12" s="1"/>
  <c r="R86" i="12" s="1"/>
  <c r="N83" i="12"/>
  <c r="O83" i="12" s="1"/>
  <c r="Q83" i="12" s="1"/>
  <c r="R83" i="12" s="1"/>
  <c r="N80" i="12"/>
  <c r="O80" i="12" s="1"/>
  <c r="Q80" i="12" s="1"/>
  <c r="R80" i="12" s="1"/>
  <c r="N77" i="12"/>
  <c r="O77" i="12" s="1"/>
  <c r="Q77" i="12" s="1"/>
  <c r="R77" i="12" s="1"/>
  <c r="N74" i="12"/>
  <c r="O74" i="12" s="1"/>
  <c r="Q74" i="12" s="1"/>
  <c r="R74" i="12" s="1"/>
  <c r="N71" i="12"/>
  <c r="O71" i="12" s="1"/>
  <c r="Q71" i="12" s="1"/>
  <c r="R71" i="12" s="1"/>
  <c r="N70" i="12"/>
  <c r="O70" i="12" s="1"/>
  <c r="Q70" i="12" s="1"/>
  <c r="R70" i="12" s="1"/>
  <c r="N68" i="12"/>
  <c r="O68" i="12" s="1"/>
  <c r="Q68" i="12" s="1"/>
  <c r="R68" i="12" s="1"/>
  <c r="N66" i="12"/>
  <c r="O66" i="12" s="1"/>
  <c r="Q66" i="12" s="1"/>
  <c r="R66" i="12" s="1"/>
  <c r="N64" i="12"/>
  <c r="O64" i="12" s="1"/>
  <c r="Q64" i="12" s="1"/>
  <c r="R64" i="12" s="1"/>
  <c r="N62" i="12"/>
  <c r="O62" i="12" s="1"/>
  <c r="Q62" i="12" s="1"/>
  <c r="R62" i="12" s="1"/>
  <c r="N60" i="12"/>
  <c r="O60" i="12" s="1"/>
  <c r="Q60" i="12" s="1"/>
  <c r="R60" i="12" s="1"/>
  <c r="N58" i="12"/>
  <c r="O58" i="12" s="1"/>
  <c r="Q58" i="12" s="1"/>
  <c r="R58" i="12" s="1"/>
  <c r="N56" i="12"/>
  <c r="O56" i="12" s="1"/>
  <c r="Q56" i="12" s="1"/>
  <c r="R56" i="12" s="1"/>
  <c r="N54" i="12"/>
  <c r="O54" i="12" s="1"/>
  <c r="Q54" i="12" s="1"/>
  <c r="R54" i="12" s="1"/>
  <c r="N52" i="12"/>
  <c r="O52" i="12" s="1"/>
  <c r="Q52" i="12" s="1"/>
  <c r="R52" i="12" s="1"/>
  <c r="N50" i="12"/>
  <c r="O50" i="12" s="1"/>
  <c r="Q50" i="12" s="1"/>
  <c r="R50" i="12" s="1"/>
  <c r="N48" i="12"/>
  <c r="O48" i="12" s="1"/>
  <c r="Q48" i="12" s="1"/>
  <c r="R48" i="12" s="1"/>
  <c r="N46" i="12"/>
  <c r="O46" i="12" s="1"/>
  <c r="Q46" i="12" s="1"/>
  <c r="R46" i="12" s="1"/>
  <c r="N44" i="12"/>
  <c r="O44" i="12" s="1"/>
  <c r="Q44" i="12" s="1"/>
  <c r="R44" i="12" s="1"/>
  <c r="N42" i="12"/>
  <c r="O42" i="12" s="1"/>
  <c r="Q42" i="12" s="1"/>
  <c r="R42" i="12" s="1"/>
  <c r="N40" i="12"/>
  <c r="O40" i="12" s="1"/>
  <c r="Q40" i="12" s="1"/>
  <c r="R40" i="12" s="1"/>
  <c r="N37" i="12"/>
  <c r="O37" i="12" s="1"/>
  <c r="Q37" i="12" s="1"/>
  <c r="R37" i="12" s="1"/>
  <c r="N34" i="12"/>
  <c r="O34" i="12" s="1"/>
  <c r="Q34" i="12" s="1"/>
  <c r="R34" i="12" s="1"/>
  <c r="N31" i="12"/>
  <c r="O31" i="12" s="1"/>
  <c r="Q31" i="12" s="1"/>
  <c r="R31" i="12" s="1"/>
  <c r="N27" i="12"/>
  <c r="O27" i="12" s="1"/>
  <c r="Q27" i="12" s="1"/>
  <c r="R27" i="12" s="1"/>
  <c r="N20" i="12"/>
  <c r="O20" i="12" s="1"/>
  <c r="Q20" i="12" s="1"/>
  <c r="R20" i="12" s="1"/>
  <c r="N17" i="12"/>
  <c r="O17" i="12" s="1"/>
  <c r="Q17" i="12" s="1"/>
  <c r="R17" i="12" s="1"/>
  <c r="N13" i="12"/>
  <c r="O13" i="12" s="1"/>
  <c r="Q13" i="12" s="1"/>
  <c r="R13" i="12" s="1"/>
  <c r="N10" i="12"/>
  <c r="O10" i="12" s="1"/>
  <c r="Q10" i="12" s="1"/>
  <c r="R10" i="12" s="1"/>
  <c r="N7" i="12"/>
  <c r="O7" i="12" s="1"/>
  <c r="Q7" i="12" s="1"/>
  <c r="R7" i="12" s="1"/>
  <c r="N5" i="12"/>
  <c r="O5" i="12" s="1"/>
  <c r="Q5" i="12" s="1"/>
  <c r="R5" i="12" s="1"/>
  <c r="N2" i="12"/>
  <c r="O2" i="12" s="1"/>
  <c r="Q2" i="12" s="1"/>
  <c r="R2" i="12" s="1"/>
  <c r="N136" i="11"/>
  <c r="O136" i="11" s="1"/>
  <c r="Q136" i="11" s="1"/>
  <c r="R136" i="11" s="1"/>
  <c r="N133" i="11"/>
  <c r="O133" i="11" s="1"/>
  <c r="Q133" i="11" s="1"/>
  <c r="R133" i="11" s="1"/>
  <c r="N131" i="11"/>
  <c r="O131" i="11" s="1"/>
  <c r="Q131" i="11" s="1"/>
  <c r="R131" i="11" s="1"/>
  <c r="N129" i="11"/>
  <c r="O129" i="11" s="1"/>
  <c r="Q129" i="11" s="1"/>
  <c r="R129" i="11" s="1"/>
  <c r="N127" i="11"/>
  <c r="O127" i="11" s="1"/>
  <c r="Q127" i="11" s="1"/>
  <c r="R127" i="11" s="1"/>
  <c r="N125" i="11"/>
  <c r="O125" i="11" s="1"/>
  <c r="Q125" i="11" s="1"/>
  <c r="R125" i="11" s="1"/>
  <c r="N122" i="11"/>
  <c r="O122" i="11" s="1"/>
  <c r="Q122" i="11" s="1"/>
  <c r="R122" i="11" s="1"/>
  <c r="N120" i="11"/>
  <c r="O120" i="11" s="1"/>
  <c r="Q120" i="11" s="1"/>
  <c r="R120" i="11" s="1"/>
  <c r="N115" i="11"/>
  <c r="O115" i="11" s="1"/>
  <c r="Q115" i="11" s="1"/>
  <c r="R115" i="11" s="1"/>
  <c r="N112" i="11"/>
  <c r="O112" i="11" s="1"/>
  <c r="Q112" i="11" s="1"/>
  <c r="R112" i="11" s="1"/>
  <c r="N111" i="11"/>
  <c r="O111" i="11" s="1"/>
  <c r="Q111" i="11" s="1"/>
  <c r="R111" i="11" s="1"/>
  <c r="N108" i="11"/>
  <c r="O108" i="11" s="1"/>
  <c r="Q108" i="11" s="1"/>
  <c r="R108" i="11" s="1"/>
  <c r="N103" i="11"/>
  <c r="O103" i="11" s="1"/>
  <c r="Q103" i="11" s="1"/>
  <c r="R103" i="11" s="1"/>
  <c r="N99" i="11"/>
  <c r="O99" i="11" s="1"/>
  <c r="Q99" i="11" s="1"/>
  <c r="R99" i="11" s="1"/>
  <c r="N96" i="11"/>
  <c r="O96" i="11" s="1"/>
  <c r="Q96" i="11" s="1"/>
  <c r="R96" i="11" s="1"/>
  <c r="N93" i="11"/>
  <c r="O93" i="11" s="1"/>
  <c r="Q93" i="11" s="1"/>
  <c r="R93" i="11" s="1"/>
  <c r="N91" i="11"/>
  <c r="O91" i="11" s="1"/>
  <c r="Q91" i="11" s="1"/>
  <c r="R91" i="11" s="1"/>
  <c r="N89" i="11"/>
  <c r="O89" i="11" s="1"/>
  <c r="Q89" i="11" s="1"/>
  <c r="R89" i="11" s="1"/>
  <c r="N87" i="11"/>
  <c r="O87" i="11" s="1"/>
  <c r="Q87" i="11" s="1"/>
  <c r="R87" i="11" s="1"/>
  <c r="N85" i="11"/>
  <c r="O85" i="11" s="1"/>
  <c r="Q85" i="11" s="1"/>
  <c r="R85" i="11" s="1"/>
  <c r="N83" i="11"/>
  <c r="O83" i="11" s="1"/>
  <c r="Q83" i="11" s="1"/>
  <c r="R83" i="11" s="1"/>
  <c r="N81" i="11"/>
  <c r="O81" i="11" s="1"/>
  <c r="Q81" i="11" s="1"/>
  <c r="R81" i="11" s="1"/>
  <c r="N79" i="11"/>
  <c r="O79" i="11" s="1"/>
  <c r="Q79" i="11" s="1"/>
  <c r="R79" i="11" s="1"/>
  <c r="N77" i="11"/>
  <c r="O77" i="11" s="1"/>
  <c r="Q77" i="11" s="1"/>
  <c r="R77" i="11" s="1"/>
  <c r="N74" i="11"/>
  <c r="O74" i="11" s="1"/>
  <c r="Q74" i="11" s="1"/>
  <c r="R74" i="11" s="1"/>
  <c r="N71" i="11"/>
  <c r="O71" i="11" s="1"/>
  <c r="Q71" i="11" s="1"/>
  <c r="R71" i="11" s="1"/>
  <c r="N69" i="11"/>
  <c r="O69" i="11" s="1"/>
  <c r="Q69" i="11" s="1"/>
  <c r="R69" i="11" s="1"/>
  <c r="N67" i="11"/>
  <c r="O67" i="11" s="1"/>
  <c r="Q67" i="11" s="1"/>
  <c r="R67" i="11" s="1"/>
  <c r="N65" i="11"/>
  <c r="O65" i="11" s="1"/>
  <c r="Q65" i="11" s="1"/>
  <c r="R65" i="11" s="1"/>
  <c r="N63" i="11"/>
  <c r="O63" i="11" s="1"/>
  <c r="Q63" i="11" s="1"/>
  <c r="R63" i="11" s="1"/>
  <c r="N61" i="11"/>
  <c r="O61" i="11" s="1"/>
  <c r="Q61" i="11" s="1"/>
  <c r="R61" i="11" s="1"/>
  <c r="N59" i="11"/>
  <c r="O59" i="11" s="1"/>
  <c r="Q59" i="11" s="1"/>
  <c r="R59" i="11" s="1"/>
  <c r="N57" i="11"/>
  <c r="O57" i="11" s="1"/>
  <c r="Q57" i="11" s="1"/>
  <c r="R57" i="11" s="1"/>
  <c r="N55" i="11"/>
  <c r="O55" i="11" s="1"/>
  <c r="Q55" i="11" s="1"/>
  <c r="R55" i="11" s="1"/>
  <c r="N53" i="11"/>
  <c r="O53" i="11" s="1"/>
  <c r="Q53" i="11" s="1"/>
  <c r="R53" i="11" s="1"/>
  <c r="N50" i="11"/>
  <c r="O50" i="11" s="1"/>
  <c r="Q50" i="11" s="1"/>
  <c r="R50" i="11" s="1"/>
  <c r="N47" i="11"/>
  <c r="O47" i="11" s="1"/>
  <c r="Q47" i="11" s="1"/>
  <c r="R47" i="11" s="1"/>
  <c r="N41" i="11"/>
  <c r="O41" i="11" s="1"/>
  <c r="Q41" i="11" s="1"/>
  <c r="R41" i="11" s="1"/>
  <c r="N39" i="11"/>
  <c r="O39" i="11" s="1"/>
  <c r="Q39" i="11" s="1"/>
  <c r="R39" i="11" s="1"/>
  <c r="N37" i="11"/>
  <c r="O37" i="11" s="1"/>
  <c r="Q37" i="11" s="1"/>
  <c r="R37" i="11" s="1"/>
  <c r="N34" i="11"/>
  <c r="O34" i="11" s="1"/>
  <c r="Q34" i="11" s="1"/>
  <c r="R34" i="11" s="1"/>
  <c r="N31" i="11"/>
  <c r="O31" i="11" s="1"/>
  <c r="Q31" i="11" s="1"/>
  <c r="R31" i="11" s="1"/>
  <c r="N28" i="11"/>
  <c r="O28" i="11" s="1"/>
  <c r="Q28" i="11" s="1"/>
  <c r="R28" i="11" s="1"/>
  <c r="N25" i="11"/>
  <c r="O25" i="11" s="1"/>
  <c r="Q25" i="11" s="1"/>
  <c r="R25" i="11" s="1"/>
  <c r="N23" i="11"/>
  <c r="O23" i="11" s="1"/>
  <c r="Q23" i="11" s="1"/>
  <c r="R23" i="11" s="1"/>
  <c r="N20" i="11"/>
  <c r="O20" i="11" s="1"/>
  <c r="Q20" i="11" s="1"/>
  <c r="R20" i="11" s="1"/>
  <c r="N17" i="11"/>
  <c r="O17" i="11" s="1"/>
  <c r="Q17" i="11" s="1"/>
  <c r="R17" i="11" s="1"/>
  <c r="N14" i="11"/>
  <c r="O14" i="11" s="1"/>
  <c r="Q14" i="11" s="1"/>
  <c r="R14" i="11" s="1"/>
  <c r="N11" i="11"/>
  <c r="O11" i="11" s="1"/>
  <c r="Q11" i="11" s="1"/>
  <c r="R11" i="11" s="1"/>
  <c r="N9" i="11"/>
  <c r="O9" i="11" s="1"/>
  <c r="Q9" i="11" s="1"/>
  <c r="R9" i="11" s="1"/>
  <c r="N7" i="11"/>
  <c r="O7" i="11" s="1"/>
  <c r="Q7" i="11" s="1"/>
  <c r="R7" i="11" s="1"/>
  <c r="N5" i="11"/>
  <c r="O5" i="11" s="1"/>
  <c r="Q5" i="11" s="1"/>
  <c r="R5" i="11" s="1"/>
  <c r="N2" i="11"/>
  <c r="O2" i="11" s="1"/>
  <c r="Q2" i="11" s="1"/>
  <c r="R2" i="11" s="1"/>
  <c r="N153" i="10"/>
  <c r="O153" i="10" s="1"/>
  <c r="Q153" i="10" s="1"/>
  <c r="R153" i="10" s="1"/>
  <c r="N150" i="10"/>
  <c r="O150" i="10" s="1"/>
  <c r="Q150" i="10" s="1"/>
  <c r="R150" i="10" s="1"/>
  <c r="N147" i="10"/>
  <c r="O147" i="10" s="1"/>
  <c r="Q147" i="10" s="1"/>
  <c r="R147" i="10" s="1"/>
  <c r="N143" i="10"/>
  <c r="O143" i="10" s="1"/>
  <c r="Q143" i="10" s="1"/>
  <c r="R143" i="10" s="1"/>
  <c r="N139" i="10"/>
  <c r="O139" i="10" s="1"/>
  <c r="Q139" i="10" s="1"/>
  <c r="R139" i="10" s="1"/>
  <c r="N135" i="10"/>
  <c r="O135" i="10" s="1"/>
  <c r="Q135" i="10" s="1"/>
  <c r="R135" i="10" s="1"/>
  <c r="N131" i="10"/>
  <c r="O131" i="10" s="1"/>
  <c r="Q131" i="10" s="1"/>
  <c r="R131" i="10" s="1"/>
  <c r="N127" i="10"/>
  <c r="O127" i="10" s="1"/>
  <c r="Q127" i="10" s="1"/>
  <c r="R127" i="10" s="1"/>
  <c r="N124" i="10"/>
  <c r="O124" i="10" s="1"/>
  <c r="Q124" i="10" s="1"/>
  <c r="R124" i="10" s="1"/>
  <c r="N122" i="10"/>
  <c r="O122" i="10" s="1"/>
  <c r="Q122" i="10" s="1"/>
  <c r="R122" i="10" s="1"/>
  <c r="N120" i="10"/>
  <c r="O120" i="10" s="1"/>
  <c r="Q120" i="10" s="1"/>
  <c r="R120" i="10" s="1"/>
  <c r="N118" i="10"/>
  <c r="O118" i="10" s="1"/>
  <c r="Q118" i="10" s="1"/>
  <c r="R118" i="10" s="1"/>
  <c r="N116" i="10"/>
  <c r="O116" i="10" s="1"/>
  <c r="Q116" i="10" s="1"/>
  <c r="R116" i="10" s="1"/>
  <c r="N114" i="10"/>
  <c r="O114" i="10" s="1"/>
  <c r="Q114" i="10" s="1"/>
  <c r="R114" i="10" s="1"/>
  <c r="N112" i="10"/>
  <c r="O112" i="10" s="1"/>
  <c r="Q112" i="10" s="1"/>
  <c r="R112" i="10" s="1"/>
  <c r="N107" i="10"/>
  <c r="O107" i="10" s="1"/>
  <c r="Q107" i="10" s="1"/>
  <c r="R107" i="10" s="1"/>
  <c r="N102" i="10"/>
  <c r="O102" i="10" s="1"/>
  <c r="Q102" i="10" s="1"/>
  <c r="R102" i="10" s="1"/>
  <c r="N101" i="10"/>
  <c r="O101" i="10" s="1"/>
  <c r="Q101" i="10" s="1"/>
  <c r="R101" i="10" s="1"/>
  <c r="N97" i="10"/>
  <c r="O97" i="10" s="1"/>
  <c r="Q97" i="10" s="1"/>
  <c r="R97" i="10" s="1"/>
  <c r="N94" i="10"/>
  <c r="O94" i="10" s="1"/>
  <c r="Q94" i="10" s="1"/>
  <c r="R94" i="10" s="1"/>
  <c r="N91" i="10"/>
  <c r="O91" i="10" s="1"/>
  <c r="Q91" i="10" s="1"/>
  <c r="R91" i="10" s="1"/>
  <c r="N88" i="10"/>
  <c r="O88" i="10" s="1"/>
  <c r="Q88" i="10" s="1"/>
  <c r="R88" i="10" s="1"/>
  <c r="N86" i="10"/>
  <c r="O86" i="10" s="1"/>
  <c r="Q86" i="10" s="1"/>
  <c r="R86" i="10" s="1"/>
  <c r="N84" i="10"/>
  <c r="O84" i="10" s="1"/>
  <c r="Q84" i="10" s="1"/>
  <c r="R84" i="10" s="1"/>
  <c r="N80" i="10"/>
  <c r="O80" i="10" s="1"/>
  <c r="Q80" i="10" s="1"/>
  <c r="R80" i="10" s="1"/>
  <c r="N77" i="10"/>
  <c r="O77" i="10" s="1"/>
  <c r="Q77" i="10" s="1"/>
  <c r="R77" i="10" s="1"/>
  <c r="N75" i="10"/>
  <c r="O75" i="10" s="1"/>
  <c r="Q75" i="10" s="1"/>
  <c r="R75" i="10" s="1"/>
  <c r="N73" i="10"/>
  <c r="O73" i="10" s="1"/>
  <c r="Q73" i="10" s="1"/>
  <c r="R73" i="10" s="1"/>
  <c r="N71" i="10"/>
  <c r="O71" i="10" s="1"/>
  <c r="Q71" i="10" s="1"/>
  <c r="R71" i="10" s="1"/>
  <c r="N69" i="10"/>
  <c r="O69" i="10" s="1"/>
  <c r="Q69" i="10" s="1"/>
  <c r="R69" i="10" s="1"/>
  <c r="N67" i="10"/>
  <c r="O67" i="10" s="1"/>
  <c r="Q67" i="10" s="1"/>
  <c r="R67" i="10" s="1"/>
  <c r="N65" i="10"/>
  <c r="O65" i="10" s="1"/>
  <c r="Q65" i="10" s="1"/>
  <c r="R65" i="10" s="1"/>
  <c r="N63" i="10"/>
  <c r="O63" i="10" s="1"/>
  <c r="Q63" i="10" s="1"/>
  <c r="R63" i="10" s="1"/>
  <c r="N61" i="10"/>
  <c r="O61" i="10" s="1"/>
  <c r="Q61" i="10" s="1"/>
  <c r="R61" i="10" s="1"/>
  <c r="N59" i="10"/>
  <c r="O59" i="10" s="1"/>
  <c r="Q59" i="10" s="1"/>
  <c r="R59" i="10" s="1"/>
  <c r="N56" i="10"/>
  <c r="O56" i="10" s="1"/>
  <c r="Q56" i="10" s="1"/>
  <c r="R56" i="10" s="1"/>
  <c r="N52" i="10"/>
  <c r="O52" i="10" s="1"/>
  <c r="Q52" i="10" s="1"/>
  <c r="R52" i="10" s="1"/>
  <c r="N48" i="10"/>
  <c r="O48" i="10" s="1"/>
  <c r="Q48" i="10" s="1"/>
  <c r="R48" i="10" s="1"/>
  <c r="N45" i="10"/>
  <c r="O45" i="10" s="1"/>
  <c r="Q45" i="10" s="1"/>
  <c r="R45" i="10" s="1"/>
  <c r="N42" i="10"/>
  <c r="O42" i="10" s="1"/>
  <c r="Q42" i="10" s="1"/>
  <c r="R42" i="10" s="1"/>
  <c r="N39" i="10"/>
  <c r="O39" i="10" s="1"/>
  <c r="Q39" i="10" s="1"/>
  <c r="R39" i="10" s="1"/>
  <c r="N37" i="10"/>
  <c r="O37" i="10" s="1"/>
  <c r="Q37" i="10" s="1"/>
  <c r="R37" i="10" s="1"/>
  <c r="N35" i="10"/>
  <c r="O35" i="10" s="1"/>
  <c r="Q35" i="10" s="1"/>
  <c r="R35" i="10" s="1"/>
  <c r="N32" i="10"/>
  <c r="O32" i="10" s="1"/>
  <c r="Q32" i="10" s="1"/>
  <c r="R32" i="10" s="1"/>
  <c r="N29" i="10"/>
  <c r="O29" i="10" s="1"/>
  <c r="Q29" i="10" s="1"/>
  <c r="R29" i="10" s="1"/>
  <c r="N27" i="10"/>
  <c r="O27" i="10" s="1"/>
  <c r="Q27" i="10" s="1"/>
  <c r="R27" i="10" s="1"/>
  <c r="N25" i="10"/>
  <c r="O25" i="10" s="1"/>
  <c r="Q25" i="10" s="1"/>
  <c r="R25" i="10" s="1"/>
  <c r="N23" i="10"/>
  <c r="O23" i="10" s="1"/>
  <c r="Q23" i="10" s="1"/>
  <c r="R23" i="10" s="1"/>
  <c r="N21" i="10"/>
  <c r="O21" i="10" s="1"/>
  <c r="Q21" i="10" s="1"/>
  <c r="R21" i="10" s="1"/>
  <c r="N19" i="10"/>
  <c r="O19" i="10" s="1"/>
  <c r="Q19" i="10" s="1"/>
  <c r="R19" i="10" s="1"/>
  <c r="N14" i="10"/>
  <c r="O14" i="10" s="1"/>
  <c r="Q14" i="10" s="1"/>
  <c r="R14" i="10" s="1"/>
  <c r="N9" i="10"/>
  <c r="O9" i="10" s="1"/>
  <c r="Q9" i="10" s="1"/>
  <c r="R9" i="10" s="1"/>
  <c r="N7" i="10"/>
  <c r="O7" i="10" s="1"/>
  <c r="Q7" i="10" s="1"/>
  <c r="R7" i="10" s="1"/>
  <c r="F27" i="7"/>
  <c r="F31" i="7"/>
  <c r="G15" i="7"/>
  <c r="G25" i="7"/>
  <c r="G27" i="7"/>
  <c r="F29" i="7"/>
  <c r="F15" i="7"/>
  <c r="F17" i="7"/>
  <c r="F25" i="7"/>
  <c r="F23" i="7"/>
  <c r="G31" i="7"/>
  <c r="G29" i="7"/>
  <c r="G23" i="7"/>
  <c r="G17" i="7"/>
  <c r="M39" i="25" l="1"/>
  <c r="K39" i="25"/>
  <c r="M19" i="25"/>
  <c r="K18" i="25"/>
  <c r="K143" i="26"/>
  <c r="M126" i="26"/>
  <c r="K288" i="25"/>
  <c r="M271" i="25"/>
  <c r="K97" i="25"/>
  <c r="K280" i="25"/>
  <c r="K271" i="25"/>
  <c r="K205" i="25"/>
  <c r="K279" i="25"/>
  <c r="K98" i="25"/>
  <c r="K116" i="25"/>
  <c r="K206" i="25"/>
  <c r="K320" i="25"/>
  <c r="K321" i="25" s="1"/>
  <c r="K117" i="25"/>
  <c r="K125" i="26"/>
  <c r="K24" i="26"/>
  <c r="M24" i="26"/>
  <c r="K121" i="25"/>
  <c r="M122" i="25"/>
  <c r="K122" i="25"/>
  <c r="M159" i="25"/>
  <c r="K159" i="25"/>
  <c r="K158" i="25"/>
  <c r="M134" i="25"/>
  <c r="K133" i="25"/>
  <c r="K134" i="25"/>
  <c r="K58" i="25"/>
  <c r="K59" i="25"/>
  <c r="M59" i="25"/>
  <c r="K93" i="26"/>
  <c r="K94" i="26"/>
  <c r="M94" i="26"/>
  <c r="M180" i="25"/>
  <c r="K180" i="25"/>
  <c r="K179" i="25"/>
  <c r="K174" i="25"/>
  <c r="M175" i="25"/>
  <c r="K175" i="25"/>
  <c r="K67" i="26"/>
  <c r="M68" i="26"/>
  <c r="K68" i="26"/>
  <c r="M106" i="26"/>
  <c r="K106" i="26"/>
  <c r="K105" i="26"/>
  <c r="K118" i="26"/>
  <c r="K117" i="26"/>
  <c r="M118" i="26"/>
  <c r="M225" i="25"/>
  <c r="K224" i="25"/>
  <c r="K225" i="25"/>
  <c r="M245" i="25"/>
  <c r="K244" i="25"/>
  <c r="K245" i="25"/>
  <c r="K89" i="25"/>
  <c r="K88" i="25"/>
  <c r="M89" i="25"/>
  <c r="M255" i="25"/>
  <c r="K254" i="25"/>
  <c r="K255" i="25"/>
  <c r="H29" i="7"/>
  <c r="H23" i="7"/>
  <c r="H25" i="7"/>
  <c r="H27" i="7"/>
  <c r="G32" i="7"/>
  <c r="H31" i="7"/>
  <c r="F32" i="7"/>
  <c r="H15" i="7"/>
  <c r="H17" i="7"/>
  <c r="S3" i="1"/>
  <c r="T3" i="1" s="1"/>
  <c r="V3" i="1" s="1"/>
  <c r="K291" i="25" l="1"/>
  <c r="K292" i="25" s="1"/>
  <c r="K181" i="26"/>
  <c r="K352" i="25"/>
  <c r="K350" i="25"/>
  <c r="H32" i="7"/>
  <c r="N23" i="9"/>
  <c r="O23" i="9" s="1"/>
  <c r="P23" i="9" s="1"/>
  <c r="R23" i="9" s="1"/>
  <c r="N20" i="9"/>
  <c r="O20" i="9" s="1"/>
  <c r="P20" i="9" s="1"/>
  <c r="R20" i="9" s="1"/>
  <c r="N15" i="9"/>
  <c r="O15" i="9" s="1"/>
  <c r="P15" i="9" s="1"/>
  <c r="R15" i="9" s="1"/>
  <c r="N13" i="9"/>
  <c r="O13" i="9" s="1"/>
  <c r="P13" i="9" s="1"/>
  <c r="R13" i="9" s="1"/>
  <c r="N11" i="9"/>
  <c r="O11" i="9" s="1"/>
  <c r="P11" i="9" s="1"/>
  <c r="R11" i="9" s="1"/>
  <c r="N9" i="9"/>
  <c r="O9" i="9" s="1"/>
  <c r="P9" i="9" s="1"/>
  <c r="R9" i="9" s="1"/>
  <c r="N6" i="9"/>
  <c r="O6" i="9" s="1"/>
  <c r="P6" i="9" s="1"/>
  <c r="R6" i="9" s="1"/>
  <c r="N4" i="9"/>
  <c r="O4" i="9" s="1"/>
  <c r="P4" i="9" s="1"/>
  <c r="R4" i="9" s="1"/>
  <c r="N2" i="9"/>
  <c r="O2" i="9" s="1"/>
  <c r="P2" i="9" s="1"/>
  <c r="R2" i="9" s="1"/>
  <c r="N26" i="8"/>
  <c r="O26" i="8" s="1"/>
  <c r="P26" i="8" s="1"/>
  <c r="R26" i="8" s="1"/>
  <c r="N17" i="8"/>
  <c r="O17" i="8" s="1"/>
  <c r="P17" i="8" s="1"/>
  <c r="R17" i="8" s="1"/>
  <c r="N15" i="8"/>
  <c r="O15" i="8" s="1"/>
  <c r="P15" i="8" s="1"/>
  <c r="R15" i="8" s="1"/>
  <c r="N13" i="8"/>
  <c r="O13" i="8" s="1"/>
  <c r="P13" i="8" s="1"/>
  <c r="R13" i="8" s="1"/>
  <c r="N10" i="8"/>
  <c r="O10" i="8" s="1"/>
  <c r="P10" i="8" s="1"/>
  <c r="R10" i="8" s="1"/>
  <c r="N8" i="8"/>
  <c r="O8" i="8" s="1"/>
  <c r="P8" i="8" s="1"/>
  <c r="R8" i="8" s="1"/>
  <c r="N6" i="8"/>
  <c r="O6" i="8" s="1"/>
  <c r="P6" i="8" s="1"/>
  <c r="R6" i="8" s="1"/>
  <c r="N4" i="8"/>
  <c r="O4" i="8" s="1"/>
  <c r="P4" i="8" s="1"/>
  <c r="R4" i="8" s="1"/>
  <c r="N2" i="8"/>
  <c r="O2" i="8" s="1"/>
  <c r="P2" i="8" s="1"/>
  <c r="R2" i="8" s="1"/>
  <c r="N733" i="3"/>
  <c r="O733" i="3" s="1"/>
  <c r="P733" i="3" s="1"/>
  <c r="R733" i="3" s="1"/>
  <c r="N726" i="3"/>
  <c r="O726" i="3" s="1"/>
  <c r="P726" i="3" s="1"/>
  <c r="R726" i="3" s="1"/>
  <c r="N721" i="3"/>
  <c r="O721" i="3" s="1"/>
  <c r="P721" i="3" s="1"/>
  <c r="R721" i="3" s="1"/>
  <c r="N716" i="3"/>
  <c r="O716" i="3" s="1"/>
  <c r="P716" i="3" s="1"/>
  <c r="R716" i="3" s="1"/>
  <c r="N713" i="3"/>
  <c r="O713" i="3" s="1"/>
  <c r="P713" i="3" s="1"/>
  <c r="R713" i="3" s="1"/>
  <c r="N710" i="3"/>
  <c r="O710" i="3" s="1"/>
  <c r="P710" i="3" s="1"/>
  <c r="R710" i="3" s="1"/>
  <c r="N708" i="3"/>
  <c r="O708" i="3" s="1"/>
  <c r="P708" i="3" s="1"/>
  <c r="R708" i="3" s="1"/>
  <c r="N706" i="3"/>
  <c r="O706" i="3" s="1"/>
  <c r="P706" i="3" s="1"/>
  <c r="R706" i="3" s="1"/>
  <c r="N703" i="3"/>
  <c r="O703" i="3" s="1"/>
  <c r="P703" i="3" s="1"/>
  <c r="R703" i="3" s="1"/>
  <c r="N700" i="3"/>
  <c r="O700" i="3" s="1"/>
  <c r="P700" i="3" s="1"/>
  <c r="R700" i="3" s="1"/>
  <c r="N698" i="3"/>
  <c r="O698" i="3" s="1"/>
  <c r="P698" i="3" s="1"/>
  <c r="R698" i="3" s="1"/>
  <c r="N696" i="3"/>
  <c r="O696" i="3" s="1"/>
  <c r="P696" i="3" s="1"/>
  <c r="R696" i="3" s="1"/>
  <c r="N693" i="3"/>
  <c r="O693" i="3" s="1"/>
  <c r="P693" i="3" s="1"/>
  <c r="R693" i="3" s="1"/>
  <c r="N690" i="3"/>
  <c r="O690" i="3" s="1"/>
  <c r="P690" i="3" s="1"/>
  <c r="R690" i="3" s="1"/>
  <c r="N687" i="3"/>
  <c r="O687" i="3" s="1"/>
  <c r="P687" i="3" s="1"/>
  <c r="R687" i="3" s="1"/>
  <c r="N684" i="3"/>
  <c r="O684" i="3" s="1"/>
  <c r="P684" i="3" s="1"/>
  <c r="R684" i="3" s="1"/>
  <c r="N682" i="3"/>
  <c r="O682" i="3" s="1"/>
  <c r="P682" i="3" s="1"/>
  <c r="R682" i="3" s="1"/>
  <c r="N679" i="3"/>
  <c r="O679" i="3" s="1"/>
  <c r="P679" i="3" s="1"/>
  <c r="R679" i="3" s="1"/>
  <c r="N677" i="3"/>
  <c r="O677" i="3" s="1"/>
  <c r="P677" i="3" s="1"/>
  <c r="R677" i="3" s="1"/>
  <c r="N674" i="3"/>
  <c r="O674" i="3" s="1"/>
  <c r="P674" i="3" s="1"/>
  <c r="R674" i="3" s="1"/>
  <c r="N672" i="3"/>
  <c r="O672" i="3" s="1"/>
  <c r="P672" i="3" s="1"/>
  <c r="R672" i="3" s="1"/>
  <c r="N670" i="3"/>
  <c r="O670" i="3" s="1"/>
  <c r="P670" i="3" s="1"/>
  <c r="R670" i="3" s="1"/>
  <c r="N668" i="3"/>
  <c r="O668" i="3" s="1"/>
  <c r="P668" i="3" s="1"/>
  <c r="R668" i="3" s="1"/>
  <c r="N666" i="3"/>
  <c r="O666" i="3" s="1"/>
  <c r="P666" i="3" s="1"/>
  <c r="R666" i="3" s="1"/>
  <c r="N664" i="3"/>
  <c r="O664" i="3" s="1"/>
  <c r="P664" i="3" s="1"/>
  <c r="R664" i="3" s="1"/>
  <c r="N662" i="3"/>
  <c r="O662" i="3" s="1"/>
  <c r="P662" i="3" s="1"/>
  <c r="R662" i="3" s="1"/>
  <c r="N659" i="3"/>
  <c r="O659" i="3" s="1"/>
  <c r="P659" i="3" s="1"/>
  <c r="R659" i="3" s="1"/>
  <c r="N657" i="3"/>
  <c r="O657" i="3" s="1"/>
  <c r="P657" i="3" s="1"/>
  <c r="R657" i="3" s="1"/>
  <c r="N655" i="3"/>
  <c r="O655" i="3" s="1"/>
  <c r="P655" i="3" s="1"/>
  <c r="R655" i="3" s="1"/>
  <c r="N653" i="3"/>
  <c r="O653" i="3" s="1"/>
  <c r="P653" i="3" s="1"/>
  <c r="R653" i="3" s="1"/>
  <c r="N648" i="3"/>
  <c r="O648" i="3" s="1"/>
  <c r="P648" i="3" s="1"/>
  <c r="R648" i="3" s="1"/>
  <c r="N646" i="3"/>
  <c r="O646" i="3" s="1"/>
  <c r="P646" i="3" s="1"/>
  <c r="R646" i="3" s="1"/>
  <c r="N644" i="3"/>
  <c r="O644" i="3" s="1"/>
  <c r="P644" i="3" s="1"/>
  <c r="R644" i="3" s="1"/>
  <c r="N642" i="3"/>
  <c r="O642" i="3" s="1"/>
  <c r="P642" i="3" s="1"/>
  <c r="R642" i="3" s="1"/>
  <c r="N640" i="3"/>
  <c r="O640" i="3" s="1"/>
  <c r="P640" i="3" s="1"/>
  <c r="R640" i="3" s="1"/>
  <c r="N638" i="3"/>
  <c r="O638" i="3" s="1"/>
  <c r="P638" i="3" s="1"/>
  <c r="R638" i="3" s="1"/>
  <c r="N631" i="3"/>
  <c r="O631" i="3" s="1"/>
  <c r="P631" i="3" s="1"/>
  <c r="R631" i="3" s="1"/>
  <c r="N629" i="3"/>
  <c r="O629" i="3" s="1"/>
  <c r="P629" i="3" s="1"/>
  <c r="R629" i="3" s="1"/>
  <c r="N627" i="3"/>
  <c r="O627" i="3" s="1"/>
  <c r="P627" i="3" s="1"/>
  <c r="R627" i="3" s="1"/>
  <c r="N624" i="3"/>
  <c r="O624" i="3" s="1"/>
  <c r="P624" i="3" s="1"/>
  <c r="R624" i="3" s="1"/>
  <c r="N621" i="3"/>
  <c r="O621" i="3" s="1"/>
  <c r="P621" i="3" s="1"/>
  <c r="R621" i="3" s="1"/>
  <c r="N619" i="3"/>
  <c r="O619" i="3" s="1"/>
  <c r="P619" i="3" s="1"/>
  <c r="R619" i="3" s="1"/>
  <c r="N617" i="3"/>
  <c r="O617" i="3" s="1"/>
  <c r="P617" i="3" s="1"/>
  <c r="R617" i="3" s="1"/>
  <c r="N614" i="3"/>
  <c r="O614" i="3" s="1"/>
  <c r="P614" i="3" s="1"/>
  <c r="R614" i="3" s="1"/>
  <c r="N612" i="3"/>
  <c r="O612" i="3" s="1"/>
  <c r="P612" i="3" s="1"/>
  <c r="R612" i="3" s="1"/>
  <c r="N609" i="3"/>
  <c r="O609" i="3" s="1"/>
  <c r="P609" i="3" s="1"/>
  <c r="R609" i="3" s="1"/>
  <c r="N607" i="3"/>
  <c r="O607" i="3" s="1"/>
  <c r="P607" i="3" s="1"/>
  <c r="R607" i="3" s="1"/>
  <c r="N605" i="3"/>
  <c r="O605" i="3" s="1"/>
  <c r="P605" i="3" s="1"/>
  <c r="R605" i="3" s="1"/>
  <c r="N603" i="3"/>
  <c r="O603" i="3" s="1"/>
  <c r="P603" i="3" s="1"/>
  <c r="R603" i="3" s="1"/>
  <c r="N601" i="3"/>
  <c r="O601" i="3" s="1"/>
  <c r="P601" i="3" s="1"/>
  <c r="R601" i="3" s="1"/>
  <c r="N599" i="3"/>
  <c r="O599" i="3" s="1"/>
  <c r="P599" i="3" s="1"/>
  <c r="R599" i="3" s="1"/>
  <c r="N597" i="3"/>
  <c r="O597" i="3" s="1"/>
  <c r="P597" i="3" s="1"/>
  <c r="R597" i="3" s="1"/>
  <c r="N595" i="3"/>
  <c r="O595" i="3" s="1"/>
  <c r="P595" i="3" s="1"/>
  <c r="R595" i="3" s="1"/>
  <c r="N593" i="3"/>
  <c r="O593" i="3" s="1"/>
  <c r="P593" i="3" s="1"/>
  <c r="R593" i="3" s="1"/>
  <c r="N591" i="3"/>
  <c r="O591" i="3" s="1"/>
  <c r="P591" i="3" s="1"/>
  <c r="R591" i="3" s="1"/>
  <c r="N589" i="3"/>
  <c r="O589" i="3" s="1"/>
  <c r="P589" i="3" s="1"/>
  <c r="R589" i="3" s="1"/>
  <c r="N587" i="3"/>
  <c r="O587" i="3" s="1"/>
  <c r="P587" i="3" s="1"/>
  <c r="R587" i="3" s="1"/>
  <c r="N585" i="3"/>
  <c r="O585" i="3" s="1"/>
  <c r="P585" i="3" s="1"/>
  <c r="R585" i="3" s="1"/>
  <c r="N583" i="3"/>
  <c r="O583" i="3" s="1"/>
  <c r="P583" i="3" s="1"/>
  <c r="R583" i="3" s="1"/>
  <c r="N581" i="3"/>
  <c r="O581" i="3" s="1"/>
  <c r="P581" i="3" s="1"/>
  <c r="R581" i="3" s="1"/>
  <c r="N578" i="3"/>
  <c r="O578" i="3" s="1"/>
  <c r="P578" i="3" s="1"/>
  <c r="R578" i="3" s="1"/>
  <c r="N569" i="3"/>
  <c r="O569" i="3" s="1"/>
  <c r="P569" i="3" s="1"/>
  <c r="R569" i="3" s="1"/>
  <c r="N567" i="3"/>
  <c r="O567" i="3" s="1"/>
  <c r="P567" i="3" s="1"/>
  <c r="R567" i="3" s="1"/>
  <c r="N565" i="3"/>
  <c r="O565" i="3" s="1"/>
  <c r="P565" i="3" s="1"/>
  <c r="R565" i="3" s="1"/>
  <c r="N562" i="3"/>
  <c r="O562" i="3" s="1"/>
  <c r="P562" i="3" s="1"/>
  <c r="R562" i="3" s="1"/>
  <c r="N556" i="3"/>
  <c r="O556" i="3" s="1"/>
  <c r="P556" i="3" s="1"/>
  <c r="R556" i="3" s="1"/>
  <c r="N554" i="3"/>
  <c r="O554" i="3" s="1"/>
  <c r="P554" i="3" s="1"/>
  <c r="R554" i="3" s="1"/>
  <c r="N548" i="3"/>
  <c r="O548" i="3" s="1"/>
  <c r="P548" i="3" s="1"/>
  <c r="R548" i="3" s="1"/>
  <c r="N525" i="3"/>
  <c r="O525" i="3" s="1"/>
  <c r="P525" i="3" s="1"/>
  <c r="R525" i="3" s="1"/>
  <c r="N520" i="3"/>
  <c r="O520" i="3" s="1"/>
  <c r="P520" i="3" s="1"/>
  <c r="R520" i="3" s="1"/>
  <c r="N512" i="3"/>
  <c r="O512" i="3" s="1"/>
  <c r="P512" i="3" s="1"/>
  <c r="R512" i="3" s="1"/>
  <c r="N510" i="3"/>
  <c r="O510" i="3" s="1"/>
  <c r="P510" i="3" s="1"/>
  <c r="R510" i="3" s="1"/>
  <c r="N508" i="3"/>
  <c r="O508" i="3" s="1"/>
  <c r="P508" i="3" s="1"/>
  <c r="R508" i="3" s="1"/>
  <c r="N506" i="3"/>
  <c r="O506" i="3" s="1"/>
  <c r="P506" i="3" s="1"/>
  <c r="R506" i="3" s="1"/>
  <c r="N504" i="3"/>
  <c r="O504" i="3" s="1"/>
  <c r="P504" i="3" s="1"/>
  <c r="R504" i="3" s="1"/>
  <c r="N502" i="3"/>
  <c r="O502" i="3" s="1"/>
  <c r="P502" i="3" s="1"/>
  <c r="R502" i="3" s="1"/>
  <c r="N500" i="3"/>
  <c r="O500" i="3" s="1"/>
  <c r="P500" i="3" s="1"/>
  <c r="R500" i="3" s="1"/>
  <c r="N498" i="3"/>
  <c r="O498" i="3" s="1"/>
  <c r="P498" i="3" s="1"/>
  <c r="R498" i="3" s="1"/>
  <c r="N496" i="3"/>
  <c r="O496" i="3" s="1"/>
  <c r="P496" i="3" s="1"/>
  <c r="R496" i="3" s="1"/>
  <c r="N494" i="3"/>
  <c r="O494" i="3" s="1"/>
  <c r="P494" i="3" s="1"/>
  <c r="R494" i="3" s="1"/>
  <c r="N492" i="3"/>
  <c r="O492" i="3" s="1"/>
  <c r="P492" i="3" s="1"/>
  <c r="R492" i="3" s="1"/>
  <c r="N490" i="3"/>
  <c r="O490" i="3" s="1"/>
  <c r="P490" i="3" s="1"/>
  <c r="R490" i="3" s="1"/>
  <c r="N487" i="3"/>
  <c r="O487" i="3" s="1"/>
  <c r="P487" i="3" s="1"/>
  <c r="R487" i="3" s="1"/>
  <c r="N478" i="3"/>
  <c r="O478" i="3" s="1"/>
  <c r="P478" i="3" s="1"/>
  <c r="R478" i="3" s="1"/>
  <c r="N475" i="3"/>
  <c r="O475" i="3" s="1"/>
  <c r="P475" i="3" s="1"/>
  <c r="R475" i="3" s="1"/>
  <c r="N472" i="3"/>
  <c r="O472" i="3" s="1"/>
  <c r="P472" i="3" s="1"/>
  <c r="R472" i="3" s="1"/>
  <c r="N470" i="3"/>
  <c r="O470" i="3" s="1"/>
  <c r="P470" i="3" s="1"/>
  <c r="R470" i="3" s="1"/>
  <c r="N468" i="3"/>
  <c r="O468" i="3" s="1"/>
  <c r="P468" i="3" s="1"/>
  <c r="R468" i="3" s="1"/>
  <c r="N466" i="3"/>
  <c r="O466" i="3" s="1"/>
  <c r="P466" i="3" s="1"/>
  <c r="R466" i="3" s="1"/>
  <c r="N464" i="3"/>
  <c r="O464" i="3" s="1"/>
  <c r="P464" i="3" s="1"/>
  <c r="R464" i="3" s="1"/>
  <c r="N461" i="3"/>
  <c r="O461" i="3" s="1"/>
  <c r="P461" i="3" s="1"/>
  <c r="R461" i="3" s="1"/>
  <c r="N458" i="3"/>
  <c r="O458" i="3" s="1"/>
  <c r="P458" i="3" s="1"/>
  <c r="R458" i="3" s="1"/>
  <c r="N456" i="3"/>
  <c r="O456" i="3" s="1"/>
  <c r="P456" i="3" s="1"/>
  <c r="R456" i="3" s="1"/>
  <c r="N454" i="3"/>
  <c r="O454" i="3" s="1"/>
  <c r="P454" i="3" s="1"/>
  <c r="R454" i="3" s="1"/>
  <c r="N452" i="3"/>
  <c r="O452" i="3" s="1"/>
  <c r="P452" i="3" s="1"/>
  <c r="R452" i="3" s="1"/>
  <c r="N450" i="3"/>
  <c r="O450" i="3" s="1"/>
  <c r="P450" i="3" s="1"/>
  <c r="R450" i="3" s="1"/>
  <c r="N448" i="3"/>
  <c r="O448" i="3" s="1"/>
  <c r="P448" i="3" s="1"/>
  <c r="R448" i="3" s="1"/>
  <c r="N446" i="3"/>
  <c r="O446" i="3" s="1"/>
  <c r="P446" i="3" s="1"/>
  <c r="R446" i="3" s="1"/>
  <c r="N444" i="3"/>
  <c r="O444" i="3" s="1"/>
  <c r="P444" i="3" s="1"/>
  <c r="R444" i="3" s="1"/>
  <c r="N442" i="3"/>
  <c r="O442" i="3" s="1"/>
  <c r="P442" i="3" s="1"/>
  <c r="R442" i="3" s="1"/>
  <c r="N440" i="3"/>
  <c r="O440" i="3" s="1"/>
  <c r="P440" i="3" s="1"/>
  <c r="R440" i="3" s="1"/>
  <c r="N433" i="3"/>
  <c r="O433" i="3" s="1"/>
  <c r="P433" i="3" s="1"/>
  <c r="R433" i="3" s="1"/>
  <c r="N426" i="3"/>
  <c r="O426" i="3" s="1"/>
  <c r="P426" i="3" s="1"/>
  <c r="R426" i="3" s="1"/>
  <c r="N421" i="3"/>
  <c r="O421" i="3" s="1"/>
  <c r="P421" i="3" s="1"/>
  <c r="R421" i="3" s="1"/>
  <c r="N416" i="3"/>
  <c r="O416" i="3" s="1"/>
  <c r="P416" i="3" s="1"/>
  <c r="R416" i="3" s="1"/>
  <c r="N411" i="3"/>
  <c r="O411" i="3" s="1"/>
  <c r="P411" i="3" s="1"/>
  <c r="R411" i="3" s="1"/>
  <c r="N406" i="3"/>
  <c r="O406" i="3" s="1"/>
  <c r="P406" i="3" s="1"/>
  <c r="R406" i="3" s="1"/>
  <c r="N404" i="3"/>
  <c r="O404" i="3" s="1"/>
  <c r="P404" i="3" s="1"/>
  <c r="R404" i="3" s="1"/>
  <c r="N402" i="3"/>
  <c r="O402" i="3" s="1"/>
  <c r="P402" i="3" s="1"/>
  <c r="R402" i="3" s="1"/>
  <c r="N400" i="3"/>
  <c r="O400" i="3" s="1"/>
  <c r="P400" i="3" s="1"/>
  <c r="R400" i="3" s="1"/>
  <c r="N398" i="3"/>
  <c r="O398" i="3" s="1"/>
  <c r="P398" i="3" s="1"/>
  <c r="R398" i="3" s="1"/>
  <c r="N396" i="3"/>
  <c r="O396" i="3" s="1"/>
  <c r="P396" i="3" s="1"/>
  <c r="R396" i="3" s="1"/>
  <c r="N394" i="3"/>
  <c r="O394" i="3" s="1"/>
  <c r="P394" i="3" s="1"/>
  <c r="R394" i="3" s="1"/>
  <c r="N392" i="3"/>
  <c r="O392" i="3" s="1"/>
  <c r="P392" i="3" s="1"/>
  <c r="R392" i="3" s="1"/>
  <c r="N390" i="3"/>
  <c r="O390" i="3" s="1"/>
  <c r="P390" i="3" s="1"/>
  <c r="R390" i="3" s="1"/>
  <c r="N388" i="3"/>
  <c r="O388" i="3" s="1"/>
  <c r="P388" i="3" s="1"/>
  <c r="R388" i="3" s="1"/>
  <c r="N386" i="3"/>
  <c r="O386" i="3" s="1"/>
  <c r="P386" i="3" s="1"/>
  <c r="R386" i="3" s="1"/>
  <c r="N384" i="3"/>
  <c r="O384" i="3" s="1"/>
  <c r="P384" i="3" s="1"/>
  <c r="R384" i="3" s="1"/>
  <c r="N380" i="3"/>
  <c r="O380" i="3" s="1"/>
  <c r="P380" i="3" s="1"/>
  <c r="R380" i="3" s="1"/>
  <c r="N378" i="3"/>
  <c r="O378" i="3" s="1"/>
  <c r="P378" i="3" s="1"/>
  <c r="R378" i="3" s="1"/>
  <c r="N376" i="3"/>
  <c r="O376" i="3" s="1"/>
  <c r="P376" i="3" s="1"/>
  <c r="R376" i="3" s="1"/>
  <c r="N374" i="3"/>
  <c r="O374" i="3" s="1"/>
  <c r="P374" i="3" s="1"/>
  <c r="R374" i="3" s="1"/>
  <c r="N372" i="3"/>
  <c r="O372" i="3" s="1"/>
  <c r="P372" i="3" s="1"/>
  <c r="R372" i="3" s="1"/>
  <c r="N370" i="3"/>
  <c r="O370" i="3" s="1"/>
  <c r="P370" i="3" s="1"/>
  <c r="R370" i="3" s="1"/>
  <c r="N368" i="3"/>
  <c r="O368" i="3" s="1"/>
  <c r="P368" i="3" s="1"/>
  <c r="R368" i="3" s="1"/>
  <c r="N366" i="3"/>
  <c r="O366" i="3" s="1"/>
  <c r="P366" i="3" s="1"/>
  <c r="R366" i="3" s="1"/>
  <c r="N364" i="3"/>
  <c r="O364" i="3" s="1"/>
  <c r="P364" i="3" s="1"/>
  <c r="R364" i="3" s="1"/>
  <c r="N362" i="3"/>
  <c r="O362" i="3" s="1"/>
  <c r="P362" i="3" s="1"/>
  <c r="R362" i="3" s="1"/>
  <c r="N361" i="3"/>
  <c r="O361" i="3" s="1"/>
  <c r="P361" i="3" s="1"/>
  <c r="R361" i="3" s="1"/>
  <c r="N358" i="3"/>
  <c r="O358" i="3" s="1"/>
  <c r="P358" i="3" s="1"/>
  <c r="R358" i="3" s="1"/>
  <c r="N356" i="3"/>
  <c r="O356" i="3" s="1"/>
  <c r="P356" i="3" s="1"/>
  <c r="R356" i="3" s="1"/>
  <c r="N354" i="3"/>
  <c r="O354" i="3" s="1"/>
  <c r="P354" i="3" s="1"/>
  <c r="R354" i="3" s="1"/>
  <c r="N352" i="3"/>
  <c r="O352" i="3" s="1"/>
  <c r="P352" i="3" s="1"/>
  <c r="R352" i="3" s="1"/>
  <c r="N350" i="3"/>
  <c r="O350" i="3" s="1"/>
  <c r="P350" i="3" s="1"/>
  <c r="R350" i="3" s="1"/>
  <c r="N348" i="3"/>
  <c r="O348" i="3" s="1"/>
  <c r="P348" i="3" s="1"/>
  <c r="R348" i="3" s="1"/>
  <c r="N346" i="3"/>
  <c r="O346" i="3" s="1"/>
  <c r="P346" i="3" s="1"/>
  <c r="R346" i="3" s="1"/>
  <c r="N344" i="3"/>
  <c r="O344" i="3" s="1"/>
  <c r="P344" i="3" s="1"/>
  <c r="R344" i="3" s="1"/>
  <c r="N342" i="3"/>
  <c r="O342" i="3" s="1"/>
  <c r="P342" i="3" s="1"/>
  <c r="R342" i="3" s="1"/>
  <c r="N339" i="3"/>
  <c r="O339" i="3" s="1"/>
  <c r="P339" i="3" s="1"/>
  <c r="R339" i="3" s="1"/>
  <c r="N337" i="3"/>
  <c r="O337" i="3" s="1"/>
  <c r="P337" i="3" s="1"/>
  <c r="R337" i="3" s="1"/>
  <c r="N335" i="3"/>
  <c r="O335" i="3" s="1"/>
  <c r="P335" i="3" s="1"/>
  <c r="R335" i="3" s="1"/>
  <c r="N333" i="3"/>
  <c r="O333" i="3" s="1"/>
  <c r="P333" i="3" s="1"/>
  <c r="R333" i="3" s="1"/>
  <c r="N331" i="3"/>
  <c r="O331" i="3" s="1"/>
  <c r="P331" i="3" s="1"/>
  <c r="R331" i="3" s="1"/>
  <c r="N324" i="3"/>
  <c r="O324" i="3" s="1"/>
  <c r="P324" i="3" s="1"/>
  <c r="R324" i="3" s="1"/>
  <c r="N322" i="3"/>
  <c r="O322" i="3" s="1"/>
  <c r="P322" i="3" s="1"/>
  <c r="R322" i="3" s="1"/>
  <c r="N320" i="3"/>
  <c r="O320" i="3" s="1"/>
  <c r="P320" i="3" s="1"/>
  <c r="R320" i="3" s="1"/>
  <c r="N311" i="3"/>
  <c r="O311" i="3" s="1"/>
  <c r="P311" i="3" s="1"/>
  <c r="R311" i="3" s="1"/>
  <c r="N302" i="3"/>
  <c r="O302" i="3" s="1"/>
  <c r="P302" i="3" s="1"/>
  <c r="R302" i="3" s="1"/>
  <c r="N293" i="3"/>
  <c r="O293" i="3" s="1"/>
  <c r="P293" i="3" s="1"/>
  <c r="R293" i="3" s="1"/>
  <c r="N284" i="3"/>
  <c r="O284" i="3" s="1"/>
  <c r="P284" i="3" s="1"/>
  <c r="R284" i="3" s="1"/>
  <c r="N275" i="3"/>
  <c r="O275" i="3" s="1"/>
  <c r="P275" i="3" s="1"/>
  <c r="R275" i="3" s="1"/>
  <c r="N270" i="3"/>
  <c r="O270" i="3" s="1"/>
  <c r="P270" i="3" s="1"/>
  <c r="R270" i="3" s="1"/>
  <c r="N265" i="3"/>
  <c r="O265" i="3" s="1"/>
  <c r="P265" i="3" s="1"/>
  <c r="R265" i="3" s="1"/>
  <c r="N260" i="3"/>
  <c r="O260" i="3" s="1"/>
  <c r="P260" i="3" s="1"/>
  <c r="R260" i="3" s="1"/>
  <c r="N255" i="3"/>
  <c r="O255" i="3" s="1"/>
  <c r="P255" i="3" s="1"/>
  <c r="R255" i="3" s="1"/>
  <c r="N250" i="3"/>
  <c r="O250" i="3" s="1"/>
  <c r="P250" i="3" s="1"/>
  <c r="R250" i="3" s="1"/>
  <c r="N247" i="3"/>
  <c r="O247" i="3" s="1"/>
  <c r="P247" i="3" s="1"/>
  <c r="R247" i="3" s="1"/>
  <c r="N244" i="3"/>
  <c r="O244" i="3" s="1"/>
  <c r="P244" i="3" s="1"/>
  <c r="R244" i="3" s="1"/>
  <c r="N242" i="3"/>
  <c r="O242" i="3" s="1"/>
  <c r="P242" i="3" s="1"/>
  <c r="R242" i="3" s="1"/>
  <c r="N240" i="3"/>
  <c r="O240" i="3" s="1"/>
  <c r="P240" i="3" s="1"/>
  <c r="R240" i="3" s="1"/>
  <c r="N237" i="3"/>
  <c r="O237" i="3" s="1"/>
  <c r="P237" i="3" s="1"/>
  <c r="R237" i="3" s="1"/>
  <c r="N235" i="3"/>
  <c r="O235" i="3" s="1"/>
  <c r="P235" i="3" s="1"/>
  <c r="R235" i="3" s="1"/>
  <c r="N230" i="3"/>
  <c r="O230" i="3" s="1"/>
  <c r="P230" i="3" s="1"/>
  <c r="R230" i="3" s="1"/>
  <c r="N227" i="3"/>
  <c r="O227" i="3" s="1"/>
  <c r="P227" i="3" s="1"/>
  <c r="R227" i="3" s="1"/>
  <c r="N224" i="3"/>
  <c r="O224" i="3" s="1"/>
  <c r="P224" i="3" s="1"/>
  <c r="R224" i="3" s="1"/>
  <c r="N222" i="3"/>
  <c r="O222" i="3" s="1"/>
  <c r="P222" i="3" s="1"/>
  <c r="R222" i="3" s="1"/>
  <c r="N220" i="3"/>
  <c r="O220" i="3" s="1"/>
  <c r="P220" i="3" s="1"/>
  <c r="R220" i="3" s="1"/>
  <c r="N218" i="3"/>
  <c r="O218" i="3" s="1"/>
  <c r="P218" i="3" s="1"/>
  <c r="R218" i="3" s="1"/>
  <c r="N216" i="3"/>
  <c r="O216" i="3" s="1"/>
  <c r="P216" i="3" s="1"/>
  <c r="R216" i="3" s="1"/>
  <c r="N214" i="3"/>
  <c r="O214" i="3" s="1"/>
  <c r="P214" i="3" s="1"/>
  <c r="R214" i="3" s="1"/>
  <c r="N212" i="3"/>
  <c r="O212" i="3" s="1"/>
  <c r="P212" i="3" s="1"/>
  <c r="R212" i="3" s="1"/>
  <c r="N210" i="3"/>
  <c r="O210" i="3" s="1"/>
  <c r="P210" i="3" s="1"/>
  <c r="R210" i="3" s="1"/>
  <c r="N207" i="3"/>
  <c r="O207" i="3" s="1"/>
  <c r="P207" i="3" s="1"/>
  <c r="R207" i="3" s="1"/>
  <c r="N204" i="3"/>
  <c r="O204" i="3" s="1"/>
  <c r="P204" i="3" s="1"/>
  <c r="R204" i="3" s="1"/>
  <c r="N202" i="3"/>
  <c r="O202" i="3" s="1"/>
  <c r="P202" i="3" s="1"/>
  <c r="R202" i="3" s="1"/>
  <c r="N200" i="3"/>
  <c r="O200" i="3" s="1"/>
  <c r="P200" i="3" s="1"/>
  <c r="R200" i="3" s="1"/>
  <c r="N197" i="3"/>
  <c r="O197" i="3" s="1"/>
  <c r="P197" i="3" s="1"/>
  <c r="R197" i="3" s="1"/>
  <c r="N195" i="3"/>
  <c r="O195" i="3" s="1"/>
  <c r="P195" i="3" s="1"/>
  <c r="R195" i="3" s="1"/>
  <c r="N193" i="3"/>
  <c r="O193" i="3" s="1"/>
  <c r="P193" i="3" s="1"/>
  <c r="R193" i="3" s="1"/>
  <c r="N191" i="3"/>
  <c r="O191" i="3" s="1"/>
  <c r="P191" i="3" s="1"/>
  <c r="R191" i="3" s="1"/>
  <c r="N188" i="3"/>
  <c r="O188" i="3" s="1"/>
  <c r="P188" i="3" s="1"/>
  <c r="R188" i="3" s="1"/>
  <c r="N186" i="3"/>
  <c r="O186" i="3" s="1"/>
  <c r="P186" i="3" s="1"/>
  <c r="R186" i="3" s="1"/>
  <c r="N184" i="3"/>
  <c r="O184" i="3" s="1"/>
  <c r="P184" i="3" s="1"/>
  <c r="R184" i="3" s="1"/>
  <c r="N182" i="3"/>
  <c r="O182" i="3" s="1"/>
  <c r="P182" i="3" s="1"/>
  <c r="R182" i="3" s="1"/>
  <c r="N178" i="3"/>
  <c r="O178" i="3" s="1"/>
  <c r="P178" i="3" s="1"/>
  <c r="R178" i="3" s="1"/>
  <c r="N175" i="3"/>
  <c r="O175" i="3" s="1"/>
  <c r="P175" i="3" s="1"/>
  <c r="R175" i="3" s="1"/>
  <c r="N168" i="3"/>
  <c r="O168" i="3" s="1"/>
  <c r="P168" i="3" s="1"/>
  <c r="R168" i="3" s="1"/>
  <c r="N166" i="3"/>
  <c r="O166" i="3" s="1"/>
  <c r="P166" i="3" s="1"/>
  <c r="R166" i="3" s="1"/>
  <c r="N164" i="3"/>
  <c r="O164" i="3" s="1"/>
  <c r="P164" i="3" s="1"/>
  <c r="R164" i="3" s="1"/>
  <c r="N162" i="3"/>
  <c r="O162" i="3" s="1"/>
  <c r="P162" i="3" s="1"/>
  <c r="R162" i="3" s="1"/>
  <c r="N160" i="3"/>
  <c r="O160" i="3" s="1"/>
  <c r="P160" i="3" s="1"/>
  <c r="R160" i="3" s="1"/>
  <c r="N156" i="3"/>
  <c r="O156" i="3" s="1"/>
  <c r="P156" i="3" s="1"/>
  <c r="R156" i="3" s="1"/>
  <c r="N153" i="3"/>
  <c r="O153" i="3" s="1"/>
  <c r="P153" i="3" s="1"/>
  <c r="R153" i="3" s="1"/>
  <c r="N151" i="3"/>
  <c r="O151" i="3" s="1"/>
  <c r="P151" i="3" s="1"/>
  <c r="R151" i="3" s="1"/>
  <c r="N148" i="3"/>
  <c r="O148" i="3" s="1"/>
  <c r="P148" i="3" s="1"/>
  <c r="R148" i="3" s="1"/>
  <c r="N145" i="3"/>
  <c r="O145" i="3" s="1"/>
  <c r="P145" i="3" s="1"/>
  <c r="R145" i="3" s="1"/>
  <c r="N140" i="3"/>
  <c r="O140" i="3" s="1"/>
  <c r="P140" i="3" s="1"/>
  <c r="R140" i="3" s="1"/>
  <c r="N135" i="3"/>
  <c r="O135" i="3" s="1"/>
  <c r="P135" i="3" s="1"/>
  <c r="R135" i="3" s="1"/>
  <c r="N130" i="3"/>
  <c r="O130" i="3" s="1"/>
  <c r="P130" i="3" s="1"/>
  <c r="R130" i="3" s="1"/>
  <c r="N128" i="3"/>
  <c r="O128" i="3" s="1"/>
  <c r="P128" i="3" s="1"/>
  <c r="R128" i="3" s="1"/>
  <c r="N121" i="3"/>
  <c r="O121" i="3" s="1"/>
  <c r="P121" i="3" s="1"/>
  <c r="R121" i="3" s="1"/>
  <c r="N119" i="3"/>
  <c r="O119" i="3" s="1"/>
  <c r="P119" i="3" s="1"/>
  <c r="R119" i="3" s="1"/>
  <c r="N117" i="3"/>
  <c r="O117" i="3" s="1"/>
  <c r="P117" i="3" s="1"/>
  <c r="R117" i="3" s="1"/>
  <c r="N115" i="3"/>
  <c r="O115" i="3" s="1"/>
  <c r="P115" i="3" s="1"/>
  <c r="R115" i="3" s="1"/>
  <c r="N112" i="3"/>
  <c r="O112" i="3" s="1"/>
  <c r="P112" i="3" s="1"/>
  <c r="R112" i="3" s="1"/>
  <c r="N110" i="3"/>
  <c r="O110" i="3" s="1"/>
  <c r="P110" i="3" s="1"/>
  <c r="R110" i="3" s="1"/>
  <c r="N107" i="3"/>
  <c r="O107" i="3" s="1"/>
  <c r="P107" i="3" s="1"/>
  <c r="R107" i="3" s="1"/>
  <c r="N100" i="3"/>
  <c r="O100" i="3" s="1"/>
  <c r="P100" i="3" s="1"/>
  <c r="R100" i="3" s="1"/>
  <c r="N97" i="3"/>
  <c r="O97" i="3" s="1"/>
  <c r="P97" i="3" s="1"/>
  <c r="R97" i="3" s="1"/>
  <c r="N95" i="3"/>
  <c r="O95" i="3" s="1"/>
  <c r="P95" i="3" s="1"/>
  <c r="R95" i="3" s="1"/>
  <c r="N91" i="3"/>
  <c r="O91" i="3" s="1"/>
  <c r="P91" i="3" s="1"/>
  <c r="R91" i="3" s="1"/>
  <c r="N87" i="3"/>
  <c r="O87" i="3" s="1"/>
  <c r="P87" i="3" s="1"/>
  <c r="R87" i="3" s="1"/>
  <c r="N85" i="3"/>
  <c r="O85" i="3" s="1"/>
  <c r="P85" i="3" s="1"/>
  <c r="R85" i="3" s="1"/>
  <c r="N75" i="3"/>
  <c r="O75" i="3" s="1"/>
  <c r="P75" i="3" s="1"/>
  <c r="R75" i="3" s="1"/>
  <c r="N70" i="3"/>
  <c r="O70" i="3" s="1"/>
  <c r="P70" i="3" s="1"/>
  <c r="R70" i="3" s="1"/>
  <c r="N68" i="3"/>
  <c r="O68" i="3" s="1"/>
  <c r="P68" i="3" s="1"/>
  <c r="R68" i="3" s="1"/>
  <c r="N66" i="3"/>
  <c r="O66" i="3" s="1"/>
  <c r="P66" i="3" s="1"/>
  <c r="R66" i="3" s="1"/>
  <c r="N64" i="3"/>
  <c r="O64" i="3" s="1"/>
  <c r="P64" i="3" s="1"/>
  <c r="R64" i="3" s="1"/>
  <c r="N62" i="3"/>
  <c r="O62" i="3" s="1"/>
  <c r="P62" i="3" s="1"/>
  <c r="R62" i="3" s="1"/>
  <c r="N59" i="3"/>
  <c r="O59" i="3" s="1"/>
  <c r="P59" i="3" s="1"/>
  <c r="R59" i="3" s="1"/>
  <c r="N56" i="3"/>
  <c r="O56" i="3" s="1"/>
  <c r="P56" i="3" s="1"/>
  <c r="R56" i="3" s="1"/>
  <c r="N54" i="3"/>
  <c r="O54" i="3" s="1"/>
  <c r="P54" i="3" s="1"/>
  <c r="R54" i="3" s="1"/>
  <c r="N52" i="3"/>
  <c r="O52" i="3" s="1"/>
  <c r="P52" i="3" s="1"/>
  <c r="R52" i="3" s="1"/>
  <c r="N29" i="3"/>
  <c r="O29" i="3" s="1"/>
  <c r="P29" i="3" s="1"/>
  <c r="R29" i="3" s="1"/>
  <c r="N17" i="3"/>
  <c r="O17" i="3" s="1"/>
  <c r="P17" i="3" s="1"/>
  <c r="R17" i="3" s="1"/>
  <c r="N2" i="3"/>
  <c r="O2" i="3" s="1"/>
  <c r="P2" i="3" s="1"/>
  <c r="R2" i="3" s="1"/>
  <c r="N749" i="2"/>
  <c r="O749" i="2" s="1"/>
  <c r="P749" i="2" s="1"/>
  <c r="R749" i="2" s="1"/>
  <c r="N747" i="2"/>
  <c r="O747" i="2" s="1"/>
  <c r="P747" i="2" s="1"/>
  <c r="R747" i="2" s="1"/>
  <c r="N745" i="2"/>
  <c r="O745" i="2" s="1"/>
  <c r="P745" i="2" s="1"/>
  <c r="R745" i="2" s="1"/>
  <c r="N743" i="2"/>
  <c r="O743" i="2" s="1"/>
  <c r="P743" i="2" s="1"/>
  <c r="R743" i="2" s="1"/>
  <c r="N741" i="2"/>
  <c r="O741" i="2" s="1"/>
  <c r="P741" i="2" s="1"/>
  <c r="R741" i="2" s="1"/>
  <c r="N739" i="2"/>
  <c r="O739" i="2" s="1"/>
  <c r="P739" i="2" s="1"/>
  <c r="R739" i="2" s="1"/>
  <c r="N736" i="2"/>
  <c r="O736" i="2" s="1"/>
  <c r="P736" i="2" s="1"/>
  <c r="R736" i="2" s="1"/>
  <c r="N734" i="2"/>
  <c r="O734" i="2" s="1"/>
  <c r="P734" i="2" s="1"/>
  <c r="R734" i="2" s="1"/>
  <c r="N732" i="2"/>
  <c r="O732" i="2" s="1"/>
  <c r="P732" i="2" s="1"/>
  <c r="R732" i="2" s="1"/>
  <c r="N730" i="2"/>
  <c r="O730" i="2" s="1"/>
  <c r="P730" i="2" s="1"/>
  <c r="R730" i="2" s="1"/>
  <c r="N727" i="2"/>
  <c r="O727" i="2" s="1"/>
  <c r="P727" i="2" s="1"/>
  <c r="R727" i="2" s="1"/>
  <c r="N725" i="2"/>
  <c r="O725" i="2" s="1"/>
  <c r="P725" i="2" s="1"/>
  <c r="R725" i="2" s="1"/>
  <c r="N722" i="2"/>
  <c r="O722" i="2" s="1"/>
  <c r="P722" i="2" s="1"/>
  <c r="R722" i="2" s="1"/>
  <c r="N720" i="2"/>
  <c r="O720" i="2" s="1"/>
  <c r="P720" i="2" s="1"/>
  <c r="R720" i="2" s="1"/>
  <c r="N718" i="2"/>
  <c r="O718" i="2" s="1"/>
  <c r="P718" i="2" s="1"/>
  <c r="R718" i="2" s="1"/>
  <c r="N715" i="2"/>
  <c r="O715" i="2" s="1"/>
  <c r="P715" i="2" s="1"/>
  <c r="R715" i="2" s="1"/>
  <c r="N713" i="2"/>
  <c r="O713" i="2" s="1"/>
  <c r="P713" i="2" s="1"/>
  <c r="R713" i="2" s="1"/>
  <c r="N711" i="2"/>
  <c r="O711" i="2" s="1"/>
  <c r="P711" i="2" s="1"/>
  <c r="R711" i="2" s="1"/>
  <c r="N708" i="2"/>
  <c r="O708" i="2" s="1"/>
  <c r="P708" i="2" s="1"/>
  <c r="R708" i="2" s="1"/>
  <c r="N706" i="2"/>
  <c r="O706" i="2" s="1"/>
  <c r="P706" i="2" s="1"/>
  <c r="R706" i="2" s="1"/>
  <c r="N703" i="2"/>
  <c r="O703" i="2" s="1"/>
  <c r="P703" i="2" s="1"/>
  <c r="R703" i="2" s="1"/>
  <c r="N701" i="2"/>
  <c r="O701" i="2" s="1"/>
  <c r="P701" i="2" s="1"/>
  <c r="R701" i="2" s="1"/>
  <c r="N699" i="2"/>
  <c r="O699" i="2" s="1"/>
  <c r="P699" i="2" s="1"/>
  <c r="R699" i="2" s="1"/>
  <c r="N697" i="2"/>
  <c r="O697" i="2" s="1"/>
  <c r="P697" i="2" s="1"/>
  <c r="R697" i="2" s="1"/>
  <c r="N695" i="2"/>
  <c r="O695" i="2" s="1"/>
  <c r="P695" i="2" s="1"/>
  <c r="R695" i="2" s="1"/>
  <c r="N693" i="2"/>
  <c r="O693" i="2" s="1"/>
  <c r="P693" i="2" s="1"/>
  <c r="R693" i="2" s="1"/>
  <c r="N691" i="2"/>
  <c r="O691" i="2" s="1"/>
  <c r="P691" i="2" s="1"/>
  <c r="R691" i="2" s="1"/>
  <c r="N689" i="2"/>
  <c r="O689" i="2" s="1"/>
  <c r="P689" i="2" s="1"/>
  <c r="R689" i="2" s="1"/>
  <c r="N687" i="2"/>
  <c r="O687" i="2" s="1"/>
  <c r="P687" i="2" s="1"/>
  <c r="R687" i="2" s="1"/>
  <c r="N681" i="2"/>
  <c r="O681" i="2" s="1"/>
  <c r="P681" i="2" s="1"/>
  <c r="R681" i="2" s="1"/>
  <c r="N675" i="2"/>
  <c r="O675" i="2" s="1"/>
  <c r="P675" i="2" s="1"/>
  <c r="R675" i="2" s="1"/>
  <c r="N672" i="2"/>
  <c r="O672" i="2" s="1"/>
  <c r="P672" i="2" s="1"/>
  <c r="R672" i="2" s="1"/>
  <c r="N670" i="2"/>
  <c r="O670" i="2" s="1"/>
  <c r="P670" i="2" s="1"/>
  <c r="R670" i="2" s="1"/>
  <c r="N668" i="2"/>
  <c r="O668" i="2" s="1"/>
  <c r="P668" i="2" s="1"/>
  <c r="R668" i="2" s="1"/>
  <c r="N666" i="2"/>
  <c r="O666" i="2" s="1"/>
  <c r="P666" i="2" s="1"/>
  <c r="R666" i="2" s="1"/>
  <c r="N664" i="2"/>
  <c r="O664" i="2" s="1"/>
  <c r="P664" i="2" s="1"/>
  <c r="R664" i="2" s="1"/>
  <c r="N662" i="2"/>
  <c r="O662" i="2" s="1"/>
  <c r="P662" i="2" s="1"/>
  <c r="R662" i="2" s="1"/>
  <c r="N659" i="2"/>
  <c r="O659" i="2" s="1"/>
  <c r="P659" i="2" s="1"/>
  <c r="R659" i="2" s="1"/>
  <c r="N656" i="2"/>
  <c r="O656" i="2" s="1"/>
  <c r="P656" i="2" s="1"/>
  <c r="R656" i="2" s="1"/>
  <c r="N653" i="2"/>
  <c r="O653" i="2" s="1"/>
  <c r="P653" i="2" s="1"/>
  <c r="R653" i="2" s="1"/>
  <c r="N648" i="2"/>
  <c r="O648" i="2" s="1"/>
  <c r="P648" i="2" s="1"/>
  <c r="R648" i="2" s="1"/>
  <c r="N646" i="2"/>
  <c r="O646" i="2" s="1"/>
  <c r="P646" i="2" s="1"/>
  <c r="R646" i="2" s="1"/>
  <c r="N644" i="2"/>
  <c r="O644" i="2" s="1"/>
  <c r="P644" i="2" s="1"/>
  <c r="R644" i="2" s="1"/>
  <c r="N642" i="2"/>
  <c r="O642" i="2" s="1"/>
  <c r="P642" i="2" s="1"/>
  <c r="R642" i="2" s="1"/>
  <c r="N638" i="2"/>
  <c r="O638" i="2" s="1"/>
  <c r="P638" i="2" s="1"/>
  <c r="R638" i="2" s="1"/>
  <c r="N633" i="2"/>
  <c r="O633" i="2" s="1"/>
  <c r="P633" i="2" s="1"/>
  <c r="R633" i="2" s="1"/>
  <c r="N628" i="2"/>
  <c r="O628" i="2" s="1"/>
  <c r="P628" i="2" s="1"/>
  <c r="R628" i="2" s="1"/>
  <c r="N626" i="2"/>
  <c r="O626" i="2" s="1"/>
  <c r="P626" i="2" s="1"/>
  <c r="R626" i="2" s="1"/>
  <c r="N623" i="2"/>
  <c r="O623" i="2" s="1"/>
  <c r="P623" i="2" s="1"/>
  <c r="R623" i="2" s="1"/>
  <c r="N621" i="2"/>
  <c r="O621" i="2" s="1"/>
  <c r="P621" i="2" s="1"/>
  <c r="R621" i="2" s="1"/>
  <c r="N619" i="2"/>
  <c r="O619" i="2" s="1"/>
  <c r="P619" i="2" s="1"/>
  <c r="R619" i="2" s="1"/>
  <c r="N617" i="2"/>
  <c r="O617" i="2" s="1"/>
  <c r="P617" i="2" s="1"/>
  <c r="R617" i="2" s="1"/>
  <c r="N615" i="2"/>
  <c r="O615" i="2" s="1"/>
  <c r="P615" i="2" s="1"/>
  <c r="R615" i="2" s="1"/>
  <c r="N605" i="2"/>
  <c r="O605" i="2" s="1"/>
  <c r="P605" i="2" s="1"/>
  <c r="R605" i="2" s="1"/>
  <c r="N603" i="2"/>
  <c r="O603" i="2" s="1"/>
  <c r="P603" i="2" s="1"/>
  <c r="R603" i="2" s="1"/>
  <c r="N600" i="2"/>
  <c r="O600" i="2" s="1"/>
  <c r="P600" i="2" s="1"/>
  <c r="R600" i="2" s="1"/>
  <c r="N598" i="2"/>
  <c r="O598" i="2" s="1"/>
  <c r="P598" i="2" s="1"/>
  <c r="R598" i="2" s="1"/>
  <c r="N596" i="2"/>
  <c r="O596" i="2" s="1"/>
  <c r="P596" i="2" s="1"/>
  <c r="R596" i="2" s="1"/>
  <c r="N594" i="2"/>
  <c r="O594" i="2" s="1"/>
  <c r="P594" i="2" s="1"/>
  <c r="R594" i="2" s="1"/>
  <c r="N592" i="2"/>
  <c r="O592" i="2" s="1"/>
  <c r="P592" i="2" s="1"/>
  <c r="R592" i="2" s="1"/>
  <c r="N590" i="2"/>
  <c r="O590" i="2" s="1"/>
  <c r="P590" i="2" s="1"/>
  <c r="R590" i="2" s="1"/>
  <c r="N588" i="2"/>
  <c r="O588" i="2" s="1"/>
  <c r="P588" i="2" s="1"/>
  <c r="R588" i="2" s="1"/>
  <c r="N586" i="2"/>
  <c r="O586" i="2" s="1"/>
  <c r="P586" i="2" s="1"/>
  <c r="R586" i="2" s="1"/>
  <c r="N584" i="2"/>
  <c r="O584" i="2" s="1"/>
  <c r="P584" i="2" s="1"/>
  <c r="R584" i="2" s="1"/>
  <c r="N582" i="2"/>
  <c r="O582" i="2" s="1"/>
  <c r="P582" i="2" s="1"/>
  <c r="R582" i="2" s="1"/>
  <c r="N580" i="2"/>
  <c r="O580" i="2" s="1"/>
  <c r="P580" i="2" s="1"/>
  <c r="R580" i="2" s="1"/>
  <c r="N578" i="2"/>
  <c r="O578" i="2" s="1"/>
  <c r="P578" i="2" s="1"/>
  <c r="R578" i="2" s="1"/>
  <c r="N576" i="2"/>
  <c r="O576" i="2" s="1"/>
  <c r="P576" i="2" s="1"/>
  <c r="R576" i="2" s="1"/>
  <c r="N574" i="2"/>
  <c r="O574" i="2" s="1"/>
  <c r="P574" i="2" s="1"/>
  <c r="R574" i="2" s="1"/>
  <c r="N572" i="2"/>
  <c r="O572" i="2" s="1"/>
  <c r="P572" i="2" s="1"/>
  <c r="R572" i="2" s="1"/>
  <c r="N570" i="2"/>
  <c r="O570" i="2" s="1"/>
  <c r="P570" i="2" s="1"/>
  <c r="R570" i="2" s="1"/>
  <c r="N567" i="2"/>
  <c r="O567" i="2" s="1"/>
  <c r="P567" i="2" s="1"/>
  <c r="R567" i="2" s="1"/>
  <c r="N553" i="2"/>
  <c r="O553" i="2" s="1"/>
  <c r="P553" i="2" s="1"/>
  <c r="R553" i="2" s="1"/>
  <c r="N529" i="2"/>
  <c r="O529" i="2" s="1"/>
  <c r="P529" i="2" s="1"/>
  <c r="R529" i="2" s="1"/>
  <c r="N526" i="2"/>
  <c r="O526" i="2" s="1"/>
  <c r="P526" i="2" s="1"/>
  <c r="R526" i="2" s="1"/>
  <c r="N519" i="2"/>
  <c r="O519" i="2" s="1"/>
  <c r="P519" i="2" s="1"/>
  <c r="R519" i="2" s="1"/>
  <c r="N517" i="2"/>
  <c r="O517" i="2" s="1"/>
  <c r="P517" i="2" s="1"/>
  <c r="R517" i="2" s="1"/>
  <c r="N515" i="2"/>
  <c r="O515" i="2" s="1"/>
  <c r="P515" i="2" s="1"/>
  <c r="R515" i="2" s="1"/>
  <c r="N513" i="2"/>
  <c r="O513" i="2" s="1"/>
  <c r="P513" i="2" s="1"/>
  <c r="R513" i="2" s="1"/>
  <c r="N511" i="2"/>
  <c r="O511" i="2" s="1"/>
  <c r="P511" i="2" s="1"/>
  <c r="R511" i="2" s="1"/>
  <c r="N509" i="2"/>
  <c r="O509" i="2" s="1"/>
  <c r="P509" i="2" s="1"/>
  <c r="R509" i="2" s="1"/>
  <c r="N506" i="2"/>
  <c r="O506" i="2" s="1"/>
  <c r="P506" i="2" s="1"/>
  <c r="R506" i="2" s="1"/>
  <c r="N496" i="2"/>
  <c r="O496" i="2" s="1"/>
  <c r="P496" i="2" s="1"/>
  <c r="R496" i="2" s="1"/>
  <c r="N494" i="2"/>
  <c r="O494" i="2" s="1"/>
  <c r="P494" i="2" s="1"/>
  <c r="R494" i="2" s="1"/>
  <c r="N492" i="2"/>
  <c r="O492" i="2" s="1"/>
  <c r="P492" i="2" s="1"/>
  <c r="R492" i="2" s="1"/>
  <c r="N490" i="2"/>
  <c r="O490" i="2" s="1"/>
  <c r="P490" i="2" s="1"/>
  <c r="R490" i="2" s="1"/>
  <c r="N487" i="2"/>
  <c r="O487" i="2" s="1"/>
  <c r="P487" i="2" s="1"/>
  <c r="R487" i="2" s="1"/>
  <c r="N483" i="2"/>
  <c r="O483" i="2" s="1"/>
  <c r="P483" i="2" s="1"/>
  <c r="R483" i="2" s="1"/>
  <c r="N481" i="2"/>
  <c r="O481" i="2" s="1"/>
  <c r="P481" i="2" s="1"/>
  <c r="R481" i="2" s="1"/>
  <c r="N478" i="2"/>
  <c r="O478" i="2" s="1"/>
  <c r="P478" i="2" s="1"/>
  <c r="R478" i="2" s="1"/>
  <c r="N476" i="2"/>
  <c r="O476" i="2" s="1"/>
  <c r="P476" i="2" s="1"/>
  <c r="R476" i="2" s="1"/>
  <c r="N474" i="2"/>
  <c r="O474" i="2" s="1"/>
  <c r="P474" i="2" s="1"/>
  <c r="R474" i="2" s="1"/>
  <c r="N471" i="2"/>
  <c r="O471" i="2" s="1"/>
  <c r="P471" i="2" s="1"/>
  <c r="R471" i="2" s="1"/>
  <c r="N468" i="2"/>
  <c r="O468" i="2" s="1"/>
  <c r="P468" i="2" s="1"/>
  <c r="R468" i="2" s="1"/>
  <c r="N465" i="2"/>
  <c r="O465" i="2" s="1"/>
  <c r="P465" i="2" s="1"/>
  <c r="R465" i="2" s="1"/>
  <c r="N463" i="2"/>
  <c r="O463" i="2" s="1"/>
  <c r="P463" i="2" s="1"/>
  <c r="R463" i="2" s="1"/>
  <c r="N461" i="2"/>
  <c r="O461" i="2" s="1"/>
  <c r="P461" i="2" s="1"/>
  <c r="R461" i="2" s="1"/>
  <c r="N458" i="2"/>
  <c r="O458" i="2" s="1"/>
  <c r="P458" i="2" s="1"/>
  <c r="R458" i="2" s="1"/>
  <c r="N455" i="2"/>
  <c r="O455" i="2" s="1"/>
  <c r="P455" i="2" s="1"/>
  <c r="R455" i="2" s="1"/>
  <c r="N453" i="2"/>
  <c r="O453" i="2" s="1"/>
  <c r="P453" i="2" s="1"/>
  <c r="R453" i="2" s="1"/>
  <c r="N451" i="2"/>
  <c r="O451" i="2" s="1"/>
  <c r="P451" i="2" s="1"/>
  <c r="R451" i="2" s="1"/>
  <c r="N449" i="2"/>
  <c r="O449" i="2" s="1"/>
  <c r="P449" i="2" s="1"/>
  <c r="R449" i="2" s="1"/>
  <c r="N447" i="2"/>
  <c r="O447" i="2" s="1"/>
  <c r="P447" i="2" s="1"/>
  <c r="R447" i="2" s="1"/>
  <c r="N445" i="2"/>
  <c r="O445" i="2" s="1"/>
  <c r="P445" i="2" s="1"/>
  <c r="R445" i="2" s="1"/>
  <c r="N443" i="2"/>
  <c r="O443" i="2" s="1"/>
  <c r="P443" i="2" s="1"/>
  <c r="R443" i="2" s="1"/>
  <c r="N440" i="2"/>
  <c r="O440" i="2" s="1"/>
  <c r="P440" i="2" s="1"/>
  <c r="R440" i="2" s="1"/>
  <c r="N438" i="2"/>
  <c r="O438" i="2" s="1"/>
  <c r="P438" i="2" s="1"/>
  <c r="R438" i="2" s="1"/>
  <c r="N436" i="2"/>
  <c r="O436" i="2" s="1"/>
  <c r="P436" i="2" s="1"/>
  <c r="R436" i="2" s="1"/>
  <c r="N434" i="2"/>
  <c r="O434" i="2" s="1"/>
  <c r="P434" i="2" s="1"/>
  <c r="R434" i="2" s="1"/>
  <c r="N432" i="2"/>
  <c r="O432" i="2" s="1"/>
  <c r="P432" i="2" s="1"/>
  <c r="R432" i="2" s="1"/>
  <c r="N430" i="2"/>
  <c r="O430" i="2" s="1"/>
  <c r="P430" i="2" s="1"/>
  <c r="R430" i="2" s="1"/>
  <c r="N428" i="2"/>
  <c r="O428" i="2" s="1"/>
  <c r="P428" i="2" s="1"/>
  <c r="R428" i="2" s="1"/>
  <c r="N426" i="2"/>
  <c r="O426" i="2" s="1"/>
  <c r="P426" i="2" s="1"/>
  <c r="R426" i="2" s="1"/>
  <c r="N424" i="2"/>
  <c r="O424" i="2" s="1"/>
  <c r="P424" i="2" s="1"/>
  <c r="R424" i="2" s="1"/>
  <c r="N422" i="2"/>
  <c r="O422" i="2" s="1"/>
  <c r="P422" i="2" s="1"/>
  <c r="R422" i="2" s="1"/>
  <c r="N420" i="2"/>
  <c r="O420" i="2" s="1"/>
  <c r="P420" i="2" s="1"/>
  <c r="R420" i="2" s="1"/>
  <c r="N417" i="2"/>
  <c r="O417" i="2" s="1"/>
  <c r="P417" i="2" s="1"/>
  <c r="R417" i="2" s="1"/>
  <c r="N415" i="2"/>
  <c r="O415" i="2" s="1"/>
  <c r="P415" i="2" s="1"/>
  <c r="R415" i="2" s="1"/>
  <c r="N413" i="2"/>
  <c r="O413" i="2" s="1"/>
  <c r="P413" i="2" s="1"/>
  <c r="R413" i="2" s="1"/>
  <c r="N411" i="2"/>
  <c r="O411" i="2" s="1"/>
  <c r="P411" i="2" s="1"/>
  <c r="R411" i="2" s="1"/>
  <c r="N409" i="2"/>
  <c r="O409" i="2" s="1"/>
  <c r="P409" i="2" s="1"/>
  <c r="R409" i="2" s="1"/>
  <c r="N407" i="2"/>
  <c r="O407" i="2" s="1"/>
  <c r="P407" i="2" s="1"/>
  <c r="R407" i="2" s="1"/>
  <c r="N405" i="2"/>
  <c r="O405" i="2" s="1"/>
  <c r="P405" i="2" s="1"/>
  <c r="R405" i="2" s="1"/>
  <c r="N401" i="2"/>
  <c r="O401" i="2" s="1"/>
  <c r="P401" i="2" s="1"/>
  <c r="R401" i="2" s="1"/>
  <c r="N397" i="2"/>
  <c r="O397" i="2" s="1"/>
  <c r="P397" i="2" s="1"/>
  <c r="R397" i="2" s="1"/>
  <c r="N393" i="2"/>
  <c r="O393" i="2" s="1"/>
  <c r="P393" i="2" s="1"/>
  <c r="R393" i="2" s="1"/>
  <c r="N391" i="2"/>
  <c r="O391" i="2" s="1"/>
  <c r="P391" i="2" s="1"/>
  <c r="R391" i="2" s="1"/>
  <c r="N386" i="2"/>
  <c r="O386" i="2" s="1"/>
  <c r="P386" i="2" s="1"/>
  <c r="R386" i="2" s="1"/>
  <c r="N377" i="2"/>
  <c r="O377" i="2" s="1"/>
  <c r="P377" i="2" s="1"/>
  <c r="R377" i="2" s="1"/>
  <c r="N368" i="2"/>
  <c r="O368" i="2" s="1"/>
  <c r="P368" i="2" s="1"/>
  <c r="R368" i="2" s="1"/>
  <c r="N359" i="2"/>
  <c r="O359" i="2" s="1"/>
  <c r="P359" i="2" s="1"/>
  <c r="R359" i="2" s="1"/>
  <c r="N350" i="2"/>
  <c r="O350" i="2" s="1"/>
  <c r="P350" i="2" s="1"/>
  <c r="R350" i="2" s="1"/>
  <c r="N341" i="2"/>
  <c r="O341" i="2" s="1"/>
  <c r="P341" i="2" s="1"/>
  <c r="R341" i="2" s="1"/>
  <c r="N332" i="2"/>
  <c r="O332" i="2" s="1"/>
  <c r="P332" i="2" s="1"/>
  <c r="R332" i="2" s="1"/>
  <c r="N323" i="2"/>
  <c r="O323" i="2" s="1"/>
  <c r="P323" i="2" s="1"/>
  <c r="R323" i="2" s="1"/>
  <c r="N314" i="2"/>
  <c r="O314" i="2" s="1"/>
  <c r="P314" i="2" s="1"/>
  <c r="R314" i="2" s="1"/>
  <c r="N305" i="2"/>
  <c r="O305" i="2" s="1"/>
  <c r="P305" i="2" s="1"/>
  <c r="R305" i="2" s="1"/>
  <c r="N300" i="2"/>
  <c r="O300" i="2" s="1"/>
  <c r="P300" i="2" s="1"/>
  <c r="R300" i="2" s="1"/>
  <c r="N295" i="2"/>
  <c r="O295" i="2" s="1"/>
  <c r="P295" i="2" s="1"/>
  <c r="R295" i="2" s="1"/>
  <c r="N290" i="2"/>
  <c r="O290" i="2" s="1"/>
  <c r="P290" i="2" s="1"/>
  <c r="R290" i="2" s="1"/>
  <c r="N285" i="2"/>
  <c r="O285" i="2" s="1"/>
  <c r="P285" i="2" s="1"/>
  <c r="R285" i="2" s="1"/>
  <c r="N272" i="2"/>
  <c r="O272" i="2" s="1"/>
  <c r="P272" i="2" s="1"/>
  <c r="R272" i="2" s="1"/>
  <c r="N259" i="2"/>
  <c r="O259" i="2" s="1"/>
  <c r="P259" i="2" s="1"/>
  <c r="R259" i="2" s="1"/>
  <c r="N246" i="2"/>
  <c r="O246" i="2" s="1"/>
  <c r="P246" i="2" s="1"/>
  <c r="R246" i="2" s="1"/>
  <c r="N233" i="2"/>
  <c r="O233" i="2" s="1"/>
  <c r="P233" i="2" s="1"/>
  <c r="R233" i="2" s="1"/>
  <c r="N220" i="2"/>
  <c r="O220" i="2" s="1"/>
  <c r="P220" i="2" s="1"/>
  <c r="R220" i="2" s="1"/>
  <c r="N218" i="2"/>
  <c r="O218" i="2" s="1"/>
  <c r="P218" i="2" s="1"/>
  <c r="R218" i="2" s="1"/>
  <c r="N216" i="2"/>
  <c r="O216" i="2" s="1"/>
  <c r="P216" i="2" s="1"/>
  <c r="R216" i="2" s="1"/>
  <c r="N214" i="2"/>
  <c r="O214" i="2" s="1"/>
  <c r="P214" i="2" s="1"/>
  <c r="R214" i="2" s="1"/>
  <c r="N212" i="2"/>
  <c r="O212" i="2" s="1"/>
  <c r="P212" i="2" s="1"/>
  <c r="R212" i="2" s="1"/>
  <c r="N209" i="2"/>
  <c r="O209" i="2" s="1"/>
  <c r="P209" i="2" s="1"/>
  <c r="R209" i="2" s="1"/>
  <c r="N206" i="2"/>
  <c r="O206" i="2" s="1"/>
  <c r="P206" i="2" s="1"/>
  <c r="R206" i="2" s="1"/>
  <c r="N203" i="2"/>
  <c r="O203" i="2" s="1"/>
  <c r="P203" i="2" s="1"/>
  <c r="R203" i="2" s="1"/>
  <c r="N201" i="2"/>
  <c r="O201" i="2" s="1"/>
  <c r="P201" i="2" s="1"/>
  <c r="R201" i="2" s="1"/>
  <c r="N198" i="2"/>
  <c r="O198" i="2" s="1"/>
  <c r="P198" i="2" s="1"/>
  <c r="R198" i="2" s="1"/>
  <c r="N195" i="2"/>
  <c r="O195" i="2" s="1"/>
  <c r="P195" i="2" s="1"/>
  <c r="R195" i="2" s="1"/>
  <c r="N193" i="2"/>
  <c r="O193" i="2" s="1"/>
  <c r="P193" i="2" s="1"/>
  <c r="R193" i="2" s="1"/>
  <c r="N190" i="2"/>
  <c r="O190" i="2" s="1"/>
  <c r="P190" i="2" s="1"/>
  <c r="R190" i="2" s="1"/>
  <c r="N188" i="2"/>
  <c r="O188" i="2" s="1"/>
  <c r="P188" i="2" s="1"/>
  <c r="R188" i="2" s="1"/>
  <c r="N186" i="2"/>
  <c r="O186" i="2" s="1"/>
  <c r="P186" i="2" s="1"/>
  <c r="R186" i="2" s="1"/>
  <c r="N181" i="2"/>
  <c r="O181" i="2" s="1"/>
  <c r="P181" i="2" s="1"/>
  <c r="R181" i="2" s="1"/>
  <c r="N178" i="2"/>
  <c r="O178" i="2" s="1"/>
  <c r="P178" i="2" s="1"/>
  <c r="R178" i="2" s="1"/>
  <c r="N176" i="2"/>
  <c r="O176" i="2" s="1"/>
  <c r="P176" i="2" s="1"/>
  <c r="R176" i="2" s="1"/>
  <c r="N174" i="2"/>
  <c r="O174" i="2" s="1"/>
  <c r="P174" i="2" s="1"/>
  <c r="R174" i="2" s="1"/>
  <c r="N172" i="2"/>
  <c r="O172" i="2" s="1"/>
  <c r="P172" i="2" s="1"/>
  <c r="R172" i="2" s="1"/>
  <c r="N169" i="2"/>
  <c r="O169" i="2" s="1"/>
  <c r="P169" i="2" s="1"/>
  <c r="R169" i="2" s="1"/>
  <c r="N165" i="2"/>
  <c r="O165" i="2" s="1"/>
  <c r="P165" i="2" s="1"/>
  <c r="R165" i="2" s="1"/>
  <c r="N161" i="2"/>
  <c r="O161" i="2" s="1"/>
  <c r="P161" i="2" s="1"/>
  <c r="R161" i="2" s="1"/>
  <c r="N157" i="2"/>
  <c r="O157" i="2" s="1"/>
  <c r="P157" i="2" s="1"/>
  <c r="R157" i="2" s="1"/>
  <c r="N154" i="2"/>
  <c r="O154" i="2" s="1"/>
  <c r="P154" i="2" s="1"/>
  <c r="R154" i="2" s="1"/>
  <c r="N152" i="2"/>
  <c r="O152" i="2" s="1"/>
  <c r="P152" i="2" s="1"/>
  <c r="R152" i="2" s="1"/>
  <c r="N145" i="2"/>
  <c r="O145" i="2" s="1"/>
  <c r="P145" i="2" s="1"/>
  <c r="R145" i="2" s="1"/>
  <c r="N143" i="2"/>
  <c r="O143" i="2" s="1"/>
  <c r="P143" i="2" s="1"/>
  <c r="R143" i="2" s="1"/>
  <c r="N141" i="2"/>
  <c r="O141" i="2" s="1"/>
  <c r="P141" i="2" s="1"/>
  <c r="R141" i="2" s="1"/>
  <c r="N139" i="2"/>
  <c r="O139" i="2" s="1"/>
  <c r="P139" i="2" s="1"/>
  <c r="R139" i="2" s="1"/>
  <c r="N136" i="2"/>
  <c r="O136" i="2" s="1"/>
  <c r="P136" i="2" s="1"/>
  <c r="R136" i="2" s="1"/>
  <c r="N133" i="2"/>
  <c r="O133" i="2" s="1"/>
  <c r="P133" i="2" s="1"/>
  <c r="R133" i="2" s="1"/>
  <c r="N131" i="2"/>
  <c r="O131" i="2" s="1"/>
  <c r="P131" i="2" s="1"/>
  <c r="R131" i="2" s="1"/>
  <c r="N129" i="2"/>
  <c r="O129" i="2" s="1"/>
  <c r="P129" i="2" s="1"/>
  <c r="R129" i="2" s="1"/>
  <c r="N126" i="2"/>
  <c r="O126" i="2" s="1"/>
  <c r="P126" i="2" s="1"/>
  <c r="R126" i="2" s="1"/>
  <c r="N119" i="2"/>
  <c r="O119" i="2" s="1"/>
  <c r="P119" i="2" s="1"/>
  <c r="R119" i="2" s="1"/>
  <c r="N117" i="2"/>
  <c r="O117" i="2" s="1"/>
  <c r="P117" i="2" s="1"/>
  <c r="R117" i="2" s="1"/>
  <c r="N114" i="2"/>
  <c r="O114" i="2" s="1"/>
  <c r="P114" i="2" s="1"/>
  <c r="R114" i="2" s="1"/>
  <c r="N108" i="2"/>
  <c r="O108" i="2" s="1"/>
  <c r="P108" i="2" s="1"/>
  <c r="R108" i="2" s="1"/>
  <c r="N102" i="2"/>
  <c r="O102" i="2" s="1"/>
  <c r="P102" i="2" s="1"/>
  <c r="R102" i="2" s="1"/>
  <c r="N96" i="2"/>
  <c r="O96" i="2" s="1"/>
  <c r="P96" i="2" s="1"/>
  <c r="R96" i="2" s="1"/>
  <c r="N94" i="2"/>
  <c r="O94" i="2" s="1"/>
  <c r="P94" i="2" s="1"/>
  <c r="R94" i="2" s="1"/>
  <c r="N90" i="2"/>
  <c r="O90" i="2" s="1"/>
  <c r="P90" i="2" s="1"/>
  <c r="R90" i="2" s="1"/>
  <c r="N85" i="2"/>
  <c r="O85" i="2" s="1"/>
  <c r="P85" i="2" s="1"/>
  <c r="R85" i="2" s="1"/>
  <c r="N80" i="2"/>
  <c r="O80" i="2" s="1"/>
  <c r="P80" i="2" s="1"/>
  <c r="R80" i="2" s="1"/>
  <c r="N78" i="2"/>
  <c r="O78" i="2" s="1"/>
  <c r="P78" i="2" s="1"/>
  <c r="R78" i="2" s="1"/>
  <c r="N76" i="2"/>
  <c r="O76" i="2" s="1"/>
  <c r="P76" i="2" s="1"/>
  <c r="R76" i="2" s="1"/>
  <c r="N74" i="2"/>
  <c r="O74" i="2" s="1"/>
  <c r="P74" i="2" s="1"/>
  <c r="R74" i="2" s="1"/>
  <c r="N72" i="2"/>
  <c r="O72" i="2" s="1"/>
  <c r="P72" i="2" s="1"/>
  <c r="R72" i="2" s="1"/>
  <c r="N70" i="2"/>
  <c r="O70" i="2" s="1"/>
  <c r="P70" i="2" s="1"/>
  <c r="R70" i="2" s="1"/>
  <c r="N67" i="2"/>
  <c r="O67" i="2" s="1"/>
  <c r="P67" i="2" s="1"/>
  <c r="R67" i="2" s="1"/>
  <c r="N64" i="2"/>
  <c r="O64" i="2" s="1"/>
  <c r="P64" i="2" s="1"/>
  <c r="R64" i="2" s="1"/>
  <c r="N61" i="2"/>
  <c r="O61" i="2" s="1"/>
  <c r="P61" i="2" s="1"/>
  <c r="R61" i="2" s="1"/>
  <c r="N58" i="2"/>
  <c r="O58" i="2" s="1"/>
  <c r="P58" i="2" s="1"/>
  <c r="R58" i="2" s="1"/>
  <c r="N55" i="2"/>
  <c r="O55" i="2" s="1"/>
  <c r="P55" i="2" s="1"/>
  <c r="R55" i="2" s="1"/>
  <c r="N31" i="2"/>
  <c r="O31" i="2" s="1"/>
  <c r="P31" i="2" s="1"/>
  <c r="R31" i="2" s="1"/>
  <c r="N17" i="2"/>
  <c r="O17" i="2" s="1"/>
  <c r="P17" i="2" s="1"/>
  <c r="R17" i="2" s="1"/>
  <c r="N2" i="2"/>
  <c r="O2" i="2" s="1"/>
  <c r="P2" i="2" s="1"/>
  <c r="R2" i="2" s="1"/>
  <c r="W245" i="25"/>
  <c r="Y245" i="25"/>
  <c r="Z244" i="25" s="1"/>
  <c r="AB245" i="25" l="1"/>
  <c r="Z245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3EE538B7-8D4F-4641-96A5-736DDBB6F258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B3F0A99F-BD19-4B90-B8E4-ED192382CB6A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R10" authorId="0" shapeId="0" xr:uid="{C96F484E-2CDF-44C3-B991-0D48B3DC764F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U10" authorId="0" shapeId="0" xr:uid="{9D01D7A2-897A-48B5-983E-18960D524784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AG10" authorId="0" shapeId="0" xr:uid="{8F2B6CC9-0231-498D-A33C-9D04091B8A9C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AJ10" authorId="0" shapeId="0" xr:uid="{0A6CBDF8-398D-4471-BC8C-3D937B69B010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18" authorId="0" shapeId="0" xr:uid="{4CFD20DA-5EE9-466A-AB8C-2A624495D63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8" authorId="0" shapeId="0" xr:uid="{1FCA9569-150C-494F-931F-33589E1214C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8" authorId="0" shapeId="0" xr:uid="{05C2220A-174E-4AC8-BF3E-22771D38D35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9" authorId="0" shapeId="0" xr:uid="{07FEB748-A29B-4CB9-8F20-74D4B60D4C69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19" authorId="0" shapeId="0" xr:uid="{100D39B4-41E8-4E88-8EE8-78336FF29ED8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AO19" authorId="0" shapeId="0" xr:uid="{FD010D1C-1091-4227-A865-7396EEB88C16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6" authorId="0" shapeId="0" xr:uid="{C8EE6341-9FAA-4D29-9A8D-05B16FD9495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6" authorId="0" shapeId="0" xr:uid="{63543528-B68C-48AE-91D8-490BA2A6664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6" authorId="0" shapeId="0" xr:uid="{8423C191-FEE4-4252-901A-DB7B53819E0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7" authorId="0" shapeId="0" xr:uid="{E804985D-5B79-40E3-9B57-350D9DCB0CAA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27" authorId="0" shapeId="0" xr:uid="{7258917C-0182-4C0A-AE4F-EE89C827C5B6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AO27" authorId="0" shapeId="0" xr:uid="{2999D70C-EE96-419C-A136-EFE84501FF31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38" authorId="0" shapeId="0" xr:uid="{98E8B2FD-D33A-4833-A32D-0BC5F9562B3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38" authorId="0" shapeId="0" xr:uid="{DD113317-E1C6-4328-B12B-34F21D4FA69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38" authorId="0" shapeId="0" xr:uid="{732F2EB6-0563-48AF-81E3-70F357C0280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46" authorId="0" shapeId="0" xr:uid="{689043B7-4A19-4424-BA0C-AB50FB496A2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46" authorId="0" shapeId="0" xr:uid="{1BD2D3FD-9CDB-4C94-B9E7-9D787985EEC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46" authorId="0" shapeId="0" xr:uid="{3C41A076-4FBD-4DA6-9D18-23194E7C456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58" authorId="0" shapeId="0" xr:uid="{970EA6D0-D568-4D8E-A456-1FBD0BEDBC0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58" authorId="0" shapeId="0" xr:uid="{50DAC9FC-536E-4A86-B6A6-68E7A7BA5AB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58" authorId="0" shapeId="0" xr:uid="{D93E1091-31D7-4498-9513-C3AD0144A42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64" authorId="0" shapeId="0" xr:uid="{D86F7D77-3726-4B86-B083-FF0EB2CC357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64" authorId="0" shapeId="0" xr:uid="{2D4CE1D8-A607-45CE-BBD1-67BA6E1DF15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64" authorId="0" shapeId="0" xr:uid="{A93F8789-188B-4311-8FBC-A3A43477180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73" authorId="0" shapeId="0" xr:uid="{8901F6A4-15EE-4302-910C-4EFCBCCB281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73" authorId="0" shapeId="0" xr:uid="{148DC999-A5B5-4A62-9A02-A8DEA7C5A86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73" authorId="0" shapeId="0" xr:uid="{31582142-AB74-4E0A-B5C2-3FF9482F833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78" authorId="0" shapeId="0" xr:uid="{A78F45E2-C57A-4872-A9D4-C3B18CFBF9E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78" authorId="0" shapeId="0" xr:uid="{A389D311-E3C3-4E36-88F7-BA8BB30DE4D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78" authorId="0" shapeId="0" xr:uid="{79ED39FB-4740-4FDA-BC3A-E5977A7700B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88" authorId="0" shapeId="0" xr:uid="{2DF21159-5001-41DB-8319-2EA27891A34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88" authorId="0" shapeId="0" xr:uid="{FEB10AC5-5EF9-434E-8349-466A3521D03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88" authorId="0" shapeId="0" xr:uid="{0A41FAD1-70DD-40A5-BD99-F8F4A386FD7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97" authorId="0" shapeId="0" xr:uid="{1560627D-EFA5-4762-86F8-B3682AC3F75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97" authorId="0" shapeId="0" xr:uid="{F1B8B21A-F4CC-4190-82D3-FE0B4459887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97" authorId="0" shapeId="0" xr:uid="{98845C2A-54C2-4EB6-8321-97C73BFA5FD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07" authorId="0" shapeId="0" xr:uid="{708ADDB1-A42F-4B4A-AB69-7FFBA848869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07" authorId="0" shapeId="0" xr:uid="{B8487CA8-7985-495F-B135-B057096E0C2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07" authorId="0" shapeId="0" xr:uid="{FEBBFD84-5906-4043-B0AE-E1A29F13C86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16" authorId="0" shapeId="0" xr:uid="{AA92ED8E-7655-4744-A5B4-436BFD26922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16" authorId="0" shapeId="0" xr:uid="{C22F3FCF-0636-483C-8ECA-A8BB227F693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16" authorId="0" shapeId="0" xr:uid="{CA767EDB-5BC0-45BE-B62B-B00621D1377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21" authorId="0" shapeId="0" xr:uid="{1A79D33D-E16A-4750-B072-EA2FD38A4C4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21" authorId="0" shapeId="0" xr:uid="{CEE71726-3908-4DAB-BBD0-FCF6D3BE04B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21" authorId="0" shapeId="0" xr:uid="{76EC3214-0F2C-42E2-B3F3-2E218545419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33" authorId="0" shapeId="0" xr:uid="{9728F856-072E-4057-8BA0-A8AC371CB00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33" authorId="0" shapeId="0" xr:uid="{FC4DFFCC-38DD-4B5E-AC44-3DAD7961C1F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33" authorId="0" shapeId="0" xr:uid="{0761ED6E-7226-403F-9BA3-863690A83C9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46" authorId="0" shapeId="0" xr:uid="{97350CDB-1B13-4635-8F2D-2D263B62921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46" authorId="0" shapeId="0" xr:uid="{C100EE8D-4A68-4F05-865E-8E96178D8F6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46" authorId="0" shapeId="0" xr:uid="{0D15A8F2-3109-41B3-886C-3ED94D0CFCF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58" authorId="0" shapeId="0" xr:uid="{D0B102A3-8B4D-4A85-AC36-339E69FBDD7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58" authorId="0" shapeId="0" xr:uid="{D178A484-5799-4EC4-83B3-4C865A40AE0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58" authorId="0" shapeId="0" xr:uid="{10C219A7-E3CD-452F-A0B1-1407C227240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61" authorId="0" shapeId="0" xr:uid="{955EE7A3-BA70-4D2D-8561-4C5EE8E3289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61" authorId="0" shapeId="0" xr:uid="{99EB3AEB-DA0F-4DBD-89C5-5E9D61F3A75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61" authorId="0" shapeId="0" xr:uid="{0AAEBDF6-6CE9-4DC0-A624-73DC648E2CF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74" authorId="0" shapeId="0" xr:uid="{F11DCA01-5156-4463-8D1C-2B7B236644F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74" authorId="0" shapeId="0" xr:uid="{F020D826-713F-4B94-B64D-11F70B07D97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74" authorId="0" shapeId="0" xr:uid="{6F0ACD58-D04E-4F17-A59A-E5D81596B72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79" authorId="0" shapeId="0" xr:uid="{F34725A9-E749-41F7-8468-1ED79C523E9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79" authorId="0" shapeId="0" xr:uid="{7B6A3F69-44B3-40C5-A199-45111C72DEE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79" authorId="0" shapeId="0" xr:uid="{6FF06D22-B95A-456D-8242-E0A20697023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92" authorId="0" shapeId="0" xr:uid="{21CFEE46-E588-4FB6-8EF7-4768F172204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92" authorId="0" shapeId="0" xr:uid="{0D9A08BC-AB16-466E-AA79-F2916F907EF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92" authorId="0" shapeId="0" xr:uid="{C63177FD-4A3E-449B-AAED-FDCD3A228E0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96" authorId="0" shapeId="0" xr:uid="{7A570090-B577-425D-8CA7-265A84B406A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96" authorId="0" shapeId="0" xr:uid="{B6CB22D6-988E-4D79-A87A-1F8A0BC78EB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96" authorId="0" shapeId="0" xr:uid="{7B1B767C-28F1-430A-AE11-F1AF07425C6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05" authorId="0" shapeId="0" xr:uid="{F3C0001D-037E-47DC-B16E-A1F79AA5CDC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05" authorId="0" shapeId="0" xr:uid="{FA3C420D-F9DE-40DC-8193-3C28B885F69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05" authorId="0" shapeId="0" xr:uid="{05D3EFB2-7D63-46C0-AFA1-AFA03FEBA03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15" authorId="0" shapeId="0" xr:uid="{E494C5D6-D8A8-470A-8BD1-35D2CE9602F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15" authorId="0" shapeId="0" xr:uid="{B275CB20-6850-4BA5-956F-3601A79C25C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15" authorId="0" shapeId="0" xr:uid="{1910C114-9EEE-4199-8546-8FD145F8727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24" authorId="0" shapeId="0" xr:uid="{D36F3B1E-FC2C-4D3D-B01E-5BAEEF5750B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24" authorId="0" shapeId="0" xr:uid="{ED61F2F7-90E1-402E-9D7F-966E88EC83F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24" authorId="0" shapeId="0" xr:uid="{8088A155-5E3D-4144-B8C4-724EDA1E7A9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34" authorId="0" shapeId="0" xr:uid="{319600DC-4000-4672-A1C1-465B452AA5E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34" authorId="0" shapeId="0" xr:uid="{10170123-1910-4BCB-A5AD-2A7333F0E24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34" authorId="0" shapeId="0" xr:uid="{91F96FA8-6E1B-4B5D-9A9E-3BC2C0715EC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44" authorId="0" shapeId="0" xr:uid="{6DD13F04-9A9E-45E9-A300-242DEB100D1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44" authorId="0" shapeId="0" xr:uid="{ED2BE1C9-811E-47C6-9D6F-43777660139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44" authorId="0" shapeId="0" xr:uid="{FABBF9AC-E115-4AC7-AC78-DB4859F6D2C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54" authorId="0" shapeId="0" xr:uid="{A9F08080-2107-4610-AC37-42AE7C99950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54" authorId="0" shapeId="0" xr:uid="{58EE2BF4-3584-4558-80B7-BE31BC35163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54" authorId="0" shapeId="0" xr:uid="{A96D23F1-5C4A-4644-B3A5-1EAB5787153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58" authorId="0" shapeId="0" xr:uid="{A225385A-8A04-4DCA-9CD9-98698DA484E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58" authorId="0" shapeId="0" xr:uid="{3E11D25E-950E-4F1E-B882-1143199A040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58" authorId="0" shapeId="0" xr:uid="{847F7E33-BAA3-400C-89C1-A51FF7161D7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70" authorId="0" shapeId="0" xr:uid="{0515D810-2642-4750-9FD6-E513390ECE1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70" authorId="0" shapeId="0" xr:uid="{6A499AF3-E9DC-466D-9D33-207B631A270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70" authorId="0" shapeId="0" xr:uid="{B7321E7B-D195-4743-B786-D7BBDD2368B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79" authorId="0" shapeId="0" xr:uid="{408D211A-5AD5-497E-8861-B2D6E92301E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79" authorId="0" shapeId="0" xr:uid="{D9239D1D-533D-424E-8CC9-E080B133C46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79" authorId="0" shapeId="0" xr:uid="{5F27C524-F04E-4DF8-8F88-218E1ADF214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88" authorId="0" shapeId="0" xr:uid="{36359246-6505-4D19-8C0F-4A4E9FFA6AC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88" authorId="0" shapeId="0" xr:uid="{D8A9650F-91F4-4482-8F49-CABB959A255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88" authorId="0" shapeId="0" xr:uid="{6328BF03-5C5E-44A9-93B8-DDCC0B48AD0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92" authorId="1" shapeId="0" xr:uid="{477B64F1-7C7C-449F-80F0-DA7AD1087396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292" authorId="1" shapeId="0" xr:uid="{6A362A78-1C11-4A9F-B87D-677DF0DB161A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292" authorId="1" shapeId="0" xr:uid="{84C12650-C8DF-4175-A90F-D926A5231A58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321" authorId="1" shapeId="0" xr:uid="{FD35509D-4CB2-4350-A62B-0A7ABAAA0FAB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321" authorId="1" shapeId="0" xr:uid="{45F1FC62-F045-48E6-BAF1-2E46283C1066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321" authorId="1" shapeId="0" xr:uid="{D741B57E-555A-4728-AB8F-AA9B562D2B54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341" authorId="0" shapeId="0" xr:uid="{4FFB9A6B-0C71-4313-BFCD-1E8B1E09979C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Z341" authorId="0" shapeId="0" xr:uid="{1D293C23-D241-4B31-87AB-67A71DB4D2E2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AO341" authorId="0" shapeId="0" xr:uid="{438DAD4A-BD83-4829-A371-90F02CB99463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342" authorId="1" shapeId="0" xr:uid="{9CB9450D-208A-4A86-9EEF-63F480151F82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342" authorId="1" shapeId="0" xr:uid="{0FDC97DD-6395-48D3-9652-A4D19A52C99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342" authorId="1" shapeId="0" xr:uid="{D6FD0199-C268-4FAD-A35B-6E218396B1DB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350" authorId="1" shapeId="0" xr:uid="{CCCDF4B0-599C-4D84-962D-B4936D2DD12C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350" authorId="1" shapeId="0" xr:uid="{8AA7653F-0826-475F-AB8B-B01925017779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350" authorId="1" shapeId="0" xr:uid="{C92CC23F-8483-40D3-9CC0-2A36A6CDF27F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352" authorId="1" shapeId="0" xr:uid="{3AF049DC-41E0-4637-9E1D-924734C579A7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352" authorId="1" shapeId="0" xr:uid="{0FB7A147-5019-4719-9BC7-81001DC33070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352" authorId="1" shapeId="0" xr:uid="{1EC7E2E9-1930-4E7A-AB3A-B114625AFB73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3CF48430-53BB-47A1-B8EE-D8E23300B40F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9C78ED2A-ECA7-4F7E-85CE-D0FC8AB52C6B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R10" authorId="0" shapeId="0" xr:uid="{403CFBF5-6976-4038-8B65-C540501BF350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U10" authorId="0" shapeId="0" xr:uid="{D32C9E36-6B53-49AE-B687-4A34792BD576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AG10" authorId="0" shapeId="0" xr:uid="{21F7D919-A419-43DB-9E87-D9B561AE8444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AJ10" authorId="0" shapeId="0" xr:uid="{E731E258-4170-44C4-B406-9E4E8806A9D3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18" authorId="0" shapeId="0" xr:uid="{3A6867B7-617D-4331-8B33-4846AD27DDF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8" authorId="0" shapeId="0" xr:uid="{305C1650-9AD4-4868-894E-EF10668D012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8" authorId="0" shapeId="0" xr:uid="{224F5C3C-1AC1-4126-A196-38EC6A29963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9" authorId="0" shapeId="0" xr:uid="{5033D80C-06EB-4A60-9985-64C8A13A40E5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19" authorId="0" shapeId="0" xr:uid="{4514B4B4-1B9D-4513-967B-5B13A3ABF90F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AO19" authorId="0" shapeId="0" xr:uid="{24ED3C85-12CB-45F0-9068-03BBE5D2B46B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3" authorId="0" shapeId="0" xr:uid="{08D08ADF-5130-482A-A457-AF3BBCC0A43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3" authorId="0" shapeId="0" xr:uid="{8C9B669C-5772-4DE1-8ADE-56508A972AD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3" authorId="0" shapeId="0" xr:uid="{FD71D2CC-583B-4C8F-8D79-50815865E34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4" authorId="0" shapeId="0" xr:uid="{63CF2F2C-73CB-49BA-B688-5980DBB33FDF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24" authorId="0" shapeId="0" xr:uid="{DE1D44A0-B975-47C8-A994-59E56DC399BC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AO24" authorId="0" shapeId="0" xr:uid="{0500F321-1F7D-42A1-B23B-33026011BEA8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31" authorId="0" shapeId="0" xr:uid="{FCB722FB-1EF5-4CB0-8089-888495A12B6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31" authorId="0" shapeId="0" xr:uid="{B779BCEB-6637-4818-8DFC-AEF92DB571B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31" authorId="0" shapeId="0" xr:uid="{53052A8E-30FC-494D-9D87-096C18FC1E4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36" authorId="0" shapeId="0" xr:uid="{F94CB0DA-B40F-46FE-BB85-40D0CA2C230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36" authorId="0" shapeId="0" xr:uid="{C020AFB8-6CE5-43D9-8B29-C5048D1938D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36" authorId="0" shapeId="0" xr:uid="{DA810762-55E7-4157-94B7-35E8B6AB5AD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43" authorId="0" shapeId="0" xr:uid="{46F1697F-A5E5-4AAB-9BBB-9A2548CC33B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43" authorId="0" shapeId="0" xr:uid="{EF167C2F-7D9B-44FB-85A8-EC4E054F2DF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43" authorId="0" shapeId="0" xr:uid="{208E6109-D949-4F17-B2EA-EAA86C179B1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48" authorId="0" shapeId="0" xr:uid="{80CC22AD-5DB0-4FD9-A43C-8597C98A2AE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48" authorId="0" shapeId="0" xr:uid="{4E60E36D-6C8D-4E9C-92E0-39CEF025F40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48" authorId="0" shapeId="0" xr:uid="{F2791F7C-0B18-4A04-BD74-8AE5CD5E009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52" authorId="0" shapeId="0" xr:uid="{1CD36B17-D503-4C65-BDD4-8B33446FD70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52" authorId="0" shapeId="0" xr:uid="{659420D9-E6C6-4462-B2BA-7AB363D1A67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52" authorId="0" shapeId="0" xr:uid="{F0667FEC-4134-4ED5-B92A-B9373B0F90A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58" authorId="0" shapeId="0" xr:uid="{DB80D6FD-2E27-4F1F-B17E-5FCCFC8D0AA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58" authorId="0" shapeId="0" xr:uid="{C70917A7-F96C-4E91-9363-0886F755741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58" authorId="0" shapeId="0" xr:uid="{0AA1A2DA-2040-42DB-91C4-4A79A83DA19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66" authorId="0" shapeId="0" xr:uid="{E59E4454-8827-4087-B170-290DE3A131D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66" authorId="0" shapeId="0" xr:uid="{CD330946-64EB-46A8-9683-B5B3EDA5668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66" authorId="0" shapeId="0" xr:uid="{447AA08D-1C11-4C29-91C7-C6D8276D7BE2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70" authorId="1" shapeId="0" xr:uid="{30528D5A-37CA-4AEB-9684-6C8FD3662E4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70" authorId="1" shapeId="0" xr:uid="{C84E4F00-4626-41C3-8175-D5EC98C762C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70" authorId="1" shapeId="0" xr:uid="{ED52E749-347F-4CF1-951B-545DCE02516B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83" authorId="1" shapeId="0" xr:uid="{A7F9BF7A-9512-4032-8B0D-9C2D47C8E707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83" authorId="1" shapeId="0" xr:uid="{6530EA3F-3FC6-407E-A44E-4DFF6EB5F458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83" authorId="1" shapeId="0" xr:uid="{FAF9B93D-DFDB-433C-9DCA-8EDCF6376CEC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98" authorId="0" shapeId="0" xr:uid="{712E97CF-B063-4174-AD9A-B1D0E9ED305E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Z98" authorId="0" shapeId="0" xr:uid="{DF21E098-5ABF-4767-A7FA-B690CF48755C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AO98" authorId="0" shapeId="0" xr:uid="{117A73DD-39BE-4650-8FB0-F76110492E30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99" authorId="1" shapeId="0" xr:uid="{F2784E05-33F6-485F-9B2A-5F7D50CB20B9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99" authorId="1" shapeId="0" xr:uid="{3371C5E5-E3C2-41B4-8563-C5CB33C450F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99" authorId="1" shapeId="0" xr:uid="{91594A4A-6B35-4204-A3C7-2BFA8813A502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107" authorId="1" shapeId="0" xr:uid="{119DEA82-BE3B-4A6C-88FE-73985C5C0E2D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107" authorId="1" shapeId="0" xr:uid="{3C457C22-C3CB-49CA-A530-67223715E89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107" authorId="1" shapeId="0" xr:uid="{3887B74A-62E4-4FF0-860E-4B5C05382D25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109" authorId="1" shapeId="0" xr:uid="{491EDAB5-4960-4BF8-B397-2701F0D1DDD4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109" authorId="1" shapeId="0" xr:uid="{D2AC900D-EFEC-4B9D-90AA-FF871C82368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109" authorId="1" shapeId="0" xr:uid="{39EF06F2-B811-4319-A191-CE925FB8C7FD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91499144-64F8-483E-B9D8-CF0949C88F76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AA87D74D-A488-4963-A84A-38AB2AE757C9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R10" authorId="0" shapeId="0" xr:uid="{B83A985C-5EEC-4892-828A-CA7BD6519CD9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U10" authorId="0" shapeId="0" xr:uid="{9AE78059-280C-4C44-9F81-1CF6C5C6961B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23" authorId="0" shapeId="0" xr:uid="{E4FA78A8-E9CE-4550-8321-2EA85C81E35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3" authorId="0" shapeId="0" xr:uid="{70ABB404-14F1-491C-A156-FB791F51F20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4" authorId="0" shapeId="0" xr:uid="{028B6824-30FE-4893-88FA-6163350B4BBF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24" authorId="0" shapeId="0" xr:uid="{B1B6C8FF-5EB8-4C4B-B371-2BEEFC12D1B5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31" authorId="0" shapeId="0" xr:uid="{52ADEBA0-89BD-40E8-9248-B53CA44A3C8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31" authorId="0" shapeId="0" xr:uid="{B9E320BD-C5F4-49E4-90FB-612B1B9589A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32" authorId="0" shapeId="0" xr:uid="{5A39F590-7EB2-443D-9CFA-51B89B9FB82A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32" authorId="0" shapeId="0" xr:uid="{2B026199-1225-487C-BCE8-B2A5A8E186FE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37" authorId="0" shapeId="0" xr:uid="{5C6F1D00-C7E4-449E-B324-FF69687845A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37" authorId="0" shapeId="0" xr:uid="{7B28C0AD-A536-464A-B43F-E983858F872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46" authorId="0" shapeId="0" xr:uid="{4B763FE4-8683-4B49-8E2A-29D7CBF70B7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46" authorId="0" shapeId="0" xr:uid="{FFBDB2F3-C203-4FE6-B80F-E0ED691917B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52" authorId="0" shapeId="0" xr:uid="{BCC5E7D2-C030-4136-9B2F-224F5DB279D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52" authorId="0" shapeId="0" xr:uid="{B54F01B1-021E-4B22-838E-103EE35ABCB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67" authorId="0" shapeId="0" xr:uid="{D3D036EF-171F-4E11-9000-E424B3BC1F9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67" authorId="0" shapeId="0" xr:uid="{E9EC0977-3095-451A-8025-EC526A6E584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81" authorId="0" shapeId="0" xr:uid="{A7D22747-010E-4A4F-86BE-43D6B050BBB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81" authorId="0" shapeId="0" xr:uid="{DB3A3037-5AAE-4198-8CD7-792C71B4481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93" authorId="0" shapeId="0" xr:uid="{B2187548-170B-4A62-89D5-3E60FAD2233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93" authorId="0" shapeId="0" xr:uid="{80A0ED81-7FBB-4CA9-901E-5F48DA4F623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05" authorId="0" shapeId="0" xr:uid="{4011E04A-C94A-4E7D-8CF3-744622448AB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05" authorId="0" shapeId="0" xr:uid="{EA9DE88A-E8EF-4779-B28A-09BDD6CEB1E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17" authorId="0" shapeId="0" xr:uid="{CD4D1462-5720-4079-A45A-2CF7D3F8211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17" authorId="0" shapeId="0" xr:uid="{04875707-BAE2-4715-B55E-0DD56B2B5ED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25" authorId="0" shapeId="0" xr:uid="{82A335EA-0511-4F34-BBDE-1FB72E9B170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25" authorId="0" shapeId="0" xr:uid="{D8CA8023-D6F9-4733-A9D8-A19FCC97FBA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35" authorId="0" shapeId="0" xr:uid="{5348A8D1-819F-4710-AD5A-58EC96890E9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35" authorId="0" shapeId="0" xr:uid="{3EA4F7E3-8C7F-4395-A640-7D95FF34477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43" authorId="0" shapeId="0" xr:uid="{8F3D8DFB-4A3A-414C-9592-927B3B3015B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43" authorId="0" shapeId="0" xr:uid="{BB55914D-AFD2-44E1-B87D-F22F197CF6E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49" authorId="0" shapeId="0" xr:uid="{16598AF1-209F-4E5C-A194-DA98950EFCF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49" authorId="0" shapeId="0" xr:uid="{EF648061-F38F-415D-922A-8068730CEC3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61" authorId="0" shapeId="0" xr:uid="{99F501FC-127E-4FE8-80DF-6781CABFC3F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61" authorId="0" shapeId="0" xr:uid="{68BD619F-A352-4F38-AC29-9B1128E54722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73" authorId="0" shapeId="0" xr:uid="{1A766174-C650-4025-80F9-468305F436B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73" authorId="0" shapeId="0" xr:uid="{1B30F863-A0DD-4CD4-8525-D53364EAA36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78" authorId="0" shapeId="0" xr:uid="{FC09CF7C-DC3E-4CAF-BA35-5C9F13A0F40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78" authorId="0" shapeId="0" xr:uid="{4EE44399-CFCE-4B0E-B232-45804032F68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82" authorId="1" shapeId="0" xr:uid="{54957A43-9817-49AE-BAF3-BF96B69839C0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182" authorId="1" shapeId="0" xr:uid="{87FDAD2E-04AF-408F-9F10-F1C7ADC561BD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192" authorId="1" shapeId="0" xr:uid="{3C175FC0-0F86-4E1F-A28E-026D87D5E93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192" authorId="1" shapeId="0" xr:uid="{627F3C36-15B5-488C-B220-5B9619C53A0C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207" authorId="0" shapeId="0" xr:uid="{C5352336-4D47-4534-A89E-FA04DCC876A9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Z207" authorId="0" shapeId="0" xr:uid="{27044CDB-C16C-44E8-958D-0BA02E5ECF56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208" authorId="1" shapeId="0" xr:uid="{00984E15-83CC-46AD-A11A-D2805A3B404C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208" authorId="1" shapeId="0" xr:uid="{71B55212-D796-412E-86C5-E6E946D81CCA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216" authorId="1" shapeId="0" xr:uid="{60F927CF-3721-4AC8-B66D-8B5E13867420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216" authorId="1" shapeId="0" xr:uid="{3109510F-5A40-40FF-9849-B31F261E18DF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218" authorId="1" shapeId="0" xr:uid="{EC316B0F-E51E-4B8C-A6F8-CC732D175FF9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218" authorId="1" shapeId="0" xr:uid="{B4BB7B2F-F55F-45CD-8016-DF1D429B86B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D3937A34-1696-4E98-8118-B8754AAC2725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8D80DC0C-BD60-4CF5-AAFF-74E42A7F5859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22" authorId="0" shapeId="0" xr:uid="{F31E9EC9-5C07-41AF-AF71-E4E7CB0DA30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3" authorId="0" shapeId="0" xr:uid="{E29A540D-D130-41D1-A59F-40959B207CED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33" authorId="0" shapeId="0" xr:uid="{BBF50CF8-2EC9-413D-8A08-F0F243B58F8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34" authorId="0" shapeId="0" xr:uid="{F5622F0B-80C5-4EFA-A2E0-B0FC732BF44C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44" authorId="0" shapeId="0" xr:uid="{36036C7D-5D03-47F9-A7D9-8B3BF2C24AD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48" authorId="1" shapeId="0" xr:uid="{35E97504-442E-4116-9FFF-F92CFA6D3226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78" authorId="1" shapeId="0" xr:uid="{050000F7-7368-4911-9FF3-0409839109E7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93" authorId="0" shapeId="0" xr:uid="{C05269A6-14A6-4F66-90B9-D7BE62FE9012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94" authorId="1" shapeId="0" xr:uid="{86C8B7F0-060D-42F3-9D62-549A2D852E84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102" authorId="1" shapeId="0" xr:uid="{5C2C5F37-E521-487F-BF33-DD3CFE28E4CD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104" authorId="1" shapeId="0" xr:uid="{6CB02123-8F55-40DC-BABD-85155875A5F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9EA08955-738F-4C7D-B3BB-122F80FA22D8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551D4A3F-4D09-43E9-BF3F-1983375AA5E9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R10" authorId="0" shapeId="0" xr:uid="{DEA0CA21-6CFC-4286-B578-CC16A0DAAB82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U10" authorId="0" shapeId="0" xr:uid="{218AB9D2-5CC0-45E8-9C52-47A44F23D3F2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18" authorId="0" shapeId="0" xr:uid="{0E93C0AB-850C-4052-8875-4114E1675BA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8" authorId="0" shapeId="0" xr:uid="{E97B3DD7-6625-4ACC-B69C-7B8F02100AC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9" authorId="0" shapeId="0" xr:uid="{5FBAAEF5-5E29-4E7F-8871-F3C86E74A8FD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19" authorId="0" shapeId="0" xr:uid="{2F6D1389-6ECB-4702-B021-CE6CF907F6A6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6" authorId="0" shapeId="0" xr:uid="{3220BA97-1DE4-43F0-AFAC-390B1E8D799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6" authorId="0" shapeId="0" xr:uid="{995088B5-E935-4D7D-90BC-66AB6256CE8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7" authorId="0" shapeId="0" xr:uid="{2A5F193F-9036-4C25-A37A-F3F305574C31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27" authorId="0" shapeId="0" xr:uid="{57940C01-1073-4E47-85F9-BCE15EB29F68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30" authorId="1" shapeId="0" xr:uid="{7D00D218-80A0-481F-8E40-E88816B857BF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30" authorId="1" shapeId="0" xr:uid="{12ECD733-935E-4C57-983B-B98C4B092380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39" authorId="1" shapeId="0" xr:uid="{F1A37524-B43F-4410-A477-11DAF29214E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39" authorId="1" shapeId="0" xr:uid="{62F5CE2F-9DE3-4048-BD11-8FBEDDA35A6A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59" authorId="0" shapeId="0" xr:uid="{3EEDB3C0-1832-4661-85D1-279A4154DF54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Z59" authorId="0" shapeId="0" xr:uid="{AC59229C-6BC4-49E4-B043-478D51D1B11E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60" authorId="1" shapeId="0" xr:uid="{23687DEF-A276-4928-908B-876C39A528CD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60" authorId="1" shapeId="0" xr:uid="{45F90DC4-52A8-4961-9DA0-887DAC0BCF9D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68" authorId="1" shapeId="0" xr:uid="{9273EDFD-A0DF-4EEA-A7A6-E474D1D0E958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68" authorId="1" shapeId="0" xr:uid="{B93A6002-ABCE-4F35-A4E0-7402BF12389F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70" authorId="1" shapeId="0" xr:uid="{35BC2E50-0F8B-4A0C-90B5-4DA3DC5176BB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70" authorId="1" shapeId="0" xr:uid="{4B33A9AE-A422-44B5-B934-5D6AB22F427A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84803905-B4F8-4465-8BAF-D49CEDF9F91A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8DFEAC36-C33E-4B18-9376-C2BAAE3748B1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R10" authorId="0" shapeId="0" xr:uid="{2A9F7988-5818-4759-B261-587EC86FF469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U10" authorId="0" shapeId="0" xr:uid="{BE59F050-1F60-4571-A62E-E2A2F866ED80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15" authorId="0" shapeId="0" xr:uid="{FAB7E5E6-30B0-4D67-AEB8-2C50B3953EF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5" authorId="0" shapeId="0" xr:uid="{72736309-DF6D-4E16-B165-CD4A4D470EA2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6" authorId="0" shapeId="0" xr:uid="{D87D667D-F19F-4C22-B9A5-C62EAC3C1B82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16" authorId="0" shapeId="0" xr:uid="{B04E034D-FE14-442C-A268-4F8940BADD6E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1" authorId="0" shapeId="0" xr:uid="{E1E276CE-4764-43FB-A7AC-659A8236A08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1" authorId="0" shapeId="0" xr:uid="{FE845001-B9EC-46B9-A88A-B5918EADD42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2" authorId="0" shapeId="0" xr:uid="{42547EC0-9BF8-4D2E-8B49-CE41128CAC57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22" authorId="0" shapeId="0" xr:uid="{01603FD9-F0A0-4F45-A272-B02A666D8EC0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5" authorId="1" shapeId="0" xr:uid="{B1D9CA93-9732-458C-B2C6-9D3D9A350F1A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25" authorId="1" shapeId="0" xr:uid="{94ECC30F-5F0A-4304-AE85-6313D7509BC8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49" authorId="1" shapeId="0" xr:uid="{7D79047D-3529-4DF6-A8C7-B7F351E0EDDC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49" authorId="1" shapeId="0" xr:uid="{25B85965-B66A-47B5-BCB1-6BB892B5B3F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64" authorId="0" shapeId="0" xr:uid="{DF90276D-1B2A-444D-A31D-458E9E0FBAF1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Z64" authorId="0" shapeId="0" xr:uid="{8C974283-2120-4140-90ED-1B18C5F57168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65" authorId="1" shapeId="0" xr:uid="{0B6018FE-7F95-43B2-9CD9-E18A1E3F1A4F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65" authorId="1" shapeId="0" xr:uid="{570EA73E-93E5-4246-8867-A439D52CA385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73" authorId="1" shapeId="0" xr:uid="{BD1ABBC6-2F68-4B02-A4BB-6D9DC9F9CFF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73" authorId="1" shapeId="0" xr:uid="{AF0F7721-28A5-4FBE-8F4D-9C607FBDCABD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75" authorId="1" shapeId="0" xr:uid="{452B202B-8000-4C45-AD7C-8520FEA117F8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75" authorId="1" shapeId="0" xr:uid="{F65C1C8A-60BE-4DF3-B1E5-6242CAAC7D62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sharedStrings.xml><?xml version="1.0" encoding="utf-8"?>
<sst xmlns="http://schemas.openxmlformats.org/spreadsheetml/2006/main" count="27224" uniqueCount="1360">
  <si>
    <t>สังกัด</t>
  </si>
  <si>
    <t>หลักสูตร</t>
  </si>
  <si>
    <t>วิชาเฉพาะทาง</t>
  </si>
  <si>
    <t> รหัสวิชา</t>
  </si>
  <si>
    <t>ชื่อวิชา</t>
  </si>
  <si>
    <t>หน่วยกิต</t>
  </si>
  <si>
    <t>หน่วยกิต (รวม)</t>
  </si>
  <si>
    <t>หน่วยกิต
(บรรยาย)</t>
  </si>
  <si>
    <t>หน่วยกิต
(ปฏิบัติ)</t>
  </si>
  <si>
    <t>หน่วยกิต
(ศึกษาด้วยตนเอง)</t>
  </si>
  <si>
    <t>กลุ่มเรียน</t>
  </si>
  <si>
    <t>ลงทะเบีย</t>
  </si>
  <si>
    <t> สถานะ</t>
  </si>
  <si>
    <t>SCH</t>
  </si>
  <si>
    <t>FTES</t>
  </si>
  <si>
    <t>FTES1
(ตรี)</t>
  </si>
  <si>
    <t>FTES2
(บัณฑิต)</t>
  </si>
  <si>
    <t>FTES1/2</t>
  </si>
  <si>
    <t>คณะผลิตกรรมการเกษตร</t>
  </si>
  <si>
    <t>ไม่มี</t>
  </si>
  <si>
    <t>คุณค่าความเป็นมนุษย์และการใช้ชีวิต</t>
  </si>
  <si>
    <t> 10100214 </t>
  </si>
  <si>
    <t>เกษตรเพื่อชีวิต</t>
  </si>
  <si>
    <t> 3 (3-0-6)</t>
  </si>
  <si>
    <t>W</t>
  </si>
  <si>
    <t>ปริญญาตรี</t>
  </si>
  <si>
    <t>บรรยาย</t>
  </si>
  <si>
    <t>ปฏิบัติ</t>
  </si>
  <si>
    <t>ศึกษา
ด้วยตนเอง</t>
  </si>
  <si>
    <t>อาจารย์ ดร.จุฑามาศ พิลาดี</t>
  </si>
  <si>
    <t>รองศาสตราจารย์ ดร.ธีรนุช เจริญกิจ</t>
  </si>
  <si>
    <t>ผู้ช่วยศาสตราจารย์ ดร.อรพินธุ์ สฤษดิ์นำ</t>
  </si>
  <si>
    <t>นายปรีชา รัตนัง</t>
  </si>
  <si>
    <t>นายสันต์ชัย มุกดา</t>
  </si>
  <si>
    <t>นายครรชิต ชมภูพันธ์</t>
  </si>
  <si>
    <t>รองศาสตราจารย์ ดร.อภินันท์ สุวรรณรักษ์</t>
  </si>
  <si>
    <t>ผู้ช่วยศาสตราจารย์ ดร.เฉลิมศรี นนทสวัสดิ์ศรี</t>
  </si>
  <si>
    <t>ผู้ช่วยศาสตราจารย์ ดร.ชินพันธ์ ธนารุจ</t>
  </si>
  <si>
    <t>อาจารย์ ดร.อำพล สอนสระเกษ</t>
  </si>
  <si>
    <t>นางกาญจนา ภักดิ์สันติพงศ์</t>
  </si>
  <si>
    <t>อาจารย์ทวีป เสนคำวงศ์</t>
  </si>
  <si>
    <t>นางสาวสุภาภรณ์ สิริกรม</t>
  </si>
  <si>
    <t>อาจารย์ ดร.นงพงา แสงเจริญ</t>
  </si>
  <si>
    <t>2 </t>
  </si>
  <si>
    <t>ผู้ช่วยศาสตราจารย์ ดร.ณัฏฐ์พัชร เถียรวรกานต์</t>
  </si>
  <si>
    <t>อาจารย์ ดร.แสงเดือน อินชนบท</t>
  </si>
  <si>
    <t>ศาสตราจารย์ ดร.อานัฐ ตันโช</t>
  </si>
  <si>
    <t>ว่าที่ร้อยตรีสมบูรณ์ ระดม</t>
  </si>
  <si>
    <t>อาจารย์ ดร.ขจรเกียรติ์ ศรีนวลสม</t>
  </si>
  <si>
    <t>อาจารย์ ดร.กาญจนา จอมสังข์</t>
  </si>
  <si>
    <t>นายสัมพันธ์ ตาติวงค์</t>
  </si>
  <si>
    <t>อาจารย์ ดร.สุเทพ วัชรเวชศฤงคาร</t>
  </si>
  <si>
    <t>อาจารย์ ดร.ธนะภูมิ เหล่าจันตา</t>
  </si>
  <si>
    <t>อาจารย์ ดร.ธีรนิติ พวงกฤษ</t>
  </si>
  <si>
    <t>ผู้ช่วยศาสตราจารย์ ดร.ปรีดา นาเทเวศน์</t>
  </si>
  <si>
    <t>3 </t>
  </si>
  <si>
    <t>ผู้ช่วยศาสตราจารย์พาวิน มะโนชัย</t>
  </si>
  <si>
    <t>ผู้ช่วยศาสตราจารย์ ดร.วินัย วิริยะอลงกรณ์</t>
  </si>
  <si>
    <t>อาจารย์ ว่าที่ร้อยตรี ดร.ปรมินทร์ นาระทะ</t>
  </si>
  <si>
    <t>ผู้ช่วยศาสตราจารย์ ดร.ผานิตย์ นาขยัน</t>
  </si>
  <si>
    <t>ผู้ช่วยศาสตราจารย์ ดร.รัชชานนท์ สมบูรณ์ชัย</t>
  </si>
  <si>
    <t>ผู้ช่วยศาสตราจารย์ ดร.เจนจิรา หม่องอ้น</t>
  </si>
  <si>
    <t>รองศาสตราจารย์ ดร.ณัฐดนัย ลิขิตตระการ</t>
  </si>
  <si>
    <t>ผู้ช่วยศาสตราจารย์ ดร.ฉัตรสุดา เผือกใจแผ้ว</t>
  </si>
  <si>
    <t>อาจารย์ ดร.กุลชา ชยรพ</t>
  </si>
  <si>
    <t>นายจักรพงษ์ สุภาวรรณ์</t>
  </si>
  <si>
    <t>ผู้ช่วยศาสตราจารย์ ดร.โชคชัย ยาทองไชย</t>
  </si>
  <si>
    <t>อาจารย์ ดร.จักรพงษ์ ไชยวงศ์</t>
  </si>
  <si>
    <t>ผู้ช่วยศาสตราจารย์ ดร.นภัสถ์ จันทร์มี</t>
  </si>
  <si>
    <t>อาจารย์ ดร.สุภาพร ดาวทอง</t>
  </si>
  <si>
    <t>รองศาสตราจารย์ ดร.ศุภธิดา อ่ำทอง</t>
  </si>
  <si>
    <t>รองศาสตราจารย์ ดร.ดวงพร อมรเลิศพิศาล</t>
  </si>
  <si>
    <t>ผู้ช่วยศาสตราจารย์ ดร.ปฏิภาณ สุทธิกุลบุตร</t>
  </si>
  <si>
    <t>ผู้ช่วยศาสตราจารย์กริ่งกาญจน์ เจริญกุล</t>
  </si>
  <si>
    <t>ผู้ช่วยศาสตราจารย์ ดร.จีราภรณ์ อินทสาร</t>
  </si>
  <si>
    <t>ผู้ช่วยศาสตราจารย์ ดร.วาสนา วิรุญรัตน์</t>
  </si>
  <si>
    <t>ผู้ช่วยศาสตราจารย์ ดร.สาวิกา กอนแสง</t>
  </si>
  <si>
    <t>อาจารย์ ดร.วงค์พันธ์ พรหมวงศ์</t>
  </si>
  <si>
    <t> 10100407 </t>
  </si>
  <si>
    <t>แมลงกับสังคมมนุษย์</t>
  </si>
  <si>
    <t>1 </t>
  </si>
  <si>
    <t> 10100410 </t>
  </si>
  <si>
    <t>พืชทะเลทราย</t>
  </si>
  <si>
    <t> 3 (2-3-5)</t>
  </si>
  <si>
    <t>อาจารย์ ดร.ชัชวิจก์ ถนอมถิ่น</t>
  </si>
  <si>
    <t> 10100413 </t>
  </si>
  <si>
    <t>การพัฒนาชนบทตามภูมิสังคมไทย</t>
  </si>
  <si>
    <t> W</t>
  </si>
  <si>
    <t> 10100415 </t>
  </si>
  <si>
    <t>การประยุกต์ใช้แผนที่และภาพถ่ายทางอากาศเพื่อการเกษตรและสิ่งแวดล้อม</t>
  </si>
  <si>
    <t> 10100416 </t>
  </si>
  <si>
    <t>การประยุกต์ใช้โดรนเพื่อการเกษตรและสิ่งแวดล้อม</t>
  </si>
  <si>
    <t> 10100417 </t>
  </si>
  <si>
    <t>พฤกษเคมีประยุกต์ด้านอารักขาพืช</t>
  </si>
  <si>
    <t> 10100418 </t>
  </si>
  <si>
    <t>เทคโนโลยีการผลิตกาแฟคุณภาพ</t>
  </si>
  <si>
    <t> 10100420 </t>
  </si>
  <si>
    <t>กัญชง กัญชา และพืชกระท่อม : พืชเสพติดสู่พืชเศรษฐกิจชนิดใหม่</t>
  </si>
  <si>
    <t>ผู้ช่วยศาสตราจารย์ ดร.เนตรนภา อินสลุด</t>
  </si>
  <si>
    <t>ผู้ช่วยศาสตราจารย์ ดร.สุธีระ เหิมฮึก</t>
  </si>
  <si>
    <t> 10102191 </t>
  </si>
  <si>
    <t>การปฏิบัติงานฟาร์ม 1</t>
  </si>
  <si>
    <t> 1 (0-3-1)</t>
  </si>
  <si>
    <t> 10102200 </t>
  </si>
  <si>
    <t>หลักการขยายพันธุ์พืช</t>
  </si>
  <si>
    <t>ผู้ช่วยศาสตราจารย์ ดร.นพพร บุญปลอด</t>
  </si>
  <si>
    <t> 10102201 </t>
  </si>
  <si>
    <t>หลักการพืชสวน</t>
  </si>
  <si>
    <t>ศาสตราจารย์ ดร.สิริวัฒน์ วงษ์ศิริ</t>
  </si>
  <si>
    <t>รองศาสตราจารย์ ดร.สิริวัฒน์ สาครวาสี</t>
  </si>
  <si>
    <t> 10102202 </t>
  </si>
  <si>
    <t>เกษตรกรรมแห่งอนาคต</t>
  </si>
  <si>
    <t> 4 (3-3-7)</t>
  </si>
  <si>
    <t> 10102291 </t>
  </si>
  <si>
    <t>การปฏิบัติงานฟาร์มพืชสวน 1</t>
  </si>
  <si>
    <t> 10102292 </t>
  </si>
  <si>
    <t>การปฏิบัติงานฟาร์มพืชสวน 2</t>
  </si>
  <si>
    <t> 10102311 </t>
  </si>
  <si>
    <t>เกษตรอินทรีย์</t>
  </si>
  <si>
    <t> 10102330 </t>
  </si>
  <si>
    <t>สรีรวิทยาพืชสวน</t>
  </si>
  <si>
    <t>อาจารย์ ดร.ปิยธิดา อำนวยการ</t>
  </si>
  <si>
    <t> 10102351 </t>
  </si>
  <si>
    <t>เทคโนโลยีชีวภาพพืชสวน</t>
  </si>
  <si>
    <t> 10102393 </t>
  </si>
  <si>
    <t>การปฏิบัติงานฟาร์มพืชสวน 3</t>
  </si>
  <si>
    <t>อาจารย์ ดร.ประนอม ยังคำมั่น</t>
  </si>
  <si>
    <t> 10102394 </t>
  </si>
  <si>
    <t>การปฏิบัติงานฟาร์มพืชสวน 4</t>
  </si>
  <si>
    <t> 10102457 </t>
  </si>
  <si>
    <t>เทคนิคการวางแผนทดลองและการวิจัยทางพืชสวน</t>
  </si>
  <si>
    <t> 10102474 </t>
  </si>
  <si>
    <t>การผลิตพืชสวนที่ดีและเหมาะสม</t>
  </si>
  <si>
    <t> 10103300 </t>
  </si>
  <si>
    <t>วัสดุพืชพรรณและการจำแนกไม้ดอก</t>
  </si>
  <si>
    <t> 10103360 </t>
  </si>
  <si>
    <t>การออกแบบจัดสวนและวัสดุพืชพรรณ</t>
  </si>
  <si>
    <t> 10103451 </t>
  </si>
  <si>
    <t>เทคโนโลยีการเลี้ยงเนื้อเยื่อพืช</t>
  </si>
  <si>
    <t> 10104413 </t>
  </si>
  <si>
    <t>การผลิตเห็ด</t>
  </si>
  <si>
    <t> 10104426 </t>
  </si>
  <si>
    <t>พืชผักเศรษฐกิจ</t>
  </si>
  <si>
    <t> 10105350 </t>
  </si>
  <si>
    <t>เทคโนโลยีการขยายพันธุ์ไม้ผล</t>
  </si>
  <si>
    <t> 10105454 </t>
  </si>
  <si>
    <t>ไม้ผลอุตสาหกรรม</t>
  </si>
  <si>
    <t> 10105472 </t>
  </si>
  <si>
    <t>ระบบการผลิตและการสร้างสวนไม้ผล</t>
  </si>
  <si>
    <t> 10105473 </t>
  </si>
  <si>
    <t>การผลิตไม้ผลนอกฤดู</t>
  </si>
  <si>
    <t> 10113301 </t>
  </si>
  <si>
    <t>หลักการส่งเสริมการเกษตร</t>
  </si>
  <si>
    <t>รองศาสตราจารย์ ดร.พุฒิสรรค์ เครือคำ</t>
  </si>
  <si>
    <t>รองศาสตราจารย์ ดร.สายสกุล ฟองมูล</t>
  </si>
  <si>
    <t> 10113302 </t>
  </si>
  <si>
    <t>ระบบนิเวศวิทยาทางการเกษตรแบบยั่งยืน</t>
  </si>
  <si>
    <t>อาจารย์ ดร.นภารัศม์ เวชสิทธิ์นิรภัย</t>
  </si>
  <si>
    <t> 10113311 </t>
  </si>
  <si>
    <t>หลักการสื่อสารเกษตรในยุคดิจิทัล</t>
  </si>
  <si>
    <t>รองศาสตราจารย์ ว่าที่ร้อยตรี ดร.นคเรศ รังควัต</t>
  </si>
  <si>
    <t>ผู้ช่วยศาสตราจารย์ ดร.ปิยะ พละปัญญา</t>
  </si>
  <si>
    <t> 10113314 </t>
  </si>
  <si>
    <t>การถ่ายภาพและการผลิตวีดิทัศน์ดิจิทัลทางการเกษตร</t>
  </si>
  <si>
    <t> 3 (2-2-5)</t>
  </si>
  <si>
    <t> 10113320 </t>
  </si>
  <si>
    <t>การวิเคราะห์ข้อมูลทางการส่งเสริมการเกษตร</t>
  </si>
  <si>
    <t>ผู้ช่วยศาสตราจารย์ ดร.พหล ศักดิ์คะทัศน์</t>
  </si>
  <si>
    <t> 10113351 </t>
  </si>
  <si>
    <t>การพัฒนาชุมชนและสังคมเกษตร</t>
  </si>
  <si>
    <t>รองศาสตราจารย์ ดร.จักรพงษ์ พวงงามชื่น</t>
  </si>
  <si>
    <t> 10113459 </t>
  </si>
  <si>
    <t>การจัดการท่องเที่ยวเชิงเกษตร</t>
  </si>
  <si>
    <t> 10119190 </t>
  </si>
  <si>
    <t>การปฏิบัติงานฟาร์มทั่วไป</t>
  </si>
  <si>
    <t>อาจารย์ ดร.วาริน สุทนต์</t>
  </si>
  <si>
    <t>รองศาสตราจารย์ ดร.ระวี คเณชาบริรักษ์</t>
  </si>
  <si>
    <t>ผู้ช่วยศาสตราจารย์ ดร.ฉันทนา ซูแสวงทรัพย์</t>
  </si>
  <si>
    <t>4 </t>
  </si>
  <si>
    <t>5 </t>
  </si>
  <si>
    <t> 10119204 </t>
  </si>
  <si>
    <t>หลักการอารักขาพืช</t>
  </si>
  <si>
    <t> 10119205 </t>
  </si>
  <si>
    <t>การจัดการทรัพยากรดินและน้ำ</t>
  </si>
  <si>
    <t>ผู้ช่วยศาสตราจารย์ ดร.วีณา นิลวงศ์</t>
  </si>
  <si>
    <t>6 </t>
  </si>
  <si>
    <t>7 </t>
  </si>
  <si>
    <t>8 </t>
  </si>
  <si>
    <t>9 </t>
  </si>
  <si>
    <t> 10119208 </t>
  </si>
  <si>
    <t>เทคโนโลยี เก็บเกี่ยว แปรรูป และบรรจุภัณฑ์ สำหรับผลผลิตพืช</t>
  </si>
  <si>
    <t>ผู้ช่วยศาสตราจารย์ ดร.จักรพงษ์ กางโสภา</t>
  </si>
  <si>
    <t>อาจารย์ ดร.ดวงใจ น้อยวัน</t>
  </si>
  <si>
    <t> 10119301 </t>
  </si>
  <si>
    <t>หลักพืชกรรม</t>
  </si>
  <si>
    <t>อาจารย์ ดร.ธิดารัตน์ ศิริบูรณ์</t>
  </si>
  <si>
    <t> 10120301 </t>
  </si>
  <si>
    <t>พืชไร่เศรษฐกิจและปัจจัยสิ่งแวดล้อม</t>
  </si>
  <si>
    <t>อาจารย์ ดร.จุฑามาศ อาจนาเสียว</t>
  </si>
  <si>
    <t> 10120401 </t>
  </si>
  <si>
    <t>การปรับปรุงพันธุ์พืชไร่</t>
  </si>
  <si>
    <t>ผู้ช่วยศาสตราจารย์ ดร.ปัทมา หาญนอก</t>
  </si>
  <si>
    <t>ผู้ช่วยศาสตราจารย์ ดร.รัชนี พุทธา</t>
  </si>
  <si>
    <t> 10120404 </t>
  </si>
  <si>
    <t>กระบวนการผลิตข้าว</t>
  </si>
  <si>
    <t> 10120406 </t>
  </si>
  <si>
    <t>เทคนิคการปรับปรุงพันธุ์พืช</t>
  </si>
  <si>
    <t> 10120408 </t>
  </si>
  <si>
    <t>การผลิตเมล็ดพันธุ์เพื่อการค้า</t>
  </si>
  <si>
    <t>อาจารย์ภรนาลินท์ สิงหบำรุง</t>
  </si>
  <si>
    <t> 10120409 </t>
  </si>
  <si>
    <t>กระบวนการจัดการเมล็ดเพื่อธุรกิจเมล็ดพันธุ์</t>
  </si>
  <si>
    <t> 10120412 </t>
  </si>
  <si>
    <t>เทคโนโลยีการผลิตพืชเพื่อเป็นอาหารฟังก์ชั่น</t>
  </si>
  <si>
    <t> 10120414 </t>
  </si>
  <si>
    <t>การวิเคราะห์และศึกษากราฟฟิคสำหรับข้อมูลการเกษตร</t>
  </si>
  <si>
    <t> 10120415 </t>
  </si>
  <si>
    <t>การจัดการแปลงปลูกและน้ำเพื่อการผลิตพืชไร่</t>
  </si>
  <si>
    <t>( สำหรับ วิชาเอกพืชไร่ หลักสูตร 4 ปี รหัส 65)</t>
  </si>
  <si>
    <t> 10120496 </t>
  </si>
  <si>
    <t>ปัญหาพิเศษด้านพืชไร่</t>
  </si>
  <si>
    <t> 3 (0-9-0)</t>
  </si>
  <si>
    <t> 10121201 </t>
  </si>
  <si>
    <t>อนุกรมวิธานและความหลากหลายของพืชสมุนไพร</t>
  </si>
  <si>
    <t>อาจารย์วินัย แสงแก้ว</t>
  </si>
  <si>
    <t> 10121202 </t>
  </si>
  <si>
    <t>หลักการผลิตพืชสมุนไพร</t>
  </si>
  <si>
    <t> 10121301 </t>
  </si>
  <si>
    <t>การฝึกทักษะทางสมุนไพร</t>
  </si>
  <si>
    <t>อาจารย์ ดร.เทิดศักดิ์ โทณลักษณ์</t>
  </si>
  <si>
    <t> 10121302 </t>
  </si>
  <si>
    <t>พืชสมุนไพรวิเคราะห์</t>
  </si>
  <si>
    <t>ดร.นรินทร์ ท้าวแก่นจันทร์</t>
  </si>
  <si>
    <t> 10121405 </t>
  </si>
  <si>
    <t>พืชสมุนไพรวงศ์ขิง</t>
  </si>
  <si>
    <t> 10123301 </t>
  </si>
  <si>
    <t>ความอุดมสมบูรณ์ของดิน</t>
  </si>
  <si>
    <t> 10123304 </t>
  </si>
  <si>
    <t>จุลชีววิทยาของดิน</t>
  </si>
  <si>
    <t> 10123306 </t>
  </si>
  <si>
    <t>การอนุรักษ์ดินและน้ำเบื้องต้น</t>
  </si>
  <si>
    <t> 10123402 </t>
  </si>
  <si>
    <t>การใช้ปุ๋ยเพื่อการเกษตรที่ยั่งยืนและสิ่งแวดล้อม</t>
  </si>
  <si>
    <t> 10123405 </t>
  </si>
  <si>
    <t>เคมีดินเพื่อการเกษตร</t>
  </si>
  <si>
    <t> 10124201 </t>
  </si>
  <si>
    <t>กีฎวิทยาเบื้องต้น</t>
  </si>
  <si>
    <t> 10124202 </t>
  </si>
  <si>
    <t>โรคพืชเบื้องต้น</t>
  </si>
  <si>
    <t>ผู้ช่วยศาสตราจารย์ ดร.พิภัทร เจียมพิริยะกุล</t>
  </si>
  <si>
    <t> 10124203 </t>
  </si>
  <si>
    <t>วัชพืชเบื้องต้น</t>
  </si>
  <si>
    <t> 10125301 </t>
  </si>
  <si>
    <t>หลักการจัดการทรัพยากรป่าไม้</t>
  </si>
  <si>
    <t>ผู้ช่วยศาสตราจารย์ ดร.วิชญ์ภาส สังพาลี</t>
  </si>
  <si>
    <t> 10125302 </t>
  </si>
  <si>
    <t>รุกขวิทยาป่าไม้</t>
  </si>
  <si>
    <t> 10125303 </t>
  </si>
  <si>
    <t>การปลูกสร้างสวนป่า และการฟื้นฟูป่าอย่างยั่งยืน</t>
  </si>
  <si>
    <t> 10125305 </t>
  </si>
  <si>
    <t>หลักนิเวศวิทยาป่าไม้</t>
  </si>
  <si>
    <t> 10125306 </t>
  </si>
  <si>
    <t>วนเกษตร</t>
  </si>
  <si>
    <t> 10126301 </t>
  </si>
  <si>
    <t>หลักการเกษตรอินทรีย์</t>
  </si>
  <si>
    <t>ผู้ช่วยศาสตราจารย์ ดร.ทองเลียน บัวจูม</t>
  </si>
  <si>
    <t>ผู้ช่วยศาสตราจารย์ ดร.นิสรา กิจเจริญ</t>
  </si>
  <si>
    <t> 10126391 </t>
  </si>
  <si>
    <t>การปฏิบัติงานฟาร์มเกษตรอินทรีย์</t>
  </si>
  <si>
    <t> 10126401 </t>
  </si>
  <si>
    <t>การบริหารจัดการศัตรูพืชในระบบเกษตรอินทรีย์</t>
  </si>
  <si>
    <t> 10126406 </t>
  </si>
  <si>
    <t>มาตรฐานและการควบคุมคุณภาพพืชอินทรีย์</t>
  </si>
  <si>
    <t> 10126407 </t>
  </si>
  <si>
    <t>เกษตรธรรมชาติ</t>
  </si>
  <si>
    <t> 10126496 </t>
  </si>
  <si>
    <t>ปัญหาพิเศษด้านเกษตรอินทรีย์</t>
  </si>
  <si>
    <t>อาจารย์ ดร.กฤติยา ทองคุ้ม</t>
  </si>
  <si>
    <t> 10126497 </t>
  </si>
  <si>
    <t>การฝึกงานด้านเกษตรอินทรีย์</t>
  </si>
  <si>
    <t> 3 (0-270-0)</t>
  </si>
  <si>
    <t> 20102694 </t>
  </si>
  <si>
    <t>วิทยานิพนธ์ 4</t>
  </si>
  <si>
    <t> 12 (0-36-0)</t>
  </si>
  <si>
    <t> กฏ430 </t>
  </si>
  <si>
    <t>นิเวศวิทยาของแมลง</t>
  </si>
  <si>
    <t> กฏ450 </t>
  </si>
  <si>
    <t>หลักการควบคุมแมลงศัตรูพืช</t>
  </si>
  <si>
    <t> กฏ452 </t>
  </si>
  <si>
    <t>การควบคุมแมลงศัตรูพืชโดยชีววิธี</t>
  </si>
  <si>
    <t> กฏ472 </t>
  </si>
  <si>
    <t>แมลงกินได้</t>
  </si>
  <si>
    <t> ดป491 </t>
  </si>
  <si>
    <t>สัมมนา</t>
  </si>
  <si>
    <t> 1 (0-2-1)</t>
  </si>
  <si>
    <t> ดป498 </t>
  </si>
  <si>
    <t>ปัญหาพิเศษ</t>
  </si>
  <si>
    <t> ผษ101 </t>
  </si>
  <si>
    <t> ผษ497 </t>
  </si>
  <si>
    <t>สหกิจศึกษา</t>
  </si>
  <si>
    <t> 9 (0-270-0)</t>
  </si>
  <si>
    <t> ผษ498 </t>
  </si>
  <si>
    <t>การเรียนรู้อิสระ</t>
  </si>
  <si>
    <t> ผษ499 </t>
  </si>
  <si>
    <t>การศึกษา หรือ ฝึกงาน หรือ ฝึกอบรมต่างประเทศ</t>
  </si>
  <si>
    <t> พร440 </t>
  </si>
  <si>
    <t>เทคนิคเกี่ยวกับเมล็ดพันธุ์</t>
  </si>
  <si>
    <t> พร441 </t>
  </si>
  <si>
    <t>การผลิตเมล็ดพันธุ์</t>
  </si>
  <si>
    <t> พร452 </t>
  </si>
  <si>
    <t> พร455 </t>
  </si>
  <si>
    <t>ระบบการเกษตร</t>
  </si>
  <si>
    <t> พร498 </t>
  </si>
  <si>
    <t> พร499 </t>
  </si>
  <si>
    <t> พส201 </t>
  </si>
  <si>
    <t> พส303 </t>
  </si>
  <si>
    <t>กล้วยไม้เบื้องต้น</t>
  </si>
  <si>
    <t> พส351 </t>
  </si>
  <si>
    <t> พส393 </t>
  </si>
  <si>
    <t> พส413 </t>
  </si>
  <si>
    <t> พส415 </t>
  </si>
  <si>
    <t>ไม้ผลเขตร้อน</t>
  </si>
  <si>
    <t> พส420 </t>
  </si>
  <si>
    <t>การปรับปรุงพันธุ์พืชสวน</t>
  </si>
  <si>
    <t> พส421 </t>
  </si>
  <si>
    <t>การผลิตเมล็ดพันธุ์ผัก</t>
  </si>
  <si>
    <t> พส423 </t>
  </si>
  <si>
    <t>เทคโนโลยีเมล็ดพันธุ์พืชสวน</t>
  </si>
  <si>
    <t> พส424 </t>
  </si>
  <si>
    <t>เทคนิคการผสมพันธุ์ผัก</t>
  </si>
  <si>
    <t> พส426 </t>
  </si>
  <si>
    <t> พส430 </t>
  </si>
  <si>
    <t>สรีรวิทยาหลังการเก็บเกี่ยวพืชสวน</t>
  </si>
  <si>
    <t> พส440 </t>
  </si>
  <si>
    <t>การควบคุมสิ่งแวดล้อมในพืชสวน</t>
  </si>
  <si>
    <t> พส444 </t>
  </si>
  <si>
    <t>การจัดการฟาร์มผัก</t>
  </si>
  <si>
    <t> พส446 </t>
  </si>
  <si>
    <t>การจัดการทางพืชสวนในกระแสโลกาภิวัฒน์</t>
  </si>
  <si>
    <t> พส451 </t>
  </si>
  <si>
    <t> พส457 </t>
  </si>
  <si>
    <t> พส466 </t>
  </si>
  <si>
    <t>ผักสวนครัว</t>
  </si>
  <si>
    <t>( ยกเว้นนักศึกษาสาขาพืชผัก)</t>
  </si>
  <si>
    <t> พส497 </t>
  </si>
  <si>
    <t>การฝึกงาน</t>
  </si>
  <si>
    <t> พส498 </t>
  </si>
  <si>
    <t> 3 (0-0-0)</t>
  </si>
  <si>
    <t> พส499 </t>
  </si>
  <si>
    <t> 1 (1-0-2)</t>
  </si>
  <si>
    <t> รพ300 </t>
  </si>
  <si>
    <t> รพ411 </t>
  </si>
  <si>
    <t>โรคพืชที่เกิดจากเชื้อรา</t>
  </si>
  <si>
    <t>ผู้ช่วยศาสตราจารย์ ดร.สุรีย์วัลย์ เมฆกมล</t>
  </si>
  <si>
    <t> รพ450 </t>
  </si>
  <si>
    <t>หลักการควบคุมโรคพืช</t>
  </si>
  <si>
    <t> รพ470 </t>
  </si>
  <si>
    <t>การวินิจฉัยโรคพืช</t>
  </si>
  <si>
    <t> วพ320 </t>
  </si>
  <si>
    <t>วัชพืชสำคัญทางเศรษฐกิจ</t>
  </si>
  <si>
    <t> วพ361 </t>
  </si>
  <si>
    <t>การจัดการวัชพืชในสนามหญ้า</t>
  </si>
  <si>
    <t> 3 (2-3-6)</t>
  </si>
  <si>
    <t> วพ363 </t>
  </si>
  <si>
    <t>วัชพืชน้ำ</t>
  </si>
  <si>
    <t> วพ440 </t>
  </si>
  <si>
    <t>สารกำจัดวัชพืช</t>
  </si>
  <si>
    <t> วพ450 </t>
  </si>
  <si>
    <t>หลักการควบคุมวัชพืช</t>
  </si>
  <si>
    <t> วส497 </t>
  </si>
  <si>
    <t> 1 (1-0-1)</t>
  </si>
  <si>
    <t> วส498 </t>
  </si>
  <si>
    <t> สก304 </t>
  </si>
  <si>
    <t>วิสาหกิจชุมชนในงานส่งเสริมการเกษตร</t>
  </si>
  <si>
    <t>ผู้ช่วยศาสตราจารย์ ดร.กังสดาล กนกหงษ์</t>
  </si>
  <si>
    <t> สก322 </t>
  </si>
  <si>
    <t>การจัดการธุรกิจเกษตรสมัยใหม่</t>
  </si>
  <si>
    <t> สก351 </t>
  </si>
  <si>
    <t> สก415 </t>
  </si>
  <si>
    <t>การสื่อสารเพื่อชุมชน</t>
  </si>
  <si>
    <t> สก459 </t>
  </si>
  <si>
    <t>ชุมชนชนบทกับการพัฒนาการเกษตร</t>
  </si>
  <si>
    <t> อพ499 </t>
  </si>
  <si>
    <t> 10100402 </t>
  </si>
  <si>
    <t>เทคโนโลยีการผลิตศัตรูธรรมชาติ</t>
  </si>
  <si>
    <t> 10100403 </t>
  </si>
  <si>
    <t> 10100496 </t>
  </si>
  <si>
    <t> 10100499 </t>
  </si>
  <si>
    <t> 6 (0-270-0)</t>
  </si>
  <si>
    <t> 10102192 </t>
  </si>
  <si>
    <t>การปฏิบัติงานฟาร์ม 2</t>
  </si>
  <si>
    <t> 10102420 </t>
  </si>
  <si>
    <t> 10102423 </t>
  </si>
  <si>
    <t> 10102430 </t>
  </si>
  <si>
    <t> 10102446 </t>
  </si>
  <si>
    <t>การจัดการทางพืชสวนในกระแสโลกาภิวัตน์</t>
  </si>
  <si>
    <t> 10103210 </t>
  </si>
  <si>
    <t>การขยายพันธุ์ไม้ดอกไม้ประดับ</t>
  </si>
  <si>
    <t> 10103303 </t>
  </si>
  <si>
    <t> 10103410 </t>
  </si>
  <si>
    <t>การผลิตไม้ดอกเชิงพาณิชย์</t>
  </si>
  <si>
    <t> 10103422 </t>
  </si>
  <si>
    <t>การผลิตและเทคโนโลยีเมล็ดพันธุ์ไม้ดอก</t>
  </si>
  <si>
    <t> 10104301 </t>
  </si>
  <si>
    <t>หลักการผลิตผัก</t>
  </si>
  <si>
    <t> 10104421 </t>
  </si>
  <si>
    <t> 10104452 </t>
  </si>
  <si>
    <t>เทคโนโลยีการผลิตผัก</t>
  </si>
  <si>
    <t> 10104466 </t>
  </si>
  <si>
    <t> 10105302 </t>
  </si>
  <si>
    <t>ไม้ผลเบื้องต้น</t>
  </si>
  <si>
    <t> 10105416 </t>
  </si>
  <si>
    <t>ไม้ผลเขตกึ่งร้อน</t>
  </si>
  <si>
    <t> 10105417 </t>
  </si>
  <si>
    <t>ไม้ผลเขตหนาว</t>
  </si>
  <si>
    <t> 10113303 </t>
  </si>
  <si>
    <t>ศาสตร์พระราชากับงานส่งเสริมการเกษตร</t>
  </si>
  <si>
    <t>อาจารย์ ดร.ปภพ จี้รัตน์</t>
  </si>
  <si>
    <t> 10113312 </t>
  </si>
  <si>
    <t>การผลิตสื่อดิจิทัลทางการเกษตร</t>
  </si>
  <si>
    <t> 10113317 </t>
  </si>
  <si>
    <t>การผลิตสื่อสิ่งพิมพ์ทางการเกษตร</t>
  </si>
  <si>
    <t> 10113321 </t>
  </si>
  <si>
    <t>การวิจัยทางการส่งเสริมการเกษตร</t>
  </si>
  <si>
    <t> 10113403 </t>
  </si>
  <si>
    <t>การจัดการทรัพยากรและสิ่งแวดล้อมในชุมชน</t>
  </si>
  <si>
    <t> 10113415 </t>
  </si>
  <si>
    <t>การสื่อสารชุมชนเพื่องานส่งเสริมการเกษตร</t>
  </si>
  <si>
    <t> 10113462 </t>
  </si>
  <si>
    <t>การจัดการความรู้ในชุมชน</t>
  </si>
  <si>
    <t> 10113497 </t>
  </si>
  <si>
    <t> 10119101 </t>
  </si>
  <si>
    <t>หลักเกษตรกรรม</t>
  </si>
  <si>
    <t> 10119202 </t>
  </si>
  <si>
    <t>สถิติ การวางแผนการทดลอง และการวิเคราะห์ข้อมูลทางการเกษตร</t>
  </si>
  <si>
    <t> 10119206 </t>
  </si>
  <si>
    <t>ธุรกิจเกษตร</t>
  </si>
  <si>
    <t> 10119207 </t>
  </si>
  <si>
    <t>การใช้ระบบเกษตรอัจฉริยะ และเครื่องจักรกลการเกษตรสมัยใหม่</t>
  </si>
  <si>
    <t>ผู้ช่วยศาสตราจารย์ ดร.ธงชัย มณีชูเกตุ</t>
  </si>
  <si>
    <t>รองศาสตราจารย์ ดร.ชวโรจน์ ใจสิน</t>
  </si>
  <si>
    <t> 10119209 </t>
  </si>
  <si>
    <t>หลักการส่งเสริมการเกษตรและการผลิตสื่อดิจิทัลทางการเกษตร</t>
  </si>
  <si>
    <t> 10120391 </t>
  </si>
  <si>
    <t>การปฏิบัติงานฟาร์มพืชไร่</t>
  </si>
  <si>
    <t> 10120402 </t>
  </si>
  <si>
    <t>เทคโนโลยีชีวภาพทางพืช</t>
  </si>
  <si>
    <t> 10120403 </t>
  </si>
  <si>
    <t>เทคนิคเกี่ยวกับเมล็ดพันธุ์พืชไร่</t>
  </si>
  <si>
    <t> 10120405 </t>
  </si>
  <si>
    <t>สรีรวิทยาการผลิตพืชไร่</t>
  </si>
  <si>
    <t> 10120407 </t>
  </si>
  <si>
    <t>ชีวโมเลกุลเพื่อการเกษตร</t>
  </si>
  <si>
    <t> 10120410 </t>
  </si>
  <si>
    <t> C</t>
  </si>
  <si>
    <t> 10120497 </t>
  </si>
  <si>
    <t>การฝึกงานด้านพืชไร่</t>
  </si>
  <si>
    <t> 10121303 </t>
  </si>
  <si>
    <t>หลักการแพทย์แผนไทยและสมุนไพร</t>
  </si>
  <si>
    <t> 10121304 </t>
  </si>
  <si>
    <t>การเพาะเลี้ยงเนื้อเยื่อพืชสมุนไพร</t>
  </si>
  <si>
    <t> 10121402 </t>
  </si>
  <si>
    <t>เทคโนโลยีการแปรรูปผลิตภัณฑ์สมุนไพร</t>
  </si>
  <si>
    <t> 10121403 </t>
  </si>
  <si>
    <t>เทคโนโลยีชีวภาพทางพืชสมุนไพร</t>
  </si>
  <si>
    <t> 10121404 </t>
  </si>
  <si>
    <t>วิทยาการเมล็ดพันธุ์พืชสมุนไพร</t>
  </si>
  <si>
    <t> 10121408 </t>
  </si>
  <si>
    <t>สมุนไพรเพื่อการเภสัชกรรม</t>
  </si>
  <si>
    <t> 10122402 </t>
  </si>
  <si>
    <t>สารเสริมทางใบ</t>
  </si>
  <si>
    <t> 10123302 </t>
  </si>
  <si>
    <t>การวิเคราะห์ดินและพืช</t>
  </si>
  <si>
    <t> 10123303 </t>
  </si>
  <si>
    <t>การสำรวจดิน</t>
  </si>
  <si>
    <t> 10123305 </t>
  </si>
  <si>
    <t>ฟิสิกส์ของดิน</t>
  </si>
  <si>
    <t> 10123403 </t>
  </si>
  <si>
    <t>การปรับปรุงดิน</t>
  </si>
  <si>
    <t> 10123407 </t>
  </si>
  <si>
    <t>ดินปลูกข้าวและการจัดการ</t>
  </si>
  <si>
    <t> 10123415 </t>
  </si>
  <si>
    <t>ภูมิสารสนเทศเพื่อการเกษตรและสิ่งแวดล้อม</t>
  </si>
  <si>
    <t> 10124204 </t>
  </si>
  <si>
    <t>ศัตรูพืชที่สำคัญทางเศรษฐกิจ</t>
  </si>
  <si>
    <t> 10124205 </t>
  </si>
  <si>
    <t>สารเคมีป้องกันกำจัดศัตรูพืช</t>
  </si>
  <si>
    <t> 10124206 </t>
  </si>
  <si>
    <t>หลักการบริหารจัดการศัตรูพืชแบบบูรณาการ</t>
  </si>
  <si>
    <t> 10124301 </t>
  </si>
  <si>
    <t>สัณฐานวิทยาของแมลง</t>
  </si>
  <si>
    <t> 10124304 </t>
  </si>
  <si>
    <t> 10124307 </t>
  </si>
  <si>
    <t>การจำแนกวัชพืช</t>
  </si>
  <si>
    <t> 10124309 </t>
  </si>
  <si>
    <t> 10124403 </t>
  </si>
  <si>
    <t>หลักอนุกรมวิธานของแมลง</t>
  </si>
  <si>
    <t> 10124405 </t>
  </si>
  <si>
    <t>โรคพืชสำคัญทางเศรษฐกิจ</t>
  </si>
  <si>
    <t> 10125304 </t>
  </si>
  <si>
    <t>เทคนิควิจัยเพื่องานทรัพยากรป่าไม้</t>
  </si>
  <si>
    <t> 10125307 </t>
  </si>
  <si>
    <t>การจัดการป่าชุมชน</t>
  </si>
  <si>
    <t> 10125402 </t>
  </si>
  <si>
    <t>ภูมิสารสนเทศเพื่องานทรัพยากรป่าไม้</t>
  </si>
  <si>
    <t> 10125406 </t>
  </si>
  <si>
    <t>ภูมิปัญญาท้องถิ่นกับการจัดการทรัพยากรป่าไม้</t>
  </si>
  <si>
    <t>ผู้ช่วยศาสตราจารย์ ดร.ขนิษฐา เสถียรพีระกุล</t>
  </si>
  <si>
    <t> 10125496 </t>
  </si>
  <si>
    <t>ปัญหาพิเศษด้านทรัพยากรป่าไม้และการจัดการ</t>
  </si>
  <si>
    <t> 10126302 </t>
  </si>
  <si>
    <t>การผลิต เก็บเกี่ยว และการแปรรูปอาหารอินทรีย์</t>
  </si>
  <si>
    <t> 10126303 </t>
  </si>
  <si>
    <t>การบริหารจัดการดิน และการผลิตปุ๋ยในระบบเกษตรอินทรีย์</t>
  </si>
  <si>
    <t> 10126404 </t>
  </si>
  <si>
    <t>จุลินทรีย์ในระบบเกษตรอินทรีย์</t>
  </si>
  <si>
    <t> 10126405 </t>
  </si>
  <si>
    <t>เทคโนโลยีการผลิตพืชอินทรีย์</t>
  </si>
  <si>
    <t> กค389 </t>
  </si>
  <si>
    <t>สถิติสำหรับงานวิจัยทางการเกษตร</t>
  </si>
  <si>
    <t> กค489 </t>
  </si>
  <si>
    <t> 3 (0-9-3)</t>
  </si>
  <si>
    <t> กค499 </t>
  </si>
  <si>
    <t> กฏ320 </t>
  </si>
  <si>
    <t>แมลงศัตรูสำคัญทางเศรษฐกิจ</t>
  </si>
  <si>
    <t> กฏ431 </t>
  </si>
  <si>
    <t> ดป300 </t>
  </si>
  <si>
    <t>หลักปฐพีศาสตร์</t>
  </si>
  <si>
    <t> ดป423 </t>
  </si>
  <si>
    <t> ดป426 </t>
  </si>
  <si>
    <t>วัสดุปรับปรุงดิน</t>
  </si>
  <si>
    <t> ดป433 </t>
  </si>
  <si>
    <t> ดป444 </t>
  </si>
  <si>
    <t>การประเมินที่ดินและประยุกต์ใช้ข้อสนเทศทางดิน</t>
  </si>
  <si>
    <t>10 </t>
  </si>
  <si>
    <t>11 </t>
  </si>
  <si>
    <t>12 </t>
  </si>
  <si>
    <t>13 </t>
  </si>
  <si>
    <t>14 </t>
  </si>
  <si>
    <t>15 </t>
  </si>
  <si>
    <t> พร430 </t>
  </si>
  <si>
    <t>เทคนิคการวางแผนการทดลองและการวิเคราะห์</t>
  </si>
  <si>
    <t> พส394 </t>
  </si>
  <si>
    <t> พส410 </t>
  </si>
  <si>
    <t>ไม้ตัดดอกเพื่อการค้า</t>
  </si>
  <si>
    <t> N</t>
  </si>
  <si>
    <t> พส452 </t>
  </si>
  <si>
    <t> พส467 </t>
  </si>
  <si>
    <t>การจัดและตกแต่งดอกไม้</t>
  </si>
  <si>
    <t> พส471 </t>
  </si>
  <si>
    <t>พืชน้ำหอม</t>
  </si>
  <si>
    <t> พส475 </t>
  </si>
  <si>
    <t>ไม้ผลเศรษฐกิจ</t>
  </si>
  <si>
    <t> วส351 </t>
  </si>
  <si>
    <t>การจัดการสมุนไพรเชิงพาณิชย์</t>
  </si>
  <si>
    <t>อาจารย์ ดร.กอบลาภ อารีศรีสม</t>
  </si>
  <si>
    <t> สก301 </t>
  </si>
  <si>
    <t> สก314 </t>
  </si>
  <si>
    <t>การถ่ายภาพเพื่องานส่งเสริมการเกษตร</t>
  </si>
  <si>
    <t> สก402 </t>
  </si>
  <si>
    <t>ภูมิปัญญาและวัฒนธรรมท้องถิ่น</t>
  </si>
  <si>
    <t> สก403 </t>
  </si>
  <si>
    <t> สก404 </t>
  </si>
  <si>
    <t>กฎเกณฑ์การค้าและมาตรฐานผลผลิตและผลิตภัณฑ์ทางการเกษตร</t>
  </si>
  <si>
    <t>อาจารย์ชุมมาศ แป้งหอม</t>
  </si>
  <si>
    <t> สก411 </t>
  </si>
  <si>
    <t>การผลิตรายการวีดิทัศน์ดิจิทัลทางการเกษตร</t>
  </si>
  <si>
    <t> สก452 </t>
  </si>
  <si>
    <t>การวางแผนและประเมินผลโครงการส่งเสริมการเกษตร</t>
  </si>
  <si>
    <t> สก462 </t>
  </si>
  <si>
    <t> สก499 </t>
  </si>
  <si>
    <t> อพ320 </t>
  </si>
  <si>
    <t> อพ440 </t>
  </si>
  <si>
    <t> อพ451 </t>
  </si>
  <si>
    <t> อพ453 </t>
  </si>
  <si>
    <t>อารักขาพืชประยุกต์</t>
  </si>
  <si>
    <t>เทอม</t>
  </si>
  <si>
    <t>รดับปริญญา</t>
  </si>
  <si>
    <t>ภาค</t>
  </si>
  <si>
    <t>ปกติ</t>
  </si>
  <si>
    <t>เทอม 1/2567</t>
  </si>
  <si>
    <t>เทอม 2/2567</t>
  </si>
  <si>
    <t>หลักสูตร วท.บ. สาขาวิชาเกษตรศาสตร์</t>
  </si>
  <si>
    <t>เกษตรศาสตร์</t>
  </si>
  <si>
    <t>หลักสูตร วท.บ. สาขาวิชาพืชสวน</t>
  </si>
  <si>
    <t>ไม้ผล</t>
  </si>
  <si>
    <t>พืชสวน</t>
  </si>
  <si>
    <t>พืชสวนประดับ</t>
  </si>
  <si>
    <t>พืชผัก</t>
  </si>
  <si>
    <t>หลักสูตร วท.บ. สาขาวิชาการส่งเสริมและสื่อสารเกษตร</t>
  </si>
  <si>
    <t>กลุ่มการส่งเสริมและสื่อสารเกษตร</t>
  </si>
  <si>
    <t>การส่งเสริมและสื่อสารเกษตร</t>
  </si>
  <si>
    <t>อารักขาพืช</t>
  </si>
  <si>
    <t>ปฐพีศาสตร์</t>
  </si>
  <si>
    <t>พืชไร่</t>
  </si>
  <si>
    <t>วิทยาการสมุนไพร</t>
  </si>
  <si>
    <t>เกษตรเคมี</t>
  </si>
  <si>
    <t>กลุ่ม</t>
  </si>
  <si>
    <t>กลุ่มศึกษาทั่วไป</t>
  </si>
  <si>
    <t>กลุ่มพืชสวน</t>
  </si>
  <si>
    <t>กลุ่มเกษตรศาสตร์</t>
  </si>
  <si>
    <t>กีฏวิทยา</t>
  </si>
  <si>
    <t>โรคพืชวิทยา</t>
  </si>
  <si>
    <t>วัชพืชวิทยา</t>
  </si>
  <si>
    <t>ทรัพยากรป่าไม้และการจัดการ</t>
  </si>
  <si>
    <t>ผลรวม ของ FTES1/2</t>
  </si>
  <si>
    <t>ผลรวมทั้งหมด</t>
  </si>
  <si>
    <t>กลุ่มการส่งเสริมและสื่อสารเกษตร ผลรวม</t>
  </si>
  <si>
    <t>กลุ่มศึกษาทั่วไป ผลรวม</t>
  </si>
  <si>
    <t>ผู้ช่วยศาสตราจารย์ ดร.จุฬากร ปานะถึก</t>
  </si>
  <si>
    <t>สมทบ</t>
  </si>
  <si>
    <t>ปริญญาโท</t>
  </si>
  <si>
    <t> 20101501 </t>
  </si>
  <si>
    <t>ระเบียบวิธีวิจัยทางการเกษตร</t>
  </si>
  <si>
    <t> 20101543 </t>
  </si>
  <si>
    <t>เรื่องเฉพาะทางพืชไร่</t>
  </si>
  <si>
    <t> 20101591 </t>
  </si>
  <si>
    <t>สัมมนา 1</t>
  </si>
  <si>
    <t> 20101592 </t>
  </si>
  <si>
    <t>สัมมนา 2</t>
  </si>
  <si>
    <t> 20101691 </t>
  </si>
  <si>
    <t>วิทยานิพนธ์ 1</t>
  </si>
  <si>
    <t> 6 (0-18-0)</t>
  </si>
  <si>
    <t> 20101692 </t>
  </si>
  <si>
    <t>วิทยานิพนธ์ 2</t>
  </si>
  <si>
    <t> 20102501 </t>
  </si>
  <si>
    <t>ระเบียบและวิธีวิจัยทางพืชสวน</t>
  </si>
  <si>
    <t> 20102503 </t>
  </si>
  <si>
    <t>นวัตกรรมทางพืชสวน</t>
  </si>
  <si>
    <t> 20102505 </t>
  </si>
  <si>
    <t>เรื่องเฉพาะทางพืชสวน</t>
  </si>
  <si>
    <t>( ตกลงเวลากับอาจารย์ผู้สอน)</t>
  </si>
  <si>
    <t> 20102521 </t>
  </si>
  <si>
    <t>การปรับปรุงพันธุ์พืชสวนขั้นสูง 1</t>
  </si>
  <si>
    <t> 20102531 </t>
  </si>
  <si>
    <t>สรีรวิทยาพืชสวนขั้นสูง</t>
  </si>
  <si>
    <t> 20102591 </t>
  </si>
  <si>
    <t> 20102592 </t>
  </si>
  <si>
    <t> 20102593 </t>
  </si>
  <si>
    <t>สัมมนา 3</t>
  </si>
  <si>
    <t> 20102594 </t>
  </si>
  <si>
    <t>สัมมนา 4</t>
  </si>
  <si>
    <t> 20102691 </t>
  </si>
  <si>
    <t> 20102692 </t>
  </si>
  <si>
    <t> 20110501 </t>
  </si>
  <si>
    <t>ระเบียบวิธีวิจัยทางปฐพีศาสตร์</t>
  </si>
  <si>
    <t> 20110521 </t>
  </si>
  <si>
    <t>นิเวศวิทยาของดิน</t>
  </si>
  <si>
    <t> 20110551 </t>
  </si>
  <si>
    <t>ศักยภาพและความเหมาะสมของทรัพยากรดินเพื่อการเกษตรและสิ่งแวดล้อม</t>
  </si>
  <si>
    <t> 20110552 </t>
  </si>
  <si>
    <t>เทคโนโลยีภูมิสารสนเทศเพื่อการจัดการสิ่งแวดล้อม</t>
  </si>
  <si>
    <t> 20110591 </t>
  </si>
  <si>
    <t> 20110592 </t>
  </si>
  <si>
    <t> 20110691 </t>
  </si>
  <si>
    <t> 20118501 </t>
  </si>
  <si>
    <t>ระเบียบวิธีวิจัยสำหรับนักจัดการและพัฒนาทรัพยากร</t>
  </si>
  <si>
    <t> 20118591 </t>
  </si>
  <si>
    <t>ผู้ช่วยศาสตราจารย์ ดร.ภาวิณี อารีศรีสม</t>
  </si>
  <si>
    <t> 20118691 </t>
  </si>
  <si>
    <t> 20118692 </t>
  </si>
  <si>
    <t>( ขอเปิดรายวิชานี้เพื่อให้นักศึกษารักษาสภาพการเป็นนักศึกษา)</t>
  </si>
  <si>
    <t> 20119501 </t>
  </si>
  <si>
    <t>ระเบียบวิธีวิจัย และแนวคิดสหวิทยาการเกษตร</t>
  </si>
  <si>
    <t>อาจารย์ ดร.สุชาดา สายทิ</t>
  </si>
  <si>
    <t> 20119512 </t>
  </si>
  <si>
    <t>สหวิทยาการเกษตร</t>
  </si>
  <si>
    <t> 6 (4-6-10)</t>
  </si>
  <si>
    <t> 20119591 </t>
  </si>
  <si>
    <t> 20119594 </t>
  </si>
  <si>
    <t> 20119694 </t>
  </si>
  <si>
    <t>วิทยานิพนธ์4</t>
  </si>
  <si>
    <t> ดป594 </t>
  </si>
  <si>
    <t>( สำหรับ นศ. รหัส 65)</t>
  </si>
  <si>
    <t> ดป692 </t>
  </si>
  <si>
    <t> พร593 </t>
  </si>
  <si>
    <t> พร594 </t>
  </si>
  <si>
    <t> พร691 </t>
  </si>
  <si>
    <t> พร692 </t>
  </si>
  <si>
    <t> พร694 </t>
  </si>
  <si>
    <t> พส594 </t>
  </si>
  <si>
    <t> พส692 </t>
  </si>
  <si>
    <t> พส694 </t>
  </si>
  <si>
    <t> สพ523 </t>
  </si>
  <si>
    <t>ทฤษฎีและยุทธศาสตร์ในการส่งเสริมการเกษตรและพัฒนาชนบท</t>
  </si>
  <si>
    <t>( สาขาวิชาส่งเสริมการเกษตรและการพัฒนาชนบท)</t>
  </si>
  <si>
    <t> สพ593 </t>
  </si>
  <si>
    <t> สพ611 </t>
  </si>
  <si>
    <t>การผลิตรายการวีดิทัศน์ดิจิทัลเพื่อส่งเสริมการเกษตรและการพัฒนาชนบท</t>
  </si>
  <si>
    <t> สพ641 </t>
  </si>
  <si>
    <t>การจัดการและพัฒนาทรัพยากรทางการเกษตรอย่างยั่งยืน</t>
  </si>
  <si>
    <t> สพ691 </t>
  </si>
  <si>
    <t> สพ692 </t>
  </si>
  <si>
    <t>( สำหรับนักศึกษาปริญญาโท(visiting))</t>
  </si>
  <si>
    <t> 20101520 </t>
  </si>
  <si>
    <t>สรีรวิทยาการผลิตพืชไร่ขั้นสูง</t>
  </si>
  <si>
    <t> 20101531 </t>
  </si>
  <si>
    <t>สรีรวิทยาเมล็ดพันธุ์</t>
  </si>
  <si>
    <t> 20101693 </t>
  </si>
  <si>
    <t>วิทยานิพนธ์ 3</t>
  </si>
  <si>
    <t>( -)</t>
  </si>
  <si>
    <t> 20102502 </t>
  </si>
  <si>
    <t>เทคนิคการวางแผนวิจัยและการทดลองทางพืชสวน</t>
  </si>
  <si>
    <t> 20102511 </t>
  </si>
  <si>
    <t>การผลิตเมล็ดพันธุ์พืชสวนเพื่อการค้า</t>
  </si>
  <si>
    <t> 20102522 </t>
  </si>
  <si>
    <t>การปรับปรุงพันธุ์พืชสวนขั้นสูง 2</t>
  </si>
  <si>
    <t> 20102523 </t>
  </si>
  <si>
    <t>เครื่องหมายโมเลกุลในการปรับปรุงพันธุ์พืช</t>
  </si>
  <si>
    <t> 20102532 </t>
  </si>
  <si>
    <t>สรีรวิทยาความเครียดของพืชสวน</t>
  </si>
  <si>
    <t> 20102534 </t>
  </si>
  <si>
    <t>ธาตุอาหารพืชสวน</t>
  </si>
  <si>
    <t> 20102693 </t>
  </si>
  <si>
    <t> 20110511 </t>
  </si>
  <si>
    <t>การวิเคราะห์ดิน น้ำ และพืช</t>
  </si>
  <si>
    <t> 20110554 </t>
  </si>
  <si>
    <t>การใช้เทคโนโลยีและนวัตกรรมการจัดการทรัพยากรสิ่งแวดล้อม</t>
  </si>
  <si>
    <t> 20110571 </t>
  </si>
  <si>
    <t>การกำเนิดดินและการจำแนกดิน</t>
  </si>
  <si>
    <t> 20110593 </t>
  </si>
  <si>
    <t> 20110594 </t>
  </si>
  <si>
    <t> 20110603 </t>
  </si>
  <si>
    <t>เรื่องเฉพาะทาง 3 หัวข้อพิเศษในสาขาวิชาปฐพีศาสตร์ 3</t>
  </si>
  <si>
    <t> 20110641 </t>
  </si>
  <si>
    <t>ความอุดมสมบูรณ์ของดินขั้นสูง</t>
  </si>
  <si>
    <t> 20110692 </t>
  </si>
  <si>
    <t> 20118514 </t>
  </si>
  <si>
    <t>กลยุทธ์การจัดการการเปลี่ยนแปลงด้านทรัพยากร</t>
  </si>
  <si>
    <t> 20118521 </t>
  </si>
  <si>
    <t>เศรษฐศาสตร์เพื่อการจัดการและพัฒนาทรัพยากร</t>
  </si>
  <si>
    <t>อาจารย์ ดร.รัชนีวรรณ คำตัน</t>
  </si>
  <si>
    <t> 20118522 </t>
  </si>
  <si>
    <t>การจัดการทรัพยากรเกษตร ธรรมชาติและสิ่งแวดล้อม</t>
  </si>
  <si>
    <t>อาจารย์ ดร.อนุวัฒน์ จรัสรัตนไพบูลย์</t>
  </si>
  <si>
    <t> 20118523 </t>
  </si>
  <si>
    <t>องค์ความรู้และนวัตกรรมเพื่อการจัดการและพัฒนาทรัพยากร</t>
  </si>
  <si>
    <t> 20118592 </t>
  </si>
  <si>
    <t>ผู้ช่วยศาสตราจารย์ ดร.วิกานดา ใหม่เฟย</t>
  </si>
  <si>
    <t> 20119521 </t>
  </si>
  <si>
    <t>เทคโนโลยีการผลิตกัญชาเชิงพาณิชย์</t>
  </si>
  <si>
    <t> 20119522 </t>
  </si>
  <si>
    <t>การทำฟาร์มปลูกพืชแนวตั้ง</t>
  </si>
  <si>
    <t> 20119581 </t>
  </si>
  <si>
    <t>หัวข้อที่สนใจในด้านการเกษตร</t>
  </si>
  <si>
    <t> 20119592 </t>
  </si>
  <si>
    <t> พร531 </t>
  </si>
  <si>
    <t>การจัดการข้อมูลและวิธีวิเคราะห์เชิงปริมาณด้านพืช</t>
  </si>
  <si>
    <t> สพ594 </t>
  </si>
  <si>
    <t>ลงทะเบียน</t>
  </si>
  <si>
    <t> 20117503 </t>
  </si>
  <si>
    <t>รองศาสตราจารย์ ดร.เกรียงศักดิ์ ศรีเงินยวง</t>
  </si>
  <si>
    <t> 20117505 </t>
  </si>
  <si>
    <t> 20117511 </t>
  </si>
  <si>
    <t>ปรัชญา ทฤษฎี และแนวคิดในการพัฒนา</t>
  </si>
  <si>
    <t> 20117512 </t>
  </si>
  <si>
    <t>พระราชปรัชญา</t>
  </si>
  <si>
    <t> 20117513 </t>
  </si>
  <si>
    <t>แนวคิดและทฤษฎีในพระราชดำริ</t>
  </si>
  <si>
    <t> 20117514 </t>
  </si>
  <si>
    <t>เศรษฐกิจพอเพียง</t>
  </si>
  <si>
    <t> 20117522 </t>
  </si>
  <si>
    <t>นวัตกรรมการจัดการทรัพยากรธรรมชาติ</t>
  </si>
  <si>
    <t>รองศาสตราจารย์สมชาย องค์ประเสริฐ</t>
  </si>
  <si>
    <t> 20117524 </t>
  </si>
  <si>
    <t>การจัดการความรู้และนวัตกรรมเพื่อการพัฒนา</t>
  </si>
  <si>
    <t>อาจารย์ ดร.ทิพย์สุดา ตั้งตระกูล</t>
  </si>
  <si>
    <t> 20117535 </t>
  </si>
  <si>
    <t>วิทยานิพนธ์ 5</t>
  </si>
  <si>
    <t> 20117536 </t>
  </si>
  <si>
    <t>วิทยานิพนธ์ 6</t>
  </si>
  <si>
    <t> 20117537 </t>
  </si>
  <si>
    <t>การค้นคว้าอิสระ</t>
  </si>
  <si>
    <t> 20118511 </t>
  </si>
  <si>
    <t>ทฤษฎีและยุทธศาสตร์เพื่อการพัฒนาทรัพยากร</t>
  </si>
  <si>
    <t>อาจารย์ ดร.วันวสา วิโรจนารมย์</t>
  </si>
  <si>
    <t> 20118512 </t>
  </si>
  <si>
    <t>เทคโนโลยีดิจิทัลสำหรับนักจัดการและพัฒนาทรัพยากร</t>
  </si>
  <si>
    <t>ผู้ช่วยศาสตราจารย์ ดร.สนิท สิทธิ</t>
  </si>
  <si>
    <t> 20118535 </t>
  </si>
  <si>
    <t>การเป็นผู้ประกอบการบนฐานทรัพยากร</t>
  </si>
  <si>
    <t> 20118542 </t>
  </si>
  <si>
    <t>การจัดการและพัฒนาทรัพยากรชุมชนท้องถิ่น</t>
  </si>
  <si>
    <t> 20118593 </t>
  </si>
  <si>
    <t>ผู้ช่วยศาสตราจารย์ ดร.พิณนภา หมวกยอด</t>
  </si>
  <si>
    <t> 20118594 </t>
  </si>
  <si>
    <t> 20118695 </t>
  </si>
  <si>
    <t> พก692 </t>
  </si>
  <si>
    <t> พภ690 </t>
  </si>
  <si>
    <t> พภ696 </t>
  </si>
  <si>
    <t> 20115501 </t>
  </si>
  <si>
    <t>ระเบียบวิธีวิจัยทางการส่งเสริมและการพัฒนาชนบท</t>
  </si>
  <si>
    <t> 20115522 </t>
  </si>
  <si>
    <t>สถิติเพื่อการวิจัยทางสังคมศาสตร์</t>
  </si>
  <si>
    <t> 20115532 </t>
  </si>
  <si>
    <t>การพัฒนาทรัพยากรเชิงกลยุทธ์ในการส่งเสริมการเกษตรและการพัฒนาชนบท</t>
  </si>
  <si>
    <t> 20115591 </t>
  </si>
  <si>
    <t> 20117501 </t>
  </si>
  <si>
    <t>วิธีวิทยาการวิจัยเพื่อการพัฒนา</t>
  </si>
  <si>
    <t> 20117502 </t>
  </si>
  <si>
    <t> 20117504 </t>
  </si>
  <si>
    <t> 20117515 </t>
  </si>
  <si>
    <t>การบริหารโครงการพัฒนาตามภูมิสังคม</t>
  </si>
  <si>
    <t> 20117516 </t>
  </si>
  <si>
    <t>การวิเคราะห์พื้นที่เพื่อการพัฒนา</t>
  </si>
  <si>
    <t> 20118513 </t>
  </si>
  <si>
    <t>การวางแผนและประเมินผลโครงการด้านทรัพยากร</t>
  </si>
  <si>
    <t>ปริญญาเอก</t>
  </si>
  <si>
    <t> 30101701 </t>
  </si>
  <si>
    <t>ระเบียบวิธีวิจัยทางพืชไร่</t>
  </si>
  <si>
    <t> 30101791 </t>
  </si>
  <si>
    <t> 30101891 </t>
  </si>
  <si>
    <t>ดุษฎีนิพนธ์ 1</t>
  </si>
  <si>
    <t> 30115724 </t>
  </si>
  <si>
    <t>สังคม เศรษฐกิจ และการเมืองเพื่อการส่งเสริมการเกษตรและการพัฒนาชนบท</t>
  </si>
  <si>
    <t> 30115792 </t>
  </si>
  <si>
    <t> 30115796 </t>
  </si>
  <si>
    <t>สัมมนา 6</t>
  </si>
  <si>
    <t> 30115891 </t>
  </si>
  <si>
    <t> 30115895 </t>
  </si>
  <si>
    <t>ดุษฎีนิพนธ์ 5</t>
  </si>
  <si>
    <t> 30118701 </t>
  </si>
  <si>
    <t>ระเบียบวิธีวิจัยสำหรับนักบริหารและพัฒนาทรัพยากรขั้นสูง</t>
  </si>
  <si>
    <t> 30118791 </t>
  </si>
  <si>
    <t> 30118792 </t>
  </si>
  <si>
    <t> 30118793 </t>
  </si>
  <si>
    <t> 30118794 </t>
  </si>
  <si>
    <t> 30118795 </t>
  </si>
  <si>
    <t>สัมมนา 5</t>
  </si>
  <si>
    <t> 30118796 </t>
  </si>
  <si>
    <t> 30118891 </t>
  </si>
  <si>
    <t> 30118892 </t>
  </si>
  <si>
    <t>ดุษฎีนิพนธ์ 2</t>
  </si>
  <si>
    <t> 30118893 </t>
  </si>
  <si>
    <t>ดุษฎีนิพนธ์ 3</t>
  </si>
  <si>
    <t> 30118895 </t>
  </si>
  <si>
    <t> 30118896 </t>
  </si>
  <si>
    <t>ดุษฎีนิพนธ์ 6</t>
  </si>
  <si>
    <t> 30120792 </t>
  </si>
  <si>
    <t> 30120793 </t>
  </si>
  <si>
    <t> 30120892 </t>
  </si>
  <si>
    <t> 30120893 </t>
  </si>
  <si>
    <t> บส796 </t>
  </si>
  <si>
    <t> บส896 </t>
  </si>
  <si>
    <t> พก896 </t>
  </si>
  <si>
    <t> พร701 </t>
  </si>
  <si>
    <t> พร792 </t>
  </si>
  <si>
    <t> พร892 </t>
  </si>
  <si>
    <t> พร895 </t>
  </si>
  <si>
    <t> พร896 </t>
  </si>
  <si>
    <t> 30101792 </t>
  </si>
  <si>
    <t> 30101892 </t>
  </si>
  <si>
    <t> 30115701 </t>
  </si>
  <si>
    <t>ระเบียบวิธีวิจัยทางสังคมศาสตร์ขั้นสูง</t>
  </si>
  <si>
    <t> 30115722 </t>
  </si>
  <si>
    <t>การวิเคราะห์ข้อมูลทางสังคมศาสตร์ขั้นสูง</t>
  </si>
  <si>
    <t> 30115723 </t>
  </si>
  <si>
    <t>ปรัชญาและทฤษฎีของการพัฒนา</t>
  </si>
  <si>
    <t> 30115741 </t>
  </si>
  <si>
    <t>นโยบาย แผน และโครงการด้านการส่งเสริมการเกษตรและการพัฒนาชนบท</t>
  </si>
  <si>
    <t> 30115791 </t>
  </si>
  <si>
    <t> 30115793 </t>
  </si>
  <si>
    <t> 30115892 </t>
  </si>
  <si>
    <t> 30118721 </t>
  </si>
  <si>
    <t>นวัตกรรมเพื่อการบริหารและพัฒนาทรัพยากรขั้นสูง</t>
  </si>
  <si>
    <t> 30118743 </t>
  </si>
  <si>
    <t>เศรษฐศาสตร์เพื่อการบริหารและพัฒนาทรัพยากรขั้นสูง</t>
  </si>
  <si>
    <t>อาจารย์ ดร.เกศินี วีรศิลป์</t>
  </si>
  <si>
    <t> 30118894 </t>
  </si>
  <si>
    <t>ดุษฎีนิพนธ์ 4</t>
  </si>
  <si>
    <t> 30120794 </t>
  </si>
  <si>
    <t> 30120891 </t>
  </si>
  <si>
    <t> 30120894 </t>
  </si>
  <si>
    <t> พร793 </t>
  </si>
  <si>
    <t> พร796 </t>
  </si>
  <si>
    <t> พร893 </t>
  </si>
  <si>
    <t> 30115794 </t>
  </si>
  <si>
    <t> 30115893 </t>
  </si>
  <si>
    <t> 30115795 </t>
  </si>
  <si>
    <t> 30115894 </t>
  </si>
  <si>
    <t>หลักสูตร วท.ม. สาขาวิชาพืชสวน</t>
  </si>
  <si>
    <t>หลักสูตร วท.ม. สาขาวิชาปฐพีศาสตร์</t>
  </si>
  <si>
    <t>หลักสูตร วท.ม. สาขาวิชาการจัดการและพัฒนาทรัพยากร</t>
  </si>
  <si>
    <t>กลุ่มการจัดการและพัฒนาทรัพยากร</t>
  </si>
  <si>
    <t>การจัดการและพัฒนาทรัพยากร</t>
  </si>
  <si>
    <t>หลักสูตร วท.ม. สาขาวิชาสหวิทยาการเกษตร</t>
  </si>
  <si>
    <t>กลุ่มสหวิทยาการเกษตร</t>
  </si>
  <si>
    <t>หลักสูตร วท.ม. สาขาวิชาพืชไร่</t>
  </si>
  <si>
    <t>หลักสูตร วท.ม. สาขาวิชาการพัฒนาภูมิสังคมอย่างยั่งยืน</t>
  </si>
  <si>
    <t>กลุ่มการพัฒนาภูมิสังคมอย่างยั่งยืน</t>
  </si>
  <si>
    <t>การพัฒนาภูมิสังคมอย่างยั่งยืน</t>
  </si>
  <si>
    <t>หลักสูตร วท.ม. สาขาวิชาส่งเสริมการเกษตรและการพัฒนาชนบท</t>
  </si>
  <si>
    <t>หลักสูตร ปร.ด. สาขาวิชาพืชไร่</t>
  </si>
  <si>
    <t>หลักสูตร ปร.ด. สาขาวิชาส่งเสริมการเกษตรและการพัฒนาชนบท</t>
  </si>
  <si>
    <t>หลักสูตร ปร.ด. สาขาวิชาการจัดการและพัฒนาทรัพยากร</t>
  </si>
  <si>
    <t>หลักสูตร ปร.ด. สาขาวิชาสหวิทยาการเกษตร</t>
  </si>
  <si>
    <t>กลุ่มการจัดการและพัฒนาทรัพยากร ผลรวม</t>
  </si>
  <si>
    <t>กลุ่มสหวิทยาการเกษตร ผลรวม</t>
  </si>
  <si>
    <t>กลุ่มการพัฒนาภูมิสังคมอย่างยั่งยืน ผลรวม</t>
  </si>
  <si>
    <t xml:space="preserve"> ข้อมูล อัตรา 20/1 ไม่รวม กลุ่มวิชาศึกษาทั่วไป (เกษตรเพื่อชีวิต)</t>
  </si>
  <si>
    <t>ระดับปริญญา</t>
  </si>
  <si>
    <t>1. อาจารย์ที่นำมาคิด FTE of Academic staff คือ อาจารย์ที่ทำการสอนในปีการศึกษานั้น ๆ ของหลักสูตร</t>
  </si>
  <si>
    <t xml:space="preserve">    (ไม่นับรายวิชาศึกษาทั่วไป (GE) แต่ทั้งนี้ หากหลักสูตรต้องการคำนวณและวิเคราะห์สัดส่วนของรายวิชาศึกษาทั่วไปด้วยก็สามารถกระทำได้ โดยเขียนอธิบายเพิ่มเติมใน criterion)</t>
  </si>
  <si>
    <t xml:space="preserve">2. ภาระงานที่นำมาคำนวณ FTE คือ ภาระงานสอนเท่านั้น ไม่นับภาระงานวิจัย บริการวิชาการ หรือภาระงานอื่น ๆ </t>
  </si>
  <si>
    <t>3. ภาคการศึกษาที่นำมาคิด FTE กำหนดให้เป็นภาคการศึกษาที่ 1 และ 2 ภาคฤดูร้อนไม่นำมาคำนวณ</t>
  </si>
  <si>
    <t xml:space="preserve">4. กำหนดให้อาจารย์ 1 ท่าน มีภาระงานสอนมาตรฐาน 4 classes ต่อปีการศึกษา เท่ากับ 1 FTE สำหรับการคำนวณ FTE ตามเกณฑ์ AUN-QA </t>
  </si>
  <si>
    <t>5. กำหนดการคิดภาระงานสอนจริงในรายวิชาที่จะนำไปใช้ในการคำนวณ ดังนี้</t>
  </si>
  <si>
    <t xml:space="preserve">- classes บรรยาย 3 หน่วยกิต  </t>
  </si>
  <si>
    <t>นับเป็น 1 classes</t>
  </si>
  <si>
    <t xml:space="preserve">- classes ปฏิบัติ 3 หน่วยกิต    </t>
  </si>
  <si>
    <t xml:space="preserve">- classes บรรยาย + ปฏิบัติ รวม 3 หน่วยกิต </t>
  </si>
  <si>
    <t>นับเป็น 1.5 classes</t>
  </si>
  <si>
    <t>- classes สหกิจศึกษา/ฝึกงาน</t>
  </si>
  <si>
    <t>- classes สัมมนา/โปรเจ็ค (ระดับปริญญาตรีและระดับบัณฑิตศึกษา) ให้หลักสูตรพิจารณาตามความเหมาะสมโดยดูจากเปอร์เซ็นต์หรือสัดส่วนของอาจารย์ที่สอนหรือจำนวนหน่วยกิตของรายวิชา</t>
  </si>
  <si>
    <t xml:space="preserve">             เช่น 3 หน่วยกิต คิดเป็น 0.5 หรือ 1-2 หน่วยกิต คิดเป็น 0.25 classes เป็นต้น</t>
  </si>
  <si>
    <t>- classes ปัญหาพิเศษ/การค้นคว้าอิสระ/วิทยานิพนธ์/ดุษฎีนิพนธ์ ให้หลักสูตรพิจารณาตามความเหมาะสมโดยดูจากเปอร์เซ็นต์หรือสัดส่วนของอาจารย์ที่สอนหรือจำนวนหน่วยกิตของรายวิชา</t>
  </si>
  <si>
    <t>- Lab สตูดิโอ ให้คณะสารสนเทศและการสื่อสาร และคณะสถาปัตยกรรมศาสตร์และการออกแบบสิ่งแวดล้อมหารือเพื่อกำหนดสัดส่วนในการคิดที่เป็นไปในแนวทางเดียวกัน</t>
  </si>
  <si>
    <t xml:space="preserve">6. ในการนำรายวิชาที่มีหลาย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</t>
  </si>
  <si>
    <t xml:space="preserve">    แต่ทั้งนี้ ต้องนับเฉพาะกลุ่มเรียนที่เป็นนักศึกษาของหลักสูตรของตนเอง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</t>
  </si>
  <si>
    <t xml:space="preserve">   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</t>
  </si>
  <si>
    <t xml:space="preserve">    จะสามารถนำมาคิดได้เพียง 1 classes คือ กลุ่มเรียนของนักศึกษาเศรษฐศาสตร์ระหว่างประเทศ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  </t>
  </si>
  <si>
    <t xml:space="preserve">7. การคำนวณ FTE of academic staff หลักสูตรจะดำเนินการคำนวณด้วยหลักสูตรเอง เนื่องจาก ความแตกต่างของแต่หลักสูตรและเพื่อให้เกิดความเหมาะสมในการปฏิบัติงานจริงของแต่ละหลักสูตร </t>
  </si>
  <si>
    <t xml:space="preserve">8. เพื่อให้เกิดความเข้าใจไปในทิศทางเดียวกัน การคำนวณ FTE ที่กำหนดในที่ประชุมครั้งนี้ใช้สำหรับการคำนวณ Teaching load สำหรับการประกันคุณภาพการศึกษาตามเกณฑ์ AUN-QA เท่านั้น </t>
  </si>
  <si>
    <t>สูตรการคำนวณภาระงานสอน (FTE)  ตามเกณฑ์ AUN-QA  เพื่อการบริหารจัดการด้านการเรียนการสอนของหลักสูตร</t>
  </si>
  <si>
    <t>กำหนดให้อาจารย์ 1 ท่าน มีภาระงานสอนมาตรฐาน  4 Classe เท่ากับ 1 FTE</t>
  </si>
  <si>
    <t>1. การคิดภาระงานสอน (FTE) อาจารย์ผู้สอนในหลักสูตรรายบุคคล</t>
  </si>
  <si>
    <t>สูตร</t>
  </si>
  <si>
    <t>ตัวอย่าง</t>
  </si>
  <si>
    <t>= FTE อาจารย์ผู้สอนในหลักสูตรรายบุคคล</t>
  </si>
  <si>
    <t>= FTE อาจารย์....</t>
  </si>
  <si>
    <t>1. ภาระงานสอนอาจารย์ A =</t>
  </si>
  <si>
    <t>= 0.87 FTE อาจารย์ A</t>
  </si>
  <si>
    <t>2. ภาระงานสอนอาจารย์ B =</t>
  </si>
  <si>
    <t>3. ภาระงานสอนอาจารย์ C =</t>
  </si>
  <si>
    <t>2. การคิดภาระงานสอน (FTE) อาจารย์ผู้สอนในหลักสูตรรายหลักสูตร</t>
  </si>
  <si>
    <t xml:space="preserve">   = FTE อาจารย์ผู้สอนในหลักสูตร</t>
  </si>
  <si>
    <t xml:space="preserve"> = 0.95  FTE เฉลี่ยของอาจารย์ผู้สอนในหลักสูตร</t>
  </si>
  <si>
    <t>ตารางแสดงข้อมูลภาระงานอาจารย์ในหลักสูตร........</t>
  </si>
  <si>
    <t>ประเภท</t>
  </si>
  <si>
    <t>ชาย</t>
  </si>
  <si>
    <t>หญิง</t>
  </si>
  <si>
    <t>รวม</t>
  </si>
  <si>
    <t>จำนวนร้อยละของปริญญาเอก</t>
  </si>
  <si>
    <t>จำนวนพนักงาน</t>
  </si>
  <si>
    <t>ค่า FTE</t>
  </si>
  <si>
    <t>ศาสตราจารย์</t>
  </si>
  <si>
    <t>รอง/ผู้ช่วยศาสตราจารย์</t>
  </si>
  <si>
    <t>อาจารย์ประจำ</t>
  </si>
  <si>
    <t>อาจารย์พิเศษ</t>
  </si>
  <si>
    <t>ผู้บรรยายพิเศษ/อาจารย์พิเศษ</t>
  </si>
  <si>
    <r>
      <t xml:space="preserve">= เกิน 1 FTE ให้คิดเป็น 1 FTE  อาจารย์ B </t>
    </r>
    <r>
      <rPr>
        <b/>
        <sz val="11"/>
        <color rgb="FFC00000"/>
        <rFont val="TH SarabunPSK"/>
        <family val="2"/>
      </rPr>
      <t>(Overloaded)</t>
    </r>
  </si>
  <si>
    <t>=  1 FTE อาจารย์ C</t>
  </si>
  <si>
    <t>Contribution</t>
  </si>
  <si>
    <t>classes</t>
  </si>
  <si>
    <t>( ตกลงเวลากับอาจารย์ผู้สอน)</t>
  </si>
  <si>
    <t>ร้อยละ</t>
  </si>
  <si>
    <t>ค่า FTE ของอาจารย์ กลุ่มวิชาเกษตรศาสตร์ ระดับปริญญาโท ปีการศึกษา 2566</t>
  </si>
  <si>
    <t>Regular class</t>
  </si>
  <si>
    <t xml:space="preserve">กำหนดให้อาจารย์ 1 ท่าน มีภาระงานสอนมาตรฐาน  </t>
  </si>
  <si>
    <t>1FTE=4classes</t>
  </si>
  <si>
    <t>ต่อปีการศึกษา</t>
  </si>
  <si>
    <t>independent study</t>
  </si>
  <si>
    <t xml:space="preserve">สำหรับการคำนวณ FTE ตามเกณฑ์ AUN-QA </t>
  </si>
  <si>
    <t xml:space="preserve">รายวิชาในคณะ </t>
  </si>
  <si>
    <t>อาจารย์ในคณะ (อาจารย์ในหลักสูตร)</t>
  </si>
  <si>
    <t>Academic staff</t>
  </si>
  <si>
    <t>designation</t>
  </si>
  <si>
    <t>1st semester</t>
  </si>
  <si>
    <t>Code</t>
  </si>
  <si>
    <t>2nd semester</t>
  </si>
  <si>
    <t>Total class/year</t>
  </si>
  <si>
    <t>FTE</t>
  </si>
  <si>
    <t>Load</t>
  </si>
  <si>
    <t>Course</t>
  </si>
  <si>
    <t>Total classes</t>
  </si>
  <si>
    <t>Total FTE</t>
  </si>
  <si>
    <t>(FTE รวมของอาจารย์สอน สังกัดในหลักสูตรและคณะ)</t>
  </si>
  <si>
    <t>เฉลี่ย FTE</t>
  </si>
  <si>
    <t>(FTE เฉลี่ยของอาจารย์สอน สังกัดในหลักสูตรและคณะ)</t>
  </si>
  <si>
    <t>อาจารย์ในคณะ (อาจารย์นอกหลักสูตร)</t>
  </si>
  <si>
    <t>อาจารย์ผู้สอน</t>
  </si>
  <si>
    <t>FAS</t>
  </si>
  <si>
    <t>รองศาสตราจารย์ ดร.สิริวัฒน์  สาครวาสี</t>
  </si>
  <si>
    <t>ดร.นรินทร์  ท้าวแก่นจันทร์</t>
  </si>
  <si>
    <t>บุคลากรร่วมสอน</t>
  </si>
  <si>
    <t>ผู้ช่วยศาสตราจารย์ ดร.ผานิตย์  นาขยัน</t>
  </si>
  <si>
    <t>ผู้ช่วยศาสตราจารย์ ดร.ปรีดา  นาเทเวศน์</t>
  </si>
  <si>
    <t>(FTE รวมของอาจารย์สอน สังกัดนอกหลักสูตร แต่อยู่ในคณะ)</t>
  </si>
  <si>
    <t>(FTE เฉลี่ยของอาจารย์สอน สังกัดนอกหลักสูตร แต่อยู่ในคณะ)</t>
  </si>
  <si>
    <t xml:space="preserve">รายวิชานอกคณะ (เป็นการคำนวณแบบประมาณการจากรายวิชาที่สอนในหลักสูตรทั้งปีการศึกษา เนื่องจาก ยังไม่มีข้อมูลที่แสดงได้ชัดเจน) </t>
  </si>
  <si>
    <t>อาจารย์นอกคณะ</t>
  </si>
  <si>
    <t>Outside AS</t>
  </si>
  <si>
    <t>Year 1</t>
  </si>
  <si>
    <t>Year 2</t>
  </si>
  <si>
    <t>Year 3</t>
  </si>
  <si>
    <t>semester 1</t>
  </si>
  <si>
    <t>semester 2</t>
  </si>
  <si>
    <t>Semester 2</t>
  </si>
  <si>
    <t>(FTE รวมของอาจารย์สอน สังกัดนอกคณะ)</t>
  </si>
  <si>
    <t>ประมาณการว่า</t>
  </si>
  <si>
    <t xml:space="preserve"> - อาจารย์สอน</t>
  </si>
  <si>
    <t>รายวิชา ต่อปีการศึกษา</t>
  </si>
  <si>
    <t>(FTE เฉลี่ยของอาจารย์สอน สังกัดนอกคณะ)</t>
  </si>
  <si>
    <t xml:space="preserve"> - จำนวนอาจารย์ผู้สอน</t>
  </si>
  <si>
    <t>ท่าน ต่อปีการศึกษา</t>
  </si>
  <si>
    <t>ของอาจารย์สอน ในคณะ</t>
  </si>
  <si>
    <t>ของอาจารย์สอน ทั้งหมดของหลักสูตร (ในคณะ+นอกคณะ)</t>
  </si>
  <si>
    <t xml:space="preserve">        - กลุ่มวิชาเกษตรศาสตร์</t>
  </si>
  <si>
    <t xml:space="preserve">        2.1.1) วิชาเอกพืชไร่</t>
  </si>
  <si>
    <t xml:space="preserve">อ. ภรนาลินท์ สิงหบำรุง </t>
  </si>
  <si>
    <t xml:space="preserve"> -</t>
  </si>
  <si>
    <t xml:space="preserve">ผศ. ดร.ปัทมา หาญนอก </t>
  </si>
  <si>
    <t>อจ.ผู้รับผิดชอบ วท.บ. เกษตรศาสตร์ (วิชาเอกพืชไร่)</t>
  </si>
  <si>
    <t>การปรับปรุงพันธุ์พืช</t>
  </si>
  <si>
    <t> พร410 </t>
  </si>
  <si>
    <t xml:space="preserve">อ. ดร.กาญจนา จอมสังข์ </t>
  </si>
  <si>
    <t xml:space="preserve">อ. ดร.จุฑามาศ อาจนาเสียว </t>
  </si>
  <si>
    <t>อจ.ผู้รับผิดชอบ วท.บ. เกษตรศาสตร์ (วิชาเอกป่าไม้และการจัดการ)</t>
  </si>
  <si>
    <t> พร421 </t>
  </si>
  <si>
    <t xml:space="preserve">อ. ดร.ธิดารัตน์ ศิริบูรณ์ </t>
  </si>
  <si>
    <t xml:space="preserve">        2.1.2) วิชาเอกวิทยาการสมุนไพร</t>
  </si>
  <si>
    <t xml:space="preserve">อ. ดร.วาริน สุทนต์ </t>
  </si>
  <si>
    <t>อจ.ผู้รับผิดชอบ วท.บ. เกษตรศาสตร์ (วิชาเอกสมุนไพร)</t>
  </si>
  <si>
    <t> วส471 </t>
  </si>
  <si>
    <t>อ. ดร.เทิดศักดิ์ โทณลักษณ์</t>
  </si>
  <si>
    <t>อ. วินัย แสงแก้ว</t>
  </si>
  <si>
    <t xml:space="preserve">        2.1.3) วิชาเอกเกษตรเคมี</t>
  </si>
  <si>
    <t xml:space="preserve">ผศ. ดร.สาวิกา กอนแสง </t>
  </si>
  <si>
    <t>อจ.ผู้รับผิดชอบ วท.บ. เกษตรศาสตร์ (วิชาเอกเกษตรเคมี)</t>
  </si>
  <si>
    <t xml:space="preserve">        2.1.4) วิชาเอกปฐพีศาสตร์</t>
  </si>
  <si>
    <t xml:space="preserve">ผศ. ดร.จีราภรณ์ อินทสาร </t>
  </si>
  <si>
    <t>อจ.ผู้รับผิดชอบ วท.บ. เกษตรศาสตร์ (วิชาเอกปฐพีศาสตร์)</t>
  </si>
  <si>
    <t> ดป422 </t>
  </si>
  <si>
    <t>ผศ. ดร.วาสนา วิรุญรัตน์</t>
  </si>
  <si>
    <t xml:space="preserve">อ. ดร.จักรพงษ์ ไชยวงศ์ </t>
  </si>
  <si>
    <t> ดป441 </t>
  </si>
  <si>
    <t xml:space="preserve">        2.1.5) วิชาเอกอารักขาพืช</t>
  </si>
  <si>
    <t xml:space="preserve">ผศ. ดร.ณัฏฐ์พัชร เถียรวรกานต์ </t>
  </si>
  <si>
    <t xml:space="preserve">รศ. ดร.ระวี คเณชาบริรักษ์ </t>
  </si>
  <si>
    <t>อจ.ผู้รับผิดชอบ วท.บ. เกษตรศาสตร์ (วิชาเอกเกษตรอินทีรย์)</t>
  </si>
  <si>
    <t>รศ. ดร.ณัฐดนัย ลิขิตตระการ</t>
  </si>
  <si>
    <t>อจ.ผู้รับผิดชอบ วท.บ. เกษตรศาสตร์ (วิชาเอกอารักขาพืช)</t>
  </si>
  <si>
    <t xml:space="preserve">อ. ดร.วงค์พันธ์ พรหมวงศ์ </t>
  </si>
  <si>
    <t xml:space="preserve">ผศ. ดร.สุรีย์วัลย์ เมฆกมล </t>
  </si>
  <si>
    <t xml:space="preserve">อ. ดร.ฉัตรสุดา เผือกใจแผ้ว </t>
  </si>
  <si>
    <t xml:space="preserve">ผศ. ดร.พิภัทร เจียมพิริยะกุล </t>
  </si>
  <si>
    <t xml:space="preserve"> - </t>
  </si>
  <si>
    <t xml:space="preserve">ผศ. ดร.เจนจิรา หม่องอ้น </t>
  </si>
  <si>
    <t> วพ300 </t>
  </si>
  <si>
    <t>อ. ดร.ชัชวิจก์ ถนอมถิ่น</t>
  </si>
  <si>
    <t xml:space="preserve">อ. ดร.กุลชา ชยรพ </t>
  </si>
  <si>
    <t xml:space="preserve">        2.1.6) วิชาเอกทรัพยากรป่าไม้และการจัดการ</t>
  </si>
  <si>
    <t xml:space="preserve">ผศ. ดร.วิชญ์ภาส สังพาลี </t>
  </si>
  <si>
    <t xml:space="preserve">ผศ. ดร.สุธีระ เหิมฮึก </t>
  </si>
  <si>
    <t xml:space="preserve">        2.1.7) วิชาเอกเกษตรอินทรีย์</t>
  </si>
  <si>
    <t xml:space="preserve">ศ. ดร.อานัฐ ตันโช </t>
  </si>
  <si>
    <t xml:space="preserve">   2.2 หลักสูตร วท.ม. สาขาวิชาปฐพีศาสตร์</t>
  </si>
  <si>
    <t>ผศ. ดร.ปฏิภาณ สุทธิกุลบุตร</t>
  </si>
  <si>
    <t>อจ.ผู้รับผิดชอบ วท.ม ปฐพีศาสตร์</t>
  </si>
  <si>
    <t> ดป432 </t>
  </si>
  <si>
    <t xml:space="preserve">รศ. ดร.ศุภธิดา อ่ำทอง </t>
  </si>
  <si>
    <t xml:space="preserve">ผศ. ดร.วีณา นิลวงศ์ </t>
  </si>
  <si>
    <t> ดป475 </t>
  </si>
  <si>
    <t xml:space="preserve">   2.3 หลักสูตร วท.ม. สาขาวิชาพืชไร่</t>
  </si>
  <si>
    <t xml:space="preserve">ผศ. ดร.จักรพงษ์ กางโสภา </t>
  </si>
  <si>
    <t>อจ.ผู้รับผิดชอบ วท.ม / ปร.ด. พืชไร่</t>
  </si>
  <si>
    <t xml:space="preserve">ผศ. ดร.รัชนี พุทธา </t>
  </si>
  <si>
    <t xml:space="preserve">ผศ. ดร.เนตรนภา อินสลุด </t>
  </si>
  <si>
    <t>ค่า FTE ของอาจารย์ กลุ่มวิชาพืชสวนระดับปริญญาตรี ปีการศึกษา 2566</t>
  </si>
  <si>
    <t>นายปรีชา  รัตนัง</t>
  </si>
  <si>
    <t>บุคลากรช่วยสอน</t>
  </si>
  <si>
    <t xml:space="preserve">        - กลุ่มวิชาพืชสวน</t>
  </si>
  <si>
    <t xml:space="preserve">        - กลุ่มวิชาพืชสวนประดับ</t>
  </si>
  <si>
    <t xml:space="preserve">อ. ดร.ธนะภูมิ เหล่าจันตา </t>
  </si>
  <si>
    <t>การเพาะเลี้ยงเนื้อเยื่อพืชขั้นสูง</t>
  </si>
  <si>
    <t> 20102513 </t>
  </si>
  <si>
    <t>OK</t>
  </si>
  <si>
    <t>อ. ดร.ธีรนิติ พวงกฤษ</t>
  </si>
  <si>
    <t>อจ.ผู้รับผิดชอบ วท.บ. พืชสวน</t>
  </si>
  <si>
    <t>อ. ดร.ปิยธิดา อำนวยการ</t>
  </si>
  <si>
    <t> พส330 </t>
  </si>
  <si>
    <t xml:space="preserve">อ. ดร.จุฑามาศ พิลาดี </t>
  </si>
  <si>
    <t>วัสดุพืชพรรณและการจำแนกไม้ดอกไม้ประดับ</t>
  </si>
  <si>
    <t> พส300 </t>
  </si>
  <si>
    <t xml:space="preserve">ผศ. ดร.เฉลิมศรี นนทสวัสดิ์ศรี </t>
  </si>
  <si>
    <t xml:space="preserve">        - กลุ่มวิชาพืชผัก</t>
  </si>
  <si>
    <t xml:space="preserve">อ. ดร.แสงเดือน อินชนบท </t>
  </si>
  <si>
    <t> พส301 </t>
  </si>
  <si>
    <t xml:space="preserve">อ. ดร.สุเทพ วัชรเวชศฤงคาร </t>
  </si>
  <si>
    <t xml:space="preserve">อ. ทวีป เสนคำวงศ์ </t>
  </si>
  <si>
    <t>ผศ. ดร.ปรีดา นาเทเวศน์ (พืชผัก)</t>
  </si>
  <si>
    <t>อจ.ผู้รับผิดชอบ วท.ม. / ปร.ด. สหวิทยาการเกษตร</t>
  </si>
  <si>
    <t>รศ. ดร.สิริวัฒน์ สาครวาสี (พืชผัก)</t>
  </si>
  <si>
    <t xml:space="preserve">        - กลุ่มวิชาไม้ผล</t>
  </si>
  <si>
    <t xml:space="preserve">ผศ. ดร.นพพร บุญปลอด </t>
  </si>
  <si>
    <t xml:space="preserve">อ. ดร.อำพล สอนสระเกษ </t>
  </si>
  <si>
    <t xml:space="preserve">ผศ. ดร.ชินพันธ์ ธนารุจ </t>
  </si>
  <si>
    <t>สารควบคุมการเจริญเติบโตในพืชสวนขั้นสูง</t>
  </si>
  <si>
    <t> พส531 </t>
  </si>
  <si>
    <t xml:space="preserve">ผศ. ดร.วินัย วิริยะอลงกรณ์ </t>
  </si>
  <si>
    <t xml:space="preserve">   3.2 วท.ม. สาขาวิชาพืชสวน</t>
  </si>
  <si>
    <t>อ. ดร.ประนอม ยังคำมั่น (พืชสวนประดับ)</t>
  </si>
  <si>
    <t>อจ.ผู้รับผิดชอบ วท.ม. พืชสวน</t>
  </si>
  <si>
    <t>ผศ. ดร.อรพินธุ์ สฤษดิ์นำ (ไม้ผล)</t>
  </si>
  <si>
    <t>รศ. ดร.ธีรนุช เจริญกิจ (ไม้ผล)</t>
  </si>
  <si>
    <t xml:space="preserve">10119208	</t>
  </si>
  <si>
    <t>พร430</t>
  </si>
  <si>
    <t>10121304 </t>
  </si>
  <si>
    <t>10121403 </t>
  </si>
  <si>
    <t>ผษ498 </t>
  </si>
  <si>
    <t>วส498 </t>
  </si>
  <si>
    <t>10121201 </t>
  </si>
  <si>
    <t>10121404 </t>
  </si>
  <si>
    <t>0119205 </t>
  </si>
  <si>
    <t>ดป491 </t>
  </si>
  <si>
    <t>หกิจศึกษา</t>
  </si>
  <si>
    <t>ผษ497</t>
  </si>
  <si>
    <t>กค389 </t>
  </si>
  <si>
    <t>ดป498</t>
  </si>
  <si>
    <t>ผษ499</t>
  </si>
  <si>
    <t>10123403 </t>
  </si>
  <si>
    <t>สดุปรับปรุงดิน</t>
  </si>
  <si>
    <t>ดป426</t>
  </si>
  <si>
    <t>10100418 </t>
  </si>
  <si>
    <t>มิสารสนเทศเพื่อการเกษตรและสิ่งแวดล้อม</t>
  </si>
  <si>
    <t>10123415 </t>
  </si>
  <si>
    <t>มิสารสนเทศเพื่องานทรัพยากรป่าไม้</t>
  </si>
  <si>
    <t>10125402 </t>
  </si>
  <si>
    <t>ดป444</t>
  </si>
  <si>
    <t>ดป498 </t>
  </si>
  <si>
    <t>10100407 </t>
  </si>
  <si>
    <t>10100410 </t>
  </si>
  <si>
    <t>10100420 </t>
  </si>
  <si>
    <t>10102191 </t>
  </si>
  <si>
    <t>10102200 </t>
  </si>
  <si>
    <t>10102201 </t>
  </si>
  <si>
    <t>10124201 </t>
  </si>
  <si>
    <t>กลุ่มเกษตรศาสตร์ ผลรวม</t>
  </si>
  <si>
    <t>10119190 </t>
  </si>
  <si>
    <t>10126391 </t>
  </si>
  <si>
    <t>กฏ450 </t>
  </si>
  <si>
    <t>10100402 </t>
  </si>
  <si>
    <t>10124206 </t>
  </si>
  <si>
    <t>10126404 </t>
  </si>
  <si>
    <t>อพ451</t>
  </si>
  <si>
    <t>กฏ430 </t>
  </si>
  <si>
    <t>อพ499 </t>
  </si>
  <si>
    <t>10124403 </t>
  </si>
  <si>
    <t>ผษ497 </t>
  </si>
  <si>
    <t>0124204 </t>
  </si>
  <si>
    <t>10119204 </t>
  </si>
  <si>
    <t>0124301 </t>
  </si>
  <si>
    <t>กฏ431 </t>
  </si>
  <si>
    <t>10100403 </t>
  </si>
  <si>
    <t>10124205 </t>
  </si>
  <si>
    <t>10126496 </t>
  </si>
  <si>
    <t>10124204 </t>
  </si>
  <si>
    <t>อพ440 </t>
  </si>
  <si>
    <t> 10124202</t>
  </si>
  <si>
    <t>รพ300 </t>
  </si>
  <si>
    <t>10124304 </t>
  </si>
  <si>
    <t>10124405 </t>
  </si>
  <si>
    <t>10124203 </t>
  </si>
  <si>
    <t>วพ450 </t>
  </si>
  <si>
    <t>10124309 </t>
  </si>
  <si>
    <t>วพ361 </t>
  </si>
  <si>
    <t>วพ320 </t>
  </si>
  <si>
    <t>10124307 </t>
  </si>
  <si>
    <t>10125301 </t>
  </si>
  <si>
    <t>10125303 </t>
  </si>
  <si>
    <t>10125304 </t>
  </si>
  <si>
    <t>10125307 </t>
  </si>
  <si>
    <t>10125496 </t>
  </si>
  <si>
    <t>10125302 </t>
  </si>
  <si>
    <t>10125305 </t>
  </si>
  <si>
    <t> 0125306 </t>
  </si>
  <si>
    <t>10123304 </t>
  </si>
  <si>
    <t>10126497 </t>
  </si>
  <si>
    <t>10126303 </t>
  </si>
  <si>
    <t>10123405 </t>
  </si>
  <si>
    <t>10123402 </t>
  </si>
  <si>
    <t>10123305 </t>
  </si>
  <si>
    <t>10123407 </t>
  </si>
  <si>
    <t>ดป423 </t>
  </si>
  <si>
    <t>ดป433 </t>
  </si>
  <si>
    <t>10120409 </t>
  </si>
  <si>
    <t>10120412 </t>
  </si>
  <si>
    <t>10120406 </t>
  </si>
  <si>
    <t>พร430 </t>
  </si>
  <si>
    <t>0126496 </t>
  </si>
  <si>
    <t>10121302 </t>
  </si>
  <si>
    <t>10103360 </t>
  </si>
  <si>
    <t>พส498 </t>
  </si>
  <si>
    <t>10102291 </t>
  </si>
  <si>
    <t>10102420 </t>
  </si>
  <si>
    <t>10103303 </t>
  </si>
  <si>
    <t>พส420 </t>
  </si>
  <si>
    <t> 10102294</t>
  </si>
  <si>
    <t>10102457 </t>
  </si>
  <si>
    <t>10102330 </t>
  </si>
  <si>
    <t>พส451</t>
  </si>
  <si>
    <t>พส201 </t>
  </si>
  <si>
    <t>10102192 </t>
  </si>
  <si>
    <t>10103410 </t>
  </si>
  <si>
    <t>10104426 </t>
  </si>
  <si>
    <t>10104413 </t>
  </si>
  <si>
    <t>พส426 </t>
  </si>
  <si>
    <t>พส497</t>
  </si>
  <si>
    <t>10102423 </t>
  </si>
  <si>
    <t>10104421 </t>
  </si>
  <si>
    <t>10104466 </t>
  </si>
  <si>
    <t>10126405 </t>
  </si>
  <si>
    <t>พส394 </t>
  </si>
  <si>
    <t>พส466</t>
  </si>
  <si>
    <t>10102393 </t>
  </si>
  <si>
    <t>10102394 </t>
  </si>
  <si>
    <t> 10102394</t>
  </si>
  <si>
    <t>ส424 </t>
  </si>
  <si>
    <t>พส457 </t>
  </si>
  <si>
    <t>10100499 </t>
  </si>
  <si>
    <t>10104452 </t>
  </si>
  <si>
    <t>ผษ498</t>
  </si>
  <si>
    <t>10102474 </t>
  </si>
  <si>
    <t>10105472 </t>
  </si>
  <si>
    <t>10105416 </t>
  </si>
  <si>
    <t>พส499 </t>
  </si>
  <si>
    <t>10105350 </t>
  </si>
  <si>
    <t>พส393 </t>
  </si>
  <si>
    <t>ปฏิบัติงานฟาร์มพืชสวน 4</t>
  </si>
  <si>
    <t>0102394 </t>
  </si>
  <si>
    <t>10105417 </t>
  </si>
  <si>
    <t>10105473 </t>
  </si>
  <si>
    <t>ส415 </t>
  </si>
  <si>
    <t>10102430 </t>
  </si>
  <si>
    <t>10102351 </t>
  </si>
  <si>
    <t>0102474 </t>
  </si>
  <si>
    <t>0102446 </t>
  </si>
  <si>
    <t>10102292 </t>
  </si>
  <si>
    <t>วส351</t>
  </si>
  <si>
    <t>ผู้ช่วยศาสตราจารย์ ดร.ปฏิภาณ  สุทธิกุลบุตร</t>
  </si>
  <si>
    <t>4. การส่งเสริมและสื่อสารเกษตร</t>
  </si>
  <si>
    <t xml:space="preserve">   4.1 หลักสูตร วท.บ. สาขาวิชาการส่งเสริมและสื่อสารเกษตร</t>
  </si>
  <si>
    <t xml:space="preserve">รศ. ดร.นคเรศ รังควัต </t>
  </si>
  <si>
    <t>อจ.ผู้รับผิดชอบ วท.บ. การส่งเสริมและสื่อสารเกษตร</t>
  </si>
  <si>
    <t>รศ. ดร.จักรพงษ์ พวงงามชื่น</t>
  </si>
  <si>
    <t xml:space="preserve">ผศ. ดร.ปิยะ พละปัญญา </t>
  </si>
  <si>
    <t>ผศ. ดร.กังสดาล กนกหงษ์</t>
  </si>
  <si>
    <t xml:space="preserve">อ. ดร.นภารัศม์ เวชสิทธิ์นิรภัย </t>
  </si>
  <si>
    <t xml:space="preserve">   4.2 หลักสูตร วท.ม. สาขาวิชาส่งเสริมการเกษตรและการพัฒนาชนบท</t>
  </si>
  <si>
    <t xml:space="preserve">รศ. ดร.พุฒิสรรค์ เครือคำ </t>
  </si>
  <si>
    <t>อจ.ผู้รับผิดชอบ วท.ม. / ปร.ด. ส่งเสริมการเกษตรและการพัฒนาชนบท</t>
  </si>
  <si>
    <t xml:space="preserve">รศ. ดร.สายสกุล ฟองมูล </t>
  </si>
  <si>
    <t xml:space="preserve">ผศ. ดร.พหล ศักดิ์คะทัศน์ </t>
  </si>
  <si>
    <t> สก497 </t>
  </si>
  <si>
    <t>10113314 </t>
  </si>
  <si>
    <t>0113317 </t>
  </si>
  <si>
    <t>10113351 </t>
  </si>
  <si>
    <t>สก351 </t>
  </si>
  <si>
    <t>10113403 </t>
  </si>
  <si>
    <t>สก403 </t>
  </si>
  <si>
    <t>10119209 </t>
  </si>
  <si>
    <t>10113415 </t>
  </si>
  <si>
    <t>สก459 </t>
  </si>
  <si>
    <t>10113462 </t>
  </si>
  <si>
    <t>การวางแผนและประเมินผลโครงการเกษตร</t>
  </si>
  <si>
    <t> สพ632 </t>
  </si>
  <si>
    <t>10113312 </t>
  </si>
  <si>
    <t>10113311 </t>
  </si>
  <si>
    <t>ค่า FTE ของอาจารย์ กลุ่มวิชาเกษตรศาสตร์ ระดับปริญญาเอก ปีการศึกษา 2567</t>
  </si>
  <si>
    <t>ค่า FTE ของอาจารย์ กลุ่มวิชาเกษตรศาสตร์ ระดับปริญญาโท ปีการศึกษา 2567</t>
  </si>
  <si>
    <t>ค่า FTE ของอาจารย์ กลุ่มวิชาเกษตรศาสตร์ ระดับปริญญาตรี ปีการศึกษา 2567</t>
  </si>
  <si>
    <t>สรีรวิทยาของเมล็ดพันธุ์</t>
  </si>
  <si>
    <t> พร795 </t>
  </si>
  <si>
    <t>20101501 </t>
  </si>
  <si>
    <t>20101591 </t>
  </si>
  <si>
    <t>20101520 </t>
  </si>
  <si>
    <t>20101592 </t>
  </si>
  <si>
    <t>20101692 </t>
  </si>
  <si>
    <t> พร694</t>
  </si>
  <si>
    <t>20101531 </t>
  </si>
  <si>
    <t>20101693 </t>
  </si>
  <si>
    <t> พร691</t>
  </si>
  <si>
    <t>พร531 </t>
  </si>
  <si>
    <t>พร692</t>
  </si>
  <si>
    <t>พส594 </t>
  </si>
  <si>
    <t> 20102693</t>
  </si>
  <si>
    <t>20102531 </t>
  </si>
  <si>
    <t>20102511 </t>
  </si>
  <si>
    <t>20102505 </t>
  </si>
  <si>
    <t>20102534 </t>
  </si>
  <si>
    <t>20102692 </t>
  </si>
  <si>
    <t> 20110592</t>
  </si>
  <si>
    <t>20110691 </t>
  </si>
  <si>
    <t>10123302 </t>
  </si>
  <si>
    <t>20110511 </t>
  </si>
  <si>
    <t> 20110593</t>
  </si>
  <si>
    <t> 20110594</t>
  </si>
  <si>
    <t>20110521 </t>
  </si>
  <si>
    <t>20110692 </t>
  </si>
  <si>
    <t>20110551 </t>
  </si>
  <si>
    <t>ดป692</t>
  </si>
  <si>
    <t>20110554 </t>
  </si>
  <si>
    <t>20110603 </t>
  </si>
  <si>
    <t>20110552 </t>
  </si>
  <si>
    <t>ผู้ช่วยศาสตราจารย์ ดร.วีณา  นิลวงศ์</t>
  </si>
  <si>
    <t>ค่า FTE ของอาจารย์ กลุ่มวิชาการจัดการและพัมนาทรัพยากร ระดับปริญญาโท ปีการศึกษา 2567</t>
  </si>
  <si>
    <t>ค่า FTE ของอาจารย์ กลุ่มวิชาการจัดการและพัมนาทรัพยากร ระดับปริญญาเอก ปีการศึกษา 2567</t>
  </si>
  <si>
    <t>20118514 </t>
  </si>
  <si>
    <t>ค่า FTE ของอาจารย์ กลุ่มวิชาสหวิทยาการ ระดับปริญญาโท ปีการศึกษา 2566</t>
  </si>
  <si>
    <t>ค่า FTE ของอาจารย์ กลุ่มวิชาวิชาสหวิทยาการ ระดับปริญญาเอก ปีการศึกษา 2566</t>
  </si>
  <si>
    <t>ระเบียบวิธีวิจัย และปรัชญาสหวิทยาการเกษตร</t>
  </si>
  <si>
    <t>20119512 </t>
  </si>
  <si>
    <t> 20119591</t>
  </si>
  <si>
    <t> 20119594</t>
  </si>
  <si>
    <t> 20119694</t>
  </si>
  <si>
    <t>20119521 </t>
  </si>
  <si>
    <t>20119522 </t>
  </si>
  <si>
    <t>20119581 </t>
  </si>
  <si>
    <t> 20119592</t>
  </si>
  <si>
    <t> สพ691</t>
  </si>
  <si>
    <t>ผู้ช่วยศาสตราจารย์ ดร.วิชญ์ภาส  สังพาลี</t>
  </si>
  <si>
    <t>ผู้ช่วยศาสตราจารย์ ดร.สุธีระ  เหิมฮึก</t>
  </si>
  <si>
    <t>ผู้ช่วยศาสตราจารย์ ดร.วาสนา  วิรุญรัตน์</t>
  </si>
  <si>
    <t>ค่า FTE ของอาจารย์ กลุ่มวิชาภูมิสังคม ระดับปริญญาโท ปีการศึกษา 2567</t>
  </si>
  <si>
    <t>20117524 </t>
  </si>
  <si>
    <t>20117522 </t>
  </si>
  <si>
    <t> 20117536</t>
  </si>
  <si>
    <t>20117537 </t>
  </si>
  <si>
    <t>20117504 </t>
  </si>
  <si>
    <t>20117515 </t>
  </si>
  <si>
    <t>20117516 </t>
  </si>
  <si>
    <t>พร531</t>
  </si>
  <si>
    <t>ร692 </t>
  </si>
  <si>
    <t>30101701 </t>
  </si>
  <si>
    <t>30101791 </t>
  </si>
  <si>
    <t>พร701</t>
  </si>
  <si>
    <t>พร792 </t>
  </si>
  <si>
    <t> พร892</t>
  </si>
  <si>
    <t> พร896</t>
  </si>
  <si>
    <t> พร793</t>
  </si>
  <si>
    <t> พร893</t>
  </si>
  <si>
    <t>พร895 </t>
  </si>
  <si>
    <t>30115724 </t>
  </si>
  <si>
    <t> 30115792</t>
  </si>
  <si>
    <t>30115891 </t>
  </si>
  <si>
    <t>30115741 </t>
  </si>
  <si>
    <t> 30115793</t>
  </si>
  <si>
    <t>30115892 </t>
  </si>
  <si>
    <t>ค่า FTE ของอาจารย์ กลุ่มวิชาส่งเสริม ระดับปริญญาเอก ปีการศึกษา 2567</t>
  </si>
  <si>
    <t>ค่า FTE ของอาจารย์ กลุ่มวิชาส่งเสริม ระดับปริญญาตรี ปีการศึกษา 2567</t>
  </si>
  <si>
    <t>ค่า FTE ของอาจารย์ กลุ่มวิชาส่งเสริม ระดับปริญญาโท ปีการศึกษา 2567</t>
  </si>
  <si>
    <t>30115796 </t>
  </si>
  <si>
    <t>30118896 </t>
  </si>
  <si>
    <t>พก896 </t>
  </si>
  <si>
    <t>ผู้สอน</t>
  </si>
  <si>
    <t>ผู้รับผิดชอบหลักสูตร</t>
  </si>
  <si>
    <t> 30118793</t>
  </si>
  <si>
    <t> 30118794</t>
  </si>
  <si>
    <t> 30118795</t>
  </si>
  <si>
    <t> 30118796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</si>
</sst>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46">
    <font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6"/>
      <color theme="10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u/>
      <sz val="16"/>
      <color theme="1"/>
      <name val="TH SarabunPSK"/>
      <family val="2"/>
    </font>
    <font>
      <u/>
      <sz val="16"/>
      <color rgb="FFFF0000"/>
      <name val="TH SarabunPSK"/>
      <family val="2"/>
    </font>
    <font>
      <sz val="16"/>
      <color rgb="FFFF0000"/>
      <name val="TH SarabunPSK"/>
      <family val="2"/>
    </font>
    <font>
      <u/>
      <sz val="16"/>
      <color theme="10"/>
      <name val="TH SarabunPSK"/>
      <family val="2"/>
    </font>
    <font>
      <sz val="16"/>
      <color rgb="FF000000"/>
      <name val="TH SarabunPSK"/>
      <family val="2"/>
    </font>
    <font>
      <sz val="16"/>
      <color rgb="FF407060"/>
      <name val="TH SarabunPSK"/>
      <family val="2"/>
    </font>
    <font>
      <sz val="16"/>
      <color rgb="FF50507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Aptos Narrow"/>
      <family val="2"/>
      <scheme val="minor"/>
    </font>
    <font>
      <b/>
      <sz val="11"/>
      <color theme="1"/>
      <name val="TH SarabunPSK"/>
      <family val="2"/>
    </font>
    <font>
      <u/>
      <sz val="11"/>
      <color theme="1"/>
      <name val="TH SarabunPSK"/>
      <family val="2"/>
    </font>
    <font>
      <b/>
      <sz val="11"/>
      <color rgb="FFC00000"/>
      <name val="TH SarabunPSK"/>
      <family val="2"/>
    </font>
    <font>
      <sz val="16"/>
      <color rgb="FF467886"/>
      <name val="TH SarabunPSK"/>
      <family val="2"/>
    </font>
    <font>
      <u/>
      <sz val="16"/>
      <color rgb="FF467886"/>
      <name val="TH SarabunPSK"/>
      <family val="2"/>
    </font>
    <font>
      <sz val="11"/>
      <color theme="1"/>
      <name val="TH Niramit AS"/>
    </font>
    <font>
      <b/>
      <sz val="11"/>
      <name val="TH Niramit AS"/>
    </font>
    <font>
      <sz val="11"/>
      <color rgb="FFC00000"/>
      <name val="TH Niramit AS"/>
    </font>
    <font>
      <sz val="11"/>
      <name val="TH Niramit AS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TH SarabunPSK"/>
      <family val="2"/>
    </font>
    <font>
      <sz val="11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C00000"/>
      <name val="TH SarabunPSK"/>
      <family val="2"/>
    </font>
    <font>
      <sz val="11"/>
      <name val="TH SarabunPSK"/>
      <family val="2"/>
    </font>
    <font>
      <b/>
      <sz val="11"/>
      <color rgb="FFFF0000"/>
      <name val="TH SarabunPSK"/>
      <family val="2"/>
    </font>
    <font>
      <sz val="11"/>
      <color rgb="FFFF0000"/>
      <name val="TH SarabunPSK"/>
      <family val="2"/>
    </font>
    <font>
      <b/>
      <sz val="11"/>
      <color rgb="FF000000"/>
      <name val="TH Niramit AS"/>
    </font>
    <font>
      <sz val="11"/>
      <color rgb="FF000000"/>
      <name val="TH Niramit AS"/>
    </font>
    <font>
      <sz val="16"/>
      <color rgb="FF000000"/>
      <name val="TH Niramit AS"/>
    </font>
    <font>
      <sz val="11"/>
      <color rgb="FFFF0000"/>
      <name val="TH Niramit AS"/>
    </font>
    <font>
      <b/>
      <sz val="11"/>
      <color rgb="FFFF0000"/>
      <name val="TH Niramit AS"/>
    </font>
    <font>
      <b/>
      <sz val="16"/>
      <color rgb="FFFF0000"/>
      <name val="TH SarabunPSK"/>
      <family val="2"/>
    </font>
    <font>
      <b/>
      <sz val="11"/>
      <name val="TH SarabunPSK"/>
      <family val="2"/>
    </font>
    <font>
      <u/>
      <sz val="16"/>
      <name val="TH SarabunPSK"/>
      <family val="2"/>
    </font>
    <font>
      <sz val="8"/>
      <name val="Aptos Narrow"/>
      <family val="2"/>
      <scheme val="minor"/>
    </font>
    <font>
      <sz val="11"/>
      <name val="TH SarabunPSK"/>
      <family val="2"/>
      <charset val="222"/>
    </font>
    <font>
      <sz val="11"/>
      <color theme="1"/>
      <name val="TH SarabunPSK"/>
      <family val="2"/>
      <charset val="222"/>
    </font>
    <font>
      <b/>
      <sz val="11"/>
      <color theme="1"/>
      <name val="TH Niramit AS"/>
    </font>
    <font>
      <sz val="16"/>
      <color theme="1"/>
      <name val="TH Niramit AS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548235"/>
        <bgColor rgb="FF000000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4" fillId="0" borderId="0"/>
  </cellStyleXfs>
  <cellXfs count="62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64" fontId="4" fillId="0" borderId="0" xfId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1" applyNumberFormat="1" applyFont="1" applyFill="1" applyBorder="1" applyAlignment="1">
      <alignment horizontal="center" vertical="center"/>
    </xf>
    <xf numFmtId="164" fontId="3" fillId="0" borderId="0" xfId="1" applyFont="1" applyFill="1" applyBorder="1" applyAlignment="1">
      <alignment vertical="center"/>
    </xf>
    <xf numFmtId="164" fontId="3" fillId="0" borderId="0" xfId="1" applyFont="1" applyFill="1" applyBorder="1" applyAlignment="1">
      <alignment vertical="top"/>
    </xf>
    <xf numFmtId="164" fontId="3" fillId="0" borderId="0" xfId="0" applyNumberFormat="1" applyFont="1" applyAlignment="1">
      <alignment vertical="top"/>
    </xf>
    <xf numFmtId="164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vertical="top"/>
    </xf>
    <xf numFmtId="0" fontId="6" fillId="0" borderId="0" xfId="2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5" fontId="7" fillId="0" borderId="0" xfId="1" applyNumberFormat="1" applyFont="1" applyFill="1" applyBorder="1" applyAlignment="1">
      <alignment horizontal="center" vertical="center"/>
    </xf>
    <xf numFmtId="164" fontId="7" fillId="0" borderId="0" xfId="1" applyFont="1" applyFill="1" applyBorder="1" applyAlignment="1">
      <alignment vertical="center"/>
    </xf>
    <xf numFmtId="164" fontId="7" fillId="0" borderId="0" xfId="1" applyFont="1" applyFill="1" applyBorder="1" applyAlignment="1">
      <alignment vertical="top"/>
    </xf>
    <xf numFmtId="164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165" fontId="7" fillId="0" borderId="0" xfId="1" applyNumberFormat="1" applyFont="1" applyFill="1" applyBorder="1" applyAlignment="1">
      <alignment vertical="center"/>
    </xf>
    <xf numFmtId="165" fontId="7" fillId="0" borderId="0" xfId="1" applyNumberFormat="1" applyFont="1" applyFill="1" applyBorder="1" applyAlignment="1">
      <alignment vertical="top"/>
    </xf>
    <xf numFmtId="165" fontId="3" fillId="0" borderId="0" xfId="1" applyNumberFormat="1" applyFont="1" applyFill="1" applyBorder="1" applyAlignment="1">
      <alignment horizontal="center" vertical="top"/>
    </xf>
    <xf numFmtId="0" fontId="8" fillId="0" borderId="0" xfId="2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65" fontId="4" fillId="0" borderId="0" xfId="1" applyNumberFormat="1" applyFont="1" applyFill="1" applyBorder="1" applyAlignment="1">
      <alignment horizontal="center" vertical="top"/>
    </xf>
    <xf numFmtId="165" fontId="4" fillId="0" borderId="0" xfId="1" applyNumberFormat="1" applyFont="1" applyAlignment="1">
      <alignment horizontal="center" vertical="top"/>
    </xf>
    <xf numFmtId="164" fontId="4" fillId="0" borderId="0" xfId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5" fontId="7" fillId="0" borderId="0" xfId="1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2" applyFont="1" applyFill="1" applyBorder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0" fontId="7" fillId="0" borderId="0" xfId="2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0" xfId="2" applyFont="1" applyFill="1" applyBorder="1" applyAlignment="1">
      <alignment horizontal="center" vertical="top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top" wrapText="1"/>
    </xf>
    <xf numFmtId="0" fontId="12" fillId="0" borderId="0" xfId="2" applyFont="1" applyFill="1" applyBorder="1" applyAlignment="1">
      <alignment horizontal="center" vertical="center"/>
    </xf>
    <xf numFmtId="164" fontId="3" fillId="0" borderId="0" xfId="1" applyFont="1" applyFill="1" applyBorder="1" applyAlignment="1">
      <alignment horizontal="center" vertical="top"/>
    </xf>
    <xf numFmtId="165" fontId="3" fillId="0" borderId="0" xfId="1" applyNumberFormat="1" applyFont="1" applyAlignment="1">
      <alignment horizontal="center" vertical="top" wrapText="1"/>
    </xf>
    <xf numFmtId="165" fontId="7" fillId="0" borderId="0" xfId="1" applyNumberFormat="1" applyFont="1" applyAlignment="1">
      <alignment horizontal="center" vertical="top" wrapText="1"/>
    </xf>
    <xf numFmtId="165" fontId="9" fillId="0" borderId="0" xfId="1" applyNumberFormat="1" applyFont="1" applyFill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165" fontId="3" fillId="0" borderId="0" xfId="1" applyNumberFormat="1" applyFont="1" applyFill="1" applyBorder="1" applyAlignment="1">
      <alignment horizontal="center" vertical="top" wrapText="1"/>
    </xf>
    <xf numFmtId="165" fontId="3" fillId="0" borderId="0" xfId="1" applyNumberFormat="1" applyFont="1" applyFill="1" applyAlignment="1">
      <alignment horizontal="center" vertical="top"/>
    </xf>
    <xf numFmtId="0" fontId="12" fillId="0" borderId="0" xfId="2" applyFont="1" applyFill="1" applyAlignment="1">
      <alignment horizontal="center" vertical="top"/>
    </xf>
    <xf numFmtId="0" fontId="12" fillId="0" borderId="0" xfId="2" applyFont="1" applyFill="1" applyBorder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2" applyFont="1" applyFill="1" applyAlignment="1">
      <alignment horizontal="center" vertical="center"/>
    </xf>
    <xf numFmtId="165" fontId="9" fillId="0" borderId="0" xfId="1" applyNumberFormat="1" applyFont="1" applyFill="1" applyAlignment="1">
      <alignment horizontal="center" vertical="center"/>
    </xf>
    <xf numFmtId="164" fontId="4" fillId="0" borderId="0" xfId="1" applyFont="1" applyAlignment="1">
      <alignment horizontal="center" vertical="top" wrapText="1"/>
    </xf>
    <xf numFmtId="165" fontId="4" fillId="0" borderId="0" xfId="1" applyNumberFormat="1" applyFont="1" applyAlignment="1">
      <alignment horizontal="center" vertical="top" wrapText="1"/>
    </xf>
    <xf numFmtId="164" fontId="3" fillId="0" borderId="0" xfId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top"/>
    </xf>
    <xf numFmtId="0" fontId="13" fillId="0" borderId="0" xfId="0" applyFont="1"/>
    <xf numFmtId="2" fontId="13" fillId="0" borderId="0" xfId="0" applyNumberFormat="1" applyFont="1"/>
    <xf numFmtId="1" fontId="13" fillId="0" borderId="0" xfId="0" applyNumberFormat="1" applyFont="1"/>
    <xf numFmtId="0" fontId="7" fillId="0" borderId="0" xfId="0" applyFont="1"/>
    <xf numFmtId="0" fontId="15" fillId="0" borderId="0" xfId="0" applyFont="1"/>
    <xf numFmtId="0" fontId="16" fillId="0" borderId="0" xfId="0" applyFont="1"/>
    <xf numFmtId="0" fontId="3" fillId="0" borderId="0" xfId="0" quotePrefix="1" applyFont="1"/>
    <xf numFmtId="0" fontId="17" fillId="0" borderId="0" xfId="0" applyFont="1"/>
    <xf numFmtId="0" fontId="3" fillId="0" borderId="0" xfId="3" applyFont="1"/>
    <xf numFmtId="0" fontId="3" fillId="0" borderId="0" xfId="3" quotePrefix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0" fontId="5" fillId="0" borderId="0" xfId="0" applyFont="1"/>
    <xf numFmtId="0" fontId="4" fillId="0" borderId="0" xfId="0" applyFont="1"/>
    <xf numFmtId="0" fontId="3" fillId="0" borderId="3" xfId="0" applyFont="1" applyBorder="1"/>
    <xf numFmtId="0" fontId="4" fillId="0" borderId="3" xfId="0" applyFont="1" applyBorder="1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5" fillId="2" borderId="0" xfId="2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horizontal="center" vertical="top"/>
    </xf>
    <xf numFmtId="0" fontId="5" fillId="3" borderId="0" xfId="2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8" fillId="3" borderId="0" xfId="2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8" fillId="2" borderId="0" xfId="2" applyFont="1" applyFill="1" applyBorder="1" applyAlignment="1">
      <alignment horizontal="center" vertical="center" wrapText="1"/>
    </xf>
    <xf numFmtId="0" fontId="3" fillId="2" borderId="0" xfId="0" applyFont="1" applyFill="1"/>
    <xf numFmtId="0" fontId="8" fillId="2" borderId="0" xfId="2" applyFont="1" applyFill="1" applyBorder="1" applyAlignment="1">
      <alignment vertical="center" wrapText="1"/>
    </xf>
    <xf numFmtId="0" fontId="8" fillId="3" borderId="0" xfId="2" applyFont="1" applyFill="1" applyBorder="1" applyAlignment="1">
      <alignment vertical="center" wrapText="1"/>
    </xf>
    <xf numFmtId="0" fontId="8" fillId="3" borderId="0" xfId="2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pivotButton="1" applyFont="1"/>
    <xf numFmtId="164" fontId="3" fillId="0" borderId="0" xfId="0" applyNumberFormat="1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20" fillId="0" borderId="3" xfId="0" applyFont="1" applyBorder="1"/>
    <xf numFmtId="2" fontId="20" fillId="0" borderId="3" xfId="0" applyNumberFormat="1" applyFont="1" applyBorder="1" applyAlignment="1">
      <alignment horizontal="center"/>
    </xf>
    <xf numFmtId="0" fontId="27" fillId="0" borderId="3" xfId="0" applyFont="1" applyBorder="1" applyAlignment="1">
      <alignment vertical="center"/>
    </xf>
    <xf numFmtId="2" fontId="28" fillId="0" borderId="3" xfId="0" applyNumberFormat="1" applyFont="1" applyBorder="1" applyAlignment="1">
      <alignment horizontal="center"/>
    </xf>
    <xf numFmtId="0" fontId="28" fillId="0" borderId="3" xfId="0" applyFont="1" applyBorder="1"/>
    <xf numFmtId="0" fontId="28" fillId="0" borderId="3" xfId="0" applyFont="1" applyBorder="1" applyAlignment="1">
      <alignment horizontal="center"/>
    </xf>
    <xf numFmtId="0" fontId="28" fillId="0" borderId="3" xfId="0" applyFont="1" applyBorder="1" applyAlignment="1">
      <alignment vertical="top"/>
    </xf>
    <xf numFmtId="0" fontId="28" fillId="5" borderId="3" xfId="0" applyFont="1" applyFill="1" applyBorder="1"/>
    <xf numFmtId="0" fontId="30" fillId="10" borderId="3" xfId="0" applyFont="1" applyFill="1" applyBorder="1"/>
    <xf numFmtId="0" fontId="29" fillId="0" borderId="3" xfId="0" applyFont="1" applyBorder="1"/>
    <xf numFmtId="0" fontId="28" fillId="0" borderId="0" xfId="0" applyFont="1"/>
    <xf numFmtId="2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vertical="top"/>
    </xf>
    <xf numFmtId="0" fontId="28" fillId="5" borderId="0" xfId="0" applyFont="1" applyFill="1"/>
    <xf numFmtId="0" fontId="30" fillId="10" borderId="0" xfId="0" applyFont="1" applyFill="1"/>
    <xf numFmtId="0" fontId="29" fillId="0" borderId="0" xfId="0" applyFont="1"/>
    <xf numFmtId="0" fontId="30" fillId="0" borderId="0" xfId="0" applyFont="1"/>
    <xf numFmtId="2" fontId="28" fillId="0" borderId="0" xfId="0" applyNumberFormat="1" applyFont="1" applyAlignment="1">
      <alignment horizontal="left"/>
    </xf>
    <xf numFmtId="0" fontId="30" fillId="9" borderId="0" xfId="0" applyFont="1" applyFill="1"/>
    <xf numFmtId="0" fontId="3" fillId="6" borderId="0" xfId="0" applyFont="1" applyFill="1" applyAlignment="1">
      <alignment horizontal="center" vertical="top"/>
    </xf>
    <xf numFmtId="0" fontId="5" fillId="6" borderId="0" xfId="2" applyFont="1" applyFill="1" applyBorder="1" applyAlignment="1">
      <alignment horizontal="center" vertical="center"/>
    </xf>
    <xf numFmtId="0" fontId="26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0" fontId="31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vertical="center"/>
    </xf>
    <xf numFmtId="0" fontId="32" fillId="0" borderId="3" xfId="0" applyFont="1" applyBorder="1"/>
    <xf numFmtId="0" fontId="32" fillId="0" borderId="0" xfId="0" applyFont="1"/>
    <xf numFmtId="0" fontId="32" fillId="0" borderId="0" xfId="0" applyFont="1" applyAlignment="1">
      <alignment horizontal="right" vertical="center"/>
    </xf>
    <xf numFmtId="0" fontId="32" fillId="5" borderId="0" xfId="0" applyFont="1" applyFill="1" applyAlignment="1">
      <alignment vertical="center"/>
    </xf>
    <xf numFmtId="0" fontId="28" fillId="0" borderId="3" xfId="0" applyFont="1" applyBorder="1" applyAlignment="1">
      <alignment vertical="center"/>
    </xf>
    <xf numFmtId="0" fontId="34" fillId="0" borderId="0" xfId="0" applyFont="1" applyAlignment="1">
      <alignment horizontal="center"/>
    </xf>
    <xf numFmtId="0" fontId="34" fillId="12" borderId="0" xfId="0" applyFont="1" applyFill="1"/>
    <xf numFmtId="0" fontId="34" fillId="0" borderId="0" xfId="0" applyFont="1"/>
    <xf numFmtId="0" fontId="34" fillId="0" borderId="0" xfId="0" applyFont="1" applyAlignment="1">
      <alignment vertical="top" wrapText="1"/>
    </xf>
    <xf numFmtId="2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 vertical="top" wrapText="1"/>
    </xf>
    <xf numFmtId="0" fontId="35" fillId="0" borderId="0" xfId="0" applyFont="1"/>
    <xf numFmtId="0" fontId="35" fillId="0" borderId="0" xfId="0" applyFont="1" applyAlignment="1">
      <alignment vertical="top" wrapText="1"/>
    </xf>
    <xf numFmtId="0" fontId="34" fillId="13" borderId="0" xfId="0" applyFont="1" applyFill="1"/>
    <xf numFmtId="0" fontId="34" fillId="13" borderId="0" xfId="0" applyFont="1" applyFill="1" applyAlignment="1">
      <alignment horizontal="center"/>
    </xf>
    <xf numFmtId="0" fontId="35" fillId="0" borderId="0" xfId="0" applyFont="1" applyAlignment="1">
      <alignment horizontal="center" vertical="top" wrapText="1"/>
    </xf>
    <xf numFmtId="0" fontId="33" fillId="0" borderId="0" xfId="0" applyFont="1"/>
    <xf numFmtId="0" fontId="33" fillId="0" borderId="3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23" fillId="17" borderId="0" xfId="0" applyFont="1" applyFill="1"/>
    <xf numFmtId="0" fontId="33" fillId="14" borderId="3" xfId="0" applyFont="1" applyFill="1" applyBorder="1" applyAlignment="1">
      <alignment horizontal="center" vertical="center" wrapText="1"/>
    </xf>
    <xf numFmtId="0" fontId="33" fillId="14" borderId="3" xfId="0" applyFont="1" applyFill="1" applyBorder="1" applyAlignment="1">
      <alignment horizontal="center" vertical="center"/>
    </xf>
    <xf numFmtId="2" fontId="33" fillId="14" borderId="3" xfId="0" applyNumberFormat="1" applyFont="1" applyFill="1" applyBorder="1" applyAlignment="1">
      <alignment horizontal="center" vertical="center"/>
    </xf>
    <xf numFmtId="0" fontId="34" fillId="0" borderId="3" xfId="0" applyFont="1" applyBorder="1"/>
    <xf numFmtId="0" fontId="34" fillId="0" borderId="3" xfId="0" applyFont="1" applyBorder="1" applyAlignment="1">
      <alignment vertical="top" wrapText="1"/>
    </xf>
    <xf numFmtId="2" fontId="34" fillId="0" borderId="3" xfId="0" applyNumberFormat="1" applyFont="1" applyBorder="1" applyAlignment="1">
      <alignment horizontal="center"/>
    </xf>
    <xf numFmtId="0" fontId="34" fillId="0" borderId="16" xfId="0" applyFont="1" applyBorder="1" applyAlignment="1">
      <alignment horizontal="center" vertical="top" wrapText="1"/>
    </xf>
    <xf numFmtId="0" fontId="34" fillId="0" borderId="16" xfId="0" applyFont="1" applyBorder="1"/>
    <xf numFmtId="0" fontId="34" fillId="0" borderId="17" xfId="0" applyFont="1" applyBorder="1" applyAlignment="1">
      <alignment horizontal="center" vertical="top" wrapText="1"/>
    </xf>
    <xf numFmtId="0" fontId="34" fillId="0" borderId="17" xfId="0" applyFont="1" applyBorder="1"/>
    <xf numFmtId="0" fontId="34" fillId="0" borderId="18" xfId="0" applyFont="1" applyBorder="1" applyAlignment="1">
      <alignment horizontal="center" vertical="top" wrapText="1"/>
    </xf>
    <xf numFmtId="0" fontId="34" fillId="0" borderId="18" xfId="0" applyFont="1" applyBorder="1"/>
    <xf numFmtId="0" fontId="34" fillId="0" borderId="19" xfId="0" applyFont="1" applyBorder="1" applyAlignment="1">
      <alignment horizontal="center" vertical="top" wrapText="1"/>
    </xf>
    <xf numFmtId="0" fontId="34" fillId="0" borderId="19" xfId="0" applyFont="1" applyBorder="1"/>
    <xf numFmtId="2" fontId="34" fillId="0" borderId="0" xfId="0" applyNumberFormat="1" applyFont="1" applyAlignment="1">
      <alignment horizontal="left"/>
    </xf>
    <xf numFmtId="0" fontId="23" fillId="18" borderId="0" xfId="0" applyFont="1" applyFill="1"/>
    <xf numFmtId="0" fontId="36" fillId="0" borderId="0" xfId="0" applyFont="1"/>
    <xf numFmtId="0" fontId="37" fillId="0" borderId="3" xfId="0" applyFont="1" applyBorder="1" applyAlignment="1">
      <alignment horizontal="center"/>
    </xf>
    <xf numFmtId="0" fontId="37" fillId="14" borderId="3" xfId="0" applyFont="1" applyFill="1" applyBorder="1" applyAlignment="1">
      <alignment horizontal="center" vertical="center"/>
    </xf>
    <xf numFmtId="0" fontId="36" fillId="0" borderId="3" xfId="0" applyFont="1" applyBorder="1"/>
    <xf numFmtId="0" fontId="36" fillId="13" borderId="0" xfId="0" applyFont="1" applyFill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7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8" fillId="0" borderId="0" xfId="0" applyFont="1" applyAlignment="1">
      <alignment horizontal="left"/>
    </xf>
    <xf numFmtId="0" fontId="28" fillId="0" borderId="9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7" xfId="0" applyFont="1" applyBorder="1"/>
    <xf numFmtId="2" fontId="28" fillId="0" borderId="14" xfId="0" applyNumberFormat="1" applyFont="1" applyBorder="1"/>
    <xf numFmtId="0" fontId="28" fillId="0" borderId="14" xfId="0" applyFont="1" applyBorder="1"/>
    <xf numFmtId="0" fontId="28" fillId="0" borderId="0" xfId="0" applyFont="1" applyAlignment="1">
      <alignment vertical="center"/>
    </xf>
    <xf numFmtId="0" fontId="28" fillId="0" borderId="3" xfId="0" applyFont="1" applyBorder="1" applyAlignment="1">
      <alignment wrapText="1"/>
    </xf>
    <xf numFmtId="0" fontId="28" fillId="0" borderId="0" xfId="0" applyFont="1" applyFill="1"/>
    <xf numFmtId="0" fontId="28" fillId="0" borderId="1" xfId="0" applyFont="1" applyBorder="1" applyAlignment="1">
      <alignment vertical="center"/>
    </xf>
    <xf numFmtId="2" fontId="28" fillId="0" borderId="1" xfId="0" applyNumberFormat="1" applyFont="1" applyBorder="1" applyAlignment="1">
      <alignment horizontal="center"/>
    </xf>
    <xf numFmtId="0" fontId="28" fillId="0" borderId="3" xfId="0" applyFont="1" applyFill="1" applyBorder="1" applyAlignment="1">
      <alignment vertical="center" wrapText="1"/>
    </xf>
    <xf numFmtId="0" fontId="28" fillId="0" borderId="3" xfId="0" applyFont="1" applyFill="1" applyBorder="1"/>
    <xf numFmtId="0" fontId="28" fillId="0" borderId="3" xfId="0" applyFont="1" applyBorder="1" applyAlignment="1">
      <alignment vertical="center" wrapText="1"/>
    </xf>
    <xf numFmtId="0" fontId="28" fillId="0" borderId="3" xfId="0" applyFont="1" applyFill="1" applyBorder="1" applyAlignment="1">
      <alignment vertical="center"/>
    </xf>
    <xf numFmtId="0" fontId="27" fillId="5" borderId="0" xfId="0" applyFont="1" applyFill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8" fillId="0" borderId="3" xfId="0" applyFont="1" applyBorder="1" applyAlignment="1">
      <alignment horizontal="left"/>
    </xf>
    <xf numFmtId="0" fontId="28" fillId="0" borderId="3" xfId="0" applyFont="1" applyFill="1" applyBorder="1" applyAlignment="1">
      <alignment horizontal="left"/>
    </xf>
    <xf numFmtId="0" fontId="28" fillId="0" borderId="3" xfId="0" applyFont="1" applyBorder="1" applyAlignment="1">
      <alignment horizontal="left" vertical="center"/>
    </xf>
    <xf numFmtId="0" fontId="32" fillId="0" borderId="3" xfId="0" applyFont="1" applyFill="1" applyBorder="1" applyAlignment="1">
      <alignment vertical="center"/>
    </xf>
    <xf numFmtId="0" fontId="5" fillId="3" borderId="0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7" fillId="19" borderId="3" xfId="0" applyFont="1" applyFill="1" applyBorder="1" applyAlignment="1">
      <alignment vertical="center"/>
    </xf>
    <xf numFmtId="2" fontId="28" fillId="19" borderId="3" xfId="0" applyNumberFormat="1" applyFont="1" applyFill="1" applyBorder="1" applyAlignment="1">
      <alignment horizontal="center"/>
    </xf>
    <xf numFmtId="0" fontId="32" fillId="19" borderId="3" xfId="0" applyFont="1" applyFill="1" applyBorder="1" applyAlignment="1">
      <alignment vertical="center"/>
    </xf>
    <xf numFmtId="0" fontId="27" fillId="19" borderId="3" xfId="0" applyFont="1" applyFill="1" applyBorder="1" applyAlignment="1">
      <alignment horizontal="left" vertical="center"/>
    </xf>
    <xf numFmtId="0" fontId="29" fillId="20" borderId="3" xfId="0" applyFont="1" applyFill="1" applyBorder="1"/>
    <xf numFmtId="0" fontId="26" fillId="21" borderId="3" xfId="0" applyFont="1" applyFill="1" applyBorder="1" applyAlignment="1">
      <alignment horizontal="center" vertical="top"/>
    </xf>
    <xf numFmtId="0" fontId="31" fillId="21" borderId="3" xfId="0" applyFont="1" applyFill="1" applyBorder="1" applyAlignment="1">
      <alignment horizontal="center" vertical="center"/>
    </xf>
    <xf numFmtId="0" fontId="26" fillId="21" borderId="3" xfId="0" applyFont="1" applyFill="1" applyBorder="1" applyAlignment="1">
      <alignment horizontal="center" vertical="center"/>
    </xf>
    <xf numFmtId="2" fontId="15" fillId="21" borderId="3" xfId="0" applyNumberFormat="1" applyFont="1" applyFill="1" applyBorder="1" applyAlignment="1">
      <alignment horizontal="center" vertical="center"/>
    </xf>
    <xf numFmtId="0" fontId="26" fillId="21" borderId="3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center"/>
    </xf>
    <xf numFmtId="0" fontId="15" fillId="7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4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 vertical="top"/>
    </xf>
    <xf numFmtId="0" fontId="27" fillId="0" borderId="3" xfId="0" applyFont="1" applyBorder="1" applyAlignment="1">
      <alignment vertical="top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4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2" fillId="3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22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7" fillId="22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30" fillId="0" borderId="3" xfId="0" applyFont="1" applyBorder="1" applyAlignment="1">
      <alignment horizontal="left" vertical="center"/>
    </xf>
    <xf numFmtId="0" fontId="12" fillId="0" borderId="0" xfId="0" applyFont="1"/>
    <xf numFmtId="0" fontId="28" fillId="0" borderId="0" xfId="0" applyFont="1" applyFill="1" applyAlignment="1">
      <alignment vertical="top"/>
    </xf>
    <xf numFmtId="0" fontId="31" fillId="0" borderId="3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/>
    </xf>
    <xf numFmtId="0" fontId="28" fillId="0" borderId="0" xfId="0" applyFont="1" applyFill="1" applyAlignment="1">
      <alignment horizontal="center"/>
    </xf>
    <xf numFmtId="0" fontId="30" fillId="0" borderId="3" xfId="0" applyFont="1" applyFill="1" applyBorder="1" applyAlignment="1">
      <alignment horizontal="left" vertical="top"/>
    </xf>
    <xf numFmtId="0" fontId="12" fillId="23" borderId="0" xfId="0" applyFont="1" applyFill="1" applyAlignment="1">
      <alignment vertical="center"/>
    </xf>
    <xf numFmtId="0" fontId="12" fillId="23" borderId="0" xfId="0" applyFont="1" applyFill="1" applyAlignment="1">
      <alignment vertical="center" wrapText="1"/>
    </xf>
    <xf numFmtId="0" fontId="30" fillId="0" borderId="3" xfId="0" applyFont="1" applyFill="1" applyBorder="1" applyAlignment="1">
      <alignment horizontal="left" vertical="center"/>
    </xf>
    <xf numFmtId="0" fontId="12" fillId="22" borderId="0" xfId="0" applyFont="1" applyFill="1" applyAlignment="1">
      <alignment vertical="center" wrapText="1"/>
    </xf>
    <xf numFmtId="0" fontId="12" fillId="2" borderId="0" xfId="0" applyFont="1" applyFill="1"/>
    <xf numFmtId="0" fontId="28" fillId="0" borderId="0" xfId="0" applyFont="1" applyBorder="1"/>
    <xf numFmtId="0" fontId="40" fillId="23" borderId="0" xfId="2" applyFont="1" applyFill="1" applyBorder="1" applyAlignment="1">
      <alignment horizontal="center" vertical="center" wrapText="1"/>
    </xf>
    <xf numFmtId="0" fontId="3" fillId="22" borderId="0" xfId="0" applyFont="1" applyFill="1" applyAlignment="1">
      <alignment vertical="center" wrapText="1"/>
    </xf>
    <xf numFmtId="0" fontId="8" fillId="22" borderId="0" xfId="2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39" fillId="0" borderId="15" xfId="0" applyFont="1" applyBorder="1" applyAlignment="1">
      <alignment horizontal="center"/>
    </xf>
    <xf numFmtId="2" fontId="34" fillId="16" borderId="3" xfId="0" applyNumberFormat="1" applyFont="1" applyFill="1" applyBorder="1" applyAlignment="1">
      <alignment horizontal="center"/>
    </xf>
    <xf numFmtId="0" fontId="36" fillId="16" borderId="3" xfId="0" applyFont="1" applyFill="1" applyBorder="1"/>
    <xf numFmtId="0" fontId="34" fillId="16" borderId="3" xfId="0" applyFont="1" applyFill="1" applyBorder="1" applyAlignment="1">
      <alignment horizontal="center"/>
    </xf>
    <xf numFmtId="2" fontId="28" fillId="0" borderId="3" xfId="0" applyNumberFormat="1" applyFont="1" applyBorder="1"/>
    <xf numFmtId="0" fontId="15" fillId="7" borderId="6" xfId="0" applyFont="1" applyFill="1" applyBorder="1" applyAlignment="1">
      <alignment horizontal="center"/>
    </xf>
    <xf numFmtId="0" fontId="3" fillId="22" borderId="0" xfId="0" applyFont="1" applyFill="1" applyAlignment="1">
      <alignment vertical="center"/>
    </xf>
    <xf numFmtId="0" fontId="20" fillId="0" borderId="3" xfId="0" applyFont="1" applyBorder="1" applyAlignment="1">
      <alignment horizontal="left"/>
    </xf>
    <xf numFmtId="0" fontId="34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3" fillId="0" borderId="3" xfId="0" applyFont="1" applyBorder="1"/>
    <xf numFmtId="0" fontId="23" fillId="0" borderId="3" xfId="0" applyFont="1" applyBorder="1" applyAlignment="1">
      <alignment horizontal="center"/>
    </xf>
    <xf numFmtId="0" fontId="42" fillId="20" borderId="3" xfId="0" applyFont="1" applyFill="1" applyBorder="1"/>
    <xf numFmtId="2" fontId="42" fillId="0" borderId="3" xfId="0" applyNumberFormat="1" applyFont="1" applyBorder="1"/>
    <xf numFmtId="2" fontId="23" fillId="0" borderId="3" xfId="0" applyNumberFormat="1" applyFont="1" applyBorder="1" applyAlignment="1">
      <alignment horizontal="center"/>
    </xf>
    <xf numFmtId="0" fontId="23" fillId="16" borderId="3" xfId="0" applyFont="1" applyFill="1" applyBorder="1" applyAlignment="1">
      <alignment horizontal="center"/>
    </xf>
    <xf numFmtId="2" fontId="23" fillId="16" borderId="3" xfId="0" applyNumberFormat="1" applyFont="1" applyFill="1" applyBorder="1" applyAlignment="1">
      <alignment horizontal="center"/>
    </xf>
    <xf numFmtId="0" fontId="23" fillId="16" borderId="3" xfId="0" applyFont="1" applyFill="1" applyBorder="1"/>
    <xf numFmtId="0" fontId="15" fillId="0" borderId="6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12" fillId="7" borderId="0" xfId="0" applyFont="1" applyFill="1" applyAlignment="1">
      <alignment vertical="center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horizontal="center" vertical="top" wrapText="1"/>
    </xf>
    <xf numFmtId="0" fontId="28" fillId="5" borderId="0" xfId="0" applyFont="1" applyFill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3" xfId="0" applyFont="1" applyBorder="1" applyAlignment="1">
      <alignment vertical="center"/>
    </xf>
    <xf numFmtId="0" fontId="28" fillId="0" borderId="8" xfId="0" applyFont="1" applyBorder="1"/>
    <xf numFmtId="2" fontId="28" fillId="0" borderId="9" xfId="0" applyNumberFormat="1" applyFont="1" applyBorder="1"/>
    <xf numFmtId="0" fontId="28" fillId="0" borderId="9" xfId="0" applyFont="1" applyBorder="1"/>
    <xf numFmtId="0" fontId="28" fillId="0" borderId="11" xfId="0" applyFont="1" applyBorder="1"/>
    <xf numFmtId="2" fontId="28" fillId="0" borderId="12" xfId="0" applyNumberFormat="1" applyFont="1" applyBorder="1"/>
    <xf numFmtId="0" fontId="28" fillId="0" borderId="12" xfId="0" applyFont="1" applyBorder="1"/>
    <xf numFmtId="0" fontId="28" fillId="19" borderId="3" xfId="0" applyFont="1" applyFill="1" applyBorder="1"/>
    <xf numFmtId="0" fontId="28" fillId="19" borderId="3" xfId="0" applyFont="1" applyFill="1" applyBorder="1" applyAlignment="1">
      <alignment horizontal="center"/>
    </xf>
    <xf numFmtId="0" fontId="28" fillId="0" borderId="13" xfId="0" applyFont="1" applyBorder="1"/>
    <xf numFmtId="0" fontId="28" fillId="0" borderId="15" xfId="0" applyFont="1" applyBorder="1" applyAlignment="1">
      <alignment horizontal="center"/>
    </xf>
    <xf numFmtId="0" fontId="28" fillId="0" borderId="1" xfId="0" applyFont="1" applyBorder="1"/>
    <xf numFmtId="0" fontId="28" fillId="0" borderId="10" xfId="0" applyFont="1" applyBorder="1"/>
    <xf numFmtId="2" fontId="28" fillId="0" borderId="10" xfId="0" applyNumberFormat="1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9" fillId="20" borderId="10" xfId="0" applyFont="1" applyFill="1" applyBorder="1"/>
    <xf numFmtId="0" fontId="28" fillId="0" borderId="2" xfId="0" applyFont="1" applyBorder="1"/>
    <xf numFmtId="0" fontId="28" fillId="19" borderId="2" xfId="0" applyFont="1" applyFill="1" applyBorder="1"/>
    <xf numFmtId="2" fontId="28" fillId="19" borderId="2" xfId="0" applyNumberFormat="1" applyFont="1" applyFill="1" applyBorder="1" applyAlignment="1">
      <alignment horizontal="center"/>
    </xf>
    <xf numFmtId="0" fontId="28" fillId="19" borderId="2" xfId="0" applyFont="1" applyFill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15" fillId="7" borderId="15" xfId="0" applyFont="1" applyFill="1" applyBorder="1" applyAlignment="1">
      <alignment horizontal="center"/>
    </xf>
    <xf numFmtId="2" fontId="28" fillId="0" borderId="9" xfId="0" applyNumberFormat="1" applyFont="1" applyBorder="1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2" fontId="28" fillId="0" borderId="12" xfId="0" applyNumberFormat="1" applyFont="1" applyBorder="1" applyAlignment="1">
      <alignment horizontal="center"/>
    </xf>
    <xf numFmtId="0" fontId="28" fillId="0" borderId="10" xfId="0" applyFont="1" applyBorder="1" applyAlignment="1">
      <alignment horizontal="center" vertical="top" wrapText="1"/>
    </xf>
    <xf numFmtId="0" fontId="28" fillId="19" borderId="14" xfId="0" applyFont="1" applyFill="1" applyBorder="1"/>
    <xf numFmtId="2" fontId="28" fillId="19" borderId="15" xfId="0" applyNumberFormat="1" applyFont="1" applyFill="1" applyBorder="1" applyAlignment="1">
      <alignment horizontal="center"/>
    </xf>
    <xf numFmtId="0" fontId="28" fillId="19" borderId="13" xfId="0" applyFont="1" applyFill="1" applyBorder="1"/>
    <xf numFmtId="0" fontId="28" fillId="19" borderId="14" xfId="0" applyFont="1" applyFill="1" applyBorder="1" applyAlignment="1">
      <alignment horizontal="center"/>
    </xf>
    <xf numFmtId="0" fontId="28" fillId="0" borderId="2" xfId="0" applyFont="1" applyBorder="1" applyAlignment="1">
      <alignment horizontal="center" vertical="top" wrapText="1"/>
    </xf>
    <xf numFmtId="0" fontId="15" fillId="21" borderId="3" xfId="0" applyFont="1" applyFill="1" applyBorder="1" applyAlignment="1">
      <alignment horizontal="center" vertical="top" wrapText="1"/>
    </xf>
    <xf numFmtId="0" fontId="15" fillId="21" borderId="3" xfId="0" applyFont="1" applyFill="1" applyBorder="1" applyAlignment="1">
      <alignment horizontal="center" vertical="center"/>
    </xf>
    <xf numFmtId="0" fontId="28" fillId="0" borderId="3" xfId="0" applyFont="1" applyBorder="1" applyAlignment="1">
      <alignment vertical="top" wrapText="1"/>
    </xf>
    <xf numFmtId="0" fontId="28" fillId="0" borderId="16" xfId="0" applyFont="1" applyBorder="1"/>
    <xf numFmtId="0" fontId="28" fillId="0" borderId="16" xfId="0" applyFont="1" applyBorder="1" applyAlignment="1">
      <alignment horizontal="center" vertical="top" wrapText="1"/>
    </xf>
    <xf numFmtId="0" fontId="28" fillId="0" borderId="17" xfId="0" applyFont="1" applyBorder="1"/>
    <xf numFmtId="0" fontId="28" fillId="0" borderId="17" xfId="0" applyFont="1" applyBorder="1" applyAlignment="1">
      <alignment horizontal="center" vertical="top" wrapText="1"/>
    </xf>
    <xf numFmtId="0" fontId="28" fillId="0" borderId="18" xfId="0" applyFont="1" applyBorder="1"/>
    <xf numFmtId="0" fontId="28" fillId="0" borderId="18" xfId="0" applyFont="1" applyBorder="1" applyAlignment="1">
      <alignment horizontal="center" vertical="top" wrapText="1"/>
    </xf>
    <xf numFmtId="0" fontId="28" fillId="0" borderId="19" xfId="0" applyFont="1" applyBorder="1"/>
    <xf numFmtId="0" fontId="28" fillId="0" borderId="7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20" borderId="3" xfId="0" applyFont="1" applyFill="1" applyBorder="1"/>
    <xf numFmtId="0" fontId="28" fillId="20" borderId="3" xfId="0" applyFont="1" applyFill="1" applyBorder="1" applyAlignment="1">
      <alignment horizontal="center" vertical="top" wrapText="1"/>
    </xf>
    <xf numFmtId="0" fontId="28" fillId="19" borderId="15" xfId="0" applyFont="1" applyFill="1" applyBorder="1"/>
    <xf numFmtId="2" fontId="28" fillId="19" borderId="15" xfId="0" applyNumberFormat="1" applyFont="1" applyFill="1" applyBorder="1"/>
    <xf numFmtId="0" fontId="29" fillId="20" borderId="0" xfId="0" applyFont="1" applyFill="1"/>
    <xf numFmtId="0" fontId="39" fillId="0" borderId="3" xfId="0" applyFont="1" applyBorder="1" applyAlignment="1">
      <alignment horizontal="center" vertical="center"/>
    </xf>
    <xf numFmtId="0" fontId="30" fillId="0" borderId="3" xfId="0" applyFont="1" applyBorder="1"/>
    <xf numFmtId="0" fontId="27" fillId="19" borderId="3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wrapText="1"/>
    </xf>
    <xf numFmtId="0" fontId="28" fillId="0" borderId="3" xfId="0" applyFont="1" applyFill="1" applyBorder="1" applyAlignment="1">
      <alignment horizontal="center"/>
    </xf>
    <xf numFmtId="0" fontId="27" fillId="5" borderId="0" xfId="0" applyFont="1" applyFill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12" fillId="0" borderId="0" xfId="0" applyFont="1" applyFill="1"/>
    <xf numFmtId="2" fontId="34" fillId="0" borderId="3" xfId="0" applyNumberFormat="1" applyFont="1" applyBorder="1"/>
    <xf numFmtId="0" fontId="34" fillId="16" borderId="3" xfId="0" applyFont="1" applyFill="1" applyBorder="1"/>
    <xf numFmtId="2" fontId="34" fillId="16" borderId="3" xfId="0" applyNumberFormat="1" applyFont="1" applyFill="1" applyBorder="1"/>
    <xf numFmtId="0" fontId="34" fillId="24" borderId="3" xfId="0" applyFont="1" applyFill="1" applyBorder="1" applyAlignment="1">
      <alignment horizontal="center" vertical="top" wrapText="1"/>
    </xf>
    <xf numFmtId="0" fontId="34" fillId="24" borderId="3" xfId="0" applyFont="1" applyFill="1" applyBorder="1"/>
    <xf numFmtId="0" fontId="20" fillId="0" borderId="8" xfId="0" applyFont="1" applyBorder="1"/>
    <xf numFmtId="0" fontId="20" fillId="0" borderId="7" xfId="0" applyFont="1" applyBorder="1"/>
    <xf numFmtId="2" fontId="20" fillId="0" borderId="9" xfId="0" applyNumberFormat="1" applyFont="1" applyBorder="1"/>
    <xf numFmtId="0" fontId="20" fillId="0" borderId="11" xfId="0" applyFont="1" applyBorder="1"/>
    <xf numFmtId="2" fontId="20" fillId="0" borderId="12" xfId="0" applyNumberFormat="1" applyFont="1" applyBorder="1"/>
    <xf numFmtId="0" fontId="20" fillId="0" borderId="12" xfId="0" applyFont="1" applyBorder="1"/>
    <xf numFmtId="0" fontId="43" fillId="20" borderId="3" xfId="0" applyFont="1" applyFill="1" applyBorder="1"/>
    <xf numFmtId="0" fontId="20" fillId="0" borderId="13" xfId="0" applyFont="1" applyBorder="1"/>
    <xf numFmtId="2" fontId="43" fillId="0" borderId="3" xfId="0" applyNumberFormat="1" applyFont="1" applyBorder="1"/>
    <xf numFmtId="2" fontId="20" fillId="0" borderId="3" xfId="0" applyNumberFormat="1" applyFont="1" applyBorder="1"/>
    <xf numFmtId="0" fontId="20" fillId="16" borderId="3" xfId="0" applyFont="1" applyFill="1" applyBorder="1"/>
    <xf numFmtId="2" fontId="20" fillId="16" borderId="3" xfId="0" applyNumberFormat="1" applyFont="1" applyFill="1" applyBorder="1"/>
    <xf numFmtId="0" fontId="20" fillId="0" borderId="0" xfId="0" applyFont="1" applyAlignment="1">
      <alignment vertical="top"/>
    </xf>
    <xf numFmtId="2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45" fillId="0" borderId="0" xfId="0" applyFont="1"/>
    <xf numFmtId="0" fontId="45" fillId="0" borderId="0" xfId="0" applyFont="1" applyAlignment="1">
      <alignment vertical="top"/>
    </xf>
    <xf numFmtId="0" fontId="20" fillId="5" borderId="0" xfId="0" applyFont="1" applyFill="1"/>
    <xf numFmtId="0" fontId="20" fillId="5" borderId="0" xfId="0" applyFont="1" applyFill="1" applyAlignment="1">
      <alignment horizontal="center"/>
    </xf>
    <xf numFmtId="0" fontId="45" fillId="0" borderId="0" xfId="0" applyFont="1" applyAlignment="1">
      <alignment horizontal="center" vertical="top" wrapText="1"/>
    </xf>
    <xf numFmtId="0" fontId="44" fillId="0" borderId="0" xfId="0" applyFont="1"/>
    <xf numFmtId="0" fontId="44" fillId="0" borderId="3" xfId="0" applyFont="1" applyBorder="1" applyAlignment="1">
      <alignment horizontal="center"/>
    </xf>
    <xf numFmtId="2" fontId="20" fillId="0" borderId="7" xfId="0" applyNumberFormat="1" applyFont="1" applyBorder="1" applyAlignment="1">
      <alignment horizontal="center"/>
    </xf>
    <xf numFmtId="2" fontId="20" fillId="0" borderId="9" xfId="0" applyNumberFormat="1" applyFont="1" applyBorder="1" applyAlignment="1">
      <alignment horizontal="center"/>
    </xf>
    <xf numFmtId="0" fontId="20" fillId="0" borderId="9" xfId="0" applyFont="1" applyBorder="1"/>
    <xf numFmtId="2" fontId="20" fillId="0" borderId="12" xfId="0" applyNumberFormat="1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4" xfId="0" applyFont="1" applyBorder="1"/>
    <xf numFmtId="0" fontId="20" fillId="0" borderId="15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3" fillId="10" borderId="0" xfId="0" applyFont="1" applyFill="1"/>
    <xf numFmtId="0" fontId="20" fillId="0" borderId="1" xfId="0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 vertical="top" wrapText="1"/>
    </xf>
    <xf numFmtId="0" fontId="20" fillId="0" borderId="2" xfId="0" applyFont="1" applyBorder="1"/>
    <xf numFmtId="0" fontId="20" fillId="0" borderId="15" xfId="0" applyFont="1" applyBorder="1"/>
    <xf numFmtId="0" fontId="20" fillId="0" borderId="2" xfId="0" applyFont="1" applyBorder="1" applyAlignment="1">
      <alignment horizontal="center" vertical="top" wrapText="1"/>
    </xf>
    <xf numFmtId="0" fontId="44" fillId="28" borderId="3" xfId="0" applyFont="1" applyFill="1" applyBorder="1" applyAlignment="1">
      <alignment horizontal="center" vertical="center"/>
    </xf>
    <xf numFmtId="2" fontId="44" fillId="28" borderId="3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3" xfId="0" applyFont="1" applyBorder="1" applyAlignment="1">
      <alignment horizontal="center" vertical="top" wrapText="1"/>
    </xf>
    <xf numFmtId="0" fontId="20" fillId="0" borderId="3" xfId="0" applyFont="1" applyBorder="1" applyAlignment="1">
      <alignment vertical="top"/>
    </xf>
    <xf numFmtId="0" fontId="20" fillId="0" borderId="16" xfId="0" applyFont="1" applyBorder="1" applyAlignment="1">
      <alignment horizontal="center" vertical="top" wrapText="1"/>
    </xf>
    <xf numFmtId="0" fontId="20" fillId="0" borderId="16" xfId="0" applyFont="1" applyBorder="1"/>
    <xf numFmtId="2" fontId="20" fillId="0" borderId="0" xfId="0" applyNumberFormat="1" applyFont="1" applyAlignment="1">
      <alignment horizontal="left"/>
    </xf>
    <xf numFmtId="0" fontId="23" fillId="9" borderId="0" xfId="0" applyFont="1" applyFill="1"/>
    <xf numFmtId="0" fontId="20" fillId="19" borderId="3" xfId="0" applyFont="1" applyFill="1" applyBorder="1"/>
    <xf numFmtId="0" fontId="20" fillId="19" borderId="14" xfId="0" applyFont="1" applyFill="1" applyBorder="1"/>
    <xf numFmtId="2" fontId="20" fillId="19" borderId="15" xfId="0" applyNumberFormat="1" applyFont="1" applyFill="1" applyBorder="1" applyAlignment="1">
      <alignment horizontal="center"/>
    </xf>
    <xf numFmtId="0" fontId="20" fillId="19" borderId="13" xfId="0" applyFont="1" applyFill="1" applyBorder="1"/>
    <xf numFmtId="0" fontId="20" fillId="19" borderId="14" xfId="0" applyFont="1" applyFill="1" applyBorder="1" applyAlignment="1">
      <alignment horizontal="center"/>
    </xf>
    <xf numFmtId="2" fontId="20" fillId="19" borderId="15" xfId="0" applyNumberFormat="1" applyFont="1" applyFill="1" applyBorder="1"/>
    <xf numFmtId="0" fontId="20" fillId="19" borderId="15" xfId="0" applyFont="1" applyFill="1" applyBorder="1"/>
    <xf numFmtId="2" fontId="20" fillId="19" borderId="3" xfId="0" applyNumberFormat="1" applyFont="1" applyFill="1" applyBorder="1" applyAlignment="1">
      <alignment horizontal="center"/>
    </xf>
    <xf numFmtId="0" fontId="20" fillId="19" borderId="3" xfId="0" applyFont="1" applyFill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17" xfId="0" applyFont="1" applyBorder="1" applyAlignment="1">
      <alignment horizontal="center" vertical="top" wrapText="1"/>
    </xf>
    <xf numFmtId="0" fontId="20" fillId="0" borderId="17" xfId="0" applyFont="1" applyBorder="1"/>
    <xf numFmtId="0" fontId="20" fillId="0" borderId="18" xfId="0" applyFont="1" applyBorder="1" applyAlignment="1">
      <alignment horizontal="center" vertical="top" wrapText="1"/>
    </xf>
    <xf numFmtId="0" fontId="20" fillId="0" borderId="18" xfId="0" applyFont="1" applyBorder="1"/>
    <xf numFmtId="0" fontId="22" fillId="20" borderId="0" xfId="0" applyFont="1" applyFill="1"/>
    <xf numFmtId="0" fontId="44" fillId="7" borderId="3" xfId="0" applyFont="1" applyFill="1" applyBorder="1" applyAlignment="1">
      <alignment horizontal="center"/>
    </xf>
    <xf numFmtId="0" fontId="29" fillId="21" borderId="3" xfId="0" applyFont="1" applyFill="1" applyBorder="1"/>
    <xf numFmtId="0" fontId="28" fillId="0" borderId="1" xfId="0" applyFont="1" applyBorder="1" applyAlignment="1">
      <alignment horizontal="center" vertical="top"/>
    </xf>
    <xf numFmtId="0" fontId="28" fillId="0" borderId="10" xfId="0" applyFont="1" applyBorder="1" applyAlignment="1">
      <alignment horizontal="center" vertical="top"/>
    </xf>
    <xf numFmtId="0" fontId="28" fillId="0" borderId="2" xfId="0" applyFont="1" applyBorder="1" applyAlignment="1">
      <alignment horizontal="center" vertical="top"/>
    </xf>
    <xf numFmtId="0" fontId="15" fillId="24" borderId="3" xfId="0" applyFont="1" applyFill="1" applyBorder="1" applyAlignment="1">
      <alignment horizontal="center" vertical="center"/>
    </xf>
    <xf numFmtId="2" fontId="15" fillId="24" borderId="3" xfId="0" applyNumberFormat="1" applyFont="1" applyFill="1" applyBorder="1" applyAlignment="1">
      <alignment horizontal="center" vertical="center"/>
    </xf>
    <xf numFmtId="0" fontId="28" fillId="0" borderId="7" xfId="0" applyFont="1" applyBorder="1" applyAlignment="1">
      <alignment vertical="top"/>
    </xf>
    <xf numFmtId="0" fontId="32" fillId="0" borderId="7" xfId="0" applyFont="1" applyBorder="1"/>
    <xf numFmtId="2" fontId="28" fillId="0" borderId="7" xfId="0" applyNumberFormat="1" applyFont="1" applyBorder="1" applyAlignment="1">
      <alignment horizontal="center"/>
    </xf>
    <xf numFmtId="0" fontId="28" fillId="0" borderId="0" xfId="0" applyFont="1" applyBorder="1" applyAlignment="1">
      <alignment vertical="top"/>
    </xf>
    <xf numFmtId="0" fontId="32" fillId="0" borderId="0" xfId="0" applyFont="1" applyBorder="1"/>
    <xf numFmtId="0" fontId="28" fillId="0" borderId="0" xfId="0" applyFont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28" fillId="0" borderId="14" xfId="0" applyFont="1" applyBorder="1" applyAlignment="1">
      <alignment vertical="top"/>
    </xf>
    <xf numFmtId="0" fontId="32" fillId="0" borderId="14" xfId="0" applyFont="1" applyBorder="1"/>
    <xf numFmtId="0" fontId="28" fillId="0" borderId="14" xfId="0" applyFont="1" applyBorder="1" applyAlignment="1">
      <alignment horizontal="center"/>
    </xf>
    <xf numFmtId="2" fontId="28" fillId="0" borderId="14" xfId="0" applyNumberFormat="1" applyFont="1" applyBorder="1" applyAlignment="1">
      <alignment horizontal="center"/>
    </xf>
    <xf numFmtId="0" fontId="29" fillId="0" borderId="14" xfId="0" applyFont="1" applyBorder="1"/>
    <xf numFmtId="0" fontId="28" fillId="5" borderId="0" xfId="0" applyFont="1" applyFill="1" applyBorder="1"/>
    <xf numFmtId="0" fontId="30" fillId="10" borderId="0" xfId="0" applyFont="1" applyFill="1" applyBorder="1"/>
    <xf numFmtId="0" fontId="28" fillId="0" borderId="12" xfId="0" applyFont="1" applyFill="1" applyBorder="1" applyAlignment="1">
      <alignment horizontal="center"/>
    </xf>
    <xf numFmtId="0" fontId="28" fillId="20" borderId="3" xfId="0" applyFont="1" applyFill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2" fontId="28" fillId="19" borderId="3" xfId="0" applyNumberFormat="1" applyFont="1" applyFill="1" applyBorder="1"/>
    <xf numFmtId="0" fontId="28" fillId="8" borderId="3" xfId="0" applyFont="1" applyFill="1" applyBorder="1" applyAlignment="1">
      <alignment horizontal="center"/>
    </xf>
    <xf numFmtId="0" fontId="15" fillId="27" borderId="3" xfId="0" applyFont="1" applyFill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4" xfId="0" applyFont="1" applyBorder="1"/>
    <xf numFmtId="0" fontId="20" fillId="0" borderId="6" xfId="0" applyFont="1" applyBorder="1"/>
    <xf numFmtId="2" fontId="20" fillId="19" borderId="3" xfId="0" applyNumberFormat="1" applyFont="1" applyFill="1" applyBorder="1"/>
    <xf numFmtId="0" fontId="28" fillId="4" borderId="0" xfId="0" applyFont="1" applyFill="1"/>
    <xf numFmtId="0" fontId="29" fillId="25" borderId="3" xfId="0" applyFont="1" applyFill="1" applyBorder="1"/>
    <xf numFmtId="0" fontId="29" fillId="25" borderId="0" xfId="0" applyFont="1" applyFill="1"/>
    <xf numFmtId="0" fontId="28" fillId="24" borderId="3" xfId="0" applyFont="1" applyFill="1" applyBorder="1" applyAlignment="1">
      <alignment horizontal="center" vertical="top" wrapText="1"/>
    </xf>
    <xf numFmtId="0" fontId="28" fillId="24" borderId="3" xfId="0" applyFont="1" applyFill="1" applyBorder="1"/>
    <xf numFmtId="0" fontId="28" fillId="0" borderId="16" xfId="0" applyFont="1" applyBorder="1" applyAlignment="1">
      <alignment horizontal="left" vertical="top" wrapText="1"/>
    </xf>
    <xf numFmtId="0" fontId="28" fillId="0" borderId="19" xfId="0" applyFont="1" applyBorder="1" applyAlignment="1">
      <alignment horizontal="center" vertical="top" wrapText="1"/>
    </xf>
    <xf numFmtId="2" fontId="28" fillId="0" borderId="10" xfId="0" applyNumberFormat="1" applyFont="1" applyBorder="1"/>
    <xf numFmtId="0" fontId="28" fillId="0" borderId="6" xfId="0" applyFont="1" applyBorder="1"/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2" fontId="15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/>
    </xf>
    <xf numFmtId="0" fontId="39" fillId="0" borderId="3" xfId="0" applyFont="1" applyBorder="1" applyAlignment="1">
      <alignment vertical="center"/>
    </xf>
    <xf numFmtId="0" fontId="28" fillId="0" borderId="3" xfId="0" applyFont="1" applyBorder="1" applyAlignment="1">
      <alignment horizontal="center" vertical="center"/>
    </xf>
    <xf numFmtId="0" fontId="15" fillId="24" borderId="3" xfId="0" applyFont="1" applyFill="1" applyBorder="1" applyAlignment="1">
      <alignment horizontal="left"/>
    </xf>
    <xf numFmtId="0" fontId="15" fillId="25" borderId="8" xfId="0" applyFont="1" applyFill="1" applyBorder="1" applyAlignment="1">
      <alignment horizontal="left"/>
    </xf>
    <xf numFmtId="0" fontId="15" fillId="25" borderId="7" xfId="0" applyFont="1" applyFill="1" applyBorder="1" applyAlignment="1">
      <alignment horizontal="left"/>
    </xf>
    <xf numFmtId="0" fontId="15" fillId="25" borderId="6" xfId="0" applyFont="1" applyFill="1" applyBorder="1" applyAlignment="1">
      <alignment horizontal="left"/>
    </xf>
    <xf numFmtId="0" fontId="15" fillId="25" borderId="4" xfId="0" applyFont="1" applyFill="1" applyBorder="1" applyAlignment="1">
      <alignment horizontal="left"/>
    </xf>
    <xf numFmtId="0" fontId="15" fillId="25" borderId="5" xfId="0" applyFont="1" applyFill="1" applyBorder="1" applyAlignment="1">
      <alignment horizontal="left"/>
    </xf>
    <xf numFmtId="0" fontId="15" fillId="0" borderId="3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1" xfId="0" applyFont="1" applyBorder="1" applyAlignment="1">
      <alignment horizontal="center" vertical="top"/>
    </xf>
    <xf numFmtId="0" fontId="28" fillId="0" borderId="10" xfId="0" applyFont="1" applyBorder="1" applyAlignment="1">
      <alignment horizontal="center" vertical="top"/>
    </xf>
    <xf numFmtId="0" fontId="28" fillId="0" borderId="2" xfId="0" applyFont="1" applyBorder="1" applyAlignment="1">
      <alignment horizontal="center" vertical="top"/>
    </xf>
    <xf numFmtId="0" fontId="28" fillId="0" borderId="3" xfId="0" applyFont="1" applyBorder="1" applyAlignment="1">
      <alignment horizontal="left" vertical="top"/>
    </xf>
    <xf numFmtId="0" fontId="28" fillId="0" borderId="3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/>
    </xf>
    <xf numFmtId="0" fontId="28" fillId="0" borderId="10" xfId="0" applyFont="1" applyBorder="1" applyAlignment="1">
      <alignment horizontal="left" vertical="top"/>
    </xf>
    <xf numFmtId="0" fontId="28" fillId="0" borderId="2" xfId="0" applyFont="1" applyBorder="1" applyAlignment="1">
      <alignment horizontal="left" vertical="top"/>
    </xf>
    <xf numFmtId="0" fontId="28" fillId="0" borderId="1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top" wrapText="1"/>
    </xf>
    <xf numFmtId="0" fontId="28" fillId="0" borderId="10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30" fillId="0" borderId="3" xfId="0" applyFont="1" applyBorder="1" applyAlignment="1">
      <alignment horizontal="center" vertical="top" wrapText="1"/>
    </xf>
    <xf numFmtId="0" fontId="28" fillId="25" borderId="4" xfId="0" applyFont="1" applyFill="1" applyBorder="1" applyAlignment="1">
      <alignment horizontal="left"/>
    </xf>
    <xf numFmtId="0" fontId="28" fillId="25" borderId="5" xfId="0" applyFont="1" applyFill="1" applyBorder="1" applyAlignment="1">
      <alignment horizontal="left"/>
    </xf>
    <xf numFmtId="0" fontId="28" fillId="25" borderId="6" xfId="0" applyFont="1" applyFill="1" applyBorder="1" applyAlignment="1">
      <alignment horizontal="left"/>
    </xf>
    <xf numFmtId="0" fontId="15" fillId="24" borderId="4" xfId="0" applyFont="1" applyFill="1" applyBorder="1" applyAlignment="1">
      <alignment horizontal="left"/>
    </xf>
    <xf numFmtId="0" fontId="15" fillId="24" borderId="5" xfId="0" applyFont="1" applyFill="1" applyBorder="1" applyAlignment="1">
      <alignment horizontal="left"/>
    </xf>
    <xf numFmtId="0" fontId="15" fillId="24" borderId="6" xfId="0" applyFont="1" applyFill="1" applyBorder="1" applyAlignment="1">
      <alignment horizontal="left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27" fillId="0" borderId="3" xfId="0" applyFont="1" applyBorder="1" applyAlignment="1">
      <alignment horizontal="center" vertical="top"/>
    </xf>
    <xf numFmtId="0" fontId="26" fillId="0" borderId="0" xfId="0" applyFont="1" applyAlignment="1">
      <alignment vertical="center"/>
    </xf>
    <xf numFmtId="0" fontId="27" fillId="0" borderId="3" xfId="0" applyFont="1" applyBorder="1" applyAlignment="1">
      <alignment vertical="top"/>
    </xf>
    <xf numFmtId="0" fontId="27" fillId="0" borderId="3" xfId="0" applyFont="1" applyBorder="1" applyAlignment="1">
      <alignment horizontal="center" vertical="top" wrapText="1"/>
    </xf>
    <xf numFmtId="0" fontId="27" fillId="11" borderId="3" xfId="0" applyFont="1" applyFill="1" applyBorder="1" applyAlignment="1">
      <alignment vertical="center"/>
    </xf>
    <xf numFmtId="0" fontId="27" fillId="25" borderId="3" xfId="0" applyFont="1" applyFill="1" applyBorder="1" applyAlignment="1">
      <alignment vertical="center"/>
    </xf>
    <xf numFmtId="0" fontId="26" fillId="24" borderId="3" xfId="0" applyFont="1" applyFill="1" applyBorder="1" applyAlignment="1">
      <alignment vertical="center"/>
    </xf>
    <xf numFmtId="0" fontId="26" fillId="25" borderId="3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3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2" fontId="39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left" vertical="center"/>
    </xf>
    <xf numFmtId="0" fontId="44" fillId="0" borderId="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2" fontId="44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21" fillId="0" borderId="3" xfId="0" applyFont="1" applyBorder="1" applyAlignment="1">
      <alignment vertical="center"/>
    </xf>
    <xf numFmtId="0" fontId="20" fillId="0" borderId="3" xfId="0" applyFont="1" applyBorder="1" applyAlignment="1">
      <alignment horizontal="center" vertical="center"/>
    </xf>
    <xf numFmtId="0" fontId="44" fillId="24" borderId="3" xfId="0" applyFont="1" applyFill="1" applyBorder="1" applyAlignment="1">
      <alignment horizontal="left"/>
    </xf>
    <xf numFmtId="0" fontId="44" fillId="25" borderId="4" xfId="0" applyFont="1" applyFill="1" applyBorder="1" applyAlignment="1">
      <alignment horizontal="left"/>
    </xf>
    <xf numFmtId="0" fontId="44" fillId="25" borderId="5" xfId="0" applyFont="1" applyFill="1" applyBorder="1" applyAlignment="1">
      <alignment horizontal="left"/>
    </xf>
    <xf numFmtId="0" fontId="44" fillId="25" borderId="7" xfId="0" applyFont="1" applyFill="1" applyBorder="1" applyAlignment="1">
      <alignment horizontal="left"/>
    </xf>
    <xf numFmtId="0" fontId="44" fillId="25" borderId="6" xfId="0" applyFont="1" applyFill="1" applyBorder="1" applyAlignment="1">
      <alignment horizontal="left"/>
    </xf>
    <xf numFmtId="0" fontId="44" fillId="0" borderId="3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center" vertical="top"/>
    </xf>
    <xf numFmtId="0" fontId="20" fillId="0" borderId="3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center" vertical="top"/>
    </xf>
    <xf numFmtId="0" fontId="33" fillId="0" borderId="0" xfId="0" applyFont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2" fontId="33" fillId="0" borderId="3" xfId="0" applyNumberFormat="1" applyFont="1" applyBorder="1" applyAlignment="1">
      <alignment horizontal="center" vertical="center"/>
    </xf>
    <xf numFmtId="0" fontId="34" fillId="0" borderId="3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4" fillId="0" borderId="2" xfId="0" applyFont="1" applyBorder="1" applyAlignment="1">
      <alignment vertical="center"/>
    </xf>
    <xf numFmtId="0" fontId="34" fillId="0" borderId="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top" wrapText="1"/>
    </xf>
    <xf numFmtId="0" fontId="33" fillId="0" borderId="2" xfId="0" applyFont="1" applyBorder="1" applyAlignment="1">
      <alignment horizontal="center" vertical="top" wrapText="1"/>
    </xf>
    <xf numFmtId="0" fontId="34" fillId="0" borderId="3" xfId="0" applyFont="1" applyBorder="1" applyAlignment="1">
      <alignment horizontal="left" vertical="top"/>
    </xf>
    <xf numFmtId="0" fontId="34" fillId="0" borderId="3" xfId="0" applyFont="1" applyBorder="1" applyAlignment="1">
      <alignment horizontal="left" vertical="top" wrapText="1"/>
    </xf>
    <xf numFmtId="0" fontId="34" fillId="0" borderId="3" xfId="0" applyFont="1" applyBorder="1" applyAlignment="1">
      <alignment horizontal="center" vertical="top" wrapText="1"/>
    </xf>
    <xf numFmtId="43" fontId="34" fillId="0" borderId="3" xfId="0" applyNumberFormat="1" applyFont="1" applyBorder="1" applyAlignment="1">
      <alignment horizontal="left" vertical="top"/>
    </xf>
    <xf numFmtId="43" fontId="34" fillId="0" borderId="3" xfId="0" applyNumberFormat="1" applyFont="1" applyBorder="1" applyAlignment="1">
      <alignment horizontal="center" vertical="top" wrapText="1"/>
    </xf>
    <xf numFmtId="0" fontId="33" fillId="26" borderId="3" xfId="0" applyFont="1" applyFill="1" applyBorder="1" applyAlignment="1">
      <alignment horizontal="left"/>
    </xf>
    <xf numFmtId="0" fontId="33" fillId="15" borderId="4" xfId="0" applyFont="1" applyFill="1" applyBorder="1" applyAlignment="1">
      <alignment horizontal="left"/>
    </xf>
    <xf numFmtId="0" fontId="33" fillId="15" borderId="5" xfId="0" applyFont="1" applyFill="1" applyBorder="1" applyAlignment="1">
      <alignment horizontal="left"/>
    </xf>
    <xf numFmtId="0" fontId="33" fillId="15" borderId="6" xfId="0" applyFont="1" applyFill="1" applyBorder="1" applyAlignment="1">
      <alignment horizontal="left"/>
    </xf>
    <xf numFmtId="0" fontId="33" fillId="15" borderId="7" xfId="0" applyFont="1" applyFill="1" applyBorder="1" applyAlignment="1">
      <alignment horizontal="left"/>
    </xf>
    <xf numFmtId="0" fontId="34" fillId="15" borderId="4" xfId="0" applyFont="1" applyFill="1" applyBorder="1" applyAlignment="1">
      <alignment horizontal="left"/>
    </xf>
    <xf numFmtId="0" fontId="34" fillId="15" borderId="5" xfId="0" applyFont="1" applyFill="1" applyBorder="1" applyAlignment="1">
      <alignment horizontal="left"/>
    </xf>
    <xf numFmtId="0" fontId="34" fillId="15" borderId="6" xfId="0" applyFont="1" applyFill="1" applyBorder="1" applyAlignment="1">
      <alignment horizontal="left"/>
    </xf>
    <xf numFmtId="0" fontId="23" fillId="0" borderId="3" xfId="0" applyFont="1" applyBorder="1" applyAlignment="1">
      <alignment horizontal="left" vertical="top"/>
    </xf>
    <xf numFmtId="0" fontId="23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horizontal="center" vertical="top" wrapText="1"/>
    </xf>
    <xf numFmtId="0" fontId="34" fillId="0" borderId="1" xfId="0" applyFont="1" applyBorder="1" applyAlignment="1">
      <alignment horizontal="left" vertical="top"/>
    </xf>
    <xf numFmtId="0" fontId="34" fillId="0" borderId="10" xfId="0" applyFont="1" applyBorder="1" applyAlignment="1">
      <alignment horizontal="left" vertical="top"/>
    </xf>
    <xf numFmtId="0" fontId="34" fillId="0" borderId="2" xfId="0" applyFont="1" applyBorder="1" applyAlignment="1">
      <alignment horizontal="left" vertical="top"/>
    </xf>
    <xf numFmtId="0" fontId="34" fillId="0" borderId="1" xfId="0" applyFont="1" applyBorder="1" applyAlignment="1">
      <alignment horizontal="center" vertical="top" wrapText="1"/>
    </xf>
    <xf numFmtId="0" fontId="34" fillId="0" borderId="10" xfId="0" applyFont="1" applyBorder="1" applyAlignment="1">
      <alignment horizontal="center" vertical="top" wrapText="1"/>
    </xf>
    <xf numFmtId="0" fontId="3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4">
    <cellStyle name="Hyperlink" xfId="2" builtinId="8"/>
    <cellStyle name="จุลภาค" xfId="1" builtinId="3"/>
    <cellStyle name="ปกติ" xfId="0" builtinId="0"/>
    <cellStyle name="ปกติ 2" xfId="3" xr:uid="{25C8708B-76E6-4D33-B237-43B04619E766}"/>
  </cellStyles>
  <dxfs count="41"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64" formatCode="_(* #,##0.00_);_(* \(#,##0.00\);_(* &quot;-&quot;??_);_(@_)"/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64" formatCode="_(* #,##0.00_);_(* \(#,##0.00\);_(* &quot;-&quot;??_);_(@_)"/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64" formatCode="_(* #,##0.00_);_(* \(#,##0.00\);_(* &quot;-&quot;??_);_(@_)"/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64" formatCode="_(* #,##0.00_);_(* \(#,##0.00\);_(* &quot;-&quot;??_);_(@_)"/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65" formatCode="_(* #,##0_);_(* \(#,##0\);_(* &quot;-&quot;??_);_(@_)"/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</dxfs>
  <tableStyles count="0" defaultTableStyle="TableStyleMedium2" defaultPivotStyle="PivotStyleLight16"/>
  <colors>
    <mruColors>
      <color rgb="FF003300"/>
      <color rgb="FF006600"/>
      <color rgb="FF339933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604837</xdr:colOff>
      <xdr:row>7</xdr:row>
      <xdr:rowOff>66675</xdr:rowOff>
    </xdr:from>
    <xdr:ext cx="4083297" cy="41973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769DE6B8-A096-43DF-9DF3-6D4B189F8D5E}"/>
                </a:ext>
              </a:extLst>
            </xdr:cNvPr>
            <xdr:cNvSpPr txBox="1"/>
          </xdr:nvSpPr>
          <xdr:spPr>
            <a:xfrm>
              <a:off x="604837" y="1400175"/>
              <a:ext cx="4083297" cy="4197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จำนวน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𝐶𝑙𝑠𝑠𝑒𝑠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ที่สอนให้แก่นักศึกษาของหลักสูตรทั้งหมดต่อปีการศึกษา</m:t>
                        </m:r>
                      </m:num>
                      <m:den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ภาระงานสอนมาตรฐานที่มหาวิทยาลัยกำหนดให้สอนต่อปีการศึกษา</m:t>
                        </m:r>
                      </m:den>
                    </m:f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769DE6B8-A096-43DF-9DF3-6D4B189F8D5E}"/>
                </a:ext>
              </a:extLst>
            </xdr:cNvPr>
            <xdr:cNvSpPr txBox="1"/>
          </xdr:nvSpPr>
          <xdr:spPr>
            <a:xfrm>
              <a:off x="604837" y="1400175"/>
              <a:ext cx="4083297" cy="4197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th-TH" sz="1100" b="0" i="0">
                  <a:latin typeface="Cambria Math" panose="02040503050406030204" pitchFamily="18" charset="0"/>
                </a:rPr>
                <a:t>จำนวน</a:t>
              </a:r>
              <a:r>
                <a:rPr lang="en-US" sz="1100" b="0" i="0">
                  <a:latin typeface="Cambria Math" panose="02040503050406030204" pitchFamily="18" charset="0"/>
                </a:rPr>
                <a:t> 𝐶𝑙𝑠𝑠𝑒𝑠</a:t>
              </a:r>
              <a:r>
                <a:rPr lang="th-TH" sz="1100" b="0" i="0">
                  <a:latin typeface="Cambria Math" panose="02040503050406030204" pitchFamily="18" charset="0"/>
                </a:rPr>
                <a:t> ที่สอนให้แก่นักศึกษาของหลักสูตรทั้งหมดต่อปีการศึกษา</a:t>
              </a:r>
              <a:r>
                <a:rPr lang="en-US" sz="1100" b="0" i="0">
                  <a:latin typeface="Cambria Math" panose="02040503050406030204" pitchFamily="18" charset="0"/>
                </a:rPr>
                <a:t>)/</a:t>
              </a:r>
              <a:r>
                <a:rPr lang="th-TH" sz="1100" b="0" i="0">
                  <a:latin typeface="Cambria Math" panose="02040503050406030204" pitchFamily="18" charset="0"/>
                </a:rPr>
                <a:t>ภาระงานสอนมาตรฐานที่มหาวิทยาลัยกำหนดให้สอนต่อปีการศึกษา</a:t>
              </a:r>
              <a:endParaRPr lang="th-TH" sz="1100"/>
            </a:p>
          </xdr:txBody>
        </xdr:sp>
      </mc:Fallback>
    </mc:AlternateContent>
    <xdr:clientData/>
  </xdr:oneCellAnchor>
  <xdr:oneCellAnchor>
    <xdr:from>
      <xdr:col>7</xdr:col>
      <xdr:colOff>0</xdr:colOff>
      <xdr:row>22</xdr:row>
      <xdr:rowOff>152400</xdr:rowOff>
    </xdr:from>
    <xdr:ext cx="65" cy="170239"/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9808FD08-EDBC-4CAE-A8C0-71C47437FF15}"/>
            </a:ext>
          </a:extLst>
        </xdr:cNvPr>
        <xdr:cNvSpPr txBox="1"/>
      </xdr:nvSpPr>
      <xdr:spPr>
        <a:xfrm>
          <a:off x="6157912" y="43434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962025</xdr:colOff>
      <xdr:row>24</xdr:row>
      <xdr:rowOff>257175</xdr:rowOff>
    </xdr:from>
    <xdr:ext cx="2855525" cy="4186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4">
              <a:extLst>
                <a:ext uri="{FF2B5EF4-FFF2-40B4-BE49-F238E27FC236}">
                  <a16:creationId xmlns:a16="http://schemas.microsoft.com/office/drawing/2014/main" id="{2AE0455D-3890-4808-82AD-5E6146059DE1}"/>
                </a:ext>
              </a:extLst>
            </xdr:cNvPr>
            <xdr:cNvSpPr txBox="1"/>
          </xdr:nvSpPr>
          <xdr:spPr>
            <a:xfrm>
              <a:off x="962025" y="6657975"/>
              <a:ext cx="2855525" cy="4186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ผลรวม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𝐹𝑇𝐸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ของอาจารย์ผู้สอนในหลักสูตรทั้งหมด</m:t>
                        </m:r>
                      </m:num>
                      <m:den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จำนวนอาจารย์ผู้สอนในหลักสูตรทั้งหมด</m:t>
                        </m:r>
                      </m:den>
                    </m:f>
                  </m:oMath>
                </m:oMathPara>
              </a14:m>
              <a:endParaRPr lang="th-TH" sz="1100">
                <a:latin typeface="TH Sarabun New" panose="020B0500040200020003" pitchFamily="34" charset="-34"/>
                <a:cs typeface="TH Sarabun New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4" name="TextBox 4">
              <a:extLst>
                <a:ext uri="{FF2B5EF4-FFF2-40B4-BE49-F238E27FC236}">
                  <a16:creationId xmlns:a16="http://schemas.microsoft.com/office/drawing/2014/main" id="{2AE0455D-3890-4808-82AD-5E6146059DE1}"/>
                </a:ext>
              </a:extLst>
            </xdr:cNvPr>
            <xdr:cNvSpPr txBox="1"/>
          </xdr:nvSpPr>
          <xdr:spPr>
            <a:xfrm>
              <a:off x="962025" y="6657975"/>
              <a:ext cx="2855525" cy="4186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th-TH" sz="1100" b="0" i="0">
                  <a:latin typeface="Cambria Math" panose="02040503050406030204" pitchFamily="18" charset="0"/>
                </a:rPr>
                <a:t>ผลรวม </a:t>
              </a:r>
              <a:r>
                <a:rPr lang="en-US" sz="1100" b="0" i="0">
                  <a:latin typeface="Cambria Math" panose="02040503050406030204" pitchFamily="18" charset="0"/>
                </a:rPr>
                <a:t>𝐹𝑇𝐸 </a:t>
              </a:r>
              <a:r>
                <a:rPr lang="th-TH" sz="1100" b="0" i="0">
                  <a:latin typeface="Cambria Math" panose="02040503050406030204" pitchFamily="18" charset="0"/>
                </a:rPr>
                <a:t>ของอาจารย์ผู้สอนในหลักสูตรทั้งหมด</a:t>
              </a:r>
              <a:r>
                <a:rPr lang="en-US" sz="1100" b="0" i="0">
                  <a:latin typeface="Cambria Math" panose="02040503050406030204" pitchFamily="18" charset="0"/>
                </a:rPr>
                <a:t>)/</a:t>
              </a:r>
              <a:r>
                <a:rPr lang="th-TH" sz="1100" b="0" i="0">
                  <a:latin typeface="Cambria Math" panose="02040503050406030204" pitchFamily="18" charset="0"/>
                </a:rPr>
                <a:t>จำนวนอาจารย์ผู้สอนในหลักสูตรทั้งหมด</a:t>
              </a:r>
              <a:endParaRPr lang="th-TH" sz="1100">
                <a:latin typeface="TH Sarabun New" panose="020B0500040200020003" pitchFamily="34" charset="-34"/>
                <a:cs typeface="TH Sarabun New" panose="020B0500040200020003" pitchFamily="34" charset="-34"/>
              </a:endParaRPr>
            </a:p>
          </xdr:txBody>
        </xdr:sp>
      </mc:Fallback>
    </mc:AlternateContent>
    <xdr:clientData/>
  </xdr:oneCellAnchor>
  <xdr:oneCellAnchor>
    <xdr:from>
      <xdr:col>9</xdr:col>
      <xdr:colOff>304800</xdr:colOff>
      <xdr:row>10</xdr:row>
      <xdr:rowOff>142875</xdr:rowOff>
    </xdr:from>
    <xdr:ext cx="1708096" cy="3288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5">
              <a:extLst>
                <a:ext uri="{FF2B5EF4-FFF2-40B4-BE49-F238E27FC236}">
                  <a16:creationId xmlns:a16="http://schemas.microsoft.com/office/drawing/2014/main" id="{8172B1ED-0519-48E2-A7D7-940BF87277D0}"/>
                </a:ext>
              </a:extLst>
            </xdr:cNvPr>
            <xdr:cNvSpPr txBox="1"/>
          </xdr:nvSpPr>
          <xdr:spPr>
            <a:xfrm>
              <a:off x="8839200" y="2047875"/>
              <a:ext cx="1708096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0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d>
                          <m:d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th-TH" sz="1100" b="0" i="1">
                                <a:latin typeface="Cambria Math" panose="02040503050406030204" pitchFamily="18" charset="0"/>
                              </a:rPr>
                              <m:t>สอนร่วม</m:t>
                            </m:r>
                          </m:e>
                        </m:d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3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4</m:t>
                        </m:r>
                      </m:den>
                    </m:f>
                  </m:oMath>
                </m:oMathPara>
              </a14:m>
              <a:endParaRPr lang="th-TH" sz="11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5" name="TextBox 5">
              <a:extLst>
                <a:ext uri="{FF2B5EF4-FFF2-40B4-BE49-F238E27FC236}">
                  <a16:creationId xmlns:a16="http://schemas.microsoft.com/office/drawing/2014/main" id="{8172B1ED-0519-48E2-A7D7-940BF87277D0}"/>
                </a:ext>
              </a:extLst>
            </xdr:cNvPr>
            <xdr:cNvSpPr txBox="1"/>
          </xdr:nvSpPr>
          <xdr:spPr>
            <a:xfrm>
              <a:off x="8839200" y="2047875"/>
              <a:ext cx="1708096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1+2+0.5 (</a:t>
              </a:r>
              <a:r>
                <a:rPr lang="th-TH" sz="1100" b="0" i="0">
                  <a:latin typeface="Cambria Math" panose="02040503050406030204" pitchFamily="18" charset="0"/>
                </a:rPr>
                <a:t>สอนร่วม)</a:t>
              </a:r>
              <a:r>
                <a:rPr lang="en-US" sz="1100" b="0" i="0">
                  <a:latin typeface="Cambria Math" panose="02040503050406030204" pitchFamily="18" charset="0"/>
                </a:rPr>
                <a:t>=3.5)/4</a:t>
              </a:r>
              <a:endParaRPr lang="th-TH" sz="11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Fallback>
    </mc:AlternateContent>
    <xdr:clientData/>
  </xdr:oneCellAnchor>
  <xdr:oneCellAnchor>
    <xdr:from>
      <xdr:col>9</xdr:col>
      <xdr:colOff>314325</xdr:colOff>
      <xdr:row>14</xdr:row>
      <xdr:rowOff>104775</xdr:rowOff>
    </xdr:from>
    <xdr:ext cx="1977849" cy="3288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6">
              <a:extLst>
                <a:ext uri="{FF2B5EF4-FFF2-40B4-BE49-F238E27FC236}">
                  <a16:creationId xmlns:a16="http://schemas.microsoft.com/office/drawing/2014/main" id="{CF964C93-BE6D-4E1C-A08B-4A692657367C}"/>
                </a:ext>
              </a:extLst>
            </xdr:cNvPr>
            <xdr:cNvSpPr txBox="1"/>
          </xdr:nvSpPr>
          <xdr:spPr>
            <a:xfrm>
              <a:off x="8848725" y="2771775"/>
              <a:ext cx="1977849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0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d>
                          <m:d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th-TH" sz="1100" b="0" i="1">
                                <a:latin typeface="Cambria Math" panose="02040503050406030204" pitchFamily="18" charset="0"/>
                              </a:rPr>
                              <m:t>สอนร่วม</m:t>
                            </m:r>
                          </m:e>
                        </m:d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4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4</m:t>
                        </m:r>
                      </m:den>
                    </m:f>
                  </m:oMath>
                </m:oMathPara>
              </a14:m>
              <a:endParaRPr lang="th-TH" sz="11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6" name="TextBox 6">
              <a:extLst>
                <a:ext uri="{FF2B5EF4-FFF2-40B4-BE49-F238E27FC236}">
                  <a16:creationId xmlns:a16="http://schemas.microsoft.com/office/drawing/2014/main" id="{CF964C93-BE6D-4E1C-A08B-4A692657367C}"/>
                </a:ext>
              </a:extLst>
            </xdr:cNvPr>
            <xdr:cNvSpPr txBox="1"/>
          </xdr:nvSpPr>
          <xdr:spPr>
            <a:xfrm>
              <a:off x="8848725" y="2771775"/>
              <a:ext cx="1977849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1+1+2+0.6 (</a:t>
              </a:r>
              <a:r>
                <a:rPr lang="th-TH" sz="1100" b="0" i="0">
                  <a:latin typeface="Cambria Math" panose="02040503050406030204" pitchFamily="18" charset="0"/>
                </a:rPr>
                <a:t>สอนร่วม)</a:t>
              </a:r>
              <a:r>
                <a:rPr lang="en-US" sz="1100" b="0" i="0">
                  <a:latin typeface="Cambria Math" panose="02040503050406030204" pitchFamily="18" charset="0"/>
                </a:rPr>
                <a:t>=4.6)/4</a:t>
              </a:r>
              <a:endParaRPr lang="th-TH" sz="11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Fallback>
    </mc:AlternateContent>
    <xdr:clientData/>
  </xdr:oneCellAnchor>
  <xdr:oneCellAnchor>
    <xdr:from>
      <xdr:col>9</xdr:col>
      <xdr:colOff>323850</xdr:colOff>
      <xdr:row>18</xdr:row>
      <xdr:rowOff>114300</xdr:rowOff>
    </xdr:from>
    <xdr:ext cx="2571858" cy="3288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7">
              <a:extLst>
                <a:ext uri="{FF2B5EF4-FFF2-40B4-BE49-F238E27FC236}">
                  <a16:creationId xmlns:a16="http://schemas.microsoft.com/office/drawing/2014/main" id="{9A63BEFB-2570-4542-850F-620080D2188C}"/>
                </a:ext>
              </a:extLst>
            </xdr:cNvPr>
            <xdr:cNvSpPr txBox="1"/>
          </xdr:nvSpPr>
          <xdr:spPr>
            <a:xfrm>
              <a:off x="8858250" y="3543300"/>
              <a:ext cx="2571858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0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d>
                          <m:d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th-TH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สอนร่วม</m:t>
                            </m:r>
                          </m:e>
                        </m:d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0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d>
                          <m:d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th-TH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สอนร่วม</m:t>
                            </m:r>
                          </m:e>
                        </m:d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4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4</m:t>
                        </m:r>
                      </m:den>
                    </m:f>
                  </m:oMath>
                </m:oMathPara>
              </a14:m>
              <a:endParaRPr lang="th-TH" sz="11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7" name="TextBox 7">
              <a:extLst>
                <a:ext uri="{FF2B5EF4-FFF2-40B4-BE49-F238E27FC236}">
                  <a16:creationId xmlns:a16="http://schemas.microsoft.com/office/drawing/2014/main" id="{9A63BEFB-2570-4542-850F-620080D2188C}"/>
                </a:ext>
              </a:extLst>
            </xdr:cNvPr>
            <xdr:cNvSpPr txBox="1"/>
          </xdr:nvSpPr>
          <xdr:spPr>
            <a:xfrm>
              <a:off x="8858250" y="3543300"/>
              <a:ext cx="2571858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1+1+0.5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th-TH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สอนร่วม)</a:t>
              </a:r>
              <a:r>
                <a:rPr lang="en-US" sz="1100" b="0" i="0">
                  <a:latin typeface="Cambria Math" panose="02040503050406030204" pitchFamily="18" charset="0"/>
                </a:rPr>
                <a:t>+0.5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th-TH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สอนร่วม)</a:t>
              </a:r>
              <a:r>
                <a:rPr lang="en-US" sz="1100" b="0" i="0">
                  <a:latin typeface="Cambria Math" panose="02040503050406030204" pitchFamily="18" charset="0"/>
                </a:rPr>
                <a:t>=4)/4</a:t>
              </a:r>
              <a:endParaRPr lang="th-TH" sz="11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Fallback>
    </mc:AlternateContent>
    <xdr:clientData/>
  </xdr:oneCellAnchor>
  <xdr:oneCellAnchor>
    <xdr:from>
      <xdr:col>7</xdr:col>
      <xdr:colOff>0</xdr:colOff>
      <xdr:row>26</xdr:row>
      <xdr:rowOff>19050</xdr:rowOff>
    </xdr:from>
    <xdr:ext cx="2935099" cy="3324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8">
              <a:extLst>
                <a:ext uri="{FF2B5EF4-FFF2-40B4-BE49-F238E27FC236}">
                  <a16:creationId xmlns:a16="http://schemas.microsoft.com/office/drawing/2014/main" id="{710B1A5B-FA92-4A79-83A3-705E96A0F3E3}"/>
                </a:ext>
              </a:extLst>
            </xdr:cNvPr>
            <xdr:cNvSpPr txBox="1"/>
          </xdr:nvSpPr>
          <xdr:spPr>
            <a:xfrm>
              <a:off x="8801100" y="6953250"/>
              <a:ext cx="2935099" cy="3324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𝐹𝑇𝐸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อาจารย์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𝐴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𝐹𝑇𝐸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อาจารย์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𝐹𝑇𝐸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อาจารย์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3</m:t>
                        </m:r>
                      </m:den>
                    </m:f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8" name="TextBox 8">
              <a:extLst>
                <a:ext uri="{FF2B5EF4-FFF2-40B4-BE49-F238E27FC236}">
                  <a16:creationId xmlns:a16="http://schemas.microsoft.com/office/drawing/2014/main" id="{710B1A5B-FA92-4A79-83A3-705E96A0F3E3}"/>
                </a:ext>
              </a:extLst>
            </xdr:cNvPr>
            <xdr:cNvSpPr txBox="1"/>
          </xdr:nvSpPr>
          <xdr:spPr>
            <a:xfrm>
              <a:off x="8801100" y="6953250"/>
              <a:ext cx="2935099" cy="3324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𝐹𝑇𝐸 </a:t>
              </a:r>
              <a:r>
                <a:rPr lang="th-TH" sz="1100" b="0" i="0">
                  <a:latin typeface="Cambria Math" panose="02040503050406030204" pitchFamily="18" charset="0"/>
                </a:rPr>
                <a:t>อาจารย์ </a:t>
              </a:r>
              <a:r>
                <a:rPr lang="en-US" sz="1100" b="0" i="0">
                  <a:latin typeface="Cambria Math" panose="02040503050406030204" pitchFamily="18" charset="0"/>
                </a:rPr>
                <a:t>𝐴+𝐹𝑇𝐸 </a:t>
              </a:r>
              <a:r>
                <a:rPr lang="th-TH" sz="1100" b="0" i="0">
                  <a:latin typeface="Cambria Math" panose="02040503050406030204" pitchFamily="18" charset="0"/>
                </a:rPr>
                <a:t>อาจารย์ +</a:t>
              </a:r>
              <a:r>
                <a:rPr lang="en-US" sz="1100" b="0" i="0">
                  <a:latin typeface="Cambria Math" panose="02040503050406030204" pitchFamily="18" charset="0"/>
                </a:rPr>
                <a:t>𝐹𝑇𝐸</a:t>
              </a:r>
              <a:r>
                <a:rPr lang="th-TH" sz="1100" b="0" i="0">
                  <a:latin typeface="Cambria Math" panose="02040503050406030204" pitchFamily="18" charset="0"/>
                </a:rPr>
                <a:t> อาจารย์ </a:t>
              </a:r>
              <a:r>
                <a:rPr lang="en-US" sz="1100" b="0" i="0">
                  <a:latin typeface="Cambria Math" panose="02040503050406030204" pitchFamily="18" charset="0"/>
                </a:rPr>
                <a:t>𝐶)/3</a:t>
              </a:r>
              <a:endParaRPr lang="th-TH" sz="1100"/>
            </a:p>
          </xdr:txBody>
        </xdr:sp>
      </mc:Fallback>
    </mc:AlternateContent>
    <xdr:clientData/>
  </xdr:oneCellAnchor>
  <xdr:oneCellAnchor>
    <xdr:from>
      <xdr:col>7</xdr:col>
      <xdr:colOff>0</xdr:colOff>
      <xdr:row>7</xdr:row>
      <xdr:rowOff>85725</xdr:rowOff>
    </xdr:from>
    <xdr:ext cx="5814925" cy="3289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10">
              <a:extLst>
                <a:ext uri="{FF2B5EF4-FFF2-40B4-BE49-F238E27FC236}">
                  <a16:creationId xmlns:a16="http://schemas.microsoft.com/office/drawing/2014/main" id="{4E09B4FD-EB41-4C31-8C4A-14E1D768309C}"/>
                </a:ext>
              </a:extLst>
            </xdr:cNvPr>
            <xdr:cNvSpPr txBox="1"/>
          </xdr:nvSpPr>
          <xdr:spPr>
            <a:xfrm>
              <a:off x="8753475" y="1952625"/>
              <a:ext cx="5814925" cy="3289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รายวิชา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…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จำนวน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 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𝐶𝑙𝑎𝑠𝑠𝑒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รายวิชา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…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จำนวน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𝐶𝑎𝑠𝑠𝑒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รายวิชา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…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จำนวน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0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5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𝐶𝑙𝑎𝑠𝑠𝑒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 (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สอนร่วม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)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4</m:t>
                        </m:r>
                      </m:den>
                    </m:f>
                  </m:oMath>
                </m:oMathPara>
              </a14:m>
              <a:endParaRPr lang="th-TH" sz="11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9" name="TextBox 10">
              <a:extLst>
                <a:ext uri="{FF2B5EF4-FFF2-40B4-BE49-F238E27FC236}">
                  <a16:creationId xmlns:a16="http://schemas.microsoft.com/office/drawing/2014/main" id="{4E09B4FD-EB41-4C31-8C4A-14E1D768309C}"/>
                </a:ext>
              </a:extLst>
            </xdr:cNvPr>
            <xdr:cNvSpPr txBox="1"/>
          </xdr:nvSpPr>
          <xdr:spPr>
            <a:xfrm>
              <a:off x="8753475" y="1952625"/>
              <a:ext cx="5814925" cy="3289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th-TH" sz="1100" b="0" i="0">
                  <a:latin typeface="Cambria Math" panose="02040503050406030204" pitchFamily="18" charset="0"/>
                </a:rPr>
                <a:t>รายวิชา …จำนวน  1 </a:t>
              </a:r>
              <a:r>
                <a:rPr lang="en-US" sz="1100" b="0" i="0">
                  <a:latin typeface="Cambria Math" panose="02040503050406030204" pitchFamily="18" charset="0"/>
                </a:rPr>
                <a:t>𝐶𝑙𝑎𝑠𝑠𝑒+</a:t>
              </a:r>
              <a:r>
                <a:rPr lang="th-TH" sz="1100" b="0" i="0">
                  <a:latin typeface="Cambria Math" panose="02040503050406030204" pitchFamily="18" charset="0"/>
                </a:rPr>
                <a:t>รายวิชา…จำนวน 2 </a:t>
              </a:r>
              <a:r>
                <a:rPr lang="en-US" sz="1100" b="0" i="0">
                  <a:latin typeface="Cambria Math" panose="02040503050406030204" pitchFamily="18" charset="0"/>
                </a:rPr>
                <a:t>𝐶𝑎𝑠𝑠𝑒 +</a:t>
              </a:r>
              <a:r>
                <a:rPr lang="th-TH" sz="1100" b="0" i="0">
                  <a:latin typeface="Cambria Math" panose="02040503050406030204" pitchFamily="18" charset="0"/>
                </a:rPr>
                <a:t>รายวิชา…จำนวน 0.5 </a:t>
              </a:r>
              <a:r>
                <a:rPr lang="en-US" sz="1100" b="0" i="0">
                  <a:latin typeface="Cambria Math" panose="02040503050406030204" pitchFamily="18" charset="0"/>
                </a:rPr>
                <a:t>𝐶𝑙𝑎𝑠𝑠𝑒</a:t>
              </a:r>
              <a:r>
                <a:rPr lang="th-TH" sz="1100" b="0" i="0">
                  <a:latin typeface="Cambria Math" panose="02040503050406030204" pitchFamily="18" charset="0"/>
                </a:rPr>
                <a:t> (สอนร่วม)</a:t>
              </a:r>
              <a:r>
                <a:rPr lang="en-US" sz="1100" b="0" i="0">
                  <a:latin typeface="Cambria Math" panose="02040503050406030204" pitchFamily="18" charset="0"/>
                </a:rPr>
                <a:t>)/4</a:t>
              </a:r>
              <a:endParaRPr lang="th-TH" sz="11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Fallback>
    </mc:AlternateContent>
    <xdr:clientData/>
  </xdr:oneCellAnchor>
  <xdr:oneCellAnchor>
    <xdr:from>
      <xdr:col>7</xdr:col>
      <xdr:colOff>0</xdr:colOff>
      <xdr:row>29</xdr:row>
      <xdr:rowOff>142875</xdr:rowOff>
    </xdr:from>
    <xdr:ext cx="1246752" cy="318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11">
              <a:extLst>
                <a:ext uri="{FF2B5EF4-FFF2-40B4-BE49-F238E27FC236}">
                  <a16:creationId xmlns:a16="http://schemas.microsoft.com/office/drawing/2014/main" id="{3AA8A823-4C75-4E15-897C-0B427CBE0C2A}"/>
                </a:ext>
              </a:extLst>
            </xdr:cNvPr>
            <xdr:cNvSpPr txBox="1"/>
          </xdr:nvSpPr>
          <xdr:spPr>
            <a:xfrm>
              <a:off x="8915400" y="7877175"/>
              <a:ext cx="1246752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0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87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th-TH" sz="110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87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3</m:t>
                        </m:r>
                      </m:den>
                    </m:f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10" name="TextBox 11">
              <a:extLst>
                <a:ext uri="{FF2B5EF4-FFF2-40B4-BE49-F238E27FC236}">
                  <a16:creationId xmlns:a16="http://schemas.microsoft.com/office/drawing/2014/main" id="{3AA8A823-4C75-4E15-897C-0B427CBE0C2A}"/>
                </a:ext>
              </a:extLst>
            </xdr:cNvPr>
            <xdr:cNvSpPr txBox="1"/>
          </xdr:nvSpPr>
          <xdr:spPr>
            <a:xfrm>
              <a:off x="8915400" y="7877175"/>
              <a:ext cx="1246752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th-TH" sz="1100" b="0" i="0">
                  <a:latin typeface="Cambria Math" panose="02040503050406030204" pitchFamily="18" charset="0"/>
                </a:rPr>
                <a:t>0.87+1+1</a:t>
              </a:r>
              <a:r>
                <a:rPr lang="en-US" sz="1100" b="0" i="0">
                  <a:latin typeface="Cambria Math" panose="02040503050406030204" pitchFamily="18" charset="0"/>
                </a:rPr>
                <a:t>=2.87)/3</a:t>
              </a:r>
              <a:endParaRPr lang="th-TH" sz="1100"/>
            </a:p>
          </xdr:txBody>
        </xdr:sp>
      </mc:Fallback>
    </mc:AlternateContent>
    <xdr:clientData/>
  </xdr:oneCellAnchor>
  <xdr:twoCellAnchor>
    <xdr:from>
      <xdr:col>7</xdr:col>
      <xdr:colOff>209550</xdr:colOff>
      <xdr:row>21</xdr:row>
      <xdr:rowOff>0</xdr:rowOff>
    </xdr:from>
    <xdr:to>
      <xdr:col>7</xdr:col>
      <xdr:colOff>209550</xdr:colOff>
      <xdr:row>23</xdr:row>
      <xdr:rowOff>171450</xdr:rowOff>
    </xdr:to>
    <xdr:cxnSp macro="">
      <xdr:nvCxnSpPr>
        <xdr:cNvPr id="11" name="Straight Arrow Connector 15">
          <a:extLst>
            <a:ext uri="{FF2B5EF4-FFF2-40B4-BE49-F238E27FC236}">
              <a16:creationId xmlns:a16="http://schemas.microsoft.com/office/drawing/2014/main" id="{4E550193-73EA-4E80-8C32-1A8695C42174}"/>
            </a:ext>
          </a:extLst>
        </xdr:cNvPr>
        <xdr:cNvCxnSpPr/>
      </xdr:nvCxnSpPr>
      <xdr:spPr>
        <a:xfrm>
          <a:off x="7524750" y="4000500"/>
          <a:ext cx="0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&#3591;&#3634;&#3609;&#3649;&#3612;&#3609;/2567/SAR/&#3588;&#3656;&#3634;%20FTE/&#3588;&#3656;&#3634;%20FTE%20&#3588;&#3603;&#3632;&#3612;&#3621;&#3636;&#3605;&#3585;&#3619;&#3619;&#3617;&#3585;&#3634;&#3619;&#3648;&#3585;&#3625;&#3619;%20&#3611;&#3619;&#3632;&#3592;&#3635;&#3611;&#3637;&#3585;&#3634;&#3619;&#3624;&#3638;&#3585;&#3625;&#3634;%202566%20Final%20&#3611;&#3619;&#3633;&#3610;%204.6.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1.1-2566"/>
      <sheetName val="101.2-2566"/>
      <sheetName val="201.1-2566"/>
      <sheetName val="201.2-2566"/>
      <sheetName val="301.1-2566"/>
      <sheetName val="301.2-2566"/>
      <sheetName val="คณะ 1.1-2566"/>
      <sheetName val="คณะ 1.2-2566"/>
      <sheetName val="ข้อมูลอัตรากำลัง 2566"/>
      <sheetName val="FTE กลุ่มวิชาเกษตรศาสตร์"/>
      <sheetName val="เกษตรศาสตร์ 2.1-2566"/>
      <sheetName val="เกษตรศาสตร์ 2.2-2566"/>
      <sheetName val="FTE กลุ่มวิชาพืชสวน"/>
      <sheetName val="พืชสวน 3.1-2566"/>
      <sheetName val="พืชสวน 3.2-2566"/>
      <sheetName val="FTE กลุ่มวิชาส่งเสริม"/>
      <sheetName val="ส่งเสริม 4.1-2566"/>
      <sheetName val="ส่งเสริม 4.2-2566"/>
      <sheetName val="FTE กลุ่มวิชาการจัดการ"/>
      <sheetName val="การจัดการ 6.1-2566"/>
      <sheetName val="การจัดการ 6.2-2566"/>
      <sheetName val="FTE กลุ่มวิชาสหวิทยาการ"/>
      <sheetName val="สหวิทยา 7.1-2566"/>
      <sheetName val="สหวิทยา 7.2-2566"/>
      <sheetName val=" FTE กลุ่มวิชาภูมิสังคม"/>
      <sheetName val="ภูมิสังคม 5.1-2566"/>
      <sheetName val="ภูมิสังคม 5.2-256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5">
          <cell r="A95" t="str">
            <v>5. พัฒนาภูมิสังคมอย่างยั่งยืน</v>
          </cell>
          <cell r="B95"/>
          <cell r="C95"/>
        </row>
        <row r="96">
          <cell r="A96" t="str">
            <v xml:space="preserve">   5.1 หลักสูตร วท.ม. สาขาวิชาพัฒนาภูมิสังคมอย่างยั่งยืน</v>
          </cell>
          <cell r="B96"/>
          <cell r="C96"/>
        </row>
        <row r="97">
          <cell r="C97" t="str">
            <v xml:space="preserve">อ. ดร.รัชชานนท์ สมบูรณ์ชัย </v>
          </cell>
        </row>
        <row r="98">
          <cell r="C98" t="str">
            <v>อ. ดร.ปรมินทร์ นาระทะ</v>
          </cell>
        </row>
        <row r="99">
          <cell r="C99" t="str">
            <v xml:space="preserve">ผศ. ดร.ผานิตย์ นาขยัน </v>
          </cell>
        </row>
        <row r="100">
          <cell r="A100" t="str">
            <v>6. การจัดการและพัฒนาทรัพยากร</v>
          </cell>
          <cell r="B100"/>
          <cell r="C100"/>
        </row>
        <row r="101">
          <cell r="A101" t="str">
            <v xml:space="preserve">   6.1 หลักสูตร วท.ม. สาขาการจัดการและพัฒนาทรัพยากร</v>
          </cell>
          <cell r="B101"/>
          <cell r="C101"/>
        </row>
        <row r="102">
          <cell r="C102" t="str">
            <v>ผศ. ดร.ภาวิณี อารีศรีสม</v>
          </cell>
          <cell r="O102" t="str">
            <v>อจ.ผู้รับผิดชอบ วท.ม. จัดการและพัฒนาทรัพยากร</v>
          </cell>
        </row>
        <row r="103">
          <cell r="C103" t="str">
            <v xml:space="preserve">อ. ดร.กอบลาภ อารีศรีสม </v>
          </cell>
          <cell r="O103" t="str">
            <v>อจ.ผู้รับผิดชอบ วท.ม. จัดการและพัฒนาทรัพยากร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74">
          <cell r="B174" t="str">
            <v> 30115795 </v>
          </cell>
          <cell r="C174" t="str">
            <v>สัมมนา 5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10">
          <cell r="C10" t="str">
            <v>สัมมนา 2</v>
          </cell>
        </row>
        <row r="28">
          <cell r="C28" t="str">
            <v>แนวคิดและทฤษฎีในพระราชดำริ</v>
          </cell>
        </row>
        <row r="44">
          <cell r="C44" t="str">
            <v>การจัดการความรู้และนวัตกรรมเพื่อการพัฒนา</v>
          </cell>
        </row>
        <row r="52">
          <cell r="C52" t="str">
            <v>สัมมนา 4</v>
          </cell>
        </row>
      </sheetData>
      <sheetData sheetId="2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721.780272337965" createdVersion="8" refreshedVersion="8" minRefreshableVersion="3" recordCount="731" xr:uid="{3B97CE53-50C0-43FF-B9A4-E3108CB48495}">
  <cacheSource type="worksheet">
    <worksheetSource name="Table1"/>
  </cacheSource>
  <cacheFields count="22">
    <cacheField name="สังกัด" numFmtId="0">
      <sharedItems/>
    </cacheField>
    <cacheField name="หลักสูตร" numFmtId="0">
      <sharedItems count="15">
        <s v="ไม่มี"/>
        <s v="หลักสูตร วท.บ. สาขาวิชาเกษตรศาสตร์"/>
        <s v="หลักสูตร วท.บ. สาขาวิชาพืชสวน"/>
        <s v="หลักสูตร วท.บ. สาขาวิชาการส่งเสริมและสื่อสารเกษตร"/>
        <s v="หลักสูตร วท.ม. สาขาวิชาพืชไร่"/>
        <s v="หลักสูตร วท.ม. สาขาวิชาพืชสวน"/>
        <s v="หลักสูตร วท.ม. สาขาวิชาปฐพีศาสตร์"/>
        <s v="หลักสูตร วท.ม. สาขาวิชาการจัดการและพัฒนาทรัพยากร"/>
        <s v="หลักสูตร วท.ม. สาขาวิชาสหวิทยาการเกษตร"/>
        <s v="หลักสูตร วท.ม. สาขาวิชาส่งเสริมการเกษตรและการพัฒนาชนบท"/>
        <s v="หลักสูตร วท.ม. สาขาวิชาการพัฒนาภูมิสังคมอย่างยั่งยืน"/>
        <s v="หลักสูตร ปร.ด. สาขาวิชาพืชไร่"/>
        <s v="หลักสูตร ปร.ด. สาขาวิชาส่งเสริมการเกษตรและการพัฒนาชนบท"/>
        <s v="หลักสูตร ปร.ด. สาขาวิชาการจัดการและพัฒนาทรัพยากร"/>
        <s v="หลักสูตร ปร.ด. สาขาวิชาสหวิทยาการเกษตร"/>
      </sharedItems>
    </cacheField>
    <cacheField name="กลุ่ม" numFmtId="0">
      <sharedItems containsBlank="1" count="8">
        <s v="กลุ่มศึกษาทั่วไป"/>
        <s v="กลุ่มเกษตรศาสตร์"/>
        <s v="กลุ่มพืชสวน"/>
        <s v="กลุ่มการส่งเสริมและสื่อสารเกษตร"/>
        <s v="กลุ่มการจัดการและพัฒนาทรัพยากร"/>
        <s v="กลุ่มสหวิทยาการเกษตร"/>
        <s v="กลุ่มการพัฒนาภูมิสังคมอย่างยั่งยืน"/>
        <m u="1"/>
      </sharedItems>
    </cacheField>
    <cacheField name="วิชาเฉพาะทาง" numFmtId="0">
      <sharedItems containsBlank="1" count="21">
        <s v="คุณค่าความเป็นมนุษย์และการใช้ชีวิต"/>
        <s v="กีฏวิทยา"/>
        <s v="วัชพืชวิทยา"/>
        <s v="เกษตรศาสตร์"/>
        <s v="ปฐพีศาสตร์"/>
        <s v="อารักขาพืช"/>
        <s v="พืชสวน"/>
        <s v="ไม้ผล"/>
        <s v="พืชสวนประดับ"/>
        <s v="พืชผัก"/>
        <s v="การส่งเสริมและสื่อสารเกษตร"/>
        <s v="พืชไร่"/>
        <s v="วิทยาการสมุนไพร"/>
        <s v="โรคพืชวิทยา"/>
        <s v="ทรัพยากรป่าไม้และการจัดการ"/>
        <s v="เกษตรอินทรีย์"/>
        <s v="เกษตรเคมี"/>
        <m/>
        <s v="การจัดการและพัฒนาทรัพยากร"/>
        <s v="สหวิทยาการเกษตร"/>
        <s v="การพัฒนาภูมิสังคมอย่างยั่งยืน"/>
      </sharedItems>
    </cacheField>
    <cacheField name="รดับปริญญา" numFmtId="0">
      <sharedItems/>
    </cacheField>
    <cacheField name="เทอม" numFmtId="0">
      <sharedItems containsBlank="1" count="3">
        <s v="เทอม 1/2567"/>
        <s v="เทอม 2/2567"/>
        <m u="1"/>
      </sharedItems>
    </cacheField>
    <cacheField name="ภาค" numFmtId="0">
      <sharedItems/>
    </cacheField>
    <cacheField name=" รหัสวิชา" numFmtId="0">
      <sharedItems/>
    </cacheField>
    <cacheField name="ชื่อวิชา" numFmtId="0">
      <sharedItems/>
    </cacheField>
    <cacheField name="หน่วยกิต" numFmtId="0">
      <sharedItems/>
    </cacheField>
    <cacheField name="หน่วยกิต (รวม)" numFmtId="0">
      <sharedItems containsSemiMixedTypes="0" containsString="0" containsNumber="1" containsInteger="1" minValue="1" maxValue="12"/>
    </cacheField>
    <cacheField name="หน่วยกิต_x000a_(บรรยาย)" numFmtId="0">
      <sharedItems containsSemiMixedTypes="0" containsString="0" containsNumber="1" containsInteger="1" minValue="0" maxValue="4"/>
    </cacheField>
    <cacheField name="หน่วยกิต_x000a_(ปฏิบัติ)" numFmtId="0">
      <sharedItems containsSemiMixedTypes="0" containsString="0" containsNumber="1" containsInteger="1" minValue="0" maxValue="270"/>
    </cacheField>
    <cacheField name="หน่วยกิต_x000a_(ศึกษาด้วยตนเอง)" numFmtId="0">
      <sharedItems containsSemiMixedTypes="0" containsString="0" containsNumber="1" containsInteger="1" minValue="0" maxValue="10"/>
    </cacheField>
    <cacheField name="กลุ่มเรียน" numFmtId="0">
      <sharedItems/>
    </cacheField>
    <cacheField name="ลงทะเบีย" numFmtId="0">
      <sharedItems containsSemiMixedTypes="0" containsString="0" containsNumber="1" containsInteger="1" minValue="0" maxValue="1191"/>
    </cacheField>
    <cacheField name=" สถานะ" numFmtId="0">
      <sharedItems/>
    </cacheField>
    <cacheField name="SCH" numFmtId="164">
      <sharedItems containsSemiMixedTypes="0" containsString="0" containsNumber="1" containsInteger="1" minValue="0" maxValue="3573"/>
    </cacheField>
    <cacheField name="FTES" numFmtId="164">
      <sharedItems containsSemiMixedTypes="0" containsString="0" containsNumber="1" minValue="0" maxValue="198.5"/>
    </cacheField>
    <cacheField name="FTES1_x000a_(ตรี)" numFmtId="164">
      <sharedItems containsSemiMixedTypes="0" containsString="0" containsNumber="1" minValue="0" maxValue="198.5"/>
    </cacheField>
    <cacheField name="FTES2_x000a_(บัณฑิต)" numFmtId="164">
      <sharedItems containsSemiMixedTypes="0" containsString="0" containsNumber="1" minValue="0" maxValue="54"/>
    </cacheField>
    <cacheField name="FTES1/2" numFmtId="164">
      <sharedItems containsSemiMixedTypes="0" containsString="0" containsNumber="1" minValue="0" maxValue="198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1">
  <r>
    <s v="คณะผลิตกรรมการเกษตร"/>
    <x v="0"/>
    <x v="0"/>
    <x v="0"/>
    <s v="ปริญญาตรี"/>
    <x v="0"/>
    <s v="ปกติ"/>
    <s v=" 10100214 "/>
    <s v="เกษตรเพื่อชีวิต"/>
    <s v=" 3 (3-0-6)"/>
    <n v="3"/>
    <n v="3"/>
    <n v="0"/>
    <n v="6"/>
    <s v="1 "/>
    <n v="1191"/>
    <s v="W"/>
    <n v="3573"/>
    <n v="198.5"/>
    <n v="198.5"/>
    <n v="0"/>
    <n v="198.5"/>
  </r>
  <r>
    <s v="คณะผลิตกรรมการเกษตร"/>
    <x v="0"/>
    <x v="0"/>
    <x v="0"/>
    <s v="ปริญญาตรี"/>
    <x v="0"/>
    <s v="ปกติ"/>
    <s v=" 10100214 "/>
    <s v="เกษตรเพื่อชีวิต"/>
    <s v=" 3 (3-0-6)"/>
    <n v="3"/>
    <n v="3"/>
    <n v="0"/>
    <n v="6"/>
    <s v="2 "/>
    <n v="1132"/>
    <s v="W"/>
    <n v="3396"/>
    <n v="188.66666666666666"/>
    <n v="188.66666666666666"/>
    <n v="0"/>
    <n v="188.66666666666666"/>
  </r>
  <r>
    <s v="คณะผลิตกรรมการเกษตร"/>
    <x v="0"/>
    <x v="0"/>
    <x v="0"/>
    <s v="ปริญญาตรี"/>
    <x v="0"/>
    <s v="ปกติ"/>
    <s v=" 10100214 "/>
    <s v="เกษตรเพื่อชีวิต"/>
    <s v=" 3 (3-0-6)"/>
    <n v="3"/>
    <n v="3"/>
    <n v="0"/>
    <n v="6"/>
    <s v="3 "/>
    <n v="789"/>
    <s v="W"/>
    <n v="2367"/>
    <n v="131.5"/>
    <n v="131.5"/>
    <n v="0"/>
    <n v="131.5"/>
  </r>
  <r>
    <s v="คณะผลิตกรรมการเกษตร"/>
    <x v="1"/>
    <x v="1"/>
    <x v="1"/>
    <s v="ปริญญาตรี"/>
    <x v="0"/>
    <s v="ปกติ"/>
    <s v=" 10100407 "/>
    <s v="แมลงกับสังคมมนุษย์"/>
    <s v=" 3 (3-0-6)"/>
    <n v="3"/>
    <n v="3"/>
    <n v="0"/>
    <n v="6"/>
    <s v="1 "/>
    <n v="175"/>
    <s v="W"/>
    <n v="525"/>
    <n v="29.166666666666668"/>
    <n v="29.166666666666668"/>
    <n v="0"/>
    <n v="29.166666666666668"/>
  </r>
  <r>
    <s v="คณะผลิตกรรมการเกษตร"/>
    <x v="1"/>
    <x v="1"/>
    <x v="1"/>
    <s v="ปริญญาตรี"/>
    <x v="0"/>
    <s v="ปกติ"/>
    <s v=" 10100407 "/>
    <s v="แมลงกับสังคมมนุษย์"/>
    <s v=" 3 (3-0-6)"/>
    <n v="3"/>
    <n v="3"/>
    <n v="0"/>
    <n v="6"/>
    <s v="2 "/>
    <n v="179"/>
    <s v="W"/>
    <n v="537"/>
    <n v="29.833333333333332"/>
    <n v="29.833333333333332"/>
    <n v="0"/>
    <n v="29.833333333333332"/>
  </r>
  <r>
    <s v="คณะผลิตกรรมการเกษตร"/>
    <x v="1"/>
    <x v="1"/>
    <x v="1"/>
    <s v="ปริญญาตรี"/>
    <x v="0"/>
    <s v="ปกติ"/>
    <s v=" 10100407 "/>
    <s v="แมลงกับสังคมมนุษย์"/>
    <s v=" 3 (3-0-6)"/>
    <n v="3"/>
    <n v="3"/>
    <n v="0"/>
    <n v="6"/>
    <s v="3 "/>
    <n v="58"/>
    <s v="W"/>
    <n v="174"/>
    <n v="9.6666666666666661"/>
    <n v="9.6666666666666661"/>
    <n v="0"/>
    <n v="9.6666666666666661"/>
  </r>
  <r>
    <s v="คณะผลิตกรรมการเกษตร"/>
    <x v="1"/>
    <x v="1"/>
    <x v="2"/>
    <s v="ปริญญาตรี"/>
    <x v="0"/>
    <s v="ปกติ"/>
    <s v=" 10100410 "/>
    <s v="พืชทะเลทราย"/>
    <s v=" 3 (2-3-5)"/>
    <n v="3"/>
    <n v="2"/>
    <n v="3"/>
    <n v="5"/>
    <s v="1 "/>
    <n v="40"/>
    <s v="W"/>
    <n v="120"/>
    <n v="6.666666666666667"/>
    <n v="6.666666666666667"/>
    <n v="0"/>
    <n v="6.666666666666667"/>
  </r>
  <r>
    <s v="คณะผลิตกรรมการเกษตร"/>
    <x v="1"/>
    <x v="1"/>
    <x v="2"/>
    <s v="ปริญญาตรี"/>
    <x v="0"/>
    <s v="ปกติ"/>
    <s v=" 10100410 "/>
    <s v="พืชทะเลทราย"/>
    <s v=" 3 (2-3-5)"/>
    <n v="3"/>
    <n v="2"/>
    <n v="3"/>
    <n v="5"/>
    <s v="2 "/>
    <n v="39"/>
    <s v="W"/>
    <n v="117"/>
    <n v="6.5"/>
    <n v="6.5"/>
    <n v="0"/>
    <n v="6.5"/>
  </r>
  <r>
    <s v="คณะผลิตกรรมการเกษตร"/>
    <x v="1"/>
    <x v="1"/>
    <x v="3"/>
    <s v="ปริญญาตรี"/>
    <x v="0"/>
    <s v="ปกติ"/>
    <s v=" 10100413 "/>
    <s v="การพัฒนาชนบทตามภูมิสังคมไทย"/>
    <s v=" 3 (3-0-6)"/>
    <n v="3"/>
    <n v="3"/>
    <n v="0"/>
    <n v="6"/>
    <s v="1 "/>
    <n v="102"/>
    <s v=" W"/>
    <n v="306"/>
    <n v="17"/>
    <n v="17"/>
    <n v="0"/>
    <n v="17"/>
  </r>
  <r>
    <s v="คณะผลิตกรรมการเกษตร"/>
    <x v="1"/>
    <x v="1"/>
    <x v="4"/>
    <s v="ปริญญาตรี"/>
    <x v="0"/>
    <s v="ปกติ"/>
    <s v=" 10100415 "/>
    <s v="การประยุกต์ใช้แผนที่และภาพถ่ายทางอากาศเพื่อการเกษตรและสิ่งแวดล้อม"/>
    <s v=" 3 (2-3-5)"/>
    <n v="3"/>
    <n v="2"/>
    <n v="3"/>
    <n v="5"/>
    <s v="1 "/>
    <n v="38"/>
    <s v=" W"/>
    <n v="114"/>
    <n v="6.333333333333333"/>
    <n v="6.333333333333333"/>
    <n v="0"/>
    <n v="6.333333333333333"/>
  </r>
  <r>
    <s v="คณะผลิตกรรมการเกษตร"/>
    <x v="1"/>
    <x v="1"/>
    <x v="4"/>
    <s v="ปริญญาตรี"/>
    <x v="0"/>
    <s v="ปกติ"/>
    <s v=" 10100416 "/>
    <s v="การประยุกต์ใช้โดรนเพื่อการเกษตรและสิ่งแวดล้อม"/>
    <s v=" 3 (2-3-5)"/>
    <n v="3"/>
    <n v="2"/>
    <n v="3"/>
    <n v="5"/>
    <s v="1 "/>
    <n v="52"/>
    <s v=" W"/>
    <n v="156"/>
    <n v="8.6666666666666661"/>
    <n v="8.6666666666666661"/>
    <n v="0"/>
    <n v="8.6666666666666661"/>
  </r>
  <r>
    <s v="คณะผลิตกรรมการเกษตร"/>
    <x v="1"/>
    <x v="1"/>
    <x v="5"/>
    <s v="ปริญญาตรี"/>
    <x v="0"/>
    <s v="ปกติ"/>
    <s v=" 10100417 "/>
    <s v="พฤกษเคมีประยุกต์ด้านอารักขาพืช"/>
    <s v=" 3 (2-3-5)"/>
    <n v="3"/>
    <n v="2"/>
    <n v="3"/>
    <n v="5"/>
    <s v="1 "/>
    <n v="28"/>
    <s v=" W"/>
    <n v="84"/>
    <n v="4.666666666666667"/>
    <n v="4.666666666666667"/>
    <n v="0"/>
    <n v="4.666666666666667"/>
  </r>
  <r>
    <s v="คณะผลิตกรรมการเกษตร"/>
    <x v="1"/>
    <x v="1"/>
    <x v="4"/>
    <s v="ปริญญาตรี"/>
    <x v="0"/>
    <s v="ปกติ"/>
    <s v=" 10100418 "/>
    <s v="เทคโนโลยีการผลิตกาแฟคุณภาพ"/>
    <s v=" 3 (2-3-5)"/>
    <n v="3"/>
    <n v="2"/>
    <n v="3"/>
    <n v="5"/>
    <s v="1 "/>
    <n v="39"/>
    <s v=" W"/>
    <n v="117"/>
    <n v="6.5"/>
    <n v="6.5"/>
    <n v="0"/>
    <n v="6.5"/>
  </r>
  <r>
    <s v="คณะผลิตกรรมการเกษตร"/>
    <x v="1"/>
    <x v="1"/>
    <x v="3"/>
    <s v="ปริญญาตรี"/>
    <x v="0"/>
    <s v="ปกติ"/>
    <s v=" 10100420 "/>
    <s v="กัญชง กัญชา และพืชกระท่อม : พืชเสพติดสู่พืชเศรษฐกิจชนิดใหม่"/>
    <s v=" 3 (3-0-6)"/>
    <n v="3"/>
    <n v="3"/>
    <n v="0"/>
    <n v="6"/>
    <s v="1 "/>
    <n v="248"/>
    <s v=" W"/>
    <n v="744"/>
    <n v="41.333333333333336"/>
    <n v="41.333333333333336"/>
    <n v="0"/>
    <n v="41.333333333333336"/>
  </r>
  <r>
    <s v="คณะผลิตกรรมการเกษตร"/>
    <x v="1"/>
    <x v="1"/>
    <x v="3"/>
    <s v="ปริญญาตรี"/>
    <x v="0"/>
    <s v="ปกติ"/>
    <s v=" 10100420 "/>
    <s v="กัญชง กัญชา และพืชกระท่อม : พืชเสพติดสู่พืชเศรษฐกิจชนิดใหม่"/>
    <s v=" 3 (3-0-6)"/>
    <n v="3"/>
    <n v="3"/>
    <n v="0"/>
    <n v="6"/>
    <s v="2 "/>
    <n v="191"/>
    <s v=" W"/>
    <n v="573"/>
    <n v="31.833333333333332"/>
    <n v="31.833333333333332"/>
    <n v="0"/>
    <n v="31.833333333333332"/>
  </r>
  <r>
    <s v="คณะผลิตกรรมการเกษตร"/>
    <x v="2"/>
    <x v="2"/>
    <x v="6"/>
    <s v="ปริญญาตรี"/>
    <x v="0"/>
    <s v="ปกติ"/>
    <s v=" 10102191 "/>
    <s v="การปฏิบัติงานฟาร์ม 1"/>
    <s v=" 1 (0-3-1)"/>
    <n v="1"/>
    <n v="0"/>
    <n v="3"/>
    <n v="1"/>
    <s v="1 "/>
    <n v="192"/>
    <s v=" W"/>
    <n v="192"/>
    <n v="10.666666666666666"/>
    <n v="10.666666666666666"/>
    <n v="0"/>
    <n v="10.666666666666666"/>
  </r>
  <r>
    <s v="คณะผลิตกรรมการเกษตร"/>
    <x v="2"/>
    <x v="2"/>
    <x v="7"/>
    <s v="ปริญญาตรี"/>
    <x v="0"/>
    <s v="ปกติ"/>
    <s v=" 10102200 "/>
    <s v="หลักการขยายพันธุ์พืช"/>
    <s v=" 3 (2-3-5)"/>
    <n v="3"/>
    <n v="2"/>
    <n v="3"/>
    <n v="5"/>
    <s v="1 "/>
    <n v="65"/>
    <s v=" W"/>
    <n v="195"/>
    <n v="10.833333333333334"/>
    <n v="10.833333333333334"/>
    <n v="0"/>
    <n v="10.833333333333334"/>
  </r>
  <r>
    <s v="คณะผลิตกรรมการเกษตร"/>
    <x v="2"/>
    <x v="2"/>
    <x v="6"/>
    <s v="ปริญญาตรี"/>
    <x v="0"/>
    <s v="ปกติ"/>
    <s v=" 10102201 "/>
    <s v="หลักการพืชสวน"/>
    <s v=" 3 (2-3-5)"/>
    <n v="3"/>
    <n v="2"/>
    <n v="3"/>
    <n v="5"/>
    <s v="1 "/>
    <n v="64"/>
    <s v=" W"/>
    <n v="192"/>
    <n v="10.666666666666666"/>
    <n v="10.666666666666666"/>
    <n v="0"/>
    <n v="10.666666666666666"/>
  </r>
  <r>
    <s v="คณะผลิตกรรมการเกษตร"/>
    <x v="2"/>
    <x v="2"/>
    <x v="6"/>
    <s v="ปริญญาตรี"/>
    <x v="0"/>
    <s v="ปกติ"/>
    <s v=" 10102201 "/>
    <s v="หลักการพืชสวน"/>
    <s v=" 3 (2-3-5)"/>
    <n v="3"/>
    <n v="2"/>
    <n v="3"/>
    <n v="5"/>
    <s v="2 "/>
    <n v="62"/>
    <s v=" W"/>
    <n v="186"/>
    <n v="10.333333333333334"/>
    <n v="10.333333333333334"/>
    <n v="0"/>
    <n v="10.333333333333334"/>
  </r>
  <r>
    <s v="คณะผลิตกรรมการเกษตร"/>
    <x v="2"/>
    <x v="2"/>
    <x v="6"/>
    <s v="ปริญญาตรี"/>
    <x v="0"/>
    <s v="ปกติ"/>
    <s v=" 10102201 "/>
    <s v="หลักการพืชสวน"/>
    <s v=" 3 (2-3-5)"/>
    <n v="3"/>
    <n v="2"/>
    <n v="3"/>
    <n v="5"/>
    <s v="3 "/>
    <n v="50"/>
    <s v=" W"/>
    <n v="150"/>
    <n v="8.3333333333333339"/>
    <n v="8.3333333333333339"/>
    <n v="0"/>
    <n v="8.3333333333333339"/>
  </r>
  <r>
    <s v="คณะผลิตกรรมการเกษตร"/>
    <x v="2"/>
    <x v="2"/>
    <x v="6"/>
    <s v="ปริญญาตรี"/>
    <x v="0"/>
    <s v="ปกติ"/>
    <s v=" 10102202 "/>
    <s v="เกษตรกรรมแห่งอนาคต"/>
    <s v=" 4 (3-3-7)"/>
    <n v="4"/>
    <n v="3"/>
    <n v="3"/>
    <n v="7"/>
    <s v="1 "/>
    <n v="178"/>
    <s v=" W"/>
    <n v="712"/>
    <n v="39.555555555555557"/>
    <n v="39.555555555555557"/>
    <n v="0"/>
    <n v="39.555555555555557"/>
  </r>
  <r>
    <s v="คณะผลิตกรรมการเกษตร"/>
    <x v="2"/>
    <x v="2"/>
    <x v="8"/>
    <s v="ปริญญาตรี"/>
    <x v="0"/>
    <s v="ปกติ"/>
    <s v=" 10102291 "/>
    <s v="การปฏิบัติงานฟาร์มพืชสวน 1"/>
    <s v=" 1 (0-3-1)"/>
    <n v="1"/>
    <n v="0"/>
    <n v="3"/>
    <n v="1"/>
    <s v="1 "/>
    <n v="50"/>
    <s v=" W"/>
    <n v="50"/>
    <n v="2.7777777777777777"/>
    <n v="2.7777777777777777"/>
    <n v="0"/>
    <n v="2.7777777777777777"/>
  </r>
  <r>
    <s v="คณะผลิตกรรมการเกษตร"/>
    <x v="2"/>
    <x v="2"/>
    <x v="9"/>
    <s v="ปริญญาตรี"/>
    <x v="0"/>
    <s v="ปกติ"/>
    <s v=" 10102291 "/>
    <s v="การปฏิบัติงานฟาร์มพืชสวน 1"/>
    <s v=" 1 (0-3-1)"/>
    <n v="1"/>
    <n v="0"/>
    <n v="3"/>
    <n v="1"/>
    <s v="2 "/>
    <n v="63"/>
    <s v=" W"/>
    <n v="63"/>
    <n v="3.5"/>
    <n v="3.5"/>
    <n v="0"/>
    <n v="3.5"/>
  </r>
  <r>
    <s v="คณะผลิตกรรมการเกษตร"/>
    <x v="2"/>
    <x v="2"/>
    <x v="7"/>
    <s v="ปริญญาตรี"/>
    <x v="0"/>
    <s v="ปกติ"/>
    <s v=" 10102291 "/>
    <s v="การปฏิบัติงานฟาร์มพืชสวน 1"/>
    <s v=" 1 (0-3-1)"/>
    <n v="1"/>
    <n v="0"/>
    <n v="3"/>
    <n v="1"/>
    <s v="3 "/>
    <n v="63"/>
    <s v=" W"/>
    <n v="63"/>
    <n v="3.5"/>
    <n v="3.5"/>
    <n v="0"/>
    <n v="3.5"/>
  </r>
  <r>
    <s v="คณะผลิตกรรมการเกษตร"/>
    <x v="2"/>
    <x v="2"/>
    <x v="8"/>
    <s v="ปริญญาตรี"/>
    <x v="0"/>
    <s v="ปกติ"/>
    <s v=" 10102292 "/>
    <s v="การปฏิบัติงานฟาร์มพืชสวน 2"/>
    <s v=" 1 (0-3-1)"/>
    <n v="1"/>
    <n v="0"/>
    <n v="3"/>
    <n v="1"/>
    <s v="1 "/>
    <n v="1"/>
    <s v=" W"/>
    <n v="1"/>
    <n v="5.5555555555555552E-2"/>
    <n v="5.5555555555555552E-2"/>
    <n v="0"/>
    <n v="5.5555555555555552E-2"/>
  </r>
  <r>
    <s v="คณะผลิตกรรมการเกษตร"/>
    <x v="2"/>
    <x v="2"/>
    <x v="9"/>
    <s v="ปริญญาตรี"/>
    <x v="0"/>
    <s v="ปกติ"/>
    <s v=" 10102311 "/>
    <s v="เกษตรอินทรีย์"/>
    <s v=" 3 (2-3-5)"/>
    <n v="3"/>
    <n v="2"/>
    <n v="3"/>
    <n v="5"/>
    <s v="1 "/>
    <n v="11"/>
    <s v=" W"/>
    <n v="33"/>
    <n v="1.8333333333333333"/>
    <n v="1.8333333333333333"/>
    <n v="0"/>
    <n v="1.8333333333333333"/>
  </r>
  <r>
    <s v="คณะผลิตกรรมการเกษตร"/>
    <x v="2"/>
    <x v="2"/>
    <x v="6"/>
    <s v="ปริญญาตรี"/>
    <x v="0"/>
    <s v="ปกติ"/>
    <s v=" 10102330 "/>
    <s v="สรีรวิทยาพืชสวน"/>
    <s v=" 3 (2-3-5)"/>
    <n v="3"/>
    <n v="2"/>
    <n v="3"/>
    <n v="5"/>
    <s v="1 "/>
    <n v="59"/>
    <s v=" W"/>
    <n v="177"/>
    <n v="9.8333333333333339"/>
    <n v="9.8333333333333339"/>
    <n v="0"/>
    <n v="9.8333333333333339"/>
  </r>
  <r>
    <s v="คณะผลิตกรรมการเกษตร"/>
    <x v="2"/>
    <x v="2"/>
    <x v="6"/>
    <s v="ปริญญาตรี"/>
    <x v="0"/>
    <s v="ปกติ"/>
    <s v=" 10102330 "/>
    <s v="สรีรวิทยาพืชสวน"/>
    <s v=" 3 (2-3-5)"/>
    <n v="3"/>
    <n v="2"/>
    <n v="3"/>
    <n v="5"/>
    <s v="2 "/>
    <n v="40"/>
    <s v=" W"/>
    <n v="120"/>
    <n v="6.666666666666667"/>
    <n v="6.666666666666667"/>
    <n v="0"/>
    <n v="6.666666666666667"/>
  </r>
  <r>
    <s v="คณะผลิตกรรมการเกษตร"/>
    <x v="2"/>
    <x v="2"/>
    <x v="8"/>
    <s v="ปริญญาตรี"/>
    <x v="0"/>
    <s v="ปกติ"/>
    <s v=" 10102351 "/>
    <s v="เทคโนโลยีชีวภาพพืชสวน"/>
    <s v=" 3 (2-3-5)"/>
    <n v="3"/>
    <n v="2"/>
    <n v="3"/>
    <n v="5"/>
    <s v="1 "/>
    <n v="27"/>
    <s v=" W"/>
    <n v="81"/>
    <n v="4.5"/>
    <n v="4.5"/>
    <n v="0"/>
    <n v="4.5"/>
  </r>
  <r>
    <s v="คณะผลิตกรรมการเกษตร"/>
    <x v="2"/>
    <x v="2"/>
    <x v="7"/>
    <s v="ปริญญาตรี"/>
    <x v="0"/>
    <s v="ปกติ"/>
    <s v=" 10102351 "/>
    <s v="เทคโนโลยีชีวภาพพืชสวน"/>
    <s v=" 3 (2-3-5)"/>
    <n v="3"/>
    <n v="2"/>
    <n v="3"/>
    <n v="5"/>
    <s v="2 "/>
    <n v="85"/>
    <s v=" W"/>
    <n v="255"/>
    <n v="14.166666666666666"/>
    <n v="14.166666666666666"/>
    <n v="0"/>
    <n v="14.166666666666666"/>
  </r>
  <r>
    <s v="คณะผลิตกรรมการเกษตร"/>
    <x v="2"/>
    <x v="2"/>
    <x v="8"/>
    <s v="ปริญญาตรี"/>
    <x v="0"/>
    <s v="ปกติ"/>
    <s v=" 10102393 "/>
    <s v="การปฏิบัติงานฟาร์มพืชสวน 3"/>
    <s v=" 1 (0-3-1)"/>
    <n v="1"/>
    <n v="0"/>
    <n v="3"/>
    <n v="1"/>
    <s v="1 "/>
    <n v="51"/>
    <s v=" W"/>
    <n v="51"/>
    <n v="2.8333333333333335"/>
    <n v="2.8333333333333335"/>
    <n v="0"/>
    <n v="2.8333333333333335"/>
  </r>
  <r>
    <s v="คณะผลิตกรรมการเกษตร"/>
    <x v="2"/>
    <x v="2"/>
    <x v="9"/>
    <s v="ปริญญาตรี"/>
    <x v="0"/>
    <s v="ปกติ"/>
    <s v=" 10102393 "/>
    <s v="การปฏิบัติงานฟาร์มพืชสวน 3"/>
    <s v=" 1 (0-3-1)"/>
    <n v="1"/>
    <n v="0"/>
    <n v="3"/>
    <n v="1"/>
    <s v="2 "/>
    <n v="72"/>
    <s v=" W"/>
    <n v="72"/>
    <n v="4"/>
    <n v="4"/>
    <n v="0"/>
    <n v="4"/>
  </r>
  <r>
    <s v="คณะผลิตกรรมการเกษตร"/>
    <x v="2"/>
    <x v="2"/>
    <x v="7"/>
    <s v="ปริญญาตรี"/>
    <x v="0"/>
    <s v="ปกติ"/>
    <s v=" 10102393 "/>
    <s v="การปฏิบัติงานฟาร์มพืชสวน 3"/>
    <s v=" 1 (0-3-1)"/>
    <n v="1"/>
    <n v="0"/>
    <n v="3"/>
    <n v="1"/>
    <s v="3 "/>
    <n v="90"/>
    <s v=" W"/>
    <n v="90"/>
    <n v="5"/>
    <n v="5"/>
    <n v="0"/>
    <n v="5"/>
  </r>
  <r>
    <s v="คณะผลิตกรรมการเกษตร"/>
    <x v="2"/>
    <x v="2"/>
    <x v="6"/>
    <s v="ปริญญาตรี"/>
    <x v="0"/>
    <s v="ปกติ"/>
    <s v=" 10102394 "/>
    <s v="การปฏิบัติงานฟาร์มพืชสวน 4"/>
    <s v=" 1 (0-3-1)"/>
    <n v="1"/>
    <n v="0"/>
    <n v="3"/>
    <n v="1"/>
    <s v="1 "/>
    <n v="2"/>
    <s v=" W"/>
    <n v="2"/>
    <n v="0.1111111111111111"/>
    <n v="0.1111111111111111"/>
    <n v="0"/>
    <n v="0.1111111111111111"/>
  </r>
  <r>
    <s v="คณะผลิตกรรมการเกษตร"/>
    <x v="2"/>
    <x v="2"/>
    <x v="6"/>
    <s v="ปริญญาตรี"/>
    <x v="0"/>
    <s v="ปกติ"/>
    <s v=" 10102457 "/>
    <s v="เทคนิคการวางแผนทดลองและการวิจัยทางพืชสวน"/>
    <s v=" 3 (2-3-5)"/>
    <n v="3"/>
    <n v="2"/>
    <n v="3"/>
    <n v="5"/>
    <s v="1 "/>
    <n v="58"/>
    <s v=" W"/>
    <n v="174"/>
    <n v="9.6666666666666661"/>
    <n v="9.6666666666666661"/>
    <n v="0"/>
    <n v="9.6666666666666661"/>
  </r>
  <r>
    <s v="คณะผลิตกรรมการเกษตร"/>
    <x v="2"/>
    <x v="2"/>
    <x v="6"/>
    <s v="ปริญญาตรี"/>
    <x v="0"/>
    <s v="ปกติ"/>
    <s v=" 10102457 "/>
    <s v="เทคนิคการวางแผนทดลองและการวิจัยทางพืชสวน"/>
    <s v=" 3 (2-3-5)"/>
    <n v="3"/>
    <n v="2"/>
    <n v="3"/>
    <n v="5"/>
    <s v="2 "/>
    <n v="70"/>
    <s v=" W"/>
    <n v="210"/>
    <n v="11.666666666666666"/>
    <n v="11.666666666666666"/>
    <n v="0"/>
    <n v="11.666666666666666"/>
  </r>
  <r>
    <s v="คณะผลิตกรรมการเกษตร"/>
    <x v="2"/>
    <x v="2"/>
    <x v="6"/>
    <s v="ปริญญาตรี"/>
    <x v="0"/>
    <s v="ปกติ"/>
    <s v=" 10102457 "/>
    <s v="เทคนิคการวางแผนทดลองและการวิจัยทางพืชสวน"/>
    <s v=" 3 (2-3-5)"/>
    <n v="3"/>
    <n v="2"/>
    <n v="3"/>
    <n v="5"/>
    <s v="3 "/>
    <n v="84"/>
    <s v=" W"/>
    <n v="252"/>
    <n v="14"/>
    <n v="14"/>
    <n v="0"/>
    <n v="14"/>
  </r>
  <r>
    <s v="คณะผลิตกรรมการเกษตร"/>
    <x v="2"/>
    <x v="2"/>
    <x v="7"/>
    <s v="ปริญญาตรี"/>
    <x v="0"/>
    <s v="ปกติ"/>
    <s v=" 10102474 "/>
    <s v="การผลิตพืชสวนที่ดีและเหมาะสม"/>
    <s v=" 3 (2-3-5)"/>
    <n v="3"/>
    <n v="2"/>
    <n v="3"/>
    <n v="5"/>
    <s v="1 "/>
    <n v="19"/>
    <s v=" W"/>
    <n v="57"/>
    <n v="3.1666666666666665"/>
    <n v="3.1666666666666665"/>
    <n v="0"/>
    <n v="3.1666666666666665"/>
  </r>
  <r>
    <s v="คณะผลิตกรรมการเกษตร"/>
    <x v="2"/>
    <x v="2"/>
    <x v="8"/>
    <s v="ปริญญาตรี"/>
    <x v="0"/>
    <s v="ปกติ"/>
    <s v=" 10103300 "/>
    <s v="วัสดุพืชพรรณและการจำแนกไม้ดอก"/>
    <s v=" 3 (2-3-5)"/>
    <n v="3"/>
    <n v="2"/>
    <n v="3"/>
    <n v="5"/>
    <s v="1 "/>
    <n v="34"/>
    <s v=" W"/>
    <n v="102"/>
    <n v="5.666666666666667"/>
    <n v="5.666666666666667"/>
    <n v="0"/>
    <n v="5.666666666666667"/>
  </r>
  <r>
    <s v="คณะผลิตกรรมการเกษตร"/>
    <x v="2"/>
    <x v="2"/>
    <x v="8"/>
    <s v="ปริญญาตรี"/>
    <x v="0"/>
    <s v="ปกติ"/>
    <s v=" 10103360 "/>
    <s v="การออกแบบจัดสวนและวัสดุพืชพรรณ"/>
    <s v=" 3 (2-3-5)"/>
    <n v="3"/>
    <n v="2"/>
    <n v="3"/>
    <n v="5"/>
    <s v="1 "/>
    <n v="52"/>
    <s v=" W"/>
    <n v="156"/>
    <n v="8.6666666666666661"/>
    <n v="8.6666666666666661"/>
    <n v="0"/>
    <n v="8.6666666666666661"/>
  </r>
  <r>
    <s v="คณะผลิตกรรมการเกษตร"/>
    <x v="2"/>
    <x v="2"/>
    <x v="8"/>
    <s v="ปริญญาตรี"/>
    <x v="0"/>
    <s v="ปกติ"/>
    <s v=" 10103451 "/>
    <s v="เทคโนโลยีการเลี้ยงเนื้อเยื่อพืช"/>
    <s v=" 3 (2-3-5)"/>
    <n v="3"/>
    <n v="2"/>
    <n v="3"/>
    <n v="5"/>
    <s v="1 "/>
    <n v="0"/>
    <s v=" W"/>
    <n v="0"/>
    <n v="0"/>
    <n v="0"/>
    <n v="0"/>
    <n v="0"/>
  </r>
  <r>
    <s v="คณะผลิตกรรมการเกษตร"/>
    <x v="2"/>
    <x v="2"/>
    <x v="9"/>
    <s v="ปริญญาตรี"/>
    <x v="0"/>
    <s v="ปกติ"/>
    <s v=" 10104413 "/>
    <s v="การผลิตเห็ด"/>
    <s v=" 3 (2-3-5)"/>
    <n v="3"/>
    <n v="2"/>
    <n v="3"/>
    <n v="5"/>
    <s v="1 "/>
    <n v="74"/>
    <s v=" W"/>
    <n v="222"/>
    <n v="12.333333333333334"/>
    <n v="12.333333333333334"/>
    <n v="0"/>
    <n v="12.333333333333334"/>
  </r>
  <r>
    <s v="คณะผลิตกรรมการเกษตร"/>
    <x v="2"/>
    <x v="2"/>
    <x v="9"/>
    <s v="ปริญญาตรี"/>
    <x v="0"/>
    <s v="ปกติ"/>
    <s v=" 10104426 "/>
    <s v="พืชผักเศรษฐกิจ"/>
    <s v=" 3 (2-3-5)"/>
    <n v="3"/>
    <n v="2"/>
    <n v="3"/>
    <n v="5"/>
    <s v="2 "/>
    <n v="72"/>
    <s v=" W"/>
    <n v="216"/>
    <n v="12"/>
    <n v="12"/>
    <n v="0"/>
    <n v="12"/>
  </r>
  <r>
    <s v="คณะผลิตกรรมการเกษตร"/>
    <x v="2"/>
    <x v="2"/>
    <x v="7"/>
    <s v="ปริญญาตรี"/>
    <x v="0"/>
    <s v="ปกติ"/>
    <s v=" 10105350 "/>
    <s v="เทคโนโลยีการขยายพันธุ์ไม้ผล"/>
    <s v=" 3 (2-3-5)"/>
    <n v="3"/>
    <n v="2"/>
    <n v="3"/>
    <n v="5"/>
    <s v="1 "/>
    <n v="90"/>
    <s v=" W"/>
    <n v="270"/>
    <n v="15"/>
    <n v="15"/>
    <n v="0"/>
    <n v="15"/>
  </r>
  <r>
    <s v="คณะผลิตกรรมการเกษตร"/>
    <x v="2"/>
    <x v="2"/>
    <x v="7"/>
    <s v="ปริญญาตรี"/>
    <x v="0"/>
    <s v="ปกติ"/>
    <s v=" 10105454 "/>
    <s v="ไม้ผลอุตสาหกรรม"/>
    <s v=" 3 (2-3-5)"/>
    <n v="3"/>
    <n v="2"/>
    <n v="3"/>
    <n v="5"/>
    <s v="1 "/>
    <n v="26"/>
    <s v=" W"/>
    <n v="78"/>
    <n v="4.333333333333333"/>
    <n v="4.333333333333333"/>
    <n v="0"/>
    <n v="4.333333333333333"/>
  </r>
  <r>
    <s v="คณะผลิตกรรมการเกษตร"/>
    <x v="2"/>
    <x v="2"/>
    <x v="7"/>
    <s v="ปริญญาตรี"/>
    <x v="0"/>
    <s v="ปกติ"/>
    <s v=" 10105472 "/>
    <s v="ระบบการผลิตและการสร้างสวนไม้ผล"/>
    <s v=" 3 (2-3-5)"/>
    <n v="3"/>
    <n v="2"/>
    <n v="3"/>
    <n v="5"/>
    <s v="1 "/>
    <n v="66"/>
    <s v=" W"/>
    <n v="198"/>
    <n v="11"/>
    <n v="11"/>
    <n v="0"/>
    <n v="11"/>
  </r>
  <r>
    <s v="คณะผลิตกรรมการเกษตร"/>
    <x v="2"/>
    <x v="2"/>
    <x v="7"/>
    <s v="ปริญญาตรี"/>
    <x v="0"/>
    <s v="ปกติ"/>
    <s v=" 10105473 "/>
    <s v="การผลิตไม้ผลนอกฤดู"/>
    <s v=" 3 (2-3-5)"/>
    <n v="3"/>
    <n v="2"/>
    <n v="3"/>
    <n v="5"/>
    <s v="1 "/>
    <n v="55"/>
    <s v=" W"/>
    <n v="165"/>
    <n v="9.1666666666666661"/>
    <n v="9.1666666666666661"/>
    <n v="0"/>
    <n v="9.1666666666666661"/>
  </r>
  <r>
    <s v="คณะผลิตกรรมการเกษตร"/>
    <x v="3"/>
    <x v="3"/>
    <x v="10"/>
    <s v="ปริญญาตรี"/>
    <x v="0"/>
    <s v="ปกติ"/>
    <s v=" 10113301 "/>
    <s v="หลักการส่งเสริมการเกษตร"/>
    <s v=" 3 (3-0-6)"/>
    <n v="3"/>
    <n v="3"/>
    <n v="0"/>
    <n v="6"/>
    <s v="1 "/>
    <n v="38"/>
    <s v=" W"/>
    <n v="114"/>
    <n v="6.333333333333333"/>
    <n v="6.333333333333333"/>
    <n v="0"/>
    <n v="6.333333333333333"/>
  </r>
  <r>
    <s v="คณะผลิตกรรมการเกษตร"/>
    <x v="3"/>
    <x v="3"/>
    <x v="10"/>
    <s v="ปริญญาตรี"/>
    <x v="0"/>
    <s v="ปกติ"/>
    <s v=" 10113301 "/>
    <s v="หลักการส่งเสริมการเกษตร"/>
    <s v=" 3 (3-0-6)"/>
    <n v="3"/>
    <n v="3"/>
    <n v="0"/>
    <n v="6"/>
    <s v="2 "/>
    <n v="48"/>
    <s v=" W"/>
    <n v="144"/>
    <n v="8"/>
    <n v="8"/>
    <n v="0"/>
    <n v="8"/>
  </r>
  <r>
    <s v="คณะผลิตกรรมการเกษตร"/>
    <x v="3"/>
    <x v="3"/>
    <x v="10"/>
    <s v="ปริญญาตรี"/>
    <x v="0"/>
    <s v="ปกติ"/>
    <s v=" 10113302 "/>
    <s v="ระบบนิเวศวิทยาทางการเกษตรแบบยั่งยืน"/>
    <s v=" 3 (3-0-6)"/>
    <n v="3"/>
    <n v="3"/>
    <n v="0"/>
    <n v="6"/>
    <s v="1 "/>
    <n v="38"/>
    <s v=" W"/>
    <n v="114"/>
    <n v="6.333333333333333"/>
    <n v="6.333333333333333"/>
    <n v="0"/>
    <n v="6.333333333333333"/>
  </r>
  <r>
    <s v="คณะผลิตกรรมการเกษตร"/>
    <x v="3"/>
    <x v="3"/>
    <x v="10"/>
    <s v="ปริญญาตรี"/>
    <x v="0"/>
    <s v="ปกติ"/>
    <s v=" 10113311 "/>
    <s v="หลักการสื่อสารเกษตรในยุคดิจิทัล"/>
    <s v=" 3 (3-0-6)"/>
    <n v="3"/>
    <n v="3"/>
    <n v="0"/>
    <n v="6"/>
    <s v="1 "/>
    <n v="39"/>
    <s v=" W"/>
    <n v="117"/>
    <n v="6.5"/>
    <n v="6.5"/>
    <n v="0"/>
    <n v="6.5"/>
  </r>
  <r>
    <s v="คณะผลิตกรรมการเกษตร"/>
    <x v="3"/>
    <x v="3"/>
    <x v="10"/>
    <s v="ปริญญาตรี"/>
    <x v="0"/>
    <s v="ปกติ"/>
    <s v=" 10113311 "/>
    <s v="หลักการสื่อสารเกษตรในยุคดิจิทัล"/>
    <s v=" 3 (3-0-6)"/>
    <n v="3"/>
    <n v="3"/>
    <n v="0"/>
    <n v="6"/>
    <s v="2 "/>
    <n v="47"/>
    <s v=" W"/>
    <n v="141"/>
    <n v="7.833333333333333"/>
    <n v="7.833333333333333"/>
    <n v="0"/>
    <n v="7.833333333333333"/>
  </r>
  <r>
    <s v="คณะผลิตกรรมการเกษตร"/>
    <x v="3"/>
    <x v="3"/>
    <x v="10"/>
    <s v="ปริญญาตรี"/>
    <x v="0"/>
    <s v="ปกติ"/>
    <s v=" 10113314 "/>
    <s v="การถ่ายภาพและการผลิตวีดิทัศน์ดิจิทัลทางการเกษตร"/>
    <s v=" 3 (2-2-5)"/>
    <n v="3"/>
    <n v="2"/>
    <n v="2"/>
    <n v="5"/>
    <s v="1 "/>
    <n v="49"/>
    <s v=" W"/>
    <n v="147"/>
    <n v="8.1666666666666661"/>
    <n v="8.1666666666666661"/>
    <n v="0"/>
    <n v="8.1666666666666661"/>
  </r>
  <r>
    <s v="คณะผลิตกรรมการเกษตร"/>
    <x v="3"/>
    <x v="3"/>
    <x v="10"/>
    <s v="ปริญญาตรี"/>
    <x v="0"/>
    <s v="ปกติ"/>
    <s v=" 10113320 "/>
    <s v="การวิเคราะห์ข้อมูลทางการส่งเสริมการเกษตร"/>
    <s v=" 3 (3-0-6)"/>
    <n v="3"/>
    <n v="3"/>
    <n v="0"/>
    <n v="6"/>
    <s v="1 "/>
    <n v="38"/>
    <s v=" W"/>
    <n v="114"/>
    <n v="6.333333333333333"/>
    <n v="6.333333333333333"/>
    <n v="0"/>
    <n v="6.333333333333333"/>
  </r>
  <r>
    <s v="คณะผลิตกรรมการเกษตร"/>
    <x v="3"/>
    <x v="3"/>
    <x v="10"/>
    <s v="ปริญญาตรี"/>
    <x v="0"/>
    <s v="ปกติ"/>
    <s v=" 10113320 "/>
    <s v="การวิเคราะห์ข้อมูลทางการส่งเสริมการเกษตร"/>
    <s v=" 3 (3-0-6)"/>
    <n v="3"/>
    <n v="3"/>
    <n v="0"/>
    <n v="6"/>
    <s v="2 "/>
    <n v="47"/>
    <s v=" W"/>
    <n v="141"/>
    <n v="7.833333333333333"/>
    <n v="7.833333333333333"/>
    <n v="0"/>
    <n v="7.833333333333333"/>
  </r>
  <r>
    <s v="คณะผลิตกรรมการเกษตร"/>
    <x v="3"/>
    <x v="3"/>
    <x v="10"/>
    <s v="ปริญญาตรี"/>
    <x v="0"/>
    <s v="ปกติ"/>
    <s v=" 10113351 "/>
    <s v="การพัฒนาชุมชนและสังคมเกษตร"/>
    <s v=" 3 (3-0-6)"/>
    <n v="3"/>
    <n v="3"/>
    <n v="0"/>
    <n v="6"/>
    <s v="1 "/>
    <n v="49"/>
    <s v=" W"/>
    <n v="147"/>
    <n v="8.1666666666666661"/>
    <n v="8.1666666666666661"/>
    <n v="0"/>
    <n v="8.1666666666666661"/>
  </r>
  <r>
    <s v="คณะผลิตกรรมการเกษตร"/>
    <x v="3"/>
    <x v="3"/>
    <x v="10"/>
    <s v="ปริญญาตรี"/>
    <x v="0"/>
    <s v="ปกติ"/>
    <s v=" 10113459 "/>
    <s v="การจัดการท่องเที่ยวเชิงเกษตร"/>
    <s v=" 3 (3-0-6)"/>
    <n v="3"/>
    <n v="3"/>
    <n v="0"/>
    <n v="6"/>
    <s v="1 "/>
    <n v="36"/>
    <s v=" W"/>
    <n v="108"/>
    <n v="6"/>
    <n v="6"/>
    <n v="0"/>
    <n v="6"/>
  </r>
  <r>
    <s v="คณะผลิตกรรมการเกษตร"/>
    <x v="1"/>
    <x v="1"/>
    <x v="3"/>
    <s v="ปริญญาตรี"/>
    <x v="0"/>
    <s v="ปกติ"/>
    <s v=" 10119190 "/>
    <s v="การปฏิบัติงานฟาร์มทั่วไป"/>
    <s v=" 1 (0-3-1)"/>
    <n v="1"/>
    <n v="0"/>
    <n v="3"/>
    <n v="1"/>
    <s v="1 "/>
    <n v="68"/>
    <s v=" W"/>
    <n v="68"/>
    <n v="3.7777777777777777"/>
    <n v="3.7777777777777777"/>
    <n v="0"/>
    <n v="3.7777777777777777"/>
  </r>
  <r>
    <s v="คณะผลิตกรรมการเกษตร"/>
    <x v="1"/>
    <x v="1"/>
    <x v="3"/>
    <s v="ปริญญาตรี"/>
    <x v="0"/>
    <s v="ปกติ"/>
    <s v=" 10119190 "/>
    <s v="การปฏิบัติงานฟาร์มทั่วไป"/>
    <s v=" 1 (0-3-1)"/>
    <n v="1"/>
    <n v="0"/>
    <n v="3"/>
    <n v="1"/>
    <s v="2 "/>
    <n v="70"/>
    <s v=" W"/>
    <n v="70"/>
    <n v="3.8888888888888888"/>
    <n v="3.8888888888888888"/>
    <n v="0"/>
    <n v="3.8888888888888888"/>
  </r>
  <r>
    <s v="คณะผลิตกรรมการเกษตร"/>
    <x v="1"/>
    <x v="1"/>
    <x v="3"/>
    <s v="ปริญญาตรี"/>
    <x v="0"/>
    <s v="ปกติ"/>
    <s v=" 10119190 "/>
    <s v="การปฏิบัติงานฟาร์มทั่วไป"/>
    <s v=" 1 (0-3-1)"/>
    <n v="1"/>
    <n v="0"/>
    <n v="3"/>
    <n v="1"/>
    <s v="3 "/>
    <n v="70"/>
    <s v=" W"/>
    <n v="70"/>
    <n v="3.8888888888888888"/>
    <n v="3.8888888888888888"/>
    <n v="0"/>
    <n v="3.8888888888888888"/>
  </r>
  <r>
    <s v="คณะผลิตกรรมการเกษตร"/>
    <x v="1"/>
    <x v="1"/>
    <x v="3"/>
    <s v="ปริญญาตรี"/>
    <x v="0"/>
    <s v="ปกติ"/>
    <s v=" 10119190 "/>
    <s v="การปฏิบัติงานฟาร์มทั่วไป"/>
    <s v=" 1 (0-3-1)"/>
    <n v="1"/>
    <n v="0"/>
    <n v="3"/>
    <n v="1"/>
    <s v="4 "/>
    <n v="69"/>
    <s v=" W"/>
    <n v="69"/>
    <n v="3.8333333333333335"/>
    <n v="3.8333333333333335"/>
    <n v="0"/>
    <n v="3.8333333333333335"/>
  </r>
  <r>
    <s v="คณะผลิตกรรมการเกษตร"/>
    <x v="1"/>
    <x v="1"/>
    <x v="3"/>
    <s v="ปริญญาตรี"/>
    <x v="0"/>
    <s v="ปกติ"/>
    <s v=" 10119190 "/>
    <s v="การปฏิบัติงานฟาร์มทั่วไป"/>
    <s v=" 1 (0-3-1)"/>
    <n v="1"/>
    <n v="0"/>
    <n v="3"/>
    <n v="1"/>
    <s v="5 "/>
    <n v="58"/>
    <s v=" W"/>
    <n v="58"/>
    <n v="3.2222222222222223"/>
    <n v="3.2222222222222223"/>
    <n v="0"/>
    <n v="3.2222222222222223"/>
  </r>
  <r>
    <s v="คณะผลิตกรรมการเกษตร"/>
    <x v="1"/>
    <x v="1"/>
    <x v="5"/>
    <s v="ปริญญาตรี"/>
    <x v="0"/>
    <s v="ปกติ"/>
    <s v=" 10119204 "/>
    <s v="หลักการอารักขาพืช"/>
    <s v=" 3 (2-3-5)"/>
    <n v="3"/>
    <n v="2"/>
    <n v="3"/>
    <n v="5"/>
    <s v="1 "/>
    <n v="58"/>
    <s v=" W"/>
    <n v="174"/>
    <n v="9.6666666666666661"/>
    <n v="9.6666666666666661"/>
    <n v="0"/>
    <n v="9.6666666666666661"/>
  </r>
  <r>
    <s v="คณะผลิตกรรมการเกษตร"/>
    <x v="1"/>
    <x v="1"/>
    <x v="5"/>
    <s v="ปริญญาตรี"/>
    <x v="0"/>
    <s v="ปกติ"/>
    <s v=" 10119204 "/>
    <s v="หลักการอารักขาพืช"/>
    <s v=" 3 (2-3-5)"/>
    <n v="3"/>
    <n v="2"/>
    <n v="3"/>
    <n v="5"/>
    <s v="2 "/>
    <n v="48"/>
    <s v=" W"/>
    <n v="144"/>
    <n v="8"/>
    <n v="8"/>
    <n v="0"/>
    <n v="8"/>
  </r>
  <r>
    <s v="คณะผลิตกรรมการเกษตร"/>
    <x v="1"/>
    <x v="1"/>
    <x v="5"/>
    <s v="ปริญญาตรี"/>
    <x v="0"/>
    <s v="ปกติ"/>
    <s v=" 10119204 "/>
    <s v="หลักการอารักขาพืช"/>
    <s v=" 3 (2-3-5)"/>
    <n v="3"/>
    <n v="2"/>
    <n v="3"/>
    <n v="5"/>
    <s v="3 "/>
    <n v="84"/>
    <s v=" W"/>
    <n v="252"/>
    <n v="14"/>
    <n v="14"/>
    <n v="0"/>
    <n v="14"/>
  </r>
  <r>
    <s v="คณะผลิตกรรมการเกษตร"/>
    <x v="1"/>
    <x v="1"/>
    <x v="5"/>
    <s v="ปริญญาตรี"/>
    <x v="0"/>
    <s v="ปกติ"/>
    <s v=" 10119204 "/>
    <s v="หลักการอารักขาพืช"/>
    <s v=" 3 (2-3-5)"/>
    <n v="3"/>
    <n v="2"/>
    <n v="3"/>
    <n v="5"/>
    <s v="4 "/>
    <n v="75"/>
    <s v=" W"/>
    <n v="225"/>
    <n v="12.5"/>
    <n v="12.5"/>
    <n v="0"/>
    <n v="12.5"/>
  </r>
  <r>
    <s v="คณะผลิตกรรมการเกษตร"/>
    <x v="1"/>
    <x v="1"/>
    <x v="4"/>
    <s v="ปริญญาตรี"/>
    <x v="0"/>
    <s v="ปกติ"/>
    <s v=" 10119205 "/>
    <s v="การจัดการทรัพยากรดินและน้ำ"/>
    <s v=" 3 (2-3-5)"/>
    <n v="3"/>
    <n v="2"/>
    <n v="3"/>
    <n v="5"/>
    <s v="1 "/>
    <n v="55"/>
    <s v=" W"/>
    <n v="165"/>
    <n v="9.1666666666666661"/>
    <n v="9.1666666666666661"/>
    <n v="0"/>
    <n v="9.1666666666666661"/>
  </r>
  <r>
    <s v="คณะผลิตกรรมการเกษตร"/>
    <x v="1"/>
    <x v="1"/>
    <x v="4"/>
    <s v="ปริญญาตรี"/>
    <x v="0"/>
    <s v="ปกติ"/>
    <s v=" 10119205 "/>
    <s v="การจัดการทรัพยากรดินและน้ำ"/>
    <s v=" 3 (2-3-5)"/>
    <n v="3"/>
    <n v="2"/>
    <n v="3"/>
    <n v="5"/>
    <s v="2 "/>
    <n v="59"/>
    <s v=" W"/>
    <n v="177"/>
    <n v="9.8333333333333339"/>
    <n v="9.8333333333333339"/>
    <n v="0"/>
    <n v="9.8333333333333339"/>
  </r>
  <r>
    <s v="คณะผลิตกรรมการเกษตร"/>
    <x v="1"/>
    <x v="1"/>
    <x v="4"/>
    <s v="ปริญญาตรี"/>
    <x v="0"/>
    <s v="ปกติ"/>
    <s v=" 10119205 "/>
    <s v="การจัดการทรัพยากรดินและน้ำ"/>
    <s v=" 3 (2-3-5)"/>
    <n v="3"/>
    <n v="2"/>
    <n v="3"/>
    <n v="5"/>
    <s v="3 "/>
    <n v="59"/>
    <s v=" W"/>
    <n v="177"/>
    <n v="9.8333333333333339"/>
    <n v="9.8333333333333339"/>
    <n v="0"/>
    <n v="9.8333333333333339"/>
  </r>
  <r>
    <s v="คณะผลิตกรรมการเกษตร"/>
    <x v="1"/>
    <x v="1"/>
    <x v="4"/>
    <s v="ปริญญาตรี"/>
    <x v="0"/>
    <s v="ปกติ"/>
    <s v=" 10119205 "/>
    <s v="การจัดการทรัพยากรดินและน้ำ"/>
    <s v=" 3 (2-3-5)"/>
    <n v="3"/>
    <n v="2"/>
    <n v="3"/>
    <n v="5"/>
    <s v="4 "/>
    <n v="36"/>
    <s v=" W"/>
    <n v="108"/>
    <n v="6"/>
    <n v="6"/>
    <n v="0"/>
    <n v="6"/>
  </r>
  <r>
    <s v="คณะผลิตกรรมการเกษตร"/>
    <x v="1"/>
    <x v="1"/>
    <x v="4"/>
    <s v="ปริญญาตรี"/>
    <x v="0"/>
    <s v="ปกติ"/>
    <s v=" 10119205 "/>
    <s v="การจัดการทรัพยากรดินและน้ำ"/>
    <s v=" 3 (2-3-5)"/>
    <n v="3"/>
    <n v="2"/>
    <n v="3"/>
    <n v="5"/>
    <s v="5 "/>
    <n v="42"/>
    <s v=" W"/>
    <n v="126"/>
    <n v="7"/>
    <n v="7"/>
    <n v="0"/>
    <n v="7"/>
  </r>
  <r>
    <s v="คณะผลิตกรรมการเกษตร"/>
    <x v="1"/>
    <x v="1"/>
    <x v="4"/>
    <s v="ปริญญาตรี"/>
    <x v="0"/>
    <s v="ปกติ"/>
    <s v=" 10119205 "/>
    <s v="การจัดการทรัพยากรดินและน้ำ"/>
    <s v=" 3 (2-3-5)"/>
    <n v="3"/>
    <n v="2"/>
    <n v="3"/>
    <n v="5"/>
    <s v="6 "/>
    <n v="54"/>
    <s v=" W"/>
    <n v="162"/>
    <n v="9"/>
    <n v="9"/>
    <n v="0"/>
    <n v="9"/>
  </r>
  <r>
    <s v="คณะผลิตกรรมการเกษตร"/>
    <x v="1"/>
    <x v="1"/>
    <x v="4"/>
    <s v="ปริญญาตรี"/>
    <x v="0"/>
    <s v="ปกติ"/>
    <s v=" 10119205 "/>
    <s v="การจัดการทรัพยากรดินและน้ำ"/>
    <s v=" 3 (2-3-5)"/>
    <n v="3"/>
    <n v="2"/>
    <n v="3"/>
    <n v="5"/>
    <s v="7 "/>
    <n v="33"/>
    <s v=" W"/>
    <n v="99"/>
    <n v="5.5"/>
    <n v="5.5"/>
    <n v="0"/>
    <n v="5.5"/>
  </r>
  <r>
    <s v="คณะผลิตกรรมการเกษตร"/>
    <x v="1"/>
    <x v="1"/>
    <x v="4"/>
    <s v="ปริญญาตรี"/>
    <x v="0"/>
    <s v="ปกติ"/>
    <s v=" 10119205 "/>
    <s v="การจัดการทรัพยากรดินและน้ำ"/>
    <s v=" 3 (2-3-5)"/>
    <n v="3"/>
    <n v="2"/>
    <n v="3"/>
    <n v="5"/>
    <s v="8 "/>
    <n v="59"/>
    <s v=" W"/>
    <n v="177"/>
    <n v="9.8333333333333339"/>
    <n v="9.8333333333333339"/>
    <n v="0"/>
    <n v="9.8333333333333339"/>
  </r>
  <r>
    <s v="คณะผลิตกรรมการเกษตร"/>
    <x v="1"/>
    <x v="1"/>
    <x v="4"/>
    <s v="ปริญญาตรี"/>
    <x v="0"/>
    <s v="ปกติ"/>
    <s v=" 10119205 "/>
    <s v="การจัดการทรัพยากรดินและน้ำ"/>
    <s v=" 3 (2-3-5)"/>
    <n v="3"/>
    <n v="2"/>
    <n v="3"/>
    <n v="5"/>
    <s v="9 "/>
    <n v="60"/>
    <s v=" W"/>
    <n v="180"/>
    <n v="10"/>
    <n v="10"/>
    <n v="0"/>
    <n v="10"/>
  </r>
  <r>
    <s v="คณะผลิตกรรมการเกษตร"/>
    <x v="1"/>
    <x v="1"/>
    <x v="3"/>
    <s v="ปริญญาตรี"/>
    <x v="0"/>
    <s v="ปกติ"/>
    <s v=" 10119208 "/>
    <s v="เทคโนโลยี เก็บเกี่ยว แปรรูป และบรรจุภัณฑ์ สำหรับผลผลิตพืช"/>
    <s v=" 3 (3-0-6)"/>
    <n v="3"/>
    <n v="3"/>
    <n v="0"/>
    <n v="6"/>
    <s v="1 "/>
    <n v="294"/>
    <s v=" W"/>
    <n v="882"/>
    <n v="49"/>
    <n v="49"/>
    <n v="0"/>
    <n v="49"/>
  </r>
  <r>
    <s v="คณะผลิตกรรมการเกษตร"/>
    <x v="1"/>
    <x v="1"/>
    <x v="11"/>
    <s v="ปริญญาตรี"/>
    <x v="0"/>
    <s v="ปกติ"/>
    <s v=" 10119301 "/>
    <s v="หลักพืชกรรม"/>
    <s v=" 3 (2-3-5)"/>
    <n v="3"/>
    <n v="2"/>
    <n v="3"/>
    <n v="5"/>
    <s v="1 "/>
    <n v="49"/>
    <s v=" W"/>
    <n v="147"/>
    <n v="8.1666666666666661"/>
    <n v="8.1666666666666661"/>
    <n v="0"/>
    <n v="8.1666666666666661"/>
  </r>
  <r>
    <s v="คณะผลิตกรรมการเกษตร"/>
    <x v="1"/>
    <x v="1"/>
    <x v="11"/>
    <s v="ปริญญาตรี"/>
    <x v="0"/>
    <s v="ปกติ"/>
    <s v=" 10120301 "/>
    <s v="พืชไร่เศรษฐกิจและปัจจัยสิ่งแวดล้อม"/>
    <s v=" 3 (2-3-5)"/>
    <n v="3"/>
    <n v="2"/>
    <n v="3"/>
    <n v="5"/>
    <s v="1 "/>
    <n v="45"/>
    <s v=" W"/>
    <n v="135"/>
    <n v="7.5"/>
    <n v="7.5"/>
    <n v="0"/>
    <n v="7.5"/>
  </r>
  <r>
    <s v="คณะผลิตกรรมการเกษตร"/>
    <x v="1"/>
    <x v="1"/>
    <x v="11"/>
    <s v="ปริญญาตรี"/>
    <x v="0"/>
    <s v="ปกติ"/>
    <s v=" 10120301 "/>
    <s v="พืชไร่เศรษฐกิจและปัจจัยสิ่งแวดล้อม"/>
    <s v=" 3 (2-3-5)"/>
    <n v="3"/>
    <n v="2"/>
    <n v="3"/>
    <n v="5"/>
    <s v="2 "/>
    <n v="63"/>
    <s v=" W"/>
    <n v="189"/>
    <n v="10.5"/>
    <n v="10.5"/>
    <n v="0"/>
    <n v="10.5"/>
  </r>
  <r>
    <s v="คณะผลิตกรรมการเกษตร"/>
    <x v="1"/>
    <x v="1"/>
    <x v="11"/>
    <s v="ปริญญาตรี"/>
    <x v="0"/>
    <s v="ปกติ"/>
    <s v=" 10120401 "/>
    <s v="การปรับปรุงพันธุ์พืชไร่"/>
    <s v=" 3 (2-3-5)"/>
    <n v="3"/>
    <n v="2"/>
    <n v="3"/>
    <n v="5"/>
    <s v="1 "/>
    <n v="45"/>
    <s v=" W"/>
    <n v="135"/>
    <n v="7.5"/>
    <n v="7.5"/>
    <n v="0"/>
    <n v="7.5"/>
  </r>
  <r>
    <s v="คณะผลิตกรรมการเกษตร"/>
    <x v="1"/>
    <x v="1"/>
    <x v="11"/>
    <s v="ปริญญาตรี"/>
    <x v="0"/>
    <s v="ปกติ"/>
    <s v=" 10120404 "/>
    <s v="กระบวนการผลิตข้าว"/>
    <s v=" 3 (2-3-5)"/>
    <n v="3"/>
    <n v="2"/>
    <n v="3"/>
    <n v="5"/>
    <s v="1 "/>
    <n v="16"/>
    <s v=" W"/>
    <n v="48"/>
    <n v="2.6666666666666665"/>
    <n v="2.6666666666666665"/>
    <n v="0"/>
    <n v="2.6666666666666665"/>
  </r>
  <r>
    <s v="คณะผลิตกรรมการเกษตร"/>
    <x v="1"/>
    <x v="1"/>
    <x v="11"/>
    <s v="ปริญญาตรี"/>
    <x v="0"/>
    <s v="ปกติ"/>
    <s v=" 10120406 "/>
    <s v="เทคนิคการปรับปรุงพันธุ์พืช"/>
    <s v=" 3 (3-0-6)"/>
    <n v="3"/>
    <n v="3"/>
    <n v="0"/>
    <n v="6"/>
    <s v="1 "/>
    <n v="22"/>
    <s v=" W"/>
    <n v="66"/>
    <n v="3.6666666666666665"/>
    <n v="3.6666666666666665"/>
    <n v="0"/>
    <n v="3.6666666666666665"/>
  </r>
  <r>
    <s v="คณะผลิตกรรมการเกษตร"/>
    <x v="1"/>
    <x v="1"/>
    <x v="11"/>
    <s v="ปริญญาตรี"/>
    <x v="0"/>
    <s v="ปกติ"/>
    <s v=" 10120408 "/>
    <s v="การผลิตเมล็ดพันธุ์เพื่อการค้า"/>
    <s v=" 3 (2-3-5)"/>
    <n v="3"/>
    <n v="2"/>
    <n v="3"/>
    <n v="5"/>
    <s v="1 "/>
    <n v="17"/>
    <s v=" W"/>
    <n v="51"/>
    <n v="2.8333333333333335"/>
    <n v="2.8333333333333335"/>
    <n v="0"/>
    <n v="2.8333333333333335"/>
  </r>
  <r>
    <s v="คณะผลิตกรรมการเกษตร"/>
    <x v="1"/>
    <x v="1"/>
    <x v="11"/>
    <s v="ปริญญาตรี"/>
    <x v="0"/>
    <s v="ปกติ"/>
    <s v=" 10120409 "/>
    <s v="กระบวนการจัดการเมล็ดเพื่อธุรกิจเมล็ดพันธุ์"/>
    <s v=" 3 (2-3-5)"/>
    <n v="3"/>
    <n v="2"/>
    <n v="3"/>
    <n v="5"/>
    <s v="1 "/>
    <n v="85"/>
    <s v=" W"/>
    <n v="255"/>
    <n v="14.166666666666666"/>
    <n v="14.166666666666666"/>
    <n v="0"/>
    <n v="14.166666666666666"/>
  </r>
  <r>
    <s v="คณะผลิตกรรมการเกษตร"/>
    <x v="1"/>
    <x v="1"/>
    <x v="11"/>
    <s v="ปริญญาตรี"/>
    <x v="0"/>
    <s v="ปกติ"/>
    <s v=" 10120412 "/>
    <s v="เทคโนโลยีการผลิตพืชเพื่อเป็นอาหารฟังก์ชั่น"/>
    <s v=" 3 (2-3-5)"/>
    <n v="3"/>
    <n v="2"/>
    <n v="3"/>
    <n v="5"/>
    <s v="1 "/>
    <n v="4"/>
    <s v=" W"/>
    <n v="12"/>
    <n v="0.66666666666666663"/>
    <n v="0.66666666666666663"/>
    <n v="0"/>
    <n v="0.66666666666666663"/>
  </r>
  <r>
    <s v="คณะผลิตกรรมการเกษตร"/>
    <x v="1"/>
    <x v="1"/>
    <x v="11"/>
    <s v="ปริญญาตรี"/>
    <x v="0"/>
    <s v="ปกติ"/>
    <s v=" 10120414 "/>
    <s v="การวิเคราะห์และศึกษากราฟฟิคสำหรับข้อมูลการเกษตร"/>
    <s v=" 3 (2-3-5)"/>
    <n v="3"/>
    <n v="2"/>
    <n v="3"/>
    <n v="5"/>
    <s v="1 "/>
    <n v="6"/>
    <s v=" W"/>
    <n v="18"/>
    <n v="1"/>
    <n v="1"/>
    <n v="0"/>
    <n v="1"/>
  </r>
  <r>
    <s v="คณะผลิตกรรมการเกษตร"/>
    <x v="1"/>
    <x v="1"/>
    <x v="11"/>
    <s v="ปริญญาตรี"/>
    <x v="0"/>
    <s v="ปกติ"/>
    <s v=" 10120415 "/>
    <s v="การจัดการแปลงปลูกและน้ำเพื่อการผลิตพืชไร่"/>
    <s v=" 3 (2-3-5)"/>
    <n v="3"/>
    <n v="2"/>
    <n v="3"/>
    <n v="5"/>
    <s v="1 "/>
    <n v="63"/>
    <s v=" W"/>
    <n v="189"/>
    <n v="10.5"/>
    <n v="10.5"/>
    <n v="0"/>
    <n v="10.5"/>
  </r>
  <r>
    <s v="คณะผลิตกรรมการเกษตร"/>
    <x v="1"/>
    <x v="1"/>
    <x v="11"/>
    <s v="ปริญญาตรี"/>
    <x v="0"/>
    <s v="ปกติ"/>
    <s v=" 10120496 "/>
    <s v="ปัญหาพิเศษด้านพืชไร่"/>
    <s v=" 3 (0-9-0)"/>
    <n v="3"/>
    <n v="0"/>
    <n v="9"/>
    <n v="0"/>
    <s v="1 "/>
    <n v="3"/>
    <s v=" W"/>
    <n v="9"/>
    <n v="0.5"/>
    <n v="0.5"/>
    <n v="0"/>
    <n v="0.5"/>
  </r>
  <r>
    <s v="คณะผลิตกรรมการเกษตร"/>
    <x v="1"/>
    <x v="1"/>
    <x v="11"/>
    <s v="ปริญญาตรี"/>
    <x v="0"/>
    <s v="ปกติ"/>
    <s v=" 10120496 "/>
    <s v="ปัญหาพิเศษด้านพืชไร่"/>
    <s v=" 3 (0-9-0)"/>
    <n v="3"/>
    <n v="0"/>
    <n v="9"/>
    <n v="0"/>
    <s v="2 "/>
    <n v="5"/>
    <s v=" W"/>
    <n v="15"/>
    <n v="0.83333333333333337"/>
    <n v="0.83333333333333337"/>
    <n v="0"/>
    <n v="0.83333333333333337"/>
  </r>
  <r>
    <s v="คณะผลิตกรรมการเกษตร"/>
    <x v="1"/>
    <x v="1"/>
    <x v="11"/>
    <s v="ปริญญาตรี"/>
    <x v="0"/>
    <s v="ปกติ"/>
    <s v=" 10120496 "/>
    <s v="ปัญหาพิเศษด้านพืชไร่"/>
    <s v=" 3 (0-9-0)"/>
    <n v="3"/>
    <n v="0"/>
    <n v="9"/>
    <n v="0"/>
    <s v="3 "/>
    <n v="30"/>
    <s v=" W"/>
    <n v="90"/>
    <n v="5"/>
    <n v="5"/>
    <n v="0"/>
    <n v="5"/>
  </r>
  <r>
    <s v="คณะผลิตกรรมการเกษตร"/>
    <x v="1"/>
    <x v="1"/>
    <x v="11"/>
    <s v="ปริญญาตรี"/>
    <x v="0"/>
    <s v="ปกติ"/>
    <s v=" 10120496 "/>
    <s v="ปัญหาพิเศษด้านพืชไร่"/>
    <s v=" 3 (0-9-0)"/>
    <n v="3"/>
    <n v="0"/>
    <n v="9"/>
    <n v="0"/>
    <s v="4 "/>
    <n v="5"/>
    <s v=" W"/>
    <n v="15"/>
    <n v="0.83333333333333337"/>
    <n v="0.83333333333333337"/>
    <n v="0"/>
    <n v="0.83333333333333337"/>
  </r>
  <r>
    <s v="คณะผลิตกรรมการเกษตร"/>
    <x v="1"/>
    <x v="1"/>
    <x v="11"/>
    <s v="ปริญญาตรี"/>
    <x v="0"/>
    <s v="ปกติ"/>
    <s v=" 10120496 "/>
    <s v="ปัญหาพิเศษด้านพืชไร่"/>
    <s v=" 3 (0-9-0)"/>
    <n v="3"/>
    <n v="0"/>
    <n v="9"/>
    <n v="0"/>
    <s v="5 "/>
    <n v="10"/>
    <s v=" W"/>
    <n v="30"/>
    <n v="1.6666666666666667"/>
    <n v="1.6666666666666667"/>
    <n v="0"/>
    <n v="1.6666666666666667"/>
  </r>
  <r>
    <s v="คณะผลิตกรรมการเกษตร"/>
    <x v="1"/>
    <x v="1"/>
    <x v="11"/>
    <s v="ปริญญาตรี"/>
    <x v="0"/>
    <s v="ปกติ"/>
    <s v=" 10120496 "/>
    <s v="ปัญหาพิเศษด้านพืชไร่"/>
    <s v=" 3 (0-9-0)"/>
    <n v="3"/>
    <n v="0"/>
    <n v="9"/>
    <n v="0"/>
    <s v="6 "/>
    <n v="10"/>
    <s v=" W"/>
    <n v="30"/>
    <n v="1.6666666666666667"/>
    <n v="1.6666666666666667"/>
    <n v="0"/>
    <n v="1.6666666666666667"/>
  </r>
  <r>
    <s v="คณะผลิตกรรมการเกษตร"/>
    <x v="1"/>
    <x v="1"/>
    <x v="11"/>
    <s v="ปริญญาตรี"/>
    <x v="0"/>
    <s v="ปกติ"/>
    <s v=" 10120496 "/>
    <s v="ปัญหาพิเศษด้านพืชไร่"/>
    <s v=" 3 (0-9-0)"/>
    <n v="3"/>
    <n v="0"/>
    <n v="9"/>
    <n v="0"/>
    <s v="7 "/>
    <n v="8"/>
    <s v=" W"/>
    <n v="24"/>
    <n v="1.3333333333333333"/>
    <n v="1.3333333333333333"/>
    <n v="0"/>
    <n v="1.3333333333333333"/>
  </r>
  <r>
    <s v="คณะผลิตกรรมการเกษตร"/>
    <x v="1"/>
    <x v="1"/>
    <x v="12"/>
    <s v="ปริญญาตรี"/>
    <x v="0"/>
    <s v="ปกติ"/>
    <s v=" 10121201 "/>
    <s v="อนุกรมวิธานและความหลากหลายของพืชสมุนไพร"/>
    <s v=" 3 (2-3-5)"/>
    <n v="3"/>
    <n v="2"/>
    <n v="3"/>
    <n v="5"/>
    <s v="1 "/>
    <n v="25"/>
    <s v=" W"/>
    <n v="75"/>
    <n v="4.166666666666667"/>
    <n v="4.166666666666667"/>
    <n v="0"/>
    <n v="4.166666666666667"/>
  </r>
  <r>
    <s v="คณะผลิตกรรมการเกษตร"/>
    <x v="1"/>
    <x v="1"/>
    <x v="12"/>
    <s v="ปริญญาตรี"/>
    <x v="0"/>
    <s v="ปกติ"/>
    <s v=" 10121202 "/>
    <s v="หลักการผลิตพืชสมุนไพร"/>
    <s v=" 3 (2-3-5)"/>
    <n v="3"/>
    <n v="2"/>
    <n v="3"/>
    <n v="5"/>
    <s v="1 "/>
    <n v="25"/>
    <s v=" W"/>
    <n v="75"/>
    <n v="4.166666666666667"/>
    <n v="4.166666666666667"/>
    <n v="0"/>
    <n v="4.166666666666667"/>
  </r>
  <r>
    <s v="คณะผลิตกรรมการเกษตร"/>
    <x v="1"/>
    <x v="1"/>
    <x v="12"/>
    <s v="ปริญญาตรี"/>
    <x v="0"/>
    <s v="ปกติ"/>
    <s v=" 10121301 "/>
    <s v="การฝึกทักษะทางสมุนไพร"/>
    <s v=" 3 (0-9-0)"/>
    <n v="3"/>
    <n v="0"/>
    <n v="9"/>
    <n v="0"/>
    <s v="1 "/>
    <n v="25"/>
    <s v=" W"/>
    <n v="75"/>
    <n v="4.166666666666667"/>
    <n v="4.166666666666667"/>
    <n v="0"/>
    <n v="4.166666666666667"/>
  </r>
  <r>
    <s v="คณะผลิตกรรมการเกษตร"/>
    <x v="1"/>
    <x v="1"/>
    <x v="12"/>
    <s v="ปริญญาตรี"/>
    <x v="0"/>
    <s v="ปกติ"/>
    <s v=" 10121302 "/>
    <s v="พืชสมุนไพรวิเคราะห์"/>
    <s v=" 3 (2-3-5)"/>
    <n v="3"/>
    <n v="2"/>
    <n v="3"/>
    <n v="5"/>
    <s v="1 "/>
    <n v="25"/>
    <s v=" W"/>
    <n v="75"/>
    <n v="4.166666666666667"/>
    <n v="4.166666666666667"/>
    <n v="0"/>
    <n v="4.166666666666667"/>
  </r>
  <r>
    <s v="คณะผลิตกรรมการเกษตร"/>
    <x v="1"/>
    <x v="1"/>
    <x v="12"/>
    <s v="ปริญญาตรี"/>
    <x v="0"/>
    <s v="ปกติ"/>
    <s v=" 10121405 "/>
    <s v="พืชสมุนไพรวงศ์ขิง"/>
    <s v=" 3 (2-3-5)"/>
    <n v="3"/>
    <n v="2"/>
    <n v="3"/>
    <n v="5"/>
    <s v="1 "/>
    <n v="25"/>
    <s v=" W"/>
    <n v="75"/>
    <n v="4.166666666666667"/>
    <n v="4.166666666666667"/>
    <n v="0"/>
    <n v="4.166666666666667"/>
  </r>
  <r>
    <s v="คณะผลิตกรรมการเกษตร"/>
    <x v="1"/>
    <x v="1"/>
    <x v="4"/>
    <s v="ปริญญาตรี"/>
    <x v="0"/>
    <s v="ปกติ"/>
    <s v=" 10123301 "/>
    <s v="ความอุดมสมบูรณ์ของดิน"/>
    <s v=" 3 (2-3-5)"/>
    <n v="3"/>
    <n v="2"/>
    <n v="3"/>
    <n v="5"/>
    <s v="1 "/>
    <n v="37"/>
    <s v=" W"/>
    <n v="111"/>
    <n v="6.166666666666667"/>
    <n v="6.166666666666667"/>
    <n v="0"/>
    <n v="6.166666666666667"/>
  </r>
  <r>
    <s v="คณะผลิตกรรมการเกษตร"/>
    <x v="1"/>
    <x v="1"/>
    <x v="4"/>
    <s v="ปริญญาตรี"/>
    <x v="0"/>
    <s v="ปกติ"/>
    <s v=" 10123304 "/>
    <s v="จุลชีววิทยาของดิน"/>
    <s v=" 3 (2-3-5)"/>
    <n v="3"/>
    <n v="2"/>
    <n v="3"/>
    <n v="5"/>
    <s v="1 "/>
    <n v="34"/>
    <s v=" W"/>
    <n v="102"/>
    <n v="5.666666666666667"/>
    <n v="5.666666666666667"/>
    <n v="0"/>
    <n v="5.666666666666667"/>
  </r>
  <r>
    <s v="คณะผลิตกรรมการเกษตร"/>
    <x v="1"/>
    <x v="1"/>
    <x v="4"/>
    <s v="ปริญญาตรี"/>
    <x v="0"/>
    <s v="ปกติ"/>
    <s v=" 10123306 "/>
    <s v="การอนุรักษ์ดินและน้ำเบื้องต้น"/>
    <s v=" 3 (2-3-5)"/>
    <n v="3"/>
    <n v="2"/>
    <n v="3"/>
    <n v="5"/>
    <s v="1 "/>
    <n v="34"/>
    <s v=" W"/>
    <n v="102"/>
    <n v="5.666666666666667"/>
    <n v="5.666666666666667"/>
    <n v="0"/>
    <n v="5.666666666666667"/>
  </r>
  <r>
    <s v="คณะผลิตกรรมการเกษตร"/>
    <x v="1"/>
    <x v="1"/>
    <x v="4"/>
    <s v="ปริญญาตรี"/>
    <x v="0"/>
    <s v="ปกติ"/>
    <s v=" 10123402 "/>
    <s v="การใช้ปุ๋ยเพื่อการเกษตรที่ยั่งยืนและสิ่งแวดล้อม"/>
    <s v=" 3 (2-3-5)"/>
    <n v="3"/>
    <n v="2"/>
    <n v="3"/>
    <n v="5"/>
    <s v="1 "/>
    <n v="25"/>
    <s v=" W"/>
    <n v="75"/>
    <n v="4.166666666666667"/>
    <n v="4.166666666666667"/>
    <n v="0"/>
    <n v="4.166666666666667"/>
  </r>
  <r>
    <s v="คณะผลิตกรรมการเกษตร"/>
    <x v="1"/>
    <x v="1"/>
    <x v="4"/>
    <s v="ปริญญาตรี"/>
    <x v="0"/>
    <s v="ปกติ"/>
    <s v=" 10123405 "/>
    <s v="เคมีดินเพื่อการเกษตร"/>
    <s v=" 3 (2-3-5)"/>
    <n v="3"/>
    <n v="2"/>
    <n v="3"/>
    <n v="5"/>
    <s v="1 "/>
    <n v="26"/>
    <s v=" W"/>
    <n v="78"/>
    <n v="4.333333333333333"/>
    <n v="4.333333333333333"/>
    <n v="0"/>
    <n v="4.333333333333333"/>
  </r>
  <r>
    <s v="คณะผลิตกรรมการเกษตร"/>
    <x v="1"/>
    <x v="1"/>
    <x v="1"/>
    <s v="ปริญญาตรี"/>
    <x v="0"/>
    <s v="ปกติ"/>
    <s v=" 10124201 "/>
    <s v="กีฎวิทยาเบื้องต้น"/>
    <s v=" 4 (3-3-7)"/>
    <n v="4"/>
    <n v="3"/>
    <n v="3"/>
    <n v="7"/>
    <s v="1 "/>
    <n v="34"/>
    <s v=" W"/>
    <n v="136"/>
    <n v="7.5555555555555554"/>
    <n v="7.5555555555555554"/>
    <n v="0"/>
    <n v="7.5555555555555554"/>
  </r>
  <r>
    <s v="คณะผลิตกรรมการเกษตร"/>
    <x v="1"/>
    <x v="1"/>
    <x v="1"/>
    <s v="ปริญญาตรี"/>
    <x v="0"/>
    <s v="ปกติ"/>
    <s v=" 10124201 "/>
    <s v="กีฎวิทยาเบื้องต้น"/>
    <s v=" 4 (3-3-7)"/>
    <n v="4"/>
    <n v="3"/>
    <n v="3"/>
    <n v="7"/>
    <s v="2 "/>
    <n v="49"/>
    <s v=" W"/>
    <n v="196"/>
    <n v="10.888888888888889"/>
    <n v="10.888888888888889"/>
    <n v="0"/>
    <n v="10.888888888888889"/>
  </r>
  <r>
    <s v="คณะผลิตกรรมการเกษตร"/>
    <x v="1"/>
    <x v="1"/>
    <x v="13"/>
    <s v="ปริญญาตรี"/>
    <x v="0"/>
    <s v="ปกติ"/>
    <s v=" 10124202 "/>
    <s v="โรคพืชเบื้องต้น"/>
    <s v=" 4 (3-3-7)"/>
    <n v="4"/>
    <n v="3"/>
    <n v="3"/>
    <n v="7"/>
    <s v="1 "/>
    <n v="42"/>
    <s v=" W"/>
    <n v="168"/>
    <n v="9.3333333333333339"/>
    <n v="9.3333333333333339"/>
    <n v="0"/>
    <n v="9.3333333333333339"/>
  </r>
  <r>
    <s v="คณะผลิตกรรมการเกษตร"/>
    <x v="1"/>
    <x v="1"/>
    <x v="13"/>
    <s v="ปริญญาตรี"/>
    <x v="0"/>
    <s v="ปกติ"/>
    <s v=" 10124202 "/>
    <s v="โรคพืชเบื้องต้น"/>
    <s v=" 4 (3-3-7)"/>
    <n v="4"/>
    <n v="3"/>
    <n v="3"/>
    <n v="7"/>
    <s v="2 "/>
    <n v="41"/>
    <s v=" W"/>
    <n v="164"/>
    <n v="9.1111111111111107"/>
    <n v="9.1111111111111107"/>
    <n v="0"/>
    <n v="9.1111111111111107"/>
  </r>
  <r>
    <s v="คณะผลิตกรรมการเกษตร"/>
    <x v="1"/>
    <x v="1"/>
    <x v="2"/>
    <s v="ปริญญาตรี"/>
    <x v="0"/>
    <s v="ปกติ"/>
    <s v=" 10124203 "/>
    <s v="วัชพืชเบื้องต้น"/>
    <s v=" 4 (3-3-7)"/>
    <n v="4"/>
    <n v="3"/>
    <n v="3"/>
    <n v="7"/>
    <s v="1 "/>
    <n v="49"/>
    <s v=" W"/>
    <n v="196"/>
    <n v="10.888888888888889"/>
    <n v="10.888888888888889"/>
    <n v="0"/>
    <n v="10.888888888888889"/>
  </r>
  <r>
    <s v="คณะผลิตกรรมการเกษตร"/>
    <x v="1"/>
    <x v="1"/>
    <x v="2"/>
    <s v="ปริญญาตรี"/>
    <x v="0"/>
    <s v="ปกติ"/>
    <s v=" 10124203 "/>
    <s v="วัชพืชเบื้องต้น"/>
    <s v=" 4 (3-3-7)"/>
    <n v="4"/>
    <n v="3"/>
    <n v="3"/>
    <n v="7"/>
    <s v="2 "/>
    <n v="34"/>
    <s v=" W"/>
    <n v="136"/>
    <n v="7.5555555555555554"/>
    <n v="7.5555555555555554"/>
    <n v="0"/>
    <n v="7.5555555555555554"/>
  </r>
  <r>
    <s v="คณะผลิตกรรมการเกษตร"/>
    <x v="1"/>
    <x v="1"/>
    <x v="14"/>
    <s v="ปริญญาตรี"/>
    <x v="0"/>
    <s v="ปกติ"/>
    <s v=" 10125301 "/>
    <s v="หลักการจัดการทรัพยากรป่าไม้"/>
    <s v=" 3 (3-0-6)"/>
    <n v="3"/>
    <n v="3"/>
    <n v="0"/>
    <n v="6"/>
    <s v="1 "/>
    <n v="20"/>
    <s v=" W"/>
    <n v="60"/>
    <n v="3.3333333333333335"/>
    <n v="3.3333333333333335"/>
    <n v="0"/>
    <n v="3.3333333333333335"/>
  </r>
  <r>
    <s v="คณะผลิตกรรมการเกษตร"/>
    <x v="1"/>
    <x v="1"/>
    <x v="14"/>
    <s v="ปริญญาตรี"/>
    <x v="0"/>
    <s v="ปกติ"/>
    <s v=" 10125302 "/>
    <s v="รุกขวิทยาป่าไม้"/>
    <s v=" 3 (2-3-5)"/>
    <n v="3"/>
    <n v="2"/>
    <n v="3"/>
    <n v="5"/>
    <s v="1 "/>
    <n v="20"/>
    <s v=" W"/>
    <n v="60"/>
    <n v="3.3333333333333335"/>
    <n v="3.3333333333333335"/>
    <n v="0"/>
    <n v="3.3333333333333335"/>
  </r>
  <r>
    <s v="คณะผลิตกรรมการเกษตร"/>
    <x v="1"/>
    <x v="1"/>
    <x v="14"/>
    <s v="ปริญญาตรี"/>
    <x v="0"/>
    <s v="ปกติ"/>
    <s v=" 10125303 "/>
    <s v="การปลูกสร้างสวนป่า และการฟื้นฟูป่าอย่างยั่งยืน"/>
    <s v=" 3 (2-3-5)"/>
    <n v="3"/>
    <n v="2"/>
    <n v="3"/>
    <n v="5"/>
    <s v="1 "/>
    <n v="20"/>
    <s v=" W"/>
    <n v="60"/>
    <n v="3.3333333333333335"/>
    <n v="3.3333333333333335"/>
    <n v="0"/>
    <n v="3.3333333333333335"/>
  </r>
  <r>
    <s v="คณะผลิตกรรมการเกษตร"/>
    <x v="1"/>
    <x v="1"/>
    <x v="14"/>
    <s v="ปริญญาตรี"/>
    <x v="0"/>
    <s v="ปกติ"/>
    <s v=" 10125305 "/>
    <s v="หลักนิเวศวิทยาป่าไม้"/>
    <s v=" 3 (3-0-6)"/>
    <n v="3"/>
    <n v="3"/>
    <n v="0"/>
    <n v="6"/>
    <s v="1 "/>
    <n v="20"/>
    <s v=" W"/>
    <n v="60"/>
    <n v="3.3333333333333335"/>
    <n v="3.3333333333333335"/>
    <n v="0"/>
    <n v="3.3333333333333335"/>
  </r>
  <r>
    <s v="คณะผลิตกรรมการเกษตร"/>
    <x v="1"/>
    <x v="1"/>
    <x v="14"/>
    <s v="ปริญญาตรี"/>
    <x v="0"/>
    <s v="ปกติ"/>
    <s v=" 10125306 "/>
    <s v="วนเกษตร"/>
    <s v=" 3 (3-0-6)"/>
    <n v="3"/>
    <n v="3"/>
    <n v="0"/>
    <n v="6"/>
    <s v="1 "/>
    <n v="6"/>
    <s v=" W"/>
    <n v="18"/>
    <n v="1"/>
    <n v="1"/>
    <n v="0"/>
    <n v="1"/>
  </r>
  <r>
    <s v="คณะผลิตกรรมการเกษตร"/>
    <x v="1"/>
    <x v="1"/>
    <x v="15"/>
    <s v="ปริญญาตรี"/>
    <x v="0"/>
    <s v="ปกติ"/>
    <s v=" 10126301 "/>
    <s v="หลักการเกษตรอินทรีย์"/>
    <s v=" 3 (2-3-5)"/>
    <n v="3"/>
    <n v="2"/>
    <n v="3"/>
    <n v="5"/>
    <s v="1 "/>
    <n v="28"/>
    <s v=" W"/>
    <n v="84"/>
    <n v="4.666666666666667"/>
    <n v="4.666666666666667"/>
    <n v="0"/>
    <n v="4.666666666666667"/>
  </r>
  <r>
    <s v="คณะผลิตกรรมการเกษตร"/>
    <x v="1"/>
    <x v="1"/>
    <x v="15"/>
    <s v="ปริญญาตรี"/>
    <x v="0"/>
    <s v="ปกติ"/>
    <s v=" 10126391 "/>
    <s v="การปฏิบัติงานฟาร์มเกษตรอินทรีย์"/>
    <s v=" 3 (0-9-0)"/>
    <n v="3"/>
    <n v="0"/>
    <n v="9"/>
    <n v="0"/>
    <s v="1 "/>
    <n v="18"/>
    <s v=" W"/>
    <n v="54"/>
    <n v="3"/>
    <n v="3"/>
    <n v="0"/>
    <n v="3"/>
  </r>
  <r>
    <s v="คณะผลิตกรรมการเกษตร"/>
    <x v="1"/>
    <x v="1"/>
    <x v="15"/>
    <s v="ปริญญาตรี"/>
    <x v="0"/>
    <s v="ปกติ"/>
    <s v=" 10126401 "/>
    <s v="การบริหารจัดการศัตรูพืชในระบบเกษตรอินทรีย์"/>
    <s v=" 3 (2-3-5)"/>
    <n v="3"/>
    <n v="2"/>
    <n v="3"/>
    <n v="5"/>
    <s v="1 "/>
    <n v="28"/>
    <s v=" W"/>
    <n v="84"/>
    <n v="4.666666666666667"/>
    <n v="4.666666666666667"/>
    <n v="0"/>
    <n v="4.666666666666667"/>
  </r>
  <r>
    <s v="คณะผลิตกรรมการเกษตร"/>
    <x v="1"/>
    <x v="1"/>
    <x v="15"/>
    <s v="ปริญญาตรี"/>
    <x v="0"/>
    <s v="ปกติ"/>
    <s v=" 10126406 "/>
    <s v="มาตรฐานและการควบคุมคุณภาพพืชอินทรีย์"/>
    <s v=" 3 (2-3-5)"/>
    <n v="3"/>
    <n v="2"/>
    <n v="3"/>
    <n v="5"/>
    <s v="1 "/>
    <n v="28"/>
    <s v=" W"/>
    <n v="84"/>
    <n v="4.666666666666667"/>
    <n v="4.666666666666667"/>
    <n v="0"/>
    <n v="4.666666666666667"/>
  </r>
  <r>
    <s v="คณะผลิตกรรมการเกษตร"/>
    <x v="1"/>
    <x v="1"/>
    <x v="15"/>
    <s v="ปริญญาตรี"/>
    <x v="0"/>
    <s v="ปกติ"/>
    <s v=" 10126407 "/>
    <s v="เกษตรธรรมชาติ"/>
    <s v=" 3 (2-3-5)"/>
    <n v="3"/>
    <n v="2"/>
    <n v="3"/>
    <n v="5"/>
    <s v="1 "/>
    <n v="28"/>
    <s v=" W"/>
    <n v="84"/>
    <n v="4.666666666666667"/>
    <n v="4.666666666666667"/>
    <n v="0"/>
    <n v="4.666666666666667"/>
  </r>
  <r>
    <s v="คณะผลิตกรรมการเกษตร"/>
    <x v="1"/>
    <x v="1"/>
    <x v="15"/>
    <s v="ปริญญาตรี"/>
    <x v="0"/>
    <s v="ปกติ"/>
    <s v=" 10126496 "/>
    <s v="ปัญหาพิเศษด้านเกษตรอินทรีย์"/>
    <s v=" 3 (0-9-0)"/>
    <n v="3"/>
    <n v="0"/>
    <n v="9"/>
    <n v="0"/>
    <s v="1 "/>
    <n v="0"/>
    <s v=" W"/>
    <n v="0"/>
    <n v="0"/>
    <n v="0"/>
    <n v="0"/>
    <n v="0"/>
  </r>
  <r>
    <s v="คณะผลิตกรรมการเกษตร"/>
    <x v="1"/>
    <x v="1"/>
    <x v="15"/>
    <s v="ปริญญาตรี"/>
    <x v="0"/>
    <s v="ปกติ"/>
    <s v=" 10126497 "/>
    <s v="การฝึกงานด้านเกษตรอินทรีย์"/>
    <s v=" 3 (0-270-0)"/>
    <n v="3"/>
    <n v="0"/>
    <n v="270"/>
    <n v="2"/>
    <s v="1 "/>
    <n v="11"/>
    <s v=" W"/>
    <n v="33"/>
    <n v="1.8333333333333333"/>
    <n v="1.8333333333333333"/>
    <n v="0"/>
    <n v="1.8333333333333333"/>
  </r>
  <r>
    <s v="คณะผลิตกรรมการเกษตร"/>
    <x v="1"/>
    <x v="1"/>
    <x v="1"/>
    <s v="ปริญญาตรี"/>
    <x v="0"/>
    <s v="ปกติ"/>
    <s v=" กฏ430 "/>
    <s v="นิเวศวิทยาของแมลง"/>
    <s v=" 3 (2-3-5)"/>
    <n v="3"/>
    <n v="2"/>
    <n v="3"/>
    <n v="5"/>
    <s v="1 "/>
    <n v="7"/>
    <s v=" W"/>
    <n v="21"/>
    <n v="1.1666666666666667"/>
    <n v="1.1666666666666667"/>
    <n v="0"/>
    <n v="1.1666666666666667"/>
  </r>
  <r>
    <s v="คณะผลิตกรรมการเกษตร"/>
    <x v="1"/>
    <x v="1"/>
    <x v="1"/>
    <s v="ปริญญาตรี"/>
    <x v="0"/>
    <s v="ปกติ"/>
    <s v=" กฏ450 "/>
    <s v="หลักการควบคุมแมลงศัตรูพืช"/>
    <s v=" 3 (2-3-5)"/>
    <n v="3"/>
    <n v="2"/>
    <n v="3"/>
    <n v="5"/>
    <s v="1 "/>
    <n v="7"/>
    <s v=" W"/>
    <n v="21"/>
    <n v="1.1666666666666667"/>
    <n v="1.1666666666666667"/>
    <n v="0"/>
    <n v="1.1666666666666667"/>
  </r>
  <r>
    <s v="คณะผลิตกรรมการเกษตร"/>
    <x v="1"/>
    <x v="1"/>
    <x v="1"/>
    <s v="ปริญญาตรี"/>
    <x v="0"/>
    <s v="ปกติ"/>
    <s v=" กฏ452 "/>
    <s v="การควบคุมแมลงศัตรูพืชโดยชีววิธี"/>
    <s v=" 3 (2-3-5)"/>
    <n v="3"/>
    <n v="2"/>
    <n v="3"/>
    <n v="5"/>
    <s v="1 "/>
    <n v="7"/>
    <s v=" W"/>
    <n v="21"/>
    <n v="1.1666666666666667"/>
    <n v="1.1666666666666667"/>
    <n v="0"/>
    <n v="1.1666666666666667"/>
  </r>
  <r>
    <s v="คณะผลิตกรรมการเกษตร"/>
    <x v="1"/>
    <x v="1"/>
    <x v="1"/>
    <s v="ปริญญาตรี"/>
    <x v="0"/>
    <s v="ปกติ"/>
    <s v=" กฏ472 "/>
    <s v="แมลงกินได้"/>
    <s v=" 3 (2-3-5)"/>
    <n v="3"/>
    <n v="2"/>
    <n v="3"/>
    <n v="5"/>
    <s v="1 "/>
    <n v="9"/>
    <s v=" W"/>
    <n v="27"/>
    <n v="1.5"/>
    <n v="1.5"/>
    <n v="0"/>
    <n v="1.5"/>
  </r>
  <r>
    <s v="คณะผลิตกรรมการเกษตร"/>
    <x v="1"/>
    <x v="1"/>
    <x v="4"/>
    <s v="ปริญญาตรี"/>
    <x v="0"/>
    <s v="ปกติ"/>
    <s v=" ดป491 "/>
    <s v="สัมมนา"/>
    <s v=" 1 (0-2-1)"/>
    <n v="1"/>
    <n v="0"/>
    <n v="2"/>
    <n v="1"/>
    <s v="1 "/>
    <n v="3"/>
    <s v=" W"/>
    <n v="3"/>
    <n v="0.16666666666666666"/>
    <n v="0.16666666666666666"/>
    <n v="0"/>
    <n v="0.16666666666666666"/>
  </r>
  <r>
    <s v="คณะผลิตกรรมการเกษตร"/>
    <x v="1"/>
    <x v="1"/>
    <x v="4"/>
    <s v="ปริญญาตรี"/>
    <x v="0"/>
    <s v="ปกติ"/>
    <s v=" ดป498 "/>
    <s v="ปัญหาพิเศษ"/>
    <s v=" 3 (0-9-0)"/>
    <n v="3"/>
    <n v="0"/>
    <n v="9"/>
    <n v="0"/>
    <s v="1 "/>
    <n v="3"/>
    <s v=" W"/>
    <n v="9"/>
    <n v="0.5"/>
    <n v="0.5"/>
    <n v="0"/>
    <n v="0.5"/>
  </r>
  <r>
    <s v="คณะผลิตกรรมการเกษตร"/>
    <x v="0"/>
    <x v="0"/>
    <x v="0"/>
    <s v="ปริญญาตรี"/>
    <x v="0"/>
    <s v="ปกติ"/>
    <s v=" ผษ101 "/>
    <s v="เกษตรเพื่อชีวิต"/>
    <s v=" 3 (3-0-6)"/>
    <n v="3"/>
    <n v="3"/>
    <n v="0"/>
    <n v="6"/>
    <s v="1 "/>
    <n v="334"/>
    <s v=" W"/>
    <n v="1002"/>
    <n v="55.666666666666664"/>
    <n v="55.666666666666664"/>
    <n v="0"/>
    <n v="55.666666666666664"/>
  </r>
  <r>
    <s v="คณะผลิตกรรมการเกษตร"/>
    <x v="0"/>
    <x v="0"/>
    <x v="0"/>
    <s v="ปริญญาตรี"/>
    <x v="0"/>
    <s v="ปกติ"/>
    <s v=" ผษ101 "/>
    <s v="เกษตรเพื่อชีวิต"/>
    <s v=" 3 (3-0-6)"/>
    <n v="3"/>
    <n v="3"/>
    <n v="0"/>
    <n v="6"/>
    <s v="2 "/>
    <n v="59"/>
    <s v=" W"/>
    <n v="177"/>
    <n v="9.8333333333333339"/>
    <n v="9.8333333333333339"/>
    <n v="0"/>
    <n v="9.8333333333333339"/>
  </r>
  <r>
    <s v="คณะผลิตกรรมการเกษตร"/>
    <x v="1"/>
    <x v="1"/>
    <x v="4"/>
    <s v="ปริญญาตรี"/>
    <x v="0"/>
    <s v="ปกติ"/>
    <s v=" ผษ497 "/>
    <s v="สหกิจศึกษา"/>
    <s v=" 9 (0-270-0)"/>
    <n v="9"/>
    <n v="0"/>
    <n v="270"/>
    <n v="0"/>
    <s v="1 "/>
    <n v="7"/>
    <s v=" W"/>
    <n v="63"/>
    <n v="3.5"/>
    <n v="3.5"/>
    <n v="0"/>
    <n v="3.5"/>
  </r>
  <r>
    <s v="คณะผลิตกรรมการเกษตร"/>
    <x v="1"/>
    <x v="1"/>
    <x v="16"/>
    <s v="ปริญญาตรี"/>
    <x v="0"/>
    <s v="ปกติ"/>
    <s v=" ผษ497 "/>
    <s v="สหกิจศึกษา"/>
    <s v=" 9 (0-270-0)"/>
    <n v="9"/>
    <n v="0"/>
    <n v="270"/>
    <n v="0"/>
    <s v="2 "/>
    <n v="21"/>
    <s v=" W"/>
    <n v="189"/>
    <n v="10.5"/>
    <n v="10.5"/>
    <n v="0"/>
    <n v="10.5"/>
  </r>
  <r>
    <s v="คณะผลิตกรรมการเกษตร"/>
    <x v="3"/>
    <x v="3"/>
    <x v="10"/>
    <s v="ปริญญาตรี"/>
    <x v="0"/>
    <s v="ปกติ"/>
    <s v=" ผษ497 "/>
    <s v="สหกิจศึกษา"/>
    <s v=" 9 (0-270-0)"/>
    <n v="9"/>
    <n v="0"/>
    <n v="270"/>
    <n v="0"/>
    <s v="3 "/>
    <n v="32"/>
    <s v=" W"/>
    <n v="288"/>
    <n v="16"/>
    <n v="16"/>
    <n v="0"/>
    <n v="16"/>
  </r>
  <r>
    <s v="คณะผลิตกรรมการเกษตร"/>
    <x v="1"/>
    <x v="1"/>
    <x v="4"/>
    <s v="ปริญญาตรี"/>
    <x v="0"/>
    <s v="ปกติ"/>
    <s v=" ผษ498 "/>
    <s v="การเรียนรู้อิสระ"/>
    <s v=" 9 (0-270-0)"/>
    <n v="9"/>
    <n v="0"/>
    <n v="270"/>
    <n v="0"/>
    <s v="1 "/>
    <n v="2"/>
    <s v=" W"/>
    <n v="18"/>
    <n v="1"/>
    <n v="1"/>
    <n v="0"/>
    <n v="1"/>
  </r>
  <r>
    <s v="คณะผลิตกรรมการเกษตร"/>
    <x v="3"/>
    <x v="3"/>
    <x v="10"/>
    <s v="ปริญญาตรี"/>
    <x v="0"/>
    <s v="ปกติ"/>
    <s v=" ผษ498 "/>
    <s v="การเรียนรู้อิสระ"/>
    <s v=" 9 (0-270-0)"/>
    <n v="9"/>
    <n v="0"/>
    <n v="270"/>
    <n v="0"/>
    <s v="2 "/>
    <n v="1"/>
    <s v=" W"/>
    <n v="9"/>
    <n v="0.5"/>
    <n v="0.5"/>
    <n v="0"/>
    <n v="0.5"/>
  </r>
  <r>
    <s v="คณะผลิตกรรมการเกษตร"/>
    <x v="2"/>
    <x v="2"/>
    <x v="7"/>
    <s v="ปริญญาตรี"/>
    <x v="0"/>
    <s v="ปกติ"/>
    <s v=" ผษ498 "/>
    <s v="การเรียนรู้อิสระ"/>
    <s v=" 9 (0-270-0)"/>
    <n v="9"/>
    <n v="0"/>
    <n v="270"/>
    <n v="0"/>
    <s v="3 "/>
    <n v="3"/>
    <s v=" W"/>
    <n v="27"/>
    <n v="1.5"/>
    <n v="1.5"/>
    <n v="0"/>
    <n v="1.5"/>
  </r>
  <r>
    <s v="คณะผลิตกรรมการเกษตร"/>
    <x v="2"/>
    <x v="2"/>
    <x v="7"/>
    <s v="ปริญญาตรี"/>
    <x v="0"/>
    <s v="ปกติ"/>
    <s v=" ผษ498 "/>
    <s v="การเรียนรู้อิสระ"/>
    <s v=" 9 (0-270-0)"/>
    <n v="9"/>
    <n v="0"/>
    <n v="270"/>
    <n v="0"/>
    <s v="4 "/>
    <n v="4"/>
    <s v=" W"/>
    <n v="36"/>
    <n v="2"/>
    <n v="2"/>
    <n v="0"/>
    <n v="2"/>
  </r>
  <r>
    <s v="คณะผลิตกรรมการเกษตร"/>
    <x v="2"/>
    <x v="2"/>
    <x v="7"/>
    <s v="ปริญญาตรี"/>
    <x v="0"/>
    <s v="ปกติ"/>
    <s v=" ผษ498 "/>
    <s v="การเรียนรู้อิสระ"/>
    <s v=" 9 (0-270-0)"/>
    <n v="9"/>
    <n v="0"/>
    <n v="270"/>
    <n v="0"/>
    <s v="5 "/>
    <n v="1"/>
    <s v=" W"/>
    <n v="9"/>
    <n v="0.5"/>
    <n v="0.5"/>
    <n v="0"/>
    <n v="0.5"/>
  </r>
  <r>
    <s v="คณะผลิตกรรมการเกษตร"/>
    <x v="1"/>
    <x v="1"/>
    <x v="11"/>
    <s v="ปริญญาตรี"/>
    <x v="0"/>
    <s v="ปกติ"/>
    <s v=" ผษ498 "/>
    <s v="การเรียนรู้อิสระ"/>
    <s v=" 9 (0-270-0)"/>
    <n v="9"/>
    <n v="0"/>
    <n v="270"/>
    <n v="0"/>
    <s v="6 "/>
    <n v="1"/>
    <s v=" W"/>
    <n v="9"/>
    <n v="0.5"/>
    <n v="0.5"/>
    <n v="0"/>
    <n v="0.5"/>
  </r>
  <r>
    <s v="คณะผลิตกรรมการเกษตร"/>
    <x v="2"/>
    <x v="2"/>
    <x v="7"/>
    <s v="ปริญญาตรี"/>
    <x v="0"/>
    <s v="ปกติ"/>
    <s v=" ผษ499 "/>
    <s v="การศึกษา หรือ ฝึกงาน หรือ ฝึกอบรมต่างประเทศ"/>
    <s v=" 9 (0-270-0)"/>
    <n v="9"/>
    <n v="0"/>
    <n v="270"/>
    <n v="0"/>
    <s v="1 "/>
    <n v="2"/>
    <s v=" W"/>
    <n v="18"/>
    <n v="1"/>
    <n v="1"/>
    <n v="0"/>
    <n v="1"/>
  </r>
  <r>
    <s v="คณะผลิตกรรมการเกษตร"/>
    <x v="1"/>
    <x v="1"/>
    <x v="4"/>
    <s v="ปริญญาตรี"/>
    <x v="0"/>
    <s v="ปกติ"/>
    <s v=" ผษ499 "/>
    <s v="การศึกษา หรือ ฝึกงาน หรือ ฝึกอบรมต่างประเทศ"/>
    <s v=" 9 (0-270-0)"/>
    <n v="9"/>
    <n v="0"/>
    <n v="270"/>
    <n v="0"/>
    <s v="2 "/>
    <n v="1"/>
    <s v=" W"/>
    <n v="9"/>
    <n v="0.5"/>
    <n v="0.5"/>
    <n v="0"/>
    <n v="0.5"/>
  </r>
  <r>
    <s v="คณะผลิตกรรมการเกษตร"/>
    <x v="1"/>
    <x v="1"/>
    <x v="12"/>
    <s v="ปริญญาตรี"/>
    <x v="0"/>
    <s v="ปกติ"/>
    <s v=" ผษ499 "/>
    <s v="การศึกษา หรือ ฝึกงาน หรือ ฝึกอบรมต่างประเทศ"/>
    <s v=" 9 (0-270-0)"/>
    <n v="9"/>
    <n v="0"/>
    <n v="270"/>
    <n v="0"/>
    <s v="2 "/>
    <n v="1"/>
    <s v=" W"/>
    <n v="9"/>
    <n v="0.5"/>
    <n v="0.5"/>
    <n v="0"/>
    <n v="0.5"/>
  </r>
  <r>
    <s v="คณะผลิตกรรมการเกษตร"/>
    <x v="2"/>
    <x v="2"/>
    <x v="8"/>
    <s v="ปริญญาตรี"/>
    <x v="0"/>
    <s v="ปกติ"/>
    <s v=" ผษ499 "/>
    <s v="การศึกษา หรือ ฝึกงาน หรือ ฝึกอบรมต่างประเทศ"/>
    <s v=" 9 (0-270-0)"/>
    <n v="9"/>
    <n v="0"/>
    <n v="270"/>
    <n v="0"/>
    <s v="2 "/>
    <n v="3"/>
    <s v=" W"/>
    <n v="27"/>
    <n v="1.5"/>
    <n v="1.5"/>
    <n v="0"/>
    <n v="1.5"/>
  </r>
  <r>
    <s v="คณะผลิตกรรมการเกษตร"/>
    <x v="1"/>
    <x v="1"/>
    <x v="4"/>
    <s v="ปริญญาตรี"/>
    <x v="0"/>
    <s v="ปกติ"/>
    <s v=" ผษ499 "/>
    <s v="การศึกษา หรือ ฝึกงาน หรือ ฝึกอบรมต่างประเทศ"/>
    <s v=" 9 (0-270-0)"/>
    <n v="9"/>
    <n v="0"/>
    <n v="270"/>
    <n v="0"/>
    <s v="3 "/>
    <n v="4"/>
    <s v=" W"/>
    <n v="36"/>
    <n v="2"/>
    <n v="2"/>
    <n v="0"/>
    <n v="2"/>
  </r>
  <r>
    <s v="คณะผลิตกรรมการเกษตร"/>
    <x v="1"/>
    <x v="1"/>
    <x v="11"/>
    <s v="ปริญญาตรี"/>
    <x v="0"/>
    <s v="ปกติ"/>
    <s v=" พร440 "/>
    <s v="เทคนิคเกี่ยวกับเมล็ดพันธุ์"/>
    <s v=" 3 (2-3-5)"/>
    <n v="3"/>
    <n v="2"/>
    <n v="3"/>
    <n v="5"/>
    <s v="1 "/>
    <n v="25"/>
    <s v=" W"/>
    <n v="75"/>
    <n v="4.166666666666667"/>
    <n v="4.166666666666667"/>
    <n v="0"/>
    <n v="4.166666666666667"/>
  </r>
  <r>
    <s v="คณะผลิตกรรมการเกษตร"/>
    <x v="1"/>
    <x v="1"/>
    <x v="11"/>
    <s v="ปริญญาตรี"/>
    <x v="0"/>
    <s v="ปกติ"/>
    <s v=" พร440 "/>
    <s v="เทคนิคเกี่ยวกับเมล็ดพันธุ์"/>
    <s v=" 3 (2-3-5)"/>
    <n v="3"/>
    <n v="2"/>
    <n v="3"/>
    <n v="5"/>
    <s v="2 "/>
    <n v="34"/>
    <s v=" W"/>
    <n v="102"/>
    <n v="5.666666666666667"/>
    <n v="5.666666666666667"/>
    <n v="0"/>
    <n v="5.666666666666667"/>
  </r>
  <r>
    <s v="คณะผลิตกรรมการเกษตร"/>
    <x v="1"/>
    <x v="1"/>
    <x v="11"/>
    <s v="ปริญญาตรี"/>
    <x v="0"/>
    <s v="ปกติ"/>
    <s v=" พร441 "/>
    <s v="การผลิตเมล็ดพันธุ์"/>
    <s v=" 3 (2-3-5)"/>
    <n v="3"/>
    <n v="2"/>
    <n v="3"/>
    <n v="5"/>
    <s v="1 "/>
    <n v="32"/>
    <s v=" W"/>
    <n v="96"/>
    <n v="5.333333333333333"/>
    <n v="5.333333333333333"/>
    <n v="0"/>
    <n v="5.333333333333333"/>
  </r>
  <r>
    <s v="คณะผลิตกรรมการเกษตร"/>
    <x v="1"/>
    <x v="1"/>
    <x v="11"/>
    <s v="ปริญญาตรี"/>
    <x v="0"/>
    <s v="ปกติ"/>
    <s v=" พร452 "/>
    <s v="วนเกษตร"/>
    <s v=" 3 (3-0-6)"/>
    <n v="3"/>
    <n v="3"/>
    <n v="0"/>
    <n v="6"/>
    <s v="1 "/>
    <n v="4"/>
    <s v=" W"/>
    <n v="12"/>
    <n v="0.66666666666666663"/>
    <n v="0.66666666666666663"/>
    <n v="0"/>
    <n v="0.66666666666666663"/>
  </r>
  <r>
    <s v="คณะผลิตกรรมการเกษตร"/>
    <x v="1"/>
    <x v="1"/>
    <x v="11"/>
    <s v="ปริญญาตรี"/>
    <x v="0"/>
    <s v="ปกติ"/>
    <s v=" พร455 "/>
    <s v="ระบบการเกษตร"/>
    <s v=" 3 (2-3-5)"/>
    <n v="3"/>
    <n v="2"/>
    <n v="3"/>
    <n v="5"/>
    <s v="1 "/>
    <n v="9"/>
    <s v=" W"/>
    <n v="27"/>
    <n v="1.5"/>
    <n v="1.5"/>
    <n v="0"/>
    <n v="1.5"/>
  </r>
  <r>
    <s v="คณะผลิตกรรมการเกษตร"/>
    <x v="1"/>
    <x v="1"/>
    <x v="11"/>
    <s v="ปริญญาตรี"/>
    <x v="0"/>
    <s v="ปกติ"/>
    <s v=" พร498 "/>
    <s v="ปัญหาพิเศษ"/>
    <s v=" 3 (0-9-0)"/>
    <n v="3"/>
    <n v="0"/>
    <n v="9"/>
    <n v="0"/>
    <s v="1 "/>
    <n v="7"/>
    <s v=" W"/>
    <n v="21"/>
    <n v="1.1666666666666667"/>
    <n v="1.1666666666666667"/>
    <n v="0"/>
    <n v="1.1666666666666667"/>
  </r>
  <r>
    <s v="คณะผลิตกรรมการเกษตร"/>
    <x v="1"/>
    <x v="1"/>
    <x v="11"/>
    <s v="ปริญญาตรี"/>
    <x v="0"/>
    <s v="ปกติ"/>
    <s v=" พร499 "/>
    <s v="สัมมนา"/>
    <s v=" 1 (0-2-1)"/>
    <n v="1"/>
    <n v="0"/>
    <n v="2"/>
    <n v="1"/>
    <s v="1 "/>
    <n v="60"/>
    <s v=" W"/>
    <n v="60"/>
    <n v="3.3333333333333335"/>
    <n v="3.3333333333333335"/>
    <n v="0"/>
    <n v="3.3333333333333335"/>
  </r>
  <r>
    <s v="คณะผลิตกรรมการเกษตร"/>
    <x v="2"/>
    <x v="2"/>
    <x v="8"/>
    <s v="ปริญญาตรี"/>
    <x v="0"/>
    <s v="ปกติ"/>
    <s v=" พส201 "/>
    <s v="หลักการพืชสวน"/>
    <s v=" 3 (2-3-5)"/>
    <n v="3"/>
    <n v="2"/>
    <n v="3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2"/>
    <x v="2"/>
    <x v="8"/>
    <s v="ปริญญาตรี"/>
    <x v="0"/>
    <s v="ปกติ"/>
    <s v=" พส303 "/>
    <s v="กล้วยไม้เบื้องต้น"/>
    <s v=" 3 (2-3-5)"/>
    <n v="3"/>
    <n v="2"/>
    <n v="3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2"/>
    <x v="2"/>
    <x v="8"/>
    <s v="ปริญญาตรี"/>
    <x v="0"/>
    <s v="ปกติ"/>
    <s v=" พส351 "/>
    <s v="เทคโนโลยีชีวภาพพืชสวน"/>
    <s v=" 3 (2-3-5)"/>
    <n v="3"/>
    <n v="2"/>
    <n v="3"/>
    <n v="5"/>
    <s v="1 "/>
    <n v="17"/>
    <s v=" W"/>
    <n v="51"/>
    <n v="2.8333333333333335"/>
    <n v="2.8333333333333335"/>
    <n v="0"/>
    <n v="2.8333333333333335"/>
  </r>
  <r>
    <s v="คณะผลิตกรรมการเกษตร"/>
    <x v="2"/>
    <x v="2"/>
    <x v="9"/>
    <s v="ปริญญาตรี"/>
    <x v="0"/>
    <s v="ปกติ"/>
    <s v=" พส393 "/>
    <s v="การปฏิบัติงานฟาร์มพืชสวน 3"/>
    <s v=" 1 (0-3-1)"/>
    <n v="1"/>
    <n v="0"/>
    <n v="3"/>
    <n v="1"/>
    <s v="1 "/>
    <n v="1"/>
    <s v=" W"/>
    <n v="1"/>
    <n v="5.5555555555555552E-2"/>
    <n v="5.5555555555555552E-2"/>
    <n v="0"/>
    <n v="5.5555555555555552E-2"/>
  </r>
  <r>
    <s v="คณะผลิตกรรมการเกษตร"/>
    <x v="2"/>
    <x v="2"/>
    <x v="7"/>
    <s v="ปริญญาตรี"/>
    <x v="0"/>
    <s v="ปกติ"/>
    <s v=" พส413 "/>
    <s v="การผลิตเห็ด"/>
    <s v=" 3 (2-3-5)"/>
    <n v="3"/>
    <n v="2"/>
    <n v="3"/>
    <n v="5"/>
    <s v="1 "/>
    <n v="12"/>
    <s v=" W"/>
    <n v="36"/>
    <n v="2"/>
    <n v="2"/>
    <n v="0"/>
    <n v="2"/>
  </r>
  <r>
    <s v="คณะผลิตกรรมการเกษตร"/>
    <x v="2"/>
    <x v="2"/>
    <x v="7"/>
    <s v="ปริญญาตรี"/>
    <x v="0"/>
    <s v="ปกติ"/>
    <s v=" พส415 "/>
    <s v="ไม้ผลเขตร้อน"/>
    <s v=" 3 (2-3-5)"/>
    <n v="3"/>
    <n v="2"/>
    <n v="3"/>
    <n v="5"/>
    <s v="1 "/>
    <n v="79"/>
    <s v=" W"/>
    <n v="237"/>
    <n v="13.166666666666666"/>
    <n v="13.166666666666666"/>
    <n v="0"/>
    <n v="13.166666666666666"/>
  </r>
  <r>
    <s v="คณะผลิตกรรมการเกษตร"/>
    <x v="2"/>
    <x v="2"/>
    <x v="6"/>
    <s v="ปริญญาตรี"/>
    <x v="0"/>
    <s v="ปกติ"/>
    <s v=" พส420 "/>
    <s v="การปรับปรุงพันธุ์พืชสวน"/>
    <s v=" 3 (2-3-5)"/>
    <n v="3"/>
    <n v="2"/>
    <n v="3"/>
    <n v="5"/>
    <s v="1 "/>
    <n v="49"/>
    <s v=" W"/>
    <n v="147"/>
    <n v="8.1666666666666661"/>
    <n v="8.1666666666666661"/>
    <n v="0"/>
    <n v="8.1666666666666661"/>
  </r>
  <r>
    <s v="คณะผลิตกรรมการเกษตร"/>
    <x v="2"/>
    <x v="2"/>
    <x v="6"/>
    <s v="ปริญญาตรี"/>
    <x v="0"/>
    <s v="ปกติ"/>
    <s v=" พส420 "/>
    <s v="การปรับปรุงพันธุ์พืชสวน"/>
    <s v=" 3 (2-3-5)"/>
    <n v="3"/>
    <n v="2"/>
    <n v="3"/>
    <n v="5"/>
    <s v="2 "/>
    <n v="53"/>
    <s v=" W"/>
    <n v="159"/>
    <n v="8.8333333333333339"/>
    <n v="8.8333333333333339"/>
    <n v="0"/>
    <n v="8.8333333333333339"/>
  </r>
  <r>
    <s v="คณะผลิตกรรมการเกษตร"/>
    <x v="2"/>
    <x v="2"/>
    <x v="9"/>
    <s v="ปริญญาตรี"/>
    <x v="0"/>
    <s v="ปกติ"/>
    <s v=" พส421 "/>
    <s v="การผลิตเมล็ดพันธุ์ผัก"/>
    <s v=" 3 (2-3-5)"/>
    <n v="3"/>
    <n v="2"/>
    <n v="3"/>
    <n v="5"/>
    <s v="1 "/>
    <n v="24"/>
    <s v=" W"/>
    <n v="72"/>
    <n v="4"/>
    <n v="4"/>
    <n v="0"/>
    <n v="4"/>
  </r>
  <r>
    <s v="คณะผลิตกรรมการเกษตร"/>
    <x v="2"/>
    <x v="2"/>
    <x v="8"/>
    <s v="ปริญญาตรี"/>
    <x v="0"/>
    <s v="ปกติ"/>
    <s v=" พส423 "/>
    <s v="เทคโนโลยีเมล็ดพันธุ์พืชสวน"/>
    <s v=" 3 (2-3-5)"/>
    <n v="3"/>
    <n v="2"/>
    <n v="3"/>
    <n v="5"/>
    <s v="1 "/>
    <n v="23"/>
    <s v=" W"/>
    <n v="69"/>
    <n v="3.8333333333333335"/>
    <n v="3.8333333333333335"/>
    <n v="0"/>
    <n v="3.8333333333333335"/>
  </r>
  <r>
    <s v="คณะผลิตกรรมการเกษตร"/>
    <x v="2"/>
    <x v="2"/>
    <x v="9"/>
    <s v="ปริญญาตรี"/>
    <x v="0"/>
    <s v="ปกติ"/>
    <s v=" พส423 "/>
    <s v="เทคโนโลยีเมล็ดพันธุ์พืชสวน"/>
    <s v=" 3 (2-3-5)"/>
    <n v="3"/>
    <n v="2"/>
    <n v="3"/>
    <n v="5"/>
    <s v="2 "/>
    <n v="1"/>
    <s v=" W"/>
    <n v="3"/>
    <n v="0.16666666666666666"/>
    <n v="0.16666666666666666"/>
    <n v="0"/>
    <n v="0.16666666666666666"/>
  </r>
  <r>
    <s v="คณะผลิตกรรมการเกษตร"/>
    <x v="2"/>
    <x v="2"/>
    <x v="9"/>
    <s v="ปริญญาตรี"/>
    <x v="0"/>
    <s v="ปกติ"/>
    <s v=" พส424 "/>
    <s v="เทคนิคการผสมพันธุ์ผัก"/>
    <s v=" 3 (2-3-5)"/>
    <n v="3"/>
    <n v="2"/>
    <n v="3"/>
    <n v="5"/>
    <s v="1 "/>
    <n v="45"/>
    <s v=" W"/>
    <n v="135"/>
    <n v="7.5"/>
    <n v="7.5"/>
    <n v="0"/>
    <n v="7.5"/>
  </r>
  <r>
    <s v="คณะผลิตกรรมการเกษตร"/>
    <x v="2"/>
    <x v="2"/>
    <x v="9"/>
    <s v="ปริญญาตรี"/>
    <x v="0"/>
    <s v="ปกติ"/>
    <s v=" พส426 "/>
    <s v="พืชผักเศรษฐกิจ"/>
    <s v=" 3 (2-3-5)"/>
    <n v="3"/>
    <n v="2"/>
    <n v="3"/>
    <n v="5"/>
    <s v="1 "/>
    <n v="49"/>
    <s v=" W"/>
    <n v="147"/>
    <n v="8.1666666666666661"/>
    <n v="8.1666666666666661"/>
    <n v="0"/>
    <n v="8.1666666666666661"/>
  </r>
  <r>
    <s v="คณะผลิตกรรมการเกษตร"/>
    <x v="2"/>
    <x v="2"/>
    <x v="7"/>
    <s v="ปริญญาตรี"/>
    <x v="0"/>
    <s v="ปกติ"/>
    <s v=" พส430 "/>
    <s v="สรีรวิทยาหลังการเก็บเกี่ยวพืชสวน"/>
    <s v=" 3 (2-3-5)"/>
    <n v="3"/>
    <n v="2"/>
    <n v="3"/>
    <n v="5"/>
    <s v="1 "/>
    <n v="38"/>
    <s v=" W"/>
    <n v="114"/>
    <n v="6.333333333333333"/>
    <n v="6.333333333333333"/>
    <n v="0"/>
    <n v="6.333333333333333"/>
  </r>
  <r>
    <s v="คณะผลิตกรรมการเกษตร"/>
    <x v="2"/>
    <x v="2"/>
    <x v="7"/>
    <s v="ปริญญาตรี"/>
    <x v="0"/>
    <s v="ปกติ"/>
    <s v=" พส430 "/>
    <s v="สรีรวิทยาหลังการเก็บเกี่ยวพืชสวน"/>
    <s v=" 3 (2-3-5)"/>
    <n v="3"/>
    <n v="2"/>
    <n v="3"/>
    <n v="5"/>
    <s v="2 "/>
    <n v="34"/>
    <s v=" W"/>
    <n v="102"/>
    <n v="5.666666666666667"/>
    <n v="5.666666666666667"/>
    <n v="0"/>
    <n v="5.666666666666667"/>
  </r>
  <r>
    <s v="คณะผลิตกรรมการเกษตร"/>
    <x v="2"/>
    <x v="2"/>
    <x v="7"/>
    <s v="ปริญญาตรี"/>
    <x v="0"/>
    <s v="ปกติ"/>
    <s v=" พส430 "/>
    <s v="สรีรวิทยาหลังการเก็บเกี่ยวพืชสวน"/>
    <s v=" 3 (2-3-5)"/>
    <n v="3"/>
    <n v="2"/>
    <n v="3"/>
    <n v="5"/>
    <s v="3 "/>
    <n v="47"/>
    <s v=" W"/>
    <n v="141"/>
    <n v="7.833333333333333"/>
    <n v="7.833333333333333"/>
    <n v="0"/>
    <n v="7.833333333333333"/>
  </r>
  <r>
    <s v="คณะผลิตกรรมการเกษตร"/>
    <x v="2"/>
    <x v="2"/>
    <x v="9"/>
    <s v="ปริญญาตรี"/>
    <x v="0"/>
    <s v="ปกติ"/>
    <s v=" พส440 "/>
    <s v="การควบคุมสิ่งแวดล้อมในพืชสวน"/>
    <s v=" 3 (2-3-5)"/>
    <n v="3"/>
    <n v="2"/>
    <n v="3"/>
    <n v="5"/>
    <s v="1 "/>
    <n v="10"/>
    <s v=" W"/>
    <n v="30"/>
    <n v="1.6666666666666667"/>
    <n v="1.6666666666666667"/>
    <n v="0"/>
    <n v="1.6666666666666667"/>
  </r>
  <r>
    <s v="คณะผลิตกรรมการเกษตร"/>
    <x v="2"/>
    <x v="2"/>
    <x v="9"/>
    <s v="ปริญญาตรี"/>
    <x v="0"/>
    <s v="ปกติ"/>
    <s v=" พส444 "/>
    <s v="การจัดการฟาร์มผัก"/>
    <s v=" 3 (2-3-5)"/>
    <n v="3"/>
    <n v="2"/>
    <n v="3"/>
    <n v="5"/>
    <s v="1 "/>
    <n v="31"/>
    <s v=" W"/>
    <n v="93"/>
    <n v="5.166666666666667"/>
    <n v="5.166666666666667"/>
    <n v="0"/>
    <n v="5.166666666666667"/>
  </r>
  <r>
    <s v="คณะผลิตกรรมการเกษตร"/>
    <x v="2"/>
    <x v="2"/>
    <x v="7"/>
    <s v="ปริญญาตรี"/>
    <x v="0"/>
    <s v="ปกติ"/>
    <s v=" พส446 "/>
    <s v="การจัดการทางพืชสวนในกระแสโลกาภิวัฒน์"/>
    <s v=" 3 (2-3-5)"/>
    <n v="3"/>
    <n v="2"/>
    <n v="3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2"/>
    <x v="2"/>
    <x v="8"/>
    <s v="ปริญญาตรี"/>
    <x v="0"/>
    <s v="ปกติ"/>
    <s v=" พส451 "/>
    <s v="เทคโนโลยีการเลี้ยงเนื้อเยื่อพืช"/>
    <s v=" 3 (2-3-5)"/>
    <n v="3"/>
    <n v="2"/>
    <n v="3"/>
    <n v="5"/>
    <s v="1 "/>
    <n v="6"/>
    <s v=" W"/>
    <n v="18"/>
    <n v="1"/>
    <n v="1"/>
    <n v="0"/>
    <n v="1"/>
  </r>
  <r>
    <s v="คณะผลิตกรรมการเกษตร"/>
    <x v="2"/>
    <x v="2"/>
    <x v="8"/>
    <s v="ปริญญาตรี"/>
    <x v="0"/>
    <s v="ปกติ"/>
    <s v=" พส457 "/>
    <s v="เทคนิคการวางแผนทดลองและการวิจัยทางพืชสวน"/>
    <s v=" 3 (2-3-5)"/>
    <n v="3"/>
    <n v="2"/>
    <n v="3"/>
    <n v="5"/>
    <s v="1 "/>
    <n v="14"/>
    <s v=" W"/>
    <n v="42"/>
    <n v="2.3333333333333335"/>
    <n v="2.3333333333333335"/>
    <n v="0"/>
    <n v="2.3333333333333335"/>
  </r>
  <r>
    <s v="คณะผลิตกรรมการเกษตร"/>
    <x v="2"/>
    <x v="2"/>
    <x v="9"/>
    <s v="ปริญญาตรี"/>
    <x v="0"/>
    <s v="ปกติ"/>
    <s v=" พส466 "/>
    <s v="ผักสวนครัว"/>
    <s v=" 3 (2-3-5)"/>
    <n v="3"/>
    <n v="2"/>
    <n v="3"/>
    <n v="5"/>
    <s v="1 "/>
    <n v="0"/>
    <s v=" W"/>
    <n v="0"/>
    <n v="0"/>
    <n v="0"/>
    <n v="0"/>
    <n v="0"/>
  </r>
  <r>
    <s v="คณะผลิตกรรมการเกษตร"/>
    <x v="2"/>
    <x v="2"/>
    <x v="9"/>
    <s v="ปริญญาตรี"/>
    <x v="0"/>
    <s v="ปกติ"/>
    <s v=" พส497 "/>
    <s v="การฝึกงาน"/>
    <s v=" 3 (0-270-0)"/>
    <n v="3"/>
    <n v="0"/>
    <n v="270"/>
    <n v="0"/>
    <s v="1 "/>
    <n v="50"/>
    <s v=" W"/>
    <n v="150"/>
    <n v="8.3333333333333339"/>
    <n v="8.3333333333333339"/>
    <n v="0"/>
    <n v="8.3333333333333339"/>
  </r>
  <r>
    <s v="คณะผลิตกรรมการเกษตร"/>
    <x v="2"/>
    <x v="2"/>
    <x v="9"/>
    <s v="ปริญญาตรี"/>
    <x v="0"/>
    <s v="ปกติ"/>
    <s v=" พส498 "/>
    <s v="ปัญหาพิเศษ"/>
    <s v=" 3 (0-0-0)"/>
    <n v="3"/>
    <n v="0"/>
    <n v="0"/>
    <n v="0"/>
    <s v="1 "/>
    <n v="49"/>
    <s v=" W"/>
    <n v="147"/>
    <n v="8.1666666666666661"/>
    <n v="8.1666666666666661"/>
    <n v="0"/>
    <n v="8.1666666666666661"/>
  </r>
  <r>
    <s v="คณะผลิตกรรมการเกษตร"/>
    <x v="2"/>
    <x v="2"/>
    <x v="8"/>
    <s v="ปริญญาตรี"/>
    <x v="0"/>
    <s v="ปกติ"/>
    <s v=" พส498 "/>
    <s v="ปัญหาพิเศษ"/>
    <s v=" 3 (0-0-0)"/>
    <n v="3"/>
    <n v="0"/>
    <n v="0"/>
    <n v="0"/>
    <s v="2 "/>
    <n v="6"/>
    <s v=" W"/>
    <n v="18"/>
    <n v="1"/>
    <n v="1"/>
    <n v="0"/>
    <n v="1"/>
  </r>
  <r>
    <s v="คณะผลิตกรรมการเกษตร"/>
    <x v="2"/>
    <x v="2"/>
    <x v="8"/>
    <s v="ปริญญาตรี"/>
    <x v="0"/>
    <s v="ปกติ"/>
    <s v=" พส498 "/>
    <s v="ปัญหาพิเศษ"/>
    <s v=" 3 (0-0-0)"/>
    <n v="3"/>
    <n v="0"/>
    <n v="0"/>
    <n v="0"/>
    <s v="3 "/>
    <n v="7"/>
    <s v=" W"/>
    <n v="21"/>
    <n v="1.1666666666666667"/>
    <n v="1.1666666666666667"/>
    <n v="0"/>
    <n v="1.1666666666666667"/>
  </r>
  <r>
    <s v="คณะผลิตกรรมการเกษตร"/>
    <x v="2"/>
    <x v="2"/>
    <x v="8"/>
    <s v="ปริญญาตรี"/>
    <x v="0"/>
    <s v="ปกติ"/>
    <s v=" พส498 "/>
    <s v="ปัญหาพิเศษ"/>
    <s v=" 3 (0-0-0)"/>
    <n v="3"/>
    <n v="0"/>
    <n v="0"/>
    <n v="0"/>
    <s v="4 "/>
    <n v="5"/>
    <s v=" W"/>
    <n v="15"/>
    <n v="0.83333333333333337"/>
    <n v="0.83333333333333337"/>
    <n v="0"/>
    <n v="0.83333333333333337"/>
  </r>
  <r>
    <s v="คณะผลิตกรรมการเกษตร"/>
    <x v="2"/>
    <x v="2"/>
    <x v="8"/>
    <s v="ปริญญาตรี"/>
    <x v="0"/>
    <s v="ปกติ"/>
    <s v=" พส498 "/>
    <s v="ปัญหาพิเศษ"/>
    <s v=" 3 (0-0-0)"/>
    <n v="3"/>
    <n v="0"/>
    <n v="0"/>
    <n v="0"/>
    <s v="5 "/>
    <n v="6"/>
    <s v=" W"/>
    <n v="18"/>
    <n v="1"/>
    <n v="1"/>
    <n v="0"/>
    <n v="1"/>
  </r>
  <r>
    <s v="คณะผลิตกรรมการเกษตร"/>
    <x v="2"/>
    <x v="2"/>
    <x v="8"/>
    <s v="ปริญญาตรี"/>
    <x v="0"/>
    <s v="ปกติ"/>
    <s v=" พส498 "/>
    <s v="ปัญหาพิเศษ"/>
    <s v=" 3 (0-0-0)"/>
    <n v="3"/>
    <n v="0"/>
    <n v="0"/>
    <n v="0"/>
    <s v="6 "/>
    <n v="6"/>
    <s v=" W"/>
    <n v="18"/>
    <n v="1"/>
    <n v="1"/>
    <n v="0"/>
    <n v="1"/>
  </r>
  <r>
    <s v="คณะผลิตกรรมการเกษตร"/>
    <x v="2"/>
    <x v="2"/>
    <x v="8"/>
    <s v="ปริญญาตรี"/>
    <x v="0"/>
    <s v="ปกติ"/>
    <s v=" พส498 "/>
    <s v="ปัญหาพิเศษ"/>
    <s v=" 3 (0-0-0)"/>
    <n v="3"/>
    <n v="0"/>
    <n v="0"/>
    <n v="0"/>
    <s v="7 "/>
    <n v="4"/>
    <s v=" W"/>
    <n v="12"/>
    <n v="0.66666666666666663"/>
    <n v="0.66666666666666663"/>
    <n v="0"/>
    <n v="0.66666666666666663"/>
  </r>
  <r>
    <s v="คณะผลิตกรรมการเกษตร"/>
    <x v="2"/>
    <x v="2"/>
    <x v="9"/>
    <s v="ปริญญาตรี"/>
    <x v="0"/>
    <s v="ปกติ"/>
    <s v=" พส499 "/>
    <s v="สัมมนา"/>
    <s v=" 1 (1-0-2)"/>
    <n v="1"/>
    <n v="1"/>
    <n v="0"/>
    <n v="2"/>
    <s v="2 "/>
    <n v="49"/>
    <s v=" W"/>
    <n v="49"/>
    <n v="2.7222222222222223"/>
    <n v="2.7222222222222223"/>
    <n v="0"/>
    <n v="2.7222222222222223"/>
  </r>
  <r>
    <s v="คณะผลิตกรรมการเกษตร"/>
    <x v="2"/>
    <x v="2"/>
    <x v="8"/>
    <s v="ปริญญาตรี"/>
    <x v="0"/>
    <s v="ปกติ"/>
    <s v=" พส499 "/>
    <s v="สัมมนา"/>
    <s v=" 1 (0-2-1)"/>
    <n v="1"/>
    <n v="0"/>
    <n v="2"/>
    <n v="1"/>
    <s v="1 "/>
    <n v="37"/>
    <s v=" W"/>
    <n v="37"/>
    <n v="2.0555555555555554"/>
    <n v="2.0555555555555554"/>
    <n v="0"/>
    <n v="2.0555555555555554"/>
  </r>
  <r>
    <s v="คณะผลิตกรรมการเกษตร"/>
    <x v="2"/>
    <x v="2"/>
    <x v="7"/>
    <s v="ปริญญาตรี"/>
    <x v="0"/>
    <s v="ปกติ"/>
    <s v=" พส499 "/>
    <s v="สัมมนา"/>
    <s v=" 1 (0-2-1)"/>
    <n v="1"/>
    <n v="0"/>
    <n v="2"/>
    <n v="1"/>
    <s v="3 "/>
    <n v="81"/>
    <s v=" W"/>
    <n v="81"/>
    <n v="4.5"/>
    <n v="4.5"/>
    <n v="0"/>
    <n v="4.5"/>
  </r>
  <r>
    <s v="คณะผลิตกรรมการเกษตร"/>
    <x v="1"/>
    <x v="1"/>
    <x v="13"/>
    <s v="ปริญญาตรี"/>
    <x v="0"/>
    <s v="ปกติ"/>
    <s v=" รพ300 "/>
    <s v="โรคพืชเบื้องต้น"/>
    <s v=" 4 (3-3-7)"/>
    <n v="4"/>
    <n v="3"/>
    <n v="3"/>
    <n v="7"/>
    <s v="1 "/>
    <n v="3"/>
    <s v=" W"/>
    <n v="12"/>
    <n v="0.66666666666666663"/>
    <n v="0.66666666666666663"/>
    <n v="0"/>
    <n v="0.66666666666666663"/>
  </r>
  <r>
    <s v="คณะผลิตกรรมการเกษตร"/>
    <x v="1"/>
    <x v="1"/>
    <x v="13"/>
    <s v="ปริญญาตรี"/>
    <x v="0"/>
    <s v="ปกติ"/>
    <s v=" รพ411 "/>
    <s v="โรคพืชที่เกิดจากเชื้อรา"/>
    <s v=" 3 (2-3-5)"/>
    <n v="3"/>
    <n v="2"/>
    <n v="3"/>
    <n v="5"/>
    <s v="1 "/>
    <n v="7"/>
    <s v=" W"/>
    <n v="21"/>
    <n v="1.1666666666666667"/>
    <n v="1.1666666666666667"/>
    <n v="0"/>
    <n v="1.1666666666666667"/>
  </r>
  <r>
    <s v="คณะผลิตกรรมการเกษตร"/>
    <x v="1"/>
    <x v="1"/>
    <x v="13"/>
    <s v="ปริญญาตรี"/>
    <x v="0"/>
    <s v="ปกติ"/>
    <s v=" รพ450 "/>
    <s v="หลักการควบคุมโรคพืช"/>
    <s v=" 3 (2-3-5)"/>
    <n v="3"/>
    <n v="2"/>
    <n v="3"/>
    <n v="5"/>
    <s v="1 "/>
    <n v="8"/>
    <s v=" W"/>
    <n v="24"/>
    <n v="1.3333333333333333"/>
    <n v="1.3333333333333333"/>
    <n v="0"/>
    <n v="1.3333333333333333"/>
  </r>
  <r>
    <s v="คณะผลิตกรรมการเกษตร"/>
    <x v="1"/>
    <x v="1"/>
    <x v="13"/>
    <s v="ปริญญาตรี"/>
    <x v="0"/>
    <s v="ปกติ"/>
    <s v=" รพ470 "/>
    <s v="การวินิจฉัยโรคพืช"/>
    <s v=" 3 (2-3-5)"/>
    <n v="3"/>
    <n v="2"/>
    <n v="3"/>
    <n v="5"/>
    <s v="1 "/>
    <n v="7"/>
    <s v=" W"/>
    <n v="21"/>
    <n v="1.1666666666666667"/>
    <n v="1.1666666666666667"/>
    <n v="0"/>
    <n v="1.1666666666666667"/>
  </r>
  <r>
    <s v="คณะผลิตกรรมการเกษตร"/>
    <x v="1"/>
    <x v="1"/>
    <x v="2"/>
    <s v="ปริญญาตรี"/>
    <x v="0"/>
    <s v="ปกติ"/>
    <s v=" วพ320 "/>
    <s v="วัชพืชสำคัญทางเศรษฐกิจ"/>
    <s v=" 3 (2-3-5)"/>
    <n v="3"/>
    <n v="2"/>
    <n v="3"/>
    <n v="5"/>
    <s v="1 "/>
    <n v="3"/>
    <s v=" W"/>
    <n v="9"/>
    <n v="0.5"/>
    <n v="0.5"/>
    <n v="0"/>
    <n v="0.5"/>
  </r>
  <r>
    <s v="คณะผลิตกรรมการเกษตร"/>
    <x v="1"/>
    <x v="1"/>
    <x v="2"/>
    <s v="ปริญญาตรี"/>
    <x v="0"/>
    <s v="ปกติ"/>
    <s v=" วพ361 "/>
    <s v="การจัดการวัชพืชในสนามหญ้า"/>
    <s v=" 3 (2-3-6)"/>
    <n v="3"/>
    <n v="2"/>
    <n v="3"/>
    <n v="6"/>
    <s v="1 "/>
    <n v="1"/>
    <s v=" W"/>
    <n v="3"/>
    <n v="0.16666666666666666"/>
    <n v="0.16666666666666666"/>
    <n v="0"/>
    <n v="0.16666666666666666"/>
  </r>
  <r>
    <s v="คณะผลิตกรรมการเกษตร"/>
    <x v="1"/>
    <x v="1"/>
    <x v="2"/>
    <s v="ปริญญาตรี"/>
    <x v="0"/>
    <s v="ปกติ"/>
    <s v=" วพ363 "/>
    <s v="วัชพืชน้ำ"/>
    <s v=" 3 (2-3-5)"/>
    <n v="3"/>
    <n v="2"/>
    <n v="3"/>
    <n v="5"/>
    <s v="1 "/>
    <n v="10"/>
    <s v=" W"/>
    <n v="30"/>
    <n v="1.6666666666666667"/>
    <n v="1.6666666666666667"/>
    <n v="0"/>
    <n v="1.6666666666666667"/>
  </r>
  <r>
    <s v="คณะผลิตกรรมการเกษตร"/>
    <x v="1"/>
    <x v="1"/>
    <x v="2"/>
    <s v="ปริญญาตรี"/>
    <x v="0"/>
    <s v="ปกติ"/>
    <s v=" วพ440 "/>
    <s v="สารกำจัดวัชพืช"/>
    <s v=" 3 (2-3-5)"/>
    <n v="3"/>
    <n v="2"/>
    <n v="3"/>
    <n v="5"/>
    <s v="1 "/>
    <n v="5"/>
    <s v=" W"/>
    <n v="15"/>
    <n v="0.83333333333333337"/>
    <n v="0.83333333333333337"/>
    <n v="0"/>
    <n v="0.83333333333333337"/>
  </r>
  <r>
    <s v="คณะผลิตกรรมการเกษตร"/>
    <x v="1"/>
    <x v="1"/>
    <x v="2"/>
    <s v="ปริญญาตรี"/>
    <x v="0"/>
    <s v="ปกติ"/>
    <s v=" วพ450 "/>
    <s v="หลักการควบคุมวัชพืช"/>
    <s v=" 3 (2-3-5)"/>
    <n v="3"/>
    <n v="2"/>
    <n v="3"/>
    <n v="5"/>
    <s v="1 "/>
    <n v="59"/>
    <s v=" W"/>
    <n v="177"/>
    <n v="9.8333333333333339"/>
    <n v="9.8333333333333339"/>
    <n v="0"/>
    <n v="9.8333333333333339"/>
  </r>
  <r>
    <s v="คณะผลิตกรรมการเกษตร"/>
    <x v="1"/>
    <x v="1"/>
    <x v="12"/>
    <s v="ปริญญาตรี"/>
    <x v="0"/>
    <s v="ปกติ"/>
    <s v=" วส497 "/>
    <s v="สัมมนา"/>
    <s v=" 1 (1-0-1)"/>
    <n v="1"/>
    <n v="1"/>
    <n v="0"/>
    <n v="1"/>
    <s v="1 "/>
    <n v="13"/>
    <s v=" W"/>
    <n v="13"/>
    <n v="0.72222222222222221"/>
    <n v="0.72222222222222221"/>
    <n v="0"/>
    <n v="0.72222222222222221"/>
  </r>
  <r>
    <s v="คณะผลิตกรรมการเกษตร"/>
    <x v="1"/>
    <x v="1"/>
    <x v="12"/>
    <s v="ปริญญาตรี"/>
    <x v="0"/>
    <s v="ปกติ"/>
    <s v=" วส498 "/>
    <s v="ปัญหาพิเศษ"/>
    <s v=" 3 (0-9-0)"/>
    <n v="3"/>
    <n v="0"/>
    <n v="9"/>
    <n v="0"/>
    <s v="1 "/>
    <n v="10"/>
    <s v=" W"/>
    <n v="30"/>
    <n v="1.6666666666666667"/>
    <n v="1.6666666666666667"/>
    <n v="0"/>
    <n v="1.6666666666666667"/>
  </r>
  <r>
    <s v="คณะผลิตกรรมการเกษตร"/>
    <x v="1"/>
    <x v="1"/>
    <x v="12"/>
    <s v="ปริญญาตรี"/>
    <x v="0"/>
    <s v="ปกติ"/>
    <s v=" วส498 "/>
    <s v="ปัญหาพิเศษ"/>
    <s v=" 3 (0-9-0)"/>
    <n v="3"/>
    <n v="0"/>
    <n v="9"/>
    <n v="0"/>
    <s v="2 "/>
    <n v="4"/>
    <s v=" W"/>
    <n v="12"/>
    <n v="0.66666666666666663"/>
    <n v="0.66666666666666663"/>
    <n v="0"/>
    <n v="0.66666666666666663"/>
  </r>
  <r>
    <s v="คณะผลิตกรรมการเกษตร"/>
    <x v="3"/>
    <x v="3"/>
    <x v="10"/>
    <s v="ปริญญาตรี"/>
    <x v="0"/>
    <s v="ปกติ"/>
    <s v=" สก304 "/>
    <s v="วิสาหกิจชุมชนในงานส่งเสริมการเกษตร"/>
    <s v=" 3 (2-2-5)"/>
    <n v="3"/>
    <n v="2"/>
    <n v="2"/>
    <n v="5"/>
    <s v="1 "/>
    <n v="47"/>
    <s v=" W"/>
    <n v="141"/>
    <n v="7.833333333333333"/>
    <n v="7.833333333333333"/>
    <n v="0"/>
    <n v="7.833333333333333"/>
  </r>
  <r>
    <s v="คณะผลิตกรรมการเกษตร"/>
    <x v="3"/>
    <x v="3"/>
    <x v="10"/>
    <s v="ปริญญาตรี"/>
    <x v="0"/>
    <s v="ปกติ"/>
    <s v=" สก322 "/>
    <s v="การจัดการธุรกิจเกษตรสมัยใหม่"/>
    <s v=" 3 (2-2-5)"/>
    <n v="3"/>
    <n v="2"/>
    <n v="2"/>
    <n v="5"/>
    <s v="1 "/>
    <n v="49"/>
    <s v=" W"/>
    <n v="147"/>
    <n v="8.1666666666666661"/>
    <n v="8.1666666666666661"/>
    <n v="0"/>
    <n v="8.1666666666666661"/>
  </r>
  <r>
    <s v="คณะผลิตกรรมการเกษตร"/>
    <x v="3"/>
    <x v="3"/>
    <x v="10"/>
    <s v="ปริญญาตรี"/>
    <x v="0"/>
    <s v="ปกติ"/>
    <s v=" สก351 "/>
    <s v="การพัฒนาชุมชนและสังคมเกษตร"/>
    <s v=" 3 (3-0-6)"/>
    <n v="3"/>
    <n v="3"/>
    <n v="0"/>
    <n v="6"/>
    <s v="1 "/>
    <n v="41"/>
    <s v=" W"/>
    <n v="123"/>
    <n v="6.833333333333333"/>
    <n v="6.833333333333333"/>
    <n v="0"/>
    <n v="6.833333333333333"/>
  </r>
  <r>
    <s v="คณะผลิตกรรมการเกษตร"/>
    <x v="3"/>
    <x v="3"/>
    <x v="10"/>
    <s v="ปริญญาตรี"/>
    <x v="0"/>
    <s v="ปกติ"/>
    <s v=" สก415 "/>
    <s v="การสื่อสารเพื่อชุมชน"/>
    <s v=" 3 (2-2-5)"/>
    <n v="3"/>
    <n v="2"/>
    <n v="2"/>
    <n v="5"/>
    <s v="1 "/>
    <n v="49"/>
    <s v=" W"/>
    <n v="147"/>
    <n v="8.1666666666666661"/>
    <n v="8.1666666666666661"/>
    <n v="0"/>
    <n v="8.1666666666666661"/>
  </r>
  <r>
    <s v="คณะผลิตกรรมการเกษตร"/>
    <x v="3"/>
    <x v="3"/>
    <x v="10"/>
    <s v="ปริญญาตรี"/>
    <x v="0"/>
    <s v="ปกติ"/>
    <s v=" สก459 "/>
    <s v="ชุมชนชนบทกับการพัฒนาการเกษตร"/>
    <s v=" 3 (3-0-6)"/>
    <n v="3"/>
    <n v="3"/>
    <n v="0"/>
    <n v="6"/>
    <s v="1 "/>
    <n v="50"/>
    <s v=" W"/>
    <n v="150"/>
    <n v="8.3333333333333339"/>
    <n v="8.3333333333333339"/>
    <n v="0"/>
    <n v="8.3333333333333339"/>
  </r>
  <r>
    <s v="คณะผลิตกรรมการเกษตร"/>
    <x v="1"/>
    <x v="1"/>
    <x v="1"/>
    <s v="ปริญญาตรี"/>
    <x v="0"/>
    <s v="ปกติ"/>
    <s v=" อพ499 "/>
    <s v="สัมมนา"/>
    <s v=" 1 (0-2-1)"/>
    <n v="1"/>
    <n v="0"/>
    <n v="2"/>
    <n v="1"/>
    <s v="1 "/>
    <n v="7"/>
    <s v=" W"/>
    <n v="7"/>
    <n v="0.3888888888888889"/>
    <n v="0.3888888888888889"/>
    <n v="0"/>
    <n v="0.3888888888888889"/>
  </r>
  <r>
    <s v="คณะผลิตกรรมการเกษตร"/>
    <x v="1"/>
    <x v="1"/>
    <x v="13"/>
    <s v="ปริญญาตรี"/>
    <x v="0"/>
    <s v="ปกติ"/>
    <s v=" อพ499 "/>
    <s v="สัมมนา"/>
    <s v=" 1 (0-2-1)"/>
    <n v="1"/>
    <n v="0"/>
    <n v="2"/>
    <n v="1"/>
    <s v="2 "/>
    <n v="7"/>
    <s v=" W"/>
    <n v="7"/>
    <n v="0.3888888888888889"/>
    <n v="0.3888888888888889"/>
    <n v="0"/>
    <n v="0.3888888888888889"/>
  </r>
  <r>
    <s v="คณะผลิตกรรมการเกษตร"/>
    <x v="1"/>
    <x v="1"/>
    <x v="2"/>
    <s v="ปริญญาตรี"/>
    <x v="0"/>
    <s v="ปกติ"/>
    <s v=" อพ499 "/>
    <s v="สัมมนา"/>
    <s v=" 1 (0-2-1)"/>
    <n v="1"/>
    <n v="0"/>
    <n v="2"/>
    <n v="1"/>
    <s v="3 "/>
    <n v="3"/>
    <s v=" W"/>
    <n v="3"/>
    <n v="0.16666666666666666"/>
    <n v="0.16666666666666666"/>
    <n v="0"/>
    <n v="0.16666666666666666"/>
  </r>
  <r>
    <s v="คณะผลิตกรรมการเกษตร"/>
    <x v="0"/>
    <x v="0"/>
    <x v="0"/>
    <s v="ปริญญาตรี"/>
    <x v="1"/>
    <s v="ปกติ"/>
    <s v=" 10100214 "/>
    <s v="เกษตรเพื่อชีวิต"/>
    <s v=" 3 (3-0-6)"/>
    <n v="3"/>
    <n v="3"/>
    <n v="0"/>
    <n v="6"/>
    <s v="1 "/>
    <n v="475"/>
    <s v=" W"/>
    <n v="1425"/>
    <n v="79.166666666666671"/>
    <n v="79.166666666666671"/>
    <n v="0"/>
    <n v="79.166666666666671"/>
  </r>
  <r>
    <s v="คณะผลิตกรรมการเกษตร"/>
    <x v="0"/>
    <x v="0"/>
    <x v="0"/>
    <s v="ปริญญาตรี"/>
    <x v="1"/>
    <s v="ปกติ"/>
    <s v=" 10100214 "/>
    <s v="เกษตรเพื่อชีวิต"/>
    <s v=" 3 (3-0-6)"/>
    <n v="3"/>
    <n v="3"/>
    <n v="0"/>
    <n v="6"/>
    <s v="2 "/>
    <n v="428"/>
    <s v=" W"/>
    <n v="1284"/>
    <n v="71.333333333333329"/>
    <n v="71.333333333333329"/>
    <n v="0"/>
    <n v="71.333333333333329"/>
  </r>
  <r>
    <s v="คณะผลิตกรรมการเกษตร"/>
    <x v="0"/>
    <x v="0"/>
    <x v="0"/>
    <s v="ปริญญาตรี"/>
    <x v="1"/>
    <s v="ปกติ"/>
    <s v=" 10100214 "/>
    <s v="เกษตรเพื่อชีวิต"/>
    <s v=" 3 (3-0-6)"/>
    <n v="3"/>
    <n v="3"/>
    <n v="0"/>
    <n v="6"/>
    <s v="3 "/>
    <n v="490"/>
    <s v=" W"/>
    <n v="1470"/>
    <n v="81.666666666666671"/>
    <n v="81.666666666666671"/>
    <n v="0"/>
    <n v="81.666666666666671"/>
  </r>
  <r>
    <s v="คณะผลิตกรรมการเกษตร"/>
    <x v="1"/>
    <x v="1"/>
    <x v="1"/>
    <s v="ปริญญาตรี"/>
    <x v="1"/>
    <s v="ปกติ"/>
    <s v=" 10100402 "/>
    <s v="เทคโนโลยีการผลิตศัตรูธรรมชาติ"/>
    <s v=" 3 (2-3-5)"/>
    <n v="3"/>
    <n v="2"/>
    <n v="3"/>
    <n v="5"/>
    <s v="1 "/>
    <n v="43"/>
    <s v=" W"/>
    <n v="129"/>
    <n v="7.166666666666667"/>
    <n v="7.166666666666667"/>
    <n v="0"/>
    <n v="7.166666666666667"/>
  </r>
  <r>
    <s v="คณะผลิตกรรมการเกษตร"/>
    <x v="1"/>
    <x v="1"/>
    <x v="1"/>
    <s v="ปริญญาตรี"/>
    <x v="1"/>
    <s v="ปกติ"/>
    <s v=" 10100403 "/>
    <s v="แมลงกินได้"/>
    <s v=" 3 (2-3-5)"/>
    <n v="3"/>
    <n v="2"/>
    <n v="3"/>
    <n v="5"/>
    <s v="1 "/>
    <n v="40"/>
    <s v=" W"/>
    <n v="120"/>
    <n v="6.666666666666667"/>
    <n v="6.666666666666667"/>
    <n v="0"/>
    <n v="6.666666666666667"/>
  </r>
  <r>
    <s v="คณะผลิตกรรมการเกษตร"/>
    <x v="1"/>
    <x v="1"/>
    <x v="2"/>
    <s v="ปริญญาตรี"/>
    <x v="1"/>
    <s v="ปกติ"/>
    <s v=" 10100410 "/>
    <s v="พืชทะเลทราย"/>
    <s v=" 3 (2-3-5)"/>
    <n v="3"/>
    <n v="2"/>
    <n v="3"/>
    <n v="5"/>
    <s v="1 "/>
    <n v="47"/>
    <s v=" W"/>
    <n v="141"/>
    <n v="7.833333333333333"/>
    <n v="7.833333333333333"/>
    <n v="0"/>
    <n v="7.833333333333333"/>
  </r>
  <r>
    <s v="คณะผลิตกรรมการเกษตร"/>
    <x v="1"/>
    <x v="1"/>
    <x v="2"/>
    <s v="ปริญญาตรี"/>
    <x v="1"/>
    <s v="ปกติ"/>
    <s v=" 10100410 "/>
    <s v="พืชทะเลทราย"/>
    <s v=" 3 (2-3-5)"/>
    <n v="3"/>
    <n v="2"/>
    <n v="3"/>
    <n v="5"/>
    <s v="2 "/>
    <n v="44"/>
    <s v=" W"/>
    <n v="132"/>
    <n v="7.333333333333333"/>
    <n v="7.333333333333333"/>
    <n v="0"/>
    <n v="7.333333333333333"/>
  </r>
  <r>
    <s v="คณะผลิตกรรมการเกษตร"/>
    <x v="1"/>
    <x v="1"/>
    <x v="3"/>
    <s v="ปริญญาตรี"/>
    <x v="1"/>
    <s v="ปกติ"/>
    <s v=" 10100413 "/>
    <s v="การพัฒนาชนบทตามภูมิสังคมไทย"/>
    <s v=" 3 (3-0-6)"/>
    <n v="3"/>
    <n v="3"/>
    <n v="0"/>
    <n v="6"/>
    <s v="1 "/>
    <n v="197"/>
    <s v=" W"/>
    <n v="591"/>
    <n v="32.833333333333336"/>
    <n v="32.833333333333336"/>
    <n v="0"/>
    <n v="32.833333333333336"/>
  </r>
  <r>
    <s v="คณะผลิตกรรมการเกษตร"/>
    <x v="1"/>
    <x v="1"/>
    <x v="4"/>
    <s v="ปริญญาตรี"/>
    <x v="1"/>
    <s v="ปกติ"/>
    <s v=" 10100416 "/>
    <s v="การประยุกต์ใช้โดรนเพื่อการเกษตรและสิ่งแวดล้อม"/>
    <s v=" 3 (2-3-5)"/>
    <n v="3"/>
    <n v="2"/>
    <n v="3"/>
    <n v="5"/>
    <s v="1 "/>
    <n v="57"/>
    <s v=" W"/>
    <n v="171"/>
    <n v="9.5"/>
    <n v="9.5"/>
    <n v="0"/>
    <n v="9.5"/>
  </r>
  <r>
    <s v="คณะผลิตกรรมการเกษตร"/>
    <x v="1"/>
    <x v="1"/>
    <x v="5"/>
    <s v="ปริญญาตรี"/>
    <x v="1"/>
    <s v="ปกติ"/>
    <s v=" 10100417 "/>
    <s v="พฤกษเคมีประยุกต์ด้านอารักขาพืช"/>
    <s v=" 3 (2-3-5)"/>
    <n v="3"/>
    <n v="2"/>
    <n v="3"/>
    <n v="5"/>
    <s v="1 "/>
    <n v="57"/>
    <s v=" W"/>
    <n v="171"/>
    <n v="9.5"/>
    <n v="9.5"/>
    <n v="0"/>
    <n v="9.5"/>
  </r>
  <r>
    <s v="คณะผลิตกรรมการเกษตร"/>
    <x v="1"/>
    <x v="1"/>
    <x v="4"/>
    <s v="ปริญญาตรี"/>
    <x v="1"/>
    <s v="ปกติ"/>
    <s v=" 10100418 "/>
    <s v="เทคโนโลยีการผลิตกาแฟคุณภาพ"/>
    <s v=" 3 (2-3-5)"/>
    <n v="3"/>
    <n v="2"/>
    <n v="3"/>
    <n v="5"/>
    <s v="1 "/>
    <n v="57"/>
    <s v=" W"/>
    <n v="171"/>
    <n v="9.5"/>
    <n v="9.5"/>
    <n v="0"/>
    <n v="9.5"/>
  </r>
  <r>
    <s v="คณะผลิตกรรมการเกษตร"/>
    <x v="1"/>
    <x v="1"/>
    <x v="3"/>
    <s v="ปริญญาตรี"/>
    <x v="1"/>
    <s v="ปกติ"/>
    <s v=" 10100420 "/>
    <s v="กัญชง กัญชา และพืชกระท่อม : พืชเสพติดสู่พืชเศรษฐกิจชนิดใหม่"/>
    <s v=" 3 (3-0-6)"/>
    <n v="3"/>
    <n v="3"/>
    <n v="0"/>
    <n v="6"/>
    <s v="1 "/>
    <n v="268"/>
    <s v=" W"/>
    <n v="804"/>
    <n v="44.666666666666664"/>
    <n v="44.666666666666664"/>
    <n v="0"/>
    <n v="44.666666666666664"/>
  </r>
  <r>
    <s v="คณะผลิตกรรมการเกษตร"/>
    <x v="1"/>
    <x v="1"/>
    <x v="11"/>
    <s v="ปริญญาตรี"/>
    <x v="1"/>
    <s v="ปกติ"/>
    <s v=" 10100496 "/>
    <s v="สัมมนา"/>
    <s v=" 1 (0-2-1)"/>
    <n v="1"/>
    <n v="0"/>
    <n v="2"/>
    <n v="1"/>
    <s v="1 "/>
    <n v="44"/>
    <s v=" W"/>
    <n v="44"/>
    <n v="2.4444444444444446"/>
    <n v="2.4444444444444446"/>
    <n v="0"/>
    <n v="2.4444444444444446"/>
  </r>
  <r>
    <s v="คณะผลิตกรรมการเกษตร"/>
    <x v="1"/>
    <x v="1"/>
    <x v="15"/>
    <s v="ปริญญาตรี"/>
    <x v="1"/>
    <s v="ปกติ"/>
    <s v=" 10100496 "/>
    <s v="สัมมนา"/>
    <s v=" 1 (0-2-1)"/>
    <n v="1"/>
    <n v="0"/>
    <n v="2"/>
    <n v="1"/>
    <s v="1 "/>
    <n v="10"/>
    <s v=" W"/>
    <n v="10"/>
    <n v="0.55555555555555558"/>
    <n v="0.55555555555555558"/>
    <n v="0"/>
    <n v="0.55555555555555558"/>
  </r>
  <r>
    <s v="คณะผลิตกรรมการเกษตร"/>
    <x v="2"/>
    <x v="2"/>
    <x v="9"/>
    <s v="ปริญญาตรี"/>
    <x v="1"/>
    <s v="ปกติ"/>
    <s v=" 10100499 "/>
    <s v="การศึกษา หรือ ฝึกงาน หรือ ฝึกอบรมต่างประเทศ"/>
    <s v=" 6 (0-270-0)"/>
    <n v="6"/>
    <n v="0"/>
    <n v="270"/>
    <n v="0"/>
    <s v="1 "/>
    <n v="4"/>
    <s v=" W"/>
    <n v="24"/>
    <n v="1.3333333333333333"/>
    <n v="1.3333333333333333"/>
    <n v="0"/>
    <n v="1.3333333333333333"/>
  </r>
  <r>
    <s v="คณะผลิตกรรมการเกษตร"/>
    <x v="2"/>
    <x v="2"/>
    <x v="6"/>
    <s v="ปริญญาตรี"/>
    <x v="1"/>
    <s v="ปกติ"/>
    <s v=" 10102191 "/>
    <s v="การปฏิบัติงานฟาร์ม 1"/>
    <s v=" 1 (0-3-1)"/>
    <n v="1"/>
    <n v="0"/>
    <n v="3"/>
    <n v="1"/>
    <s v="1 "/>
    <n v="3"/>
    <s v=" W"/>
    <n v="3"/>
    <n v="0.16666666666666666"/>
    <n v="0.16666666666666666"/>
    <n v="0"/>
    <n v="0.16666666666666666"/>
  </r>
  <r>
    <s v="คณะผลิตกรรมการเกษตร"/>
    <x v="2"/>
    <x v="2"/>
    <x v="6"/>
    <s v="ปริญญาตรี"/>
    <x v="1"/>
    <s v="ปกติ"/>
    <s v=" 10102192 "/>
    <s v="การปฏิบัติงานฟาร์ม 2"/>
    <s v=" 1 (0-3-1)"/>
    <n v="1"/>
    <n v="0"/>
    <n v="3"/>
    <n v="1"/>
    <s v="1 "/>
    <n v="172"/>
    <s v=" W"/>
    <n v="172"/>
    <n v="9.5555555555555554"/>
    <n v="9.5555555555555554"/>
    <n v="0"/>
    <n v="9.5555555555555554"/>
  </r>
  <r>
    <s v="คณะผลิตกรรมการเกษตร"/>
    <x v="2"/>
    <x v="2"/>
    <x v="8"/>
    <s v="ปริญญาตรี"/>
    <x v="1"/>
    <s v="ปกติ"/>
    <s v=" 10102291 "/>
    <s v="การปฏิบัติงานฟาร์มพืชสวน 1"/>
    <s v=" 1 (0-3-1)"/>
    <n v="1"/>
    <n v="0"/>
    <n v="3"/>
    <n v="1"/>
    <s v="1 "/>
    <n v="0"/>
    <s v=" W"/>
    <n v="0"/>
    <n v="0"/>
    <n v="0"/>
    <n v="0"/>
    <n v="0"/>
  </r>
  <r>
    <s v="คณะผลิตกรรมการเกษตร"/>
    <x v="2"/>
    <x v="2"/>
    <x v="8"/>
    <s v="ปริญญาตรี"/>
    <x v="1"/>
    <s v="ปกติ"/>
    <s v=" 10102292 "/>
    <s v="การปฏิบัติงานฟาร์มพืชสวน 2"/>
    <s v=" 1 (0-3-1)"/>
    <n v="1"/>
    <n v="0"/>
    <n v="3"/>
    <n v="1"/>
    <s v="1 "/>
    <n v="32"/>
    <s v=" W"/>
    <n v="32"/>
    <n v="1.7777777777777777"/>
    <n v="1.7777777777777777"/>
    <n v="0"/>
    <n v="1.7777777777777777"/>
  </r>
  <r>
    <s v="คณะผลิตกรรมการเกษตร"/>
    <x v="2"/>
    <x v="2"/>
    <x v="9"/>
    <s v="ปริญญาตรี"/>
    <x v="1"/>
    <s v="ปกติ"/>
    <s v=" 10102292 "/>
    <s v="การปฏิบัติงานฟาร์มพืชสวน 2"/>
    <s v=" 1 (0-3-1)"/>
    <n v="1"/>
    <n v="0"/>
    <n v="3"/>
    <n v="1"/>
    <s v="2 "/>
    <n v="60"/>
    <s v=" W"/>
    <n v="60"/>
    <n v="3.3333333333333335"/>
    <n v="3.3333333333333335"/>
    <n v="0"/>
    <n v="3.3333333333333335"/>
  </r>
  <r>
    <s v="คณะผลิตกรรมการเกษตร"/>
    <x v="2"/>
    <x v="2"/>
    <x v="7"/>
    <s v="ปริญญาตรี"/>
    <x v="1"/>
    <s v="ปกติ"/>
    <s v=" 10102292 "/>
    <s v="การปฏิบัติงานฟาร์มพืชสวน 2"/>
    <s v=" 1 (0-3-1)"/>
    <n v="1"/>
    <n v="0"/>
    <n v="3"/>
    <n v="1"/>
    <s v="3 "/>
    <n v="68"/>
    <s v=" W"/>
    <n v="68"/>
    <n v="3.7777777777777777"/>
    <n v="3.7777777777777777"/>
    <n v="0"/>
    <n v="3.7777777777777777"/>
  </r>
  <r>
    <s v="คณะผลิตกรรมการเกษตร"/>
    <x v="2"/>
    <x v="2"/>
    <x v="9"/>
    <s v="ปริญญาตรี"/>
    <x v="1"/>
    <s v="ปกติ"/>
    <s v=" 10102311 "/>
    <s v="เกษตรอินทรีย์"/>
    <s v=" 3 (2-3-5)"/>
    <n v="3"/>
    <n v="2"/>
    <n v="3"/>
    <n v="5"/>
    <s v="1 "/>
    <n v="18"/>
    <s v=" W"/>
    <n v="54"/>
    <n v="3"/>
    <n v="3"/>
    <n v="0"/>
    <n v="3"/>
  </r>
  <r>
    <s v="คณะผลิตกรรมการเกษตร"/>
    <x v="2"/>
    <x v="2"/>
    <x v="6"/>
    <s v="ปริญญาตรี"/>
    <x v="1"/>
    <s v="ปกติ"/>
    <s v=" 10102330 "/>
    <s v="สรีรวิทยาพืชสวน"/>
    <s v=" 3 (2-3-5)"/>
    <n v="3"/>
    <n v="2"/>
    <n v="3"/>
    <n v="5"/>
    <s v="1 "/>
    <n v="120"/>
    <s v=" W"/>
    <n v="360"/>
    <n v="20"/>
    <n v="20"/>
    <n v="0"/>
    <n v="20"/>
  </r>
  <r>
    <s v="คณะผลิตกรรมการเกษตร"/>
    <x v="2"/>
    <x v="2"/>
    <x v="8"/>
    <s v="ปริญญาตรี"/>
    <x v="1"/>
    <s v="ปกติ"/>
    <s v=" 10102351 "/>
    <s v="เทคโนโลยีชีวภาพพืชสวน"/>
    <s v=" 3 (2-3-5)"/>
    <n v="3"/>
    <n v="2"/>
    <n v="3"/>
    <n v="5"/>
    <s v="1 "/>
    <n v="23"/>
    <s v=" W"/>
    <n v="69"/>
    <n v="3.8333333333333335"/>
    <n v="3.8333333333333335"/>
    <n v="0"/>
    <n v="3.8333333333333335"/>
  </r>
  <r>
    <s v="คณะผลิตกรรมการเกษตร"/>
    <x v="2"/>
    <x v="2"/>
    <x v="8"/>
    <s v="ปริญญาตรี"/>
    <x v="1"/>
    <s v="ปกติ"/>
    <s v=" 10102393 "/>
    <s v="การปฏิบัติงานฟาร์มพืชสวน 3"/>
    <s v=" 1 (0-3-1)"/>
    <n v="1"/>
    <n v="0"/>
    <n v="3"/>
    <n v="1"/>
    <s v="1 "/>
    <n v="2"/>
    <s v=" W"/>
    <n v="2"/>
    <n v="0.1111111111111111"/>
    <n v="0.1111111111111111"/>
    <n v="0"/>
    <n v="0.1111111111111111"/>
  </r>
  <r>
    <s v="คณะผลิตกรรมการเกษตร"/>
    <x v="2"/>
    <x v="2"/>
    <x v="8"/>
    <s v="ปริญญาตรี"/>
    <x v="1"/>
    <s v="ปกติ"/>
    <s v=" 10102394 "/>
    <s v="การปฏิบัติงานฟาร์มพืชสวน 4"/>
    <s v=" 1 (0-3-1)"/>
    <n v="1"/>
    <n v="0"/>
    <n v="3"/>
    <n v="1"/>
    <s v="1 "/>
    <n v="50"/>
    <s v=" W"/>
    <n v="50"/>
    <n v="2.7777777777777777"/>
    <n v="2.7777777777777777"/>
    <n v="0"/>
    <n v="2.7777777777777777"/>
  </r>
  <r>
    <s v="คณะผลิตกรรมการเกษตร"/>
    <x v="2"/>
    <x v="2"/>
    <x v="9"/>
    <s v="ปริญญาตรี"/>
    <x v="1"/>
    <s v="ปกติ"/>
    <s v=" 10102394 "/>
    <s v="การปฏิบัติงานฟาร์มพืชสวน 4"/>
    <s v=" 1 (0-3-1)"/>
    <n v="1"/>
    <n v="0"/>
    <n v="3"/>
    <n v="1"/>
    <s v="2 "/>
    <n v="67"/>
    <s v=" W"/>
    <n v="67"/>
    <n v="3.7222222222222223"/>
    <n v="3.7222222222222223"/>
    <n v="0"/>
    <n v="3.7222222222222223"/>
  </r>
  <r>
    <s v="คณะผลิตกรรมการเกษตร"/>
    <x v="2"/>
    <x v="2"/>
    <x v="7"/>
    <s v="ปริญญาตรี"/>
    <x v="1"/>
    <s v="ปกติ"/>
    <s v=" 10102394 "/>
    <s v="การปฏิบัติงานฟาร์มพืชสวน 4"/>
    <s v=" 1 (0-3-1)"/>
    <n v="1"/>
    <n v="0"/>
    <n v="3"/>
    <n v="1"/>
    <s v="3 "/>
    <n v="88"/>
    <s v=" W"/>
    <n v="88"/>
    <n v="4.8888888888888893"/>
    <n v="4.8888888888888893"/>
    <n v="0"/>
    <n v="4.8888888888888893"/>
  </r>
  <r>
    <s v="คณะผลิตกรรมการเกษตร"/>
    <x v="2"/>
    <x v="2"/>
    <x v="6"/>
    <s v="ปริญญาตรี"/>
    <x v="1"/>
    <s v="ปกติ"/>
    <s v=" 10102420 "/>
    <s v="การปรับปรุงพันธุ์พืชสวน"/>
    <s v=" 3 (2-3-5)"/>
    <n v="3"/>
    <n v="2"/>
    <n v="3"/>
    <n v="5"/>
    <s v="1 "/>
    <n v="85"/>
    <s v=" W"/>
    <n v="255"/>
    <n v="14.166666666666666"/>
    <n v="14.166666666666666"/>
    <n v="0"/>
    <n v="14.166666666666666"/>
  </r>
  <r>
    <s v="คณะผลิตกรรมการเกษตร"/>
    <x v="2"/>
    <x v="2"/>
    <x v="9"/>
    <s v="ปริญญาตรี"/>
    <x v="1"/>
    <s v="ปกติ"/>
    <s v=" 10102423 "/>
    <s v="เทคโนโลยีเมล็ดพันธุ์พืชสวน"/>
    <s v=" 3 (2-3-5)"/>
    <n v="3"/>
    <n v="2"/>
    <n v="3"/>
    <n v="5"/>
    <s v="1 "/>
    <n v="33"/>
    <s v=" W"/>
    <n v="99"/>
    <n v="5.5"/>
    <n v="5.5"/>
    <n v="0"/>
    <n v="5.5"/>
  </r>
  <r>
    <s v="คณะผลิตกรรมการเกษตร"/>
    <x v="2"/>
    <x v="2"/>
    <x v="9"/>
    <s v="ปริญญาตรี"/>
    <x v="1"/>
    <s v="ปกติ"/>
    <s v=" 10102423 "/>
    <s v="เทคโนโลยีเมล็ดพันธุ์พืชสวน"/>
    <s v=" 3 (2-3-5)"/>
    <n v="3"/>
    <n v="2"/>
    <n v="3"/>
    <n v="5"/>
    <s v="2 "/>
    <n v="32"/>
    <s v=" W"/>
    <n v="96"/>
    <n v="5.333333333333333"/>
    <n v="5.333333333333333"/>
    <n v="0"/>
    <n v="5.333333333333333"/>
  </r>
  <r>
    <s v="คณะผลิตกรรมการเกษตร"/>
    <x v="2"/>
    <x v="2"/>
    <x v="7"/>
    <s v="ปริญญาตรี"/>
    <x v="1"/>
    <s v="ปกติ"/>
    <s v=" 10102430 "/>
    <s v="สรีรวิทยาหลังการเก็บเกี่ยวพืชสวน"/>
    <s v=" 3 (2-3-5)"/>
    <n v="3"/>
    <n v="2"/>
    <n v="3"/>
    <n v="5"/>
    <s v="1 "/>
    <n v="38"/>
    <s v=" W"/>
    <n v="114"/>
    <n v="6.333333333333333"/>
    <n v="6.333333333333333"/>
    <n v="0"/>
    <n v="6.333333333333333"/>
  </r>
  <r>
    <s v="คณะผลิตกรรมการเกษตร"/>
    <x v="2"/>
    <x v="2"/>
    <x v="7"/>
    <s v="ปริญญาตรี"/>
    <x v="1"/>
    <s v="ปกติ"/>
    <s v=" 10102430 "/>
    <s v="สรีรวิทยาหลังการเก็บเกี่ยวพืชสวน"/>
    <s v=" 3 (2-3-5)"/>
    <n v="3"/>
    <n v="2"/>
    <n v="3"/>
    <n v="5"/>
    <s v="2 "/>
    <n v="50"/>
    <s v=" W"/>
    <n v="150"/>
    <n v="8.3333333333333339"/>
    <n v="8.3333333333333339"/>
    <n v="0"/>
    <n v="8.3333333333333339"/>
  </r>
  <r>
    <s v="คณะผลิตกรรมการเกษตร"/>
    <x v="2"/>
    <x v="2"/>
    <x v="7"/>
    <s v="ปริญญาตรี"/>
    <x v="1"/>
    <s v="ปกติ"/>
    <s v=" 10102446 "/>
    <s v="การจัดการทางพืชสวนในกระแสโลกาภิวัตน์"/>
    <s v=" 3 (2-3-5)"/>
    <n v="3"/>
    <n v="2"/>
    <n v="3"/>
    <n v="5"/>
    <s v="1 "/>
    <n v="5"/>
    <s v=" W"/>
    <n v="15"/>
    <n v="0.83333333333333337"/>
    <n v="0.83333333333333337"/>
    <n v="0"/>
    <n v="0.83333333333333337"/>
  </r>
  <r>
    <s v="คณะผลิตกรรมการเกษตร"/>
    <x v="2"/>
    <x v="2"/>
    <x v="7"/>
    <s v="ปริญญาตรี"/>
    <x v="1"/>
    <s v="ปกติ"/>
    <s v=" 10102474 "/>
    <s v="การผลิตพืชสวนที่ดีและเหมาะสม"/>
    <s v=" 3 (2-3-5)"/>
    <n v="3"/>
    <n v="2"/>
    <n v="3"/>
    <n v="5"/>
    <s v="1 "/>
    <n v="3"/>
    <s v=" W"/>
    <n v="9"/>
    <n v="0.5"/>
    <n v="0.5"/>
    <n v="0"/>
    <n v="0.5"/>
  </r>
  <r>
    <s v="คณะผลิตกรรมการเกษตร"/>
    <x v="2"/>
    <x v="2"/>
    <x v="8"/>
    <s v="ปริญญาตรี"/>
    <x v="1"/>
    <s v="ปกติ"/>
    <s v=" 10103210 "/>
    <s v="การขยายพันธุ์ไม้ดอกไม้ประดับ"/>
    <s v=" 3 (2-3-5)"/>
    <n v="3"/>
    <n v="2"/>
    <n v="3"/>
    <n v="5"/>
    <s v="1 "/>
    <n v="40"/>
    <s v=" W"/>
    <n v="120"/>
    <n v="6.666666666666667"/>
    <n v="6.666666666666667"/>
    <n v="0"/>
    <n v="6.666666666666667"/>
  </r>
  <r>
    <s v="คณะผลิตกรรมการเกษตร"/>
    <x v="2"/>
    <x v="2"/>
    <x v="8"/>
    <s v="ปริญญาตรี"/>
    <x v="1"/>
    <s v="ปกติ"/>
    <s v=" 10103300 "/>
    <s v="วัสดุพืชพรรณและการจำแนกไม้ดอก"/>
    <s v=" 3 (2-3-5)"/>
    <n v="3"/>
    <n v="2"/>
    <n v="3"/>
    <n v="5"/>
    <s v="1 "/>
    <n v="24"/>
    <s v=" W"/>
    <n v="72"/>
    <n v="4"/>
    <n v="4"/>
    <n v="0"/>
    <n v="4"/>
  </r>
  <r>
    <s v="คณะผลิตกรรมการเกษตร"/>
    <x v="2"/>
    <x v="2"/>
    <x v="8"/>
    <s v="ปริญญาตรี"/>
    <x v="1"/>
    <s v="ปกติ"/>
    <s v=" 10103303 "/>
    <s v="กล้วยไม้เบื้องต้น"/>
    <s v=" 3 (2-3-5)"/>
    <n v="3"/>
    <n v="2"/>
    <n v="3"/>
    <n v="5"/>
    <s v="1 "/>
    <n v="52"/>
    <s v=" W"/>
    <n v="156"/>
    <n v="8.6666666666666661"/>
    <n v="8.6666666666666661"/>
    <n v="0"/>
    <n v="8.6666666666666661"/>
  </r>
  <r>
    <s v="คณะผลิตกรรมการเกษตร"/>
    <x v="2"/>
    <x v="2"/>
    <x v="8"/>
    <s v="ปริญญาตรี"/>
    <x v="1"/>
    <s v="ปกติ"/>
    <s v=" 10103410 "/>
    <s v="การผลิตไม้ดอกเชิงพาณิชย์"/>
    <s v=" 3 (2-3-5)"/>
    <n v="3"/>
    <n v="2"/>
    <n v="3"/>
    <n v="5"/>
    <s v="1 "/>
    <n v="50"/>
    <s v=" W"/>
    <n v="150"/>
    <n v="8.3333333333333339"/>
    <n v="8.3333333333333339"/>
    <n v="0"/>
    <n v="8.3333333333333339"/>
  </r>
  <r>
    <s v="คณะผลิตกรรมการเกษตร"/>
    <x v="2"/>
    <x v="2"/>
    <x v="8"/>
    <s v="ปริญญาตรี"/>
    <x v="1"/>
    <s v="ปกติ"/>
    <s v=" 10103422 "/>
    <s v="การผลิตและเทคโนโลยีเมล็ดพันธุ์ไม้ดอก"/>
    <s v=" 3 (2-3-5)"/>
    <n v="3"/>
    <n v="2"/>
    <n v="3"/>
    <n v="5"/>
    <s v="1 "/>
    <n v="20"/>
    <s v=" W"/>
    <n v="60"/>
    <n v="3.3333333333333335"/>
    <n v="3.3333333333333335"/>
    <n v="0"/>
    <n v="3.3333333333333335"/>
  </r>
  <r>
    <s v="คณะผลิตกรรมการเกษตร"/>
    <x v="2"/>
    <x v="2"/>
    <x v="9"/>
    <s v="ปริญญาตรี"/>
    <x v="1"/>
    <s v="ปกติ"/>
    <s v=" 10104301 "/>
    <s v="หลักการผลิตผัก"/>
    <s v=" 3 (2-3-5)"/>
    <n v="3"/>
    <n v="2"/>
    <n v="3"/>
    <n v="5"/>
    <s v="1 "/>
    <n v="60"/>
    <s v=" W"/>
    <n v="180"/>
    <n v="10"/>
    <n v="10"/>
    <n v="0"/>
    <n v="10"/>
  </r>
  <r>
    <s v="คณะผลิตกรรมการเกษตร"/>
    <x v="2"/>
    <x v="2"/>
    <x v="9"/>
    <s v="ปริญญาตรี"/>
    <x v="1"/>
    <s v="ปกติ"/>
    <s v=" 10104413 "/>
    <s v="การผลิตเห็ด"/>
    <s v=" 3 (2-3-5)"/>
    <n v="3"/>
    <n v="2"/>
    <n v="3"/>
    <n v="5"/>
    <s v="1 "/>
    <n v="7"/>
    <s v=" W"/>
    <n v="21"/>
    <n v="1.1666666666666667"/>
    <n v="1.1666666666666667"/>
    <n v="0"/>
    <n v="1.1666666666666667"/>
  </r>
  <r>
    <s v="คณะผลิตกรรมการเกษตร"/>
    <x v="2"/>
    <x v="2"/>
    <x v="9"/>
    <s v="ปริญญาตรี"/>
    <x v="1"/>
    <s v="ปกติ"/>
    <s v=" 10104421 "/>
    <s v="การผลิตเมล็ดพันธุ์ผัก"/>
    <s v=" 3 (2-3-5)"/>
    <n v="3"/>
    <n v="2"/>
    <n v="3"/>
    <n v="5"/>
    <s v="1 "/>
    <n v="47"/>
    <s v=" W"/>
    <n v="141"/>
    <n v="7.833333333333333"/>
    <n v="7.833333333333333"/>
    <n v="0"/>
    <n v="7.833333333333333"/>
  </r>
  <r>
    <s v="คณะผลิตกรรมการเกษตร"/>
    <x v="2"/>
    <x v="2"/>
    <x v="9"/>
    <s v="ปริญญาตรี"/>
    <x v="1"/>
    <s v="ปกติ"/>
    <s v=" 10104452 "/>
    <s v="เทคโนโลยีการผลิตผัก"/>
    <s v=" 3 (2-3-5)"/>
    <n v="3"/>
    <n v="2"/>
    <n v="3"/>
    <n v="5"/>
    <s v="1 "/>
    <n v="67"/>
    <s v=" W"/>
    <n v="201"/>
    <n v="11.166666666666666"/>
    <n v="11.166666666666666"/>
    <n v="0"/>
    <n v="11.166666666666666"/>
  </r>
  <r>
    <s v="คณะผลิตกรรมการเกษตร"/>
    <x v="2"/>
    <x v="2"/>
    <x v="9"/>
    <s v="ปริญญาตรี"/>
    <x v="1"/>
    <s v="ปกติ"/>
    <s v=" 10104466 "/>
    <s v="ผักสวนครัว"/>
    <s v=" 3 (2-3-5)"/>
    <n v="3"/>
    <n v="2"/>
    <n v="3"/>
    <n v="5"/>
    <s v="1 "/>
    <n v="49"/>
    <s v=" W"/>
    <n v="147"/>
    <n v="8.1666666666666661"/>
    <n v="8.1666666666666661"/>
    <n v="0"/>
    <n v="8.1666666666666661"/>
  </r>
  <r>
    <s v="คณะผลิตกรรมการเกษตร"/>
    <x v="2"/>
    <x v="2"/>
    <x v="7"/>
    <s v="ปริญญาตรี"/>
    <x v="1"/>
    <s v="ปกติ"/>
    <s v=" 10105302 "/>
    <s v="ไม้ผลเบื้องต้น"/>
    <s v=" 3 (2-3-5)"/>
    <n v="3"/>
    <n v="2"/>
    <n v="3"/>
    <n v="5"/>
    <s v="1 "/>
    <n v="68"/>
    <s v=" W"/>
    <n v="204"/>
    <n v="11.333333333333334"/>
    <n v="11.333333333333334"/>
    <n v="0"/>
    <n v="11.333333333333334"/>
  </r>
  <r>
    <s v="คณะผลิตกรรมการเกษตร"/>
    <x v="2"/>
    <x v="2"/>
    <x v="7"/>
    <s v="ปริญญาตรี"/>
    <x v="1"/>
    <s v="ปกติ"/>
    <s v=" 10105416 "/>
    <s v="ไม้ผลเขตกึ่งร้อน"/>
    <s v=" 3 (2-3-5)"/>
    <n v="3"/>
    <n v="2"/>
    <n v="3"/>
    <n v="5"/>
    <s v="1 "/>
    <n v="87"/>
    <s v=" W"/>
    <n v="261"/>
    <n v="14.5"/>
    <n v="14.5"/>
    <n v="0"/>
    <n v="14.5"/>
  </r>
  <r>
    <s v="คณะผลิตกรรมการเกษตร"/>
    <x v="2"/>
    <x v="2"/>
    <x v="7"/>
    <s v="ปริญญาตรี"/>
    <x v="1"/>
    <s v="ปกติ"/>
    <s v=" 10105417 "/>
    <s v="ไม้ผลเขตหนาว"/>
    <s v=" 3 (2-3-5)"/>
    <n v="3"/>
    <n v="2"/>
    <n v="3"/>
    <n v="5"/>
    <s v="1 "/>
    <n v="85"/>
    <s v=" W"/>
    <n v="255"/>
    <n v="14.166666666666666"/>
    <n v="14.166666666666666"/>
    <n v="0"/>
    <n v="14.166666666666666"/>
  </r>
  <r>
    <s v="คณะผลิตกรรมการเกษตร"/>
    <x v="2"/>
    <x v="2"/>
    <x v="7"/>
    <s v="ปริญญาตรี"/>
    <x v="1"/>
    <s v="ปกติ"/>
    <s v=" 10105454 "/>
    <s v="ไม้ผลอุตสาหกรรม"/>
    <s v=" 3 (2-3-5)"/>
    <n v="3"/>
    <n v="2"/>
    <n v="3"/>
    <n v="5"/>
    <s v="1 "/>
    <n v="61"/>
    <s v=" W"/>
    <n v="183"/>
    <n v="10.166666666666666"/>
    <n v="10.166666666666666"/>
    <n v="0"/>
    <n v="10.166666666666666"/>
  </r>
  <r>
    <s v="คณะผลิตกรรมการเกษตร"/>
    <x v="3"/>
    <x v="3"/>
    <x v="10"/>
    <s v="ปริญญาตรี"/>
    <x v="1"/>
    <s v="ปกติ"/>
    <s v=" 10113302 "/>
    <s v="ระบบนิเวศวิทยาทางการเกษตรแบบยั่งยืน"/>
    <s v=" 3 (3-0-6)"/>
    <n v="3"/>
    <n v="3"/>
    <n v="0"/>
    <n v="6"/>
    <s v="1 "/>
    <n v="50"/>
    <s v=" W"/>
    <n v="150"/>
    <n v="8.3333333333333339"/>
    <n v="8.3333333333333339"/>
    <n v="0"/>
    <n v="8.3333333333333339"/>
  </r>
  <r>
    <s v="คณะผลิตกรรมการเกษตร"/>
    <x v="3"/>
    <x v="3"/>
    <x v="10"/>
    <s v="ปริญญาตรี"/>
    <x v="1"/>
    <s v="ปกติ"/>
    <s v=" 10113303 "/>
    <s v="ศาสตร์พระราชากับงานส่งเสริมการเกษตร"/>
    <s v=" 3 (3-0-6)"/>
    <n v="3"/>
    <n v="3"/>
    <n v="0"/>
    <n v="6"/>
    <s v="1 "/>
    <n v="45"/>
    <s v=" W"/>
    <n v="135"/>
    <n v="7.5"/>
    <n v="7.5"/>
    <n v="0"/>
    <n v="7.5"/>
  </r>
  <r>
    <s v="คณะผลิตกรรมการเกษตร"/>
    <x v="3"/>
    <x v="3"/>
    <x v="10"/>
    <s v="ปริญญาตรี"/>
    <x v="1"/>
    <s v="ปกติ"/>
    <s v=" 10113312 "/>
    <s v="การผลิตสื่อดิจิทัลทางการเกษตร"/>
    <s v=" 3 (2-2-5)"/>
    <n v="3"/>
    <n v="2"/>
    <n v="2"/>
    <n v="5"/>
    <s v="1 "/>
    <n v="39"/>
    <s v=" W"/>
    <n v="117"/>
    <n v="6.5"/>
    <n v="6.5"/>
    <n v="0"/>
    <n v="6.5"/>
  </r>
  <r>
    <s v="คณะผลิตกรรมการเกษตร"/>
    <x v="3"/>
    <x v="3"/>
    <x v="10"/>
    <s v="ปริญญาตรี"/>
    <x v="1"/>
    <s v="ปกติ"/>
    <s v=" 10113312 "/>
    <s v="การผลิตสื่อดิจิทัลทางการเกษตร"/>
    <s v=" 3 (2-2-5)"/>
    <n v="3"/>
    <n v="2"/>
    <n v="2"/>
    <n v="5"/>
    <s v="2 "/>
    <n v="45"/>
    <s v=" W"/>
    <n v="135"/>
    <n v="7.5"/>
    <n v="7.5"/>
    <n v="0"/>
    <n v="7.5"/>
  </r>
  <r>
    <s v="คณะผลิตกรรมการเกษตร"/>
    <x v="3"/>
    <x v="3"/>
    <x v="10"/>
    <s v="ปริญญาตรี"/>
    <x v="1"/>
    <s v="ปกติ"/>
    <s v=" 10113314 "/>
    <s v="การถ่ายภาพและการผลิตวีดิทัศน์ดิจิทัลทางการเกษตร"/>
    <s v=" 3 (2-2-5)"/>
    <n v="3"/>
    <n v="2"/>
    <n v="2"/>
    <n v="5"/>
    <s v="1 "/>
    <n v="38"/>
    <s v=" W"/>
    <n v="114"/>
    <n v="6.333333333333333"/>
    <n v="6.333333333333333"/>
    <n v="0"/>
    <n v="6.333333333333333"/>
  </r>
  <r>
    <s v="คณะผลิตกรรมการเกษตร"/>
    <x v="3"/>
    <x v="3"/>
    <x v="10"/>
    <s v="ปริญญาตรี"/>
    <x v="1"/>
    <s v="ปกติ"/>
    <s v=" 10113317 "/>
    <s v="การผลิตสื่อสิ่งพิมพ์ทางการเกษตร"/>
    <s v=" 3 (2-2-5)"/>
    <n v="3"/>
    <n v="2"/>
    <n v="2"/>
    <n v="5"/>
    <s v="1 "/>
    <n v="49"/>
    <s v=" W"/>
    <n v="147"/>
    <n v="8.1666666666666661"/>
    <n v="8.1666666666666661"/>
    <n v="0"/>
    <n v="8.1666666666666661"/>
  </r>
  <r>
    <s v="คณะผลิตกรรมการเกษตร"/>
    <x v="3"/>
    <x v="3"/>
    <x v="10"/>
    <s v="ปริญญาตรี"/>
    <x v="1"/>
    <s v="ปกติ"/>
    <s v=" 10113321 "/>
    <s v="การวิจัยทางการส่งเสริมการเกษตร"/>
    <s v=" 3 (2-2-5)"/>
    <n v="3"/>
    <n v="2"/>
    <n v="2"/>
    <n v="5"/>
    <s v="1 "/>
    <n v="38"/>
    <s v=" W"/>
    <n v="114"/>
    <n v="6.333333333333333"/>
    <n v="6.333333333333333"/>
    <n v="0"/>
    <n v="6.333333333333333"/>
  </r>
  <r>
    <s v="คณะผลิตกรรมการเกษตร"/>
    <x v="3"/>
    <x v="3"/>
    <x v="10"/>
    <s v="ปริญญาตรี"/>
    <x v="1"/>
    <s v="ปกติ"/>
    <s v=" 10113321 "/>
    <s v="การวิจัยทางการส่งเสริมการเกษตร"/>
    <s v=" 3 (2-2-5)"/>
    <n v="3"/>
    <n v="2"/>
    <n v="2"/>
    <n v="5"/>
    <s v="2 "/>
    <n v="44"/>
    <s v=" W"/>
    <n v="132"/>
    <n v="7.333333333333333"/>
    <n v="7.333333333333333"/>
    <n v="0"/>
    <n v="7.333333333333333"/>
  </r>
  <r>
    <s v="คณะผลิตกรรมการเกษตร"/>
    <x v="3"/>
    <x v="3"/>
    <x v="10"/>
    <s v="ปริญญาตรี"/>
    <x v="1"/>
    <s v="ปกติ"/>
    <s v=" 10113403 "/>
    <s v="การจัดการทรัพยากรและสิ่งแวดล้อมในชุมชน"/>
    <s v=" 3 (3-0-6)"/>
    <n v="3"/>
    <n v="3"/>
    <n v="0"/>
    <n v="6"/>
    <s v="1 "/>
    <n v="50"/>
    <s v=" W"/>
    <n v="150"/>
    <n v="8.3333333333333339"/>
    <n v="8.3333333333333339"/>
    <n v="0"/>
    <n v="8.3333333333333339"/>
  </r>
  <r>
    <s v="คณะผลิตกรรมการเกษตร"/>
    <x v="3"/>
    <x v="3"/>
    <x v="10"/>
    <s v="ปริญญาตรี"/>
    <x v="1"/>
    <s v="ปกติ"/>
    <s v=" 10113415 "/>
    <s v="การสื่อสารชุมชนเพื่องานส่งเสริมการเกษตร"/>
    <s v=" 3 (2-2-5)"/>
    <n v="3"/>
    <n v="2"/>
    <n v="2"/>
    <n v="5"/>
    <s v="1 "/>
    <n v="49"/>
    <s v=" W"/>
    <n v="147"/>
    <n v="8.1666666666666661"/>
    <n v="8.1666666666666661"/>
    <n v="0"/>
    <n v="8.1666666666666661"/>
  </r>
  <r>
    <s v="คณะผลิตกรรมการเกษตร"/>
    <x v="3"/>
    <x v="3"/>
    <x v="10"/>
    <s v="ปริญญาตรี"/>
    <x v="1"/>
    <s v="ปกติ"/>
    <s v=" 10113459 "/>
    <s v="การจัดการท่องเที่ยวเชิงเกษตร"/>
    <s v=" 3 (3-0-6)"/>
    <n v="3"/>
    <n v="3"/>
    <n v="0"/>
    <n v="6"/>
    <s v="1 "/>
    <n v="59"/>
    <s v=" W"/>
    <n v="177"/>
    <n v="9.8333333333333339"/>
    <n v="9.8333333333333339"/>
    <n v="0"/>
    <n v="9.8333333333333339"/>
  </r>
  <r>
    <s v="คณะผลิตกรรมการเกษตร"/>
    <x v="3"/>
    <x v="3"/>
    <x v="10"/>
    <s v="ปริญญาตรี"/>
    <x v="1"/>
    <s v="ปกติ"/>
    <s v=" 10113462 "/>
    <s v="การจัดการความรู้ในชุมชน"/>
    <s v=" 3 (2-2-5)"/>
    <n v="3"/>
    <n v="2"/>
    <n v="2"/>
    <n v="5"/>
    <s v="1 "/>
    <n v="54"/>
    <s v=" W"/>
    <n v="162"/>
    <n v="9"/>
    <n v="9"/>
    <n v="0"/>
    <n v="9"/>
  </r>
  <r>
    <s v="คณะผลิตกรรมการเกษตร"/>
    <x v="3"/>
    <x v="3"/>
    <x v="10"/>
    <s v="ปริญญาตรี"/>
    <x v="1"/>
    <s v="ปกติ"/>
    <s v=" 10113497 "/>
    <s v="การฝึกงาน"/>
    <s v=" 3 (0-9-0)"/>
    <n v="3"/>
    <n v="0"/>
    <n v="9"/>
    <n v="0"/>
    <s v="1 "/>
    <n v="49"/>
    <s v=" W"/>
    <n v="147"/>
    <n v="8.1666666666666661"/>
    <n v="8.1666666666666661"/>
    <n v="0"/>
    <n v="8.1666666666666661"/>
  </r>
  <r>
    <s v="คณะผลิตกรรมการเกษตร"/>
    <x v="1"/>
    <x v="1"/>
    <x v="11"/>
    <s v="ปริญญาตรี"/>
    <x v="1"/>
    <s v="ปกติ"/>
    <s v=" 10119101 "/>
    <s v="หลักเกษตรกรรม"/>
    <s v=" 3 (2-3-5)"/>
    <n v="3"/>
    <n v="2"/>
    <n v="3"/>
    <n v="5"/>
    <s v="1 "/>
    <n v="174"/>
    <s v=" W"/>
    <n v="522"/>
    <n v="29"/>
    <n v="29"/>
    <n v="0"/>
    <n v="29"/>
  </r>
  <r>
    <s v="คณะผลิตกรรมการเกษตร"/>
    <x v="1"/>
    <x v="1"/>
    <x v="11"/>
    <s v="ปริญญาตรี"/>
    <x v="1"/>
    <s v="ปกติ"/>
    <s v=" 10119101 "/>
    <s v="หลักเกษตรกรรม"/>
    <s v=" 3 (2-3-5)"/>
    <n v="3"/>
    <n v="2"/>
    <n v="3"/>
    <n v="5"/>
    <s v="2 "/>
    <n v="126"/>
    <s v=" W"/>
    <n v="378"/>
    <n v="21"/>
    <n v="21"/>
    <n v="0"/>
    <n v="21"/>
  </r>
  <r>
    <s v="คณะผลิตกรรมการเกษตร"/>
    <x v="1"/>
    <x v="1"/>
    <x v="3"/>
    <s v="ปริญญาตรี"/>
    <x v="1"/>
    <s v="ปกติ"/>
    <s v=" 10119190 "/>
    <s v="การปฏิบัติงานฟาร์มทั่วไป"/>
    <s v=" 1 (0-3-1)"/>
    <n v="1"/>
    <n v="0"/>
    <n v="3"/>
    <n v="1"/>
    <s v="1 "/>
    <n v="71"/>
    <s v=" W"/>
    <n v="71"/>
    <n v="3.9444444444444446"/>
    <n v="3.9444444444444446"/>
    <n v="0"/>
    <n v="3.9444444444444446"/>
  </r>
  <r>
    <s v="คณะผลิตกรรมการเกษตร"/>
    <x v="1"/>
    <x v="1"/>
    <x v="3"/>
    <s v="ปริญญาตรี"/>
    <x v="1"/>
    <s v="ปกติ"/>
    <s v=" 10119202 "/>
    <s v="สถิติ การวางแผนการทดลอง และการวิเคราะห์ข้อมูลทางการเกษตร"/>
    <s v=" 3 (2-3-5)"/>
    <n v="3"/>
    <n v="2"/>
    <n v="3"/>
    <n v="5"/>
    <s v="1 "/>
    <n v="73"/>
    <s v=" W"/>
    <n v="219"/>
    <n v="12.166666666666666"/>
    <n v="12.166666666666666"/>
    <n v="0"/>
    <n v="12.166666666666666"/>
  </r>
  <r>
    <s v="คณะผลิตกรรมการเกษตร"/>
    <x v="1"/>
    <x v="1"/>
    <x v="3"/>
    <s v="ปริญญาตรี"/>
    <x v="1"/>
    <s v="ปกติ"/>
    <s v=" 10119202 "/>
    <s v="สถิติ การวางแผนการทดลอง และการวิเคราะห์ข้อมูลทางการเกษตร"/>
    <s v=" 3 (2-3-5)"/>
    <n v="3"/>
    <n v="2"/>
    <n v="3"/>
    <n v="5"/>
    <s v="2 "/>
    <n v="48"/>
    <s v=" W"/>
    <n v="144"/>
    <n v="8"/>
    <n v="8"/>
    <n v="0"/>
    <n v="8"/>
  </r>
  <r>
    <s v="คณะผลิตกรรมการเกษตร"/>
    <x v="1"/>
    <x v="1"/>
    <x v="3"/>
    <s v="ปริญญาตรี"/>
    <x v="1"/>
    <s v="ปกติ"/>
    <s v=" 10119202 "/>
    <s v="สถิติ การวางแผนการทดลอง และการวิเคราะห์ข้อมูลทางการเกษตร"/>
    <s v=" 3 (2-3-5)"/>
    <n v="3"/>
    <n v="2"/>
    <n v="3"/>
    <n v="5"/>
    <s v="3 "/>
    <n v="62"/>
    <s v=" W"/>
    <n v="186"/>
    <n v="10.333333333333334"/>
    <n v="10.333333333333334"/>
    <n v="0"/>
    <n v="10.333333333333334"/>
  </r>
  <r>
    <s v="คณะผลิตกรรมการเกษตร"/>
    <x v="1"/>
    <x v="1"/>
    <x v="3"/>
    <s v="ปริญญาตรี"/>
    <x v="1"/>
    <s v="ปกติ"/>
    <s v=" 10119202 "/>
    <s v="สถิติ การวางแผนการทดลอง และการวิเคราะห์ข้อมูลทางการเกษตร"/>
    <s v=" 3 (2-3-5)"/>
    <n v="3"/>
    <n v="2"/>
    <n v="3"/>
    <n v="5"/>
    <s v="4 "/>
    <n v="67"/>
    <s v=" W"/>
    <n v="201"/>
    <n v="11.166666666666666"/>
    <n v="11.166666666666666"/>
    <n v="0"/>
    <n v="11.166666666666666"/>
  </r>
  <r>
    <s v="คณะผลิตกรรมการเกษตร"/>
    <x v="1"/>
    <x v="1"/>
    <x v="3"/>
    <s v="ปริญญาตรี"/>
    <x v="1"/>
    <s v="ปกติ"/>
    <s v=" 10119202 "/>
    <s v="สถิติ การวางแผนการทดลอง และการวิเคราะห์ข้อมูลทางการเกษตร"/>
    <s v=" 3 (2-3-5)"/>
    <n v="3"/>
    <n v="2"/>
    <n v="3"/>
    <n v="5"/>
    <s v="5 "/>
    <n v="53"/>
    <s v=" W"/>
    <n v="159"/>
    <n v="8.8333333333333339"/>
    <n v="8.8333333333333339"/>
    <n v="0"/>
    <n v="8.8333333333333339"/>
  </r>
  <r>
    <s v="คณะผลิตกรรมการเกษตร"/>
    <x v="1"/>
    <x v="1"/>
    <x v="3"/>
    <s v="ปริญญาตรี"/>
    <x v="1"/>
    <s v="ปกติ"/>
    <s v=" 10119202 "/>
    <s v="สถิติ การวางแผนการทดลอง และการวิเคราะห์ข้อมูลทางการเกษตร"/>
    <s v=" 3 (2-3-5)"/>
    <n v="3"/>
    <n v="2"/>
    <n v="3"/>
    <n v="5"/>
    <s v="6 "/>
    <n v="39"/>
    <s v=" W"/>
    <n v="117"/>
    <n v="6.5"/>
    <n v="6.5"/>
    <n v="0"/>
    <n v="6.5"/>
  </r>
  <r>
    <s v="คณะผลิตกรรมการเกษตร"/>
    <x v="1"/>
    <x v="1"/>
    <x v="5"/>
    <s v="ปริญญาตรี"/>
    <x v="1"/>
    <s v="ปกติ"/>
    <s v=" 10119204 "/>
    <s v="หลักการอารักขาพืช"/>
    <s v=" 3 (2-3-5)"/>
    <n v="3"/>
    <n v="2"/>
    <n v="3"/>
    <n v="5"/>
    <s v="1 "/>
    <n v="71"/>
    <s v=" W"/>
    <n v="213"/>
    <n v="11.833333333333334"/>
    <n v="11.833333333333334"/>
    <n v="0"/>
    <n v="11.833333333333334"/>
  </r>
  <r>
    <s v="คณะผลิตกรรมการเกษตร"/>
    <x v="1"/>
    <x v="1"/>
    <x v="5"/>
    <s v="ปริญญาตรี"/>
    <x v="1"/>
    <s v="ปกติ"/>
    <s v=" 10119204 "/>
    <s v="หลักการอารักขาพืช"/>
    <s v=" 3 (2-3-5)"/>
    <n v="3"/>
    <n v="2"/>
    <n v="3"/>
    <n v="5"/>
    <s v="2 "/>
    <n v="71"/>
    <s v=" W"/>
    <n v="213"/>
    <n v="11.833333333333334"/>
    <n v="11.833333333333334"/>
    <n v="0"/>
    <n v="11.833333333333334"/>
  </r>
  <r>
    <s v="คณะผลิตกรรมการเกษตร"/>
    <x v="1"/>
    <x v="1"/>
    <x v="5"/>
    <s v="ปริญญาตรี"/>
    <x v="1"/>
    <s v="ปกติ"/>
    <s v=" 10119204 "/>
    <s v="หลักการอารักขาพืช"/>
    <s v=" 3 (2-3-5)"/>
    <n v="3"/>
    <n v="2"/>
    <n v="3"/>
    <n v="5"/>
    <s v="3 "/>
    <n v="60"/>
    <s v=" W"/>
    <n v="180"/>
    <n v="10"/>
    <n v="10"/>
    <n v="0"/>
    <n v="10"/>
  </r>
  <r>
    <s v="คณะผลิตกรรมการเกษตร"/>
    <x v="1"/>
    <x v="1"/>
    <x v="5"/>
    <s v="ปริญญาตรี"/>
    <x v="1"/>
    <s v="ปกติ"/>
    <s v=" 10119204 "/>
    <s v="หลักการอารักขาพืช"/>
    <s v=" 3 (2-3-5)"/>
    <n v="3"/>
    <n v="2"/>
    <n v="3"/>
    <n v="5"/>
    <s v="4 "/>
    <n v="63"/>
    <s v=" W"/>
    <n v="189"/>
    <n v="10.5"/>
    <n v="10.5"/>
    <n v="0"/>
    <n v="10.5"/>
  </r>
  <r>
    <s v="คณะผลิตกรรมการเกษตร"/>
    <x v="1"/>
    <x v="1"/>
    <x v="5"/>
    <s v="ปริญญาตรี"/>
    <x v="1"/>
    <s v="ปกติ"/>
    <s v=" 10119204 "/>
    <s v="หลักการอารักขาพืช"/>
    <s v=" 3 (2-3-5)"/>
    <n v="3"/>
    <n v="2"/>
    <n v="3"/>
    <n v="5"/>
    <s v="5 "/>
    <n v="73"/>
    <s v=" W"/>
    <n v="219"/>
    <n v="12.166666666666666"/>
    <n v="12.166666666666666"/>
    <n v="0"/>
    <n v="12.166666666666666"/>
  </r>
  <r>
    <s v="คณะผลิตกรรมการเกษตร"/>
    <x v="1"/>
    <x v="1"/>
    <x v="4"/>
    <s v="ปริญญาตรี"/>
    <x v="1"/>
    <s v="ปกติ"/>
    <s v=" 10119205 "/>
    <s v="การจัดการทรัพยากรดินและน้ำ"/>
    <s v=" 3 (2-3-5)"/>
    <n v="3"/>
    <n v="2"/>
    <n v="3"/>
    <n v="5"/>
    <s v="1 "/>
    <n v="42"/>
    <s v=" W"/>
    <n v="126"/>
    <n v="7"/>
    <n v="7"/>
    <n v="0"/>
    <n v="7"/>
  </r>
  <r>
    <s v="คณะผลิตกรรมการเกษตร"/>
    <x v="1"/>
    <x v="1"/>
    <x v="4"/>
    <s v="ปริญญาตรี"/>
    <x v="1"/>
    <s v="ปกติ"/>
    <s v=" 10119205 "/>
    <s v="การจัดการทรัพยากรดินและน้ำ"/>
    <s v=" 3 (2-3-5)"/>
    <n v="3"/>
    <n v="2"/>
    <n v="3"/>
    <n v="5"/>
    <s v="2 "/>
    <n v="54"/>
    <s v=" W"/>
    <n v="162"/>
    <n v="9"/>
    <n v="9"/>
    <n v="0"/>
    <n v="9"/>
  </r>
  <r>
    <s v="คณะผลิตกรรมการเกษตร"/>
    <x v="1"/>
    <x v="1"/>
    <x v="4"/>
    <s v="ปริญญาตรี"/>
    <x v="1"/>
    <s v="ปกติ"/>
    <s v=" 10119205 "/>
    <s v="การจัดการทรัพยากรดินและน้ำ"/>
    <s v=" 3 (2-3-5)"/>
    <n v="3"/>
    <n v="2"/>
    <n v="3"/>
    <n v="5"/>
    <s v="3 "/>
    <n v="50"/>
    <s v=" W"/>
    <n v="150"/>
    <n v="8.3333333333333339"/>
    <n v="8.3333333333333339"/>
    <n v="0"/>
    <n v="8.3333333333333339"/>
  </r>
  <r>
    <s v="คณะผลิตกรรมการเกษตร"/>
    <x v="1"/>
    <x v="1"/>
    <x v="4"/>
    <s v="ปริญญาตรี"/>
    <x v="1"/>
    <s v="ปกติ"/>
    <s v=" 10119205 "/>
    <s v="การจัดการทรัพยากรดินและน้ำ"/>
    <s v=" 3 (2-3-5)"/>
    <n v="3"/>
    <n v="2"/>
    <n v="3"/>
    <n v="5"/>
    <s v="4 "/>
    <n v="50"/>
    <s v=" W"/>
    <n v="150"/>
    <n v="8.3333333333333339"/>
    <n v="8.3333333333333339"/>
    <n v="0"/>
    <n v="8.3333333333333339"/>
  </r>
  <r>
    <s v="คณะผลิตกรรมการเกษตร"/>
    <x v="1"/>
    <x v="1"/>
    <x v="4"/>
    <s v="ปริญญาตรี"/>
    <x v="1"/>
    <s v="ปกติ"/>
    <s v=" 10119205 "/>
    <s v="การจัดการทรัพยากรดินและน้ำ"/>
    <s v=" 3 (2-3-5)"/>
    <n v="3"/>
    <n v="2"/>
    <n v="3"/>
    <n v="5"/>
    <s v="5 "/>
    <n v="50"/>
    <s v=" W"/>
    <n v="150"/>
    <n v="8.3333333333333339"/>
    <n v="8.3333333333333339"/>
    <n v="0"/>
    <n v="8.3333333333333339"/>
  </r>
  <r>
    <s v="คณะผลิตกรรมการเกษตร"/>
    <x v="1"/>
    <x v="1"/>
    <x v="3"/>
    <s v="ปริญญาตรี"/>
    <x v="1"/>
    <s v="ปกติ"/>
    <s v=" 10119206 "/>
    <s v="ธุรกิจเกษตร"/>
    <s v=" 1 (1-0-2)"/>
    <n v="1"/>
    <n v="1"/>
    <n v="0"/>
    <n v="2"/>
    <s v="1 "/>
    <n v="297"/>
    <s v=" W"/>
    <n v="297"/>
    <n v="16.5"/>
    <n v="16.5"/>
    <n v="0"/>
    <n v="16.5"/>
  </r>
  <r>
    <s v="คณะผลิตกรรมการเกษตร"/>
    <x v="1"/>
    <x v="1"/>
    <x v="3"/>
    <s v="ปริญญาตรี"/>
    <x v="1"/>
    <s v="ปกติ"/>
    <s v=" 10119206 "/>
    <s v="ธุรกิจเกษตร"/>
    <s v=" 1 (1-0-2)"/>
    <n v="1"/>
    <n v="1"/>
    <n v="0"/>
    <n v="2"/>
    <s v="2 "/>
    <n v="55"/>
    <s v=" W"/>
    <n v="55"/>
    <n v="3.0555555555555554"/>
    <n v="3.0555555555555554"/>
    <n v="0"/>
    <n v="3.0555555555555554"/>
  </r>
  <r>
    <s v="คณะผลิตกรรมการเกษตร"/>
    <x v="1"/>
    <x v="1"/>
    <x v="3"/>
    <s v="ปริญญาตรี"/>
    <x v="1"/>
    <s v="ปกติ"/>
    <s v=" 10119207 "/>
    <s v="การใช้ระบบเกษตรอัจฉริยะ และเครื่องจักรกลการเกษตรสมัยใหม่"/>
    <s v=" 3 (2-3-5)"/>
    <n v="3"/>
    <n v="2"/>
    <n v="3"/>
    <n v="5"/>
    <s v="1 "/>
    <n v="270"/>
    <s v=" W"/>
    <n v="810"/>
    <n v="45"/>
    <n v="45"/>
    <n v="0"/>
    <n v="45"/>
  </r>
  <r>
    <s v="คณะผลิตกรรมการเกษตร"/>
    <x v="1"/>
    <x v="1"/>
    <x v="3"/>
    <s v="ปริญญาตรี"/>
    <x v="1"/>
    <s v="ปกติ"/>
    <s v=" 10119209 "/>
    <s v="หลักการส่งเสริมการเกษตรและการผลิตสื่อดิจิทัลทางการเกษตร"/>
    <s v=" 1 (1-0-2)"/>
    <n v="1"/>
    <n v="1"/>
    <n v="0"/>
    <n v="2"/>
    <s v="1 "/>
    <n v="298"/>
    <s v=" W"/>
    <n v="298"/>
    <n v="16.555555555555557"/>
    <n v="16.555555555555557"/>
    <n v="0"/>
    <n v="16.555555555555557"/>
  </r>
  <r>
    <s v="คณะผลิตกรรมการเกษตร"/>
    <x v="1"/>
    <x v="1"/>
    <x v="3"/>
    <s v="ปริญญาตรี"/>
    <x v="1"/>
    <s v="ปกติ"/>
    <s v=" 10119209 "/>
    <s v="หลักการส่งเสริมการเกษตรและการผลิตสื่อดิจิทัลทางการเกษตร"/>
    <s v=" 1 (1-0-2)"/>
    <n v="1"/>
    <n v="1"/>
    <n v="0"/>
    <n v="2"/>
    <s v="2 "/>
    <n v="57"/>
    <s v=" W"/>
    <n v="57"/>
    <n v="3.1666666666666665"/>
    <n v="3.1666666666666665"/>
    <n v="0"/>
    <n v="3.1666666666666665"/>
  </r>
  <r>
    <s v="คณะผลิตกรรมการเกษตร"/>
    <x v="1"/>
    <x v="1"/>
    <x v="11"/>
    <s v="ปริญญาตรี"/>
    <x v="1"/>
    <s v="ปกติ"/>
    <s v=" 10119301 "/>
    <s v="หลักพืชกรรม"/>
    <s v=" 3 (2-3-5)"/>
    <n v="3"/>
    <n v="2"/>
    <n v="3"/>
    <n v="5"/>
    <s v="1 "/>
    <n v="35"/>
    <s v=" W"/>
    <n v="105"/>
    <n v="5.833333333333333"/>
    <n v="5.833333333333333"/>
    <n v="0"/>
    <n v="5.833333333333333"/>
  </r>
  <r>
    <s v="คณะผลิตกรรมการเกษตร"/>
    <x v="1"/>
    <x v="1"/>
    <x v="11"/>
    <s v="ปริญญาตรี"/>
    <x v="1"/>
    <s v="ปกติ"/>
    <s v=" 10119301 "/>
    <s v="หลักพืชกรรม"/>
    <s v=" 3 (2-3-5)"/>
    <n v="3"/>
    <n v="2"/>
    <n v="3"/>
    <n v="5"/>
    <s v="2 "/>
    <n v="39"/>
    <s v=" W"/>
    <n v="117"/>
    <n v="6.5"/>
    <n v="6.5"/>
    <n v="0"/>
    <n v="6.5"/>
  </r>
  <r>
    <s v="คณะผลิตกรรมการเกษตร"/>
    <x v="1"/>
    <x v="1"/>
    <x v="11"/>
    <s v="ปริญญาตรี"/>
    <x v="1"/>
    <s v="ปกติ"/>
    <s v=" 10120391 "/>
    <s v="การปฏิบัติงานฟาร์มพืชไร่"/>
    <s v=" 3 (0-9-0)"/>
    <n v="3"/>
    <n v="0"/>
    <n v="9"/>
    <n v="0"/>
    <s v="1 "/>
    <n v="63"/>
    <s v=" W"/>
    <n v="189"/>
    <n v="10.5"/>
    <n v="10.5"/>
    <n v="0"/>
    <n v="10.5"/>
  </r>
  <r>
    <s v="คณะผลิตกรรมการเกษตร"/>
    <x v="1"/>
    <x v="1"/>
    <x v="11"/>
    <s v="ปริญญาตรี"/>
    <x v="1"/>
    <s v="ปกติ"/>
    <s v=" 10120402 "/>
    <s v="เทคโนโลยีชีวภาพทางพืช"/>
    <s v=" 3 (3-0-6)"/>
    <n v="3"/>
    <n v="3"/>
    <n v="0"/>
    <n v="6"/>
    <s v="1 "/>
    <n v="63"/>
    <s v=" W"/>
    <n v="189"/>
    <n v="10.5"/>
    <n v="10.5"/>
    <n v="0"/>
    <n v="10.5"/>
  </r>
  <r>
    <s v="คณะผลิตกรรมการเกษตร"/>
    <x v="1"/>
    <x v="1"/>
    <x v="11"/>
    <s v="ปริญญาตรี"/>
    <x v="1"/>
    <s v="ปกติ"/>
    <s v=" 10120403 "/>
    <s v="เทคนิคเกี่ยวกับเมล็ดพันธุ์พืชไร่"/>
    <s v=" 3 (2-3-5)"/>
    <n v="3"/>
    <n v="2"/>
    <n v="3"/>
    <n v="5"/>
    <s v="1 "/>
    <n v="33"/>
    <s v=" W"/>
    <n v="99"/>
    <n v="5.5"/>
    <n v="5.5"/>
    <n v="0"/>
    <n v="5.5"/>
  </r>
  <r>
    <s v="คณะผลิตกรรมการเกษตร"/>
    <x v="1"/>
    <x v="1"/>
    <x v="11"/>
    <s v="ปริญญาตรี"/>
    <x v="1"/>
    <s v="ปกติ"/>
    <s v=" 10120403 "/>
    <s v="เทคนิคเกี่ยวกับเมล็ดพันธุ์พืชไร่"/>
    <s v=" 3 (2-3-5)"/>
    <n v="3"/>
    <n v="2"/>
    <n v="3"/>
    <n v="5"/>
    <s v="2 "/>
    <n v="11"/>
    <s v=" W"/>
    <n v="33"/>
    <n v="1.8333333333333333"/>
    <n v="1.8333333333333333"/>
    <n v="0"/>
    <n v="1.8333333333333333"/>
  </r>
  <r>
    <s v="คณะผลิตกรรมการเกษตร"/>
    <x v="1"/>
    <x v="1"/>
    <x v="11"/>
    <s v="ปริญญาตรี"/>
    <x v="1"/>
    <s v="ปกติ"/>
    <s v=" 10120405 "/>
    <s v="สรีรวิทยาการผลิตพืชไร่"/>
    <s v=" 3 (2-3-5)"/>
    <n v="3"/>
    <n v="2"/>
    <n v="3"/>
    <n v="5"/>
    <s v="1 "/>
    <n v="10"/>
    <s v=" W"/>
    <n v="30"/>
    <n v="1.6666666666666667"/>
    <n v="1.6666666666666667"/>
    <n v="0"/>
    <n v="1.6666666666666667"/>
  </r>
  <r>
    <s v="คณะผลิตกรรมการเกษตร"/>
    <x v="1"/>
    <x v="1"/>
    <x v="11"/>
    <s v="ปริญญาตรี"/>
    <x v="1"/>
    <s v="ปกติ"/>
    <s v=" 10120406 "/>
    <s v="เทคนิคการปรับปรุงพันธุ์พืช"/>
    <s v=" 3 (3-0-6)"/>
    <n v="3"/>
    <n v="3"/>
    <n v="0"/>
    <n v="6"/>
    <s v="1 "/>
    <n v="60"/>
    <s v=" W"/>
    <n v="180"/>
    <n v="10"/>
    <n v="10"/>
    <n v="0"/>
    <n v="10"/>
  </r>
  <r>
    <s v="คณะผลิตกรรมการเกษตร"/>
    <x v="1"/>
    <x v="1"/>
    <x v="11"/>
    <s v="ปริญญาตรี"/>
    <x v="1"/>
    <s v="ปกติ"/>
    <s v=" 10120407 "/>
    <s v="ชีวโมเลกุลเพื่อการเกษตร"/>
    <s v=" 3 (2-3-5)"/>
    <n v="3"/>
    <n v="2"/>
    <n v="3"/>
    <n v="5"/>
    <s v="1 "/>
    <n v="9"/>
    <s v=" W"/>
    <n v="27"/>
    <n v="1.5"/>
    <n v="1.5"/>
    <n v="0"/>
    <n v="1.5"/>
  </r>
  <r>
    <s v="คณะผลิตกรรมการเกษตร"/>
    <x v="1"/>
    <x v="1"/>
    <x v="11"/>
    <s v="ปริญญาตรี"/>
    <x v="1"/>
    <s v="ปกติ"/>
    <s v=" 10120408 "/>
    <s v="การผลิตเมล็ดพันธุ์เพื่อการค้า"/>
    <s v=" 3 (2-3-5)"/>
    <n v="3"/>
    <n v="2"/>
    <n v="3"/>
    <n v="5"/>
    <s v="1 "/>
    <n v="26"/>
    <s v=" W"/>
    <n v="78"/>
    <n v="4.333333333333333"/>
    <n v="4.333333333333333"/>
    <n v="0"/>
    <n v="4.333333333333333"/>
  </r>
  <r>
    <s v="คณะผลิตกรรมการเกษตร"/>
    <x v="1"/>
    <x v="1"/>
    <x v="11"/>
    <s v="ปริญญาตรี"/>
    <x v="1"/>
    <s v="ปกติ"/>
    <s v=" 10120409 "/>
    <s v="กระบวนการจัดการเมล็ดเพื่อธุรกิจเมล็ดพันธุ์"/>
    <s v=" 3 (2-3-5)"/>
    <n v="3"/>
    <n v="2"/>
    <n v="3"/>
    <n v="5"/>
    <s v="1 "/>
    <n v="16"/>
    <s v=" W"/>
    <n v="48"/>
    <n v="2.6666666666666665"/>
    <n v="2.6666666666666665"/>
    <n v="0"/>
    <n v="2.6666666666666665"/>
  </r>
  <r>
    <s v="คณะผลิตกรรมการเกษตร"/>
    <x v="1"/>
    <x v="1"/>
    <x v="11"/>
    <s v="ปริญญาตรี"/>
    <x v="1"/>
    <s v="ปกติ"/>
    <s v=" 10120410 "/>
    <s v="ระบบการเกษตร"/>
    <s v=" 3 (2-3-5)"/>
    <n v="3"/>
    <n v="2"/>
    <n v="3"/>
    <n v="5"/>
    <s v="1 "/>
    <n v="57"/>
    <s v=" W"/>
    <n v="171"/>
    <n v="9.5"/>
    <n v="9.5"/>
    <n v="0"/>
    <n v="9.5"/>
  </r>
  <r>
    <s v="คณะผลิตกรรมการเกษตร"/>
    <x v="1"/>
    <x v="1"/>
    <x v="11"/>
    <s v="ปริญญาตรี"/>
    <x v="1"/>
    <s v="ปกติ"/>
    <s v=" 10120414 "/>
    <s v="การวิเคราะห์และศึกษากราฟฟิคสำหรับข้อมูลการเกษตร"/>
    <s v=" 3 (2-3-5)"/>
    <n v="3"/>
    <n v="2"/>
    <n v="3"/>
    <n v="5"/>
    <s v="1 "/>
    <n v="0"/>
    <s v=" C"/>
    <n v="0"/>
    <n v="0"/>
    <n v="0"/>
    <n v="0"/>
    <n v="0"/>
  </r>
  <r>
    <s v="คณะผลิตกรรมการเกษตร"/>
    <x v="1"/>
    <x v="1"/>
    <x v="11"/>
    <s v="ปริญญาตรี"/>
    <x v="1"/>
    <s v="ปกติ"/>
    <s v=" 10120496 "/>
    <s v="ปัญหาพิเศษด้านพืชไร่"/>
    <s v=" 3 (0-9-0)"/>
    <n v="3"/>
    <n v="0"/>
    <n v="9"/>
    <n v="0"/>
    <s v="1 "/>
    <n v="0"/>
    <s v=" W"/>
    <n v="0"/>
    <n v="0"/>
    <n v="0"/>
    <n v="0"/>
    <n v="0"/>
  </r>
  <r>
    <s v="คณะผลิตกรรมการเกษตร"/>
    <x v="1"/>
    <x v="1"/>
    <x v="11"/>
    <s v="ปริญญาตรี"/>
    <x v="1"/>
    <s v="ปกติ"/>
    <s v=" 10120496 "/>
    <s v="ปัญหาพิเศษด้านพืชไร่"/>
    <s v=" 3 (0-9-0)"/>
    <n v="3"/>
    <n v="0"/>
    <n v="9"/>
    <n v="0"/>
    <s v="2 "/>
    <n v="4"/>
    <s v=" W"/>
    <n v="12"/>
    <n v="0.66666666666666663"/>
    <n v="0.66666666666666663"/>
    <n v="0"/>
    <n v="0.66666666666666663"/>
  </r>
  <r>
    <s v="คณะผลิตกรรมการเกษตร"/>
    <x v="1"/>
    <x v="1"/>
    <x v="11"/>
    <s v="ปริญญาตรี"/>
    <x v="1"/>
    <s v="ปกติ"/>
    <s v=" 10120496 "/>
    <s v="ปัญหาพิเศษด้านพืชไร่"/>
    <s v=" 3 (0-9-0)"/>
    <n v="3"/>
    <n v="0"/>
    <n v="9"/>
    <n v="0"/>
    <s v="3 "/>
    <n v="2"/>
    <s v=" W"/>
    <n v="6"/>
    <n v="0.33333333333333331"/>
    <n v="0.33333333333333331"/>
    <n v="0"/>
    <n v="0.33333333333333331"/>
  </r>
  <r>
    <s v="คณะผลิตกรรมการเกษตร"/>
    <x v="1"/>
    <x v="1"/>
    <x v="11"/>
    <s v="ปริญญาตรี"/>
    <x v="1"/>
    <s v="ปกติ"/>
    <s v=" 10120496 "/>
    <s v="ปัญหาพิเศษด้านพืชไร่"/>
    <s v=" 3 (0-9-0)"/>
    <n v="3"/>
    <n v="0"/>
    <n v="9"/>
    <n v="0"/>
    <s v="4 "/>
    <n v="10"/>
    <s v=" W"/>
    <n v="30"/>
    <n v="1.6666666666666667"/>
    <n v="1.6666666666666667"/>
    <n v="0"/>
    <n v="1.6666666666666667"/>
  </r>
  <r>
    <s v="คณะผลิตกรรมการเกษตร"/>
    <x v="1"/>
    <x v="1"/>
    <x v="11"/>
    <s v="ปริญญาตรี"/>
    <x v="1"/>
    <s v="ปกติ"/>
    <s v=" 10120496 "/>
    <s v="ปัญหาพิเศษด้านพืชไร่"/>
    <s v=" 3 (0-9-0)"/>
    <n v="3"/>
    <n v="0"/>
    <n v="9"/>
    <n v="0"/>
    <s v="5 "/>
    <n v="4"/>
    <s v=" W"/>
    <n v="12"/>
    <n v="0.66666666666666663"/>
    <n v="0.66666666666666663"/>
    <n v="0"/>
    <n v="0.66666666666666663"/>
  </r>
  <r>
    <s v="คณะผลิตกรรมการเกษตร"/>
    <x v="1"/>
    <x v="1"/>
    <x v="11"/>
    <s v="ปริญญาตรี"/>
    <x v="1"/>
    <s v="ปกติ"/>
    <s v=" 10120496 "/>
    <s v="ปัญหาพิเศษด้านพืชไร่"/>
    <s v=" 3 (0-9-0)"/>
    <n v="3"/>
    <n v="0"/>
    <n v="9"/>
    <n v="0"/>
    <s v="6 "/>
    <n v="5"/>
    <s v=" W"/>
    <n v="15"/>
    <n v="0.83333333333333337"/>
    <n v="0.83333333333333337"/>
    <n v="0"/>
    <n v="0.83333333333333337"/>
  </r>
  <r>
    <s v="คณะผลิตกรรมการเกษตร"/>
    <x v="1"/>
    <x v="1"/>
    <x v="11"/>
    <s v="ปริญญาตรี"/>
    <x v="1"/>
    <s v="ปกติ"/>
    <s v=" 10120497 "/>
    <s v="การฝึกงานด้านพืชไร่"/>
    <s v=" 3 (0-270-0)"/>
    <n v="3"/>
    <n v="0"/>
    <n v="270"/>
    <n v="0"/>
    <s v="1 "/>
    <n v="44"/>
    <s v=" W"/>
    <n v="132"/>
    <n v="7.333333333333333"/>
    <n v="7.333333333333333"/>
    <n v="0"/>
    <n v="7.333333333333333"/>
  </r>
  <r>
    <s v="คณะผลิตกรรมการเกษตร"/>
    <x v="1"/>
    <x v="1"/>
    <x v="12"/>
    <s v="ปริญญาตรี"/>
    <x v="1"/>
    <s v="ปกติ"/>
    <s v=" 10121303 "/>
    <s v="หลักการแพทย์แผนไทยและสมุนไพร"/>
    <s v=" 3 (2-3-5)"/>
    <n v="3"/>
    <n v="2"/>
    <n v="3"/>
    <n v="5"/>
    <s v="1 "/>
    <n v="26"/>
    <s v=" W"/>
    <n v="78"/>
    <n v="4.333333333333333"/>
    <n v="4.333333333333333"/>
    <n v="0"/>
    <n v="4.333333333333333"/>
  </r>
  <r>
    <s v="คณะผลิตกรรมการเกษตร"/>
    <x v="1"/>
    <x v="1"/>
    <x v="12"/>
    <s v="ปริญญาตรี"/>
    <x v="1"/>
    <s v="ปกติ"/>
    <s v=" 10121304 "/>
    <s v="การเพาะเลี้ยงเนื้อเยื่อพืชสมุนไพร"/>
    <s v=" 3 (2-3-5)"/>
    <n v="3"/>
    <n v="2"/>
    <n v="3"/>
    <n v="5"/>
    <s v="1 "/>
    <n v="26"/>
    <s v=" W"/>
    <n v="78"/>
    <n v="4.333333333333333"/>
    <n v="4.333333333333333"/>
    <n v="0"/>
    <n v="4.333333333333333"/>
  </r>
  <r>
    <s v="คณะผลิตกรรมการเกษตร"/>
    <x v="1"/>
    <x v="1"/>
    <x v="12"/>
    <s v="ปริญญาตรี"/>
    <x v="1"/>
    <s v="ปกติ"/>
    <s v=" 10121402 "/>
    <s v="เทคโนโลยีการแปรรูปผลิตภัณฑ์สมุนไพร"/>
    <s v=" 3 (2-3-5)"/>
    <n v="3"/>
    <n v="2"/>
    <n v="3"/>
    <n v="5"/>
    <s v="1 "/>
    <n v="26"/>
    <s v=" W"/>
    <n v="78"/>
    <n v="4.333333333333333"/>
    <n v="4.333333333333333"/>
    <n v="0"/>
    <n v="4.333333333333333"/>
  </r>
  <r>
    <s v="คณะผลิตกรรมการเกษตร"/>
    <x v="1"/>
    <x v="1"/>
    <x v="12"/>
    <s v="ปริญญาตรี"/>
    <x v="1"/>
    <s v="ปกติ"/>
    <s v=" 10121403 "/>
    <s v="เทคโนโลยีชีวภาพทางพืชสมุนไพร"/>
    <s v=" 3 (2-3-5)"/>
    <n v="3"/>
    <n v="2"/>
    <n v="3"/>
    <n v="5"/>
    <s v="1 "/>
    <n v="3"/>
    <s v=" W"/>
    <n v="9"/>
    <n v="0.5"/>
    <n v="0.5"/>
    <n v="0"/>
    <n v="0.5"/>
  </r>
  <r>
    <s v="คณะผลิตกรรมการเกษตร"/>
    <x v="1"/>
    <x v="1"/>
    <x v="12"/>
    <s v="ปริญญาตรี"/>
    <x v="1"/>
    <s v="ปกติ"/>
    <s v=" 10121404 "/>
    <s v="วิทยาการเมล็ดพันธุ์พืชสมุนไพร"/>
    <s v=" 3 (2-3-5)"/>
    <n v="3"/>
    <n v="2"/>
    <n v="3"/>
    <n v="5"/>
    <s v="1 "/>
    <n v="26"/>
    <s v=" W"/>
    <n v="78"/>
    <n v="4.333333333333333"/>
    <n v="4.333333333333333"/>
    <n v="0"/>
    <n v="4.333333333333333"/>
  </r>
  <r>
    <s v="คณะผลิตกรรมการเกษตร"/>
    <x v="1"/>
    <x v="1"/>
    <x v="12"/>
    <s v="ปริญญาตรี"/>
    <x v="1"/>
    <s v="ปกติ"/>
    <s v=" 10121408 "/>
    <s v="สมุนไพรเพื่อการเภสัชกรรม"/>
    <s v=" 3 (2-3-5)"/>
    <n v="3"/>
    <n v="2"/>
    <n v="3"/>
    <n v="5"/>
    <s v="1 "/>
    <n v="26"/>
    <s v=" W"/>
    <n v="78"/>
    <n v="4.333333333333333"/>
    <n v="4.333333333333333"/>
    <n v="0"/>
    <n v="4.333333333333333"/>
  </r>
  <r>
    <s v="คณะผลิตกรรมการเกษตร"/>
    <x v="1"/>
    <x v="1"/>
    <x v="16"/>
    <s v="ปริญญาตรี"/>
    <x v="1"/>
    <s v="ปกติ"/>
    <s v=" 10122402 "/>
    <s v="สารเสริมทางใบ"/>
    <s v=" 3 (3-0-6)"/>
    <n v="3"/>
    <n v="3"/>
    <n v="0"/>
    <n v="6"/>
    <s v="1 "/>
    <n v="19"/>
    <s v=" W"/>
    <n v="57"/>
    <n v="3.1666666666666665"/>
    <n v="3.1666666666666665"/>
    <n v="0"/>
    <n v="3.1666666666666665"/>
  </r>
  <r>
    <s v="คณะผลิตกรรมการเกษตร"/>
    <x v="1"/>
    <x v="1"/>
    <x v="4"/>
    <s v="ปริญญาตรี"/>
    <x v="1"/>
    <s v="ปกติ"/>
    <s v=" 10123302 "/>
    <s v="การวิเคราะห์ดินและพืช"/>
    <s v=" 3 (2-3-5)"/>
    <n v="3"/>
    <n v="2"/>
    <n v="3"/>
    <n v="5"/>
    <s v="1 "/>
    <n v="36"/>
    <s v=" W"/>
    <n v="108"/>
    <n v="6"/>
    <n v="6"/>
    <n v="0"/>
    <n v="6"/>
  </r>
  <r>
    <s v="คณะผลิตกรรมการเกษตร"/>
    <x v="1"/>
    <x v="1"/>
    <x v="4"/>
    <s v="ปริญญาตรี"/>
    <x v="1"/>
    <s v="ปกติ"/>
    <s v=" 10123303 "/>
    <s v="การสำรวจดิน"/>
    <s v=" 3 (2-3-5)"/>
    <n v="3"/>
    <n v="2"/>
    <n v="3"/>
    <n v="5"/>
    <s v="1 "/>
    <n v="36"/>
    <s v=" W"/>
    <n v="108"/>
    <n v="6"/>
    <n v="6"/>
    <n v="0"/>
    <n v="6"/>
  </r>
  <r>
    <s v="คณะผลิตกรรมการเกษตร"/>
    <x v="1"/>
    <x v="1"/>
    <x v="4"/>
    <s v="ปริญญาตรี"/>
    <x v="1"/>
    <s v="ปกติ"/>
    <s v=" 10123305 "/>
    <s v="ฟิสิกส์ของดิน"/>
    <s v=" 3 (2-3-5)"/>
    <n v="3"/>
    <n v="2"/>
    <n v="3"/>
    <n v="5"/>
    <s v="1 "/>
    <n v="36"/>
    <s v=" W"/>
    <n v="108"/>
    <n v="6"/>
    <n v="6"/>
    <n v="0"/>
    <n v="6"/>
  </r>
  <r>
    <s v="คณะผลิตกรรมการเกษตร"/>
    <x v="1"/>
    <x v="1"/>
    <x v="4"/>
    <s v="ปริญญาตรี"/>
    <x v="1"/>
    <s v="ปกติ"/>
    <s v=" 10123402 "/>
    <s v="การใช้ปุ๋ยเพื่อการเกษตรที่ยั่งยืนและสิ่งแวดล้อม"/>
    <s v=" 3 (2-3-5)"/>
    <n v="3"/>
    <n v="2"/>
    <n v="3"/>
    <n v="5"/>
    <s v="1 "/>
    <n v="4"/>
    <s v=" W"/>
    <n v="12"/>
    <n v="0.66666666666666663"/>
    <n v="0.66666666666666663"/>
    <n v="0"/>
    <n v="0.66666666666666663"/>
  </r>
  <r>
    <s v="คณะผลิตกรรมการเกษตร"/>
    <x v="1"/>
    <x v="1"/>
    <x v="4"/>
    <s v="ปริญญาตรี"/>
    <x v="1"/>
    <s v="ปกติ"/>
    <s v=" 10123403 "/>
    <s v="การปรับปรุงดิน"/>
    <s v=" 3 (2-3-5)"/>
    <n v="3"/>
    <n v="2"/>
    <n v="3"/>
    <n v="5"/>
    <s v="1 "/>
    <n v="6"/>
    <s v=" W"/>
    <n v="18"/>
    <n v="1"/>
    <n v="1"/>
    <n v="0"/>
    <n v="1"/>
  </r>
  <r>
    <s v="คณะผลิตกรรมการเกษตร"/>
    <x v="1"/>
    <x v="1"/>
    <x v="4"/>
    <s v="ปริญญาตรี"/>
    <x v="1"/>
    <s v="ปกติ"/>
    <s v=" 10123407 "/>
    <s v="ดินปลูกข้าวและการจัดการ"/>
    <s v=" 3 (2-3-5)"/>
    <n v="3"/>
    <n v="2"/>
    <n v="3"/>
    <n v="5"/>
    <s v="1 "/>
    <n v="21"/>
    <s v=" W"/>
    <n v="63"/>
    <n v="3.5"/>
    <n v="3.5"/>
    <n v="0"/>
    <n v="3.5"/>
  </r>
  <r>
    <s v="คณะผลิตกรรมการเกษตร"/>
    <x v="1"/>
    <x v="1"/>
    <x v="4"/>
    <s v="ปริญญาตรี"/>
    <x v="1"/>
    <s v="ปกติ"/>
    <s v=" 10123415 "/>
    <s v="ภูมิสารสนเทศเพื่อการเกษตรและสิ่งแวดล้อม"/>
    <s v=" 3 (2-3-5)"/>
    <n v="3"/>
    <n v="2"/>
    <n v="3"/>
    <n v="5"/>
    <s v="1 "/>
    <n v="29"/>
    <s v=" W"/>
    <n v="87"/>
    <n v="4.833333333333333"/>
    <n v="4.833333333333333"/>
    <n v="0"/>
    <n v="4.833333333333333"/>
  </r>
  <r>
    <s v="คณะผลิตกรรมการเกษตร"/>
    <x v="1"/>
    <x v="1"/>
    <x v="5"/>
    <s v="ปริญญาตรี"/>
    <x v="1"/>
    <s v="ปกติ"/>
    <s v=" 10124204 "/>
    <s v="ศัตรูพืชที่สำคัญทางเศรษฐกิจ"/>
    <s v=" 3 (2-3-5)"/>
    <n v="3"/>
    <n v="2"/>
    <n v="3"/>
    <n v="5"/>
    <s v="1 "/>
    <n v="45"/>
    <s v=" W"/>
    <n v="135"/>
    <n v="7.5"/>
    <n v="7.5"/>
    <n v="0"/>
    <n v="7.5"/>
  </r>
  <r>
    <s v="คณะผลิตกรรมการเกษตร"/>
    <x v="1"/>
    <x v="1"/>
    <x v="5"/>
    <s v="ปริญญาตรี"/>
    <x v="1"/>
    <s v="ปกติ"/>
    <s v=" 10124204 "/>
    <s v="ศัตรูพืชที่สำคัญทางเศรษฐกิจ"/>
    <s v=" 3 (2-3-5)"/>
    <n v="3"/>
    <n v="2"/>
    <n v="3"/>
    <n v="5"/>
    <s v="2 "/>
    <n v="38"/>
    <s v=" W"/>
    <n v="114"/>
    <n v="6.333333333333333"/>
    <n v="6.333333333333333"/>
    <n v="0"/>
    <n v="6.333333333333333"/>
  </r>
  <r>
    <s v="คณะผลิตกรรมการเกษตร"/>
    <x v="1"/>
    <x v="1"/>
    <x v="5"/>
    <s v="ปริญญาตรี"/>
    <x v="1"/>
    <s v="ปกติ"/>
    <s v=" 10124205 "/>
    <s v="สารเคมีป้องกันกำจัดศัตรูพืช"/>
    <s v=" 3 (2-3-5)"/>
    <n v="3"/>
    <n v="2"/>
    <n v="3"/>
    <n v="5"/>
    <s v="1 "/>
    <n v="45"/>
    <s v=" W"/>
    <n v="135"/>
    <n v="7.5"/>
    <n v="7.5"/>
    <n v="0"/>
    <n v="7.5"/>
  </r>
  <r>
    <s v="คณะผลิตกรรมการเกษตร"/>
    <x v="1"/>
    <x v="1"/>
    <x v="5"/>
    <s v="ปริญญาตรี"/>
    <x v="1"/>
    <s v="ปกติ"/>
    <s v=" 10124205 "/>
    <s v="สารเคมีป้องกันกำจัดศัตรูพืช"/>
    <s v=" 3 (2-3-5)"/>
    <n v="3"/>
    <n v="2"/>
    <n v="3"/>
    <n v="5"/>
    <s v="2 "/>
    <n v="37"/>
    <s v=" W"/>
    <n v="111"/>
    <n v="6.166666666666667"/>
    <n v="6.166666666666667"/>
    <n v="0"/>
    <n v="6.166666666666667"/>
  </r>
  <r>
    <s v="คณะผลิตกรรมการเกษตร"/>
    <x v="1"/>
    <x v="1"/>
    <x v="5"/>
    <s v="ปริญญาตรี"/>
    <x v="1"/>
    <s v="ปกติ"/>
    <s v=" 10124206 "/>
    <s v="หลักการบริหารจัดการศัตรูพืชแบบบูรณาการ"/>
    <s v=" 3 (2-3-5)"/>
    <n v="3"/>
    <n v="2"/>
    <n v="3"/>
    <n v="5"/>
    <s v="1 "/>
    <n v="45"/>
    <s v=" W"/>
    <n v="135"/>
    <n v="7.5"/>
    <n v="7.5"/>
    <n v="0"/>
    <n v="7.5"/>
  </r>
  <r>
    <s v="คณะผลิตกรรมการเกษตร"/>
    <x v="1"/>
    <x v="1"/>
    <x v="5"/>
    <s v="ปริญญาตรี"/>
    <x v="1"/>
    <s v="ปกติ"/>
    <s v=" 10124206 "/>
    <s v="หลักการบริหารจัดการศัตรูพืชแบบบูรณาการ"/>
    <s v=" 3 (2-3-5)"/>
    <n v="3"/>
    <n v="2"/>
    <n v="3"/>
    <n v="5"/>
    <s v="2 "/>
    <n v="38"/>
    <s v=" W"/>
    <n v="114"/>
    <n v="6.333333333333333"/>
    <n v="6.333333333333333"/>
    <n v="0"/>
    <n v="6.333333333333333"/>
  </r>
  <r>
    <s v="คณะผลิตกรรมการเกษตร"/>
    <x v="1"/>
    <x v="1"/>
    <x v="1"/>
    <s v="ปริญญาตรี"/>
    <x v="1"/>
    <s v="ปกติ"/>
    <s v=" 10124301 "/>
    <s v="สัณฐานวิทยาของแมลง"/>
    <s v=" 3 (2-3-5)"/>
    <n v="3"/>
    <n v="2"/>
    <n v="3"/>
    <n v="5"/>
    <s v="1 "/>
    <n v="29"/>
    <s v=" W"/>
    <n v="87"/>
    <n v="4.833333333333333"/>
    <n v="4.833333333333333"/>
    <n v="0"/>
    <n v="4.833333333333333"/>
  </r>
  <r>
    <s v="คณะผลิตกรรมการเกษตร"/>
    <x v="1"/>
    <x v="1"/>
    <x v="13"/>
    <s v="ปริญญาตรี"/>
    <x v="1"/>
    <s v="ปกติ"/>
    <s v=" 10124304 "/>
    <s v="การวินิจฉัยโรคพืช"/>
    <s v=" 3 (2-3-5)"/>
    <n v="3"/>
    <n v="2"/>
    <n v="3"/>
    <n v="5"/>
    <s v="1 "/>
    <n v="36"/>
    <s v=" W"/>
    <n v="108"/>
    <n v="6"/>
    <n v="6"/>
    <n v="0"/>
    <n v="6"/>
  </r>
  <r>
    <s v="คณะผลิตกรรมการเกษตร"/>
    <x v="1"/>
    <x v="1"/>
    <x v="2"/>
    <s v="ปริญญาตรี"/>
    <x v="1"/>
    <s v="ปกติ"/>
    <s v=" 10124307 "/>
    <s v="การจำแนกวัชพืช"/>
    <s v=" 3 (2-3-5)"/>
    <n v="3"/>
    <n v="2"/>
    <n v="3"/>
    <n v="5"/>
    <s v="1 "/>
    <n v="18"/>
    <s v=" W"/>
    <n v="54"/>
    <n v="3"/>
    <n v="3"/>
    <n v="0"/>
    <n v="3"/>
  </r>
  <r>
    <s v="คณะผลิตกรรมการเกษตร"/>
    <x v="1"/>
    <x v="1"/>
    <x v="2"/>
    <s v="ปริญญาตรี"/>
    <x v="1"/>
    <s v="ปกติ"/>
    <s v=" 10124309 "/>
    <s v="วัชพืชสำคัญทางเศรษฐกิจ"/>
    <s v=" 3 (2-3-5)"/>
    <n v="3"/>
    <n v="2"/>
    <n v="3"/>
    <n v="5"/>
    <s v="1 "/>
    <n v="18"/>
    <s v=" W"/>
    <n v="54"/>
    <n v="3"/>
    <n v="3"/>
    <n v="0"/>
    <n v="3"/>
  </r>
  <r>
    <s v="คณะผลิตกรรมการเกษตร"/>
    <x v="1"/>
    <x v="1"/>
    <x v="1"/>
    <s v="ปริญญาตรี"/>
    <x v="1"/>
    <s v="ปกติ"/>
    <s v=" 10124403 "/>
    <s v="หลักอนุกรมวิธานของแมลง"/>
    <s v=" 3 (2-3-5)"/>
    <n v="3"/>
    <n v="2"/>
    <n v="3"/>
    <n v="5"/>
    <s v="1 "/>
    <n v="29"/>
    <s v=" W"/>
    <n v="87"/>
    <n v="4.833333333333333"/>
    <n v="4.833333333333333"/>
    <n v="0"/>
    <n v="4.833333333333333"/>
  </r>
  <r>
    <s v="คณะผลิตกรรมการเกษตร"/>
    <x v="1"/>
    <x v="1"/>
    <x v="13"/>
    <s v="ปริญญาตรี"/>
    <x v="1"/>
    <s v="ปกติ"/>
    <s v=" 10124405 "/>
    <s v="โรคพืชสำคัญทางเศรษฐกิจ"/>
    <s v=" 3 (2-3-5)"/>
    <n v="3"/>
    <n v="2"/>
    <n v="3"/>
    <n v="5"/>
    <s v="1 "/>
    <n v="35"/>
    <s v=" W"/>
    <n v="105"/>
    <n v="5.833333333333333"/>
    <n v="5.833333333333333"/>
    <n v="0"/>
    <n v="5.833333333333333"/>
  </r>
  <r>
    <s v="คณะผลิตกรรมการเกษตร"/>
    <x v="1"/>
    <x v="1"/>
    <x v="14"/>
    <s v="ปริญญาตรี"/>
    <x v="1"/>
    <s v="ปกติ"/>
    <s v=" 10125304 "/>
    <s v="เทคนิควิจัยเพื่องานทรัพยากรป่าไม้"/>
    <s v=" 3 (3-0-6)"/>
    <n v="3"/>
    <n v="3"/>
    <n v="0"/>
    <n v="6"/>
    <s v="1 "/>
    <n v="20"/>
    <s v=" W"/>
    <n v="60"/>
    <n v="3.3333333333333335"/>
    <n v="3.3333333333333335"/>
    <n v="0"/>
    <n v="3.3333333333333335"/>
  </r>
  <r>
    <s v="คณะผลิตกรรมการเกษตร"/>
    <x v="1"/>
    <x v="1"/>
    <x v="14"/>
    <s v="ปริญญาตรี"/>
    <x v="1"/>
    <s v="ปกติ"/>
    <s v=" 10125306 "/>
    <s v="วนเกษตร"/>
    <s v=" 3 (3-0-6)"/>
    <n v="3"/>
    <n v="3"/>
    <n v="0"/>
    <n v="6"/>
    <s v="1 "/>
    <n v="39"/>
    <s v=" W"/>
    <n v="117"/>
    <n v="6.5"/>
    <n v="6.5"/>
    <n v="0"/>
    <n v="6.5"/>
  </r>
  <r>
    <s v="คณะผลิตกรรมการเกษตร"/>
    <x v="1"/>
    <x v="1"/>
    <x v="14"/>
    <s v="ปริญญาตรี"/>
    <x v="1"/>
    <s v="ปกติ"/>
    <s v=" 10125307 "/>
    <s v="การจัดการป่าชุมชน"/>
    <s v=" 3 (3-0-6)"/>
    <n v="3"/>
    <n v="3"/>
    <n v="0"/>
    <n v="6"/>
    <s v="1 "/>
    <n v="20"/>
    <s v=" W"/>
    <n v="60"/>
    <n v="3.3333333333333335"/>
    <n v="3.3333333333333335"/>
    <n v="0"/>
    <n v="3.3333333333333335"/>
  </r>
  <r>
    <s v="คณะผลิตกรรมการเกษตร"/>
    <x v="1"/>
    <x v="1"/>
    <x v="14"/>
    <s v="ปริญญาตรี"/>
    <x v="1"/>
    <s v="ปกติ"/>
    <s v=" 10125402 "/>
    <s v="ภูมิสารสนเทศเพื่องานทรัพยากรป่าไม้"/>
    <s v=" 3 (2-3-5)"/>
    <n v="3"/>
    <n v="2"/>
    <n v="3"/>
    <n v="5"/>
    <s v="1 "/>
    <n v="20"/>
    <s v=" W"/>
    <n v="60"/>
    <n v="3.3333333333333335"/>
    <n v="3.3333333333333335"/>
    <n v="0"/>
    <n v="3.3333333333333335"/>
  </r>
  <r>
    <s v="คณะผลิตกรรมการเกษตร"/>
    <x v="1"/>
    <x v="1"/>
    <x v="14"/>
    <s v="ปริญญาตรี"/>
    <x v="1"/>
    <s v="ปกติ"/>
    <s v=" 10125406 "/>
    <s v="ภูมิปัญญาท้องถิ่นกับการจัดการทรัพยากรป่าไม้"/>
    <s v=" 3 (3-0-6)"/>
    <n v="3"/>
    <n v="3"/>
    <n v="0"/>
    <n v="6"/>
    <s v="1 "/>
    <n v="20"/>
    <s v=" W"/>
    <n v="60"/>
    <n v="3.3333333333333335"/>
    <n v="3.3333333333333335"/>
    <n v="0"/>
    <n v="3.3333333333333335"/>
  </r>
  <r>
    <s v="คณะผลิตกรรมการเกษตร"/>
    <x v="1"/>
    <x v="1"/>
    <x v="14"/>
    <s v="ปริญญาตรี"/>
    <x v="1"/>
    <s v="ปกติ"/>
    <s v=" 10125496 "/>
    <s v="ปัญหาพิเศษด้านทรัพยากรป่าไม้และการจัดการ"/>
    <s v=" 3 (0-9-0)"/>
    <n v="3"/>
    <n v="0"/>
    <n v="9"/>
    <n v="0"/>
    <s v="1 "/>
    <n v="2"/>
    <s v=" W"/>
    <n v="6"/>
    <n v="0.33333333333333331"/>
    <n v="0.33333333333333331"/>
    <n v="0"/>
    <n v="0.33333333333333331"/>
  </r>
  <r>
    <s v="คณะผลิตกรรมการเกษตร"/>
    <x v="1"/>
    <x v="1"/>
    <x v="14"/>
    <s v="ปริญญาตรี"/>
    <x v="1"/>
    <s v="ปกติ"/>
    <s v=" 10125496 "/>
    <s v="ปัญหาพิเศษด้านทรัพยากรป่าไม้และการจัดการ"/>
    <s v=" 3 (0-9-0)"/>
    <n v="3"/>
    <n v="0"/>
    <n v="9"/>
    <n v="0"/>
    <s v="2 "/>
    <n v="5"/>
    <s v=" W"/>
    <n v="15"/>
    <n v="0.83333333333333337"/>
    <n v="0.83333333333333337"/>
    <n v="0"/>
    <n v="0.83333333333333337"/>
  </r>
  <r>
    <s v="คณะผลิตกรรมการเกษตร"/>
    <x v="1"/>
    <x v="1"/>
    <x v="15"/>
    <s v="ปริญญาตรี"/>
    <x v="1"/>
    <s v="ปกติ"/>
    <s v=" 10126302 "/>
    <s v="การผลิต เก็บเกี่ยว และการแปรรูปอาหารอินทรีย์"/>
    <s v=" 3 (2-3-5)"/>
    <n v="3"/>
    <n v="2"/>
    <n v="3"/>
    <n v="5"/>
    <s v="1 "/>
    <n v="28"/>
    <s v=" W"/>
    <n v="84"/>
    <n v="4.666666666666667"/>
    <n v="4.666666666666667"/>
    <n v="0"/>
    <n v="4.666666666666667"/>
  </r>
  <r>
    <s v="คณะผลิตกรรมการเกษตร"/>
    <x v="1"/>
    <x v="1"/>
    <x v="15"/>
    <s v="ปริญญาตรี"/>
    <x v="1"/>
    <s v="ปกติ"/>
    <s v=" 10126303 "/>
    <s v="การบริหารจัดการดิน และการผลิตปุ๋ยในระบบเกษตรอินทรีย์"/>
    <s v=" 3 (2-3-5)"/>
    <n v="3"/>
    <n v="2"/>
    <n v="3"/>
    <n v="5"/>
    <s v="1 "/>
    <n v="18"/>
    <s v=" W"/>
    <n v="54"/>
    <n v="3"/>
    <n v="3"/>
    <n v="0"/>
    <n v="3"/>
  </r>
  <r>
    <s v="คณะผลิตกรรมการเกษตร"/>
    <x v="1"/>
    <x v="1"/>
    <x v="15"/>
    <s v="ปริญญาตรี"/>
    <x v="1"/>
    <s v="ปกติ"/>
    <s v=" 10126404 "/>
    <s v="จุลินทรีย์ในระบบเกษตรอินทรีย์"/>
    <s v=" 3 (2-3-5)"/>
    <n v="3"/>
    <n v="2"/>
    <n v="3"/>
    <n v="5"/>
    <s v="1 "/>
    <n v="18"/>
    <s v=" W"/>
    <n v="54"/>
    <n v="3"/>
    <n v="3"/>
    <n v="0"/>
    <n v="3"/>
  </r>
  <r>
    <s v="คณะผลิตกรรมการเกษตร"/>
    <x v="1"/>
    <x v="1"/>
    <x v="15"/>
    <s v="ปริญญาตรี"/>
    <x v="1"/>
    <s v="ปกติ"/>
    <s v=" 10126405 "/>
    <s v="เทคโนโลยีการผลิตพืชอินทรีย์"/>
    <s v=" 3 (2-3-5)"/>
    <n v="3"/>
    <n v="2"/>
    <n v="3"/>
    <n v="5"/>
    <s v="1 "/>
    <n v="28"/>
    <s v=" W"/>
    <n v="84"/>
    <n v="4.666666666666667"/>
    <n v="4.666666666666667"/>
    <n v="0"/>
    <n v="4.666666666666667"/>
  </r>
  <r>
    <s v="คณะผลิตกรรมการเกษตร"/>
    <x v="1"/>
    <x v="1"/>
    <x v="15"/>
    <s v="ปริญญาตรี"/>
    <x v="1"/>
    <s v="ปกติ"/>
    <s v=" 10126496 "/>
    <s v="ปัญหาพิเศษด้านเกษตรอินทรีย์"/>
    <s v=" 3 (0-9-0)"/>
    <n v="3"/>
    <n v="0"/>
    <n v="9"/>
    <n v="0"/>
    <s v="1 "/>
    <n v="18"/>
    <s v=" W"/>
    <n v="54"/>
    <n v="3"/>
    <n v="3"/>
    <n v="0"/>
    <n v="3"/>
  </r>
  <r>
    <s v="คณะผลิตกรรมการเกษตร"/>
    <x v="1"/>
    <x v="1"/>
    <x v="15"/>
    <s v="ปริญญาตรี"/>
    <x v="1"/>
    <s v="ปกติ"/>
    <s v=" 10126497 "/>
    <s v="การฝึกงานด้านเกษตรอินทรีย์"/>
    <s v=" 3 (0-270-0)"/>
    <n v="3"/>
    <n v="0"/>
    <n v="270"/>
    <n v="0"/>
    <s v="1 "/>
    <n v="15"/>
    <s v=" W"/>
    <n v="45"/>
    <n v="2.5"/>
    <n v="2.5"/>
    <n v="0"/>
    <n v="2.5"/>
  </r>
  <r>
    <s v="คณะผลิตกรรมการเกษตร"/>
    <x v="1"/>
    <x v="1"/>
    <x v="16"/>
    <s v="ปริญญาตรี"/>
    <x v="1"/>
    <s v="ปกติ"/>
    <s v=" กค389 "/>
    <s v="สถิติสำหรับงานวิจัยทางการเกษตร"/>
    <s v=" 3 (3-0-6)"/>
    <n v="3"/>
    <n v="3"/>
    <n v="0"/>
    <n v="6"/>
    <s v="1 "/>
    <n v="17"/>
    <s v=" W"/>
    <n v="51"/>
    <n v="2.8333333333333335"/>
    <n v="2.8333333333333335"/>
    <n v="0"/>
    <n v="2.8333333333333335"/>
  </r>
  <r>
    <s v="คณะผลิตกรรมการเกษตร"/>
    <x v="1"/>
    <x v="1"/>
    <x v="16"/>
    <s v="ปริญญาตรี"/>
    <x v="1"/>
    <s v="ปกติ"/>
    <s v=" กค489 "/>
    <s v="ปัญหาพิเศษ"/>
    <s v=" 3 (0-9-3)"/>
    <n v="3"/>
    <n v="0"/>
    <n v="9"/>
    <n v="3"/>
    <s v="1 "/>
    <n v="7"/>
    <s v=" W"/>
    <n v="21"/>
    <n v="1.1666666666666667"/>
    <n v="1.1666666666666667"/>
    <n v="0"/>
    <n v="1.1666666666666667"/>
  </r>
  <r>
    <s v="คณะผลิตกรรมการเกษตร"/>
    <x v="1"/>
    <x v="1"/>
    <x v="16"/>
    <s v="ปริญญาตรี"/>
    <x v="1"/>
    <s v="ปกติ"/>
    <s v=" กค499 "/>
    <s v="สัมมนา"/>
    <s v=" 1 (0-2-1)"/>
    <n v="1"/>
    <n v="0"/>
    <n v="2"/>
    <n v="1"/>
    <s v="1 "/>
    <n v="20"/>
    <s v=" W"/>
    <n v="20"/>
    <n v="1.1111111111111112"/>
    <n v="1.1111111111111112"/>
    <n v="0"/>
    <n v="1.1111111111111112"/>
  </r>
  <r>
    <s v="คณะผลิตกรรมการเกษตร"/>
    <x v="1"/>
    <x v="1"/>
    <x v="1"/>
    <s v="ปริญญาตรี"/>
    <x v="1"/>
    <s v="ปกติ"/>
    <s v=" กฏ320 "/>
    <s v="แมลงศัตรูสำคัญทางเศรษฐกิจ"/>
    <s v=" 3 (2-3-5)"/>
    <n v="3"/>
    <n v="2"/>
    <n v="3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1"/>
    <x v="1"/>
    <x v="1"/>
    <s v="ปริญญาตรี"/>
    <x v="1"/>
    <s v="ปกติ"/>
    <s v=" กฏ431 "/>
    <s v="สัณฐานวิทยาของแมลง"/>
    <s v=" 3 (2-3-5)"/>
    <n v="3"/>
    <n v="2"/>
    <n v="3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1"/>
    <x v="1"/>
    <x v="1"/>
    <s v="ปริญญาตรี"/>
    <x v="1"/>
    <s v="ปกติ"/>
    <s v=" กฏ472 "/>
    <s v="แมลงกินได้"/>
    <s v=" 3 (2-3-5)"/>
    <n v="3"/>
    <n v="2"/>
    <n v="3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1"/>
    <x v="1"/>
    <x v="4"/>
    <s v="ปริญญาตรี"/>
    <x v="1"/>
    <s v="ปกติ"/>
    <s v=" ดป300 "/>
    <s v="หลักปฐพีศาสตร์"/>
    <s v=" 4 (3-3-7)"/>
    <n v="4"/>
    <n v="3"/>
    <n v="3"/>
    <n v="7"/>
    <s v="1 "/>
    <n v="3"/>
    <s v=" W"/>
    <n v="12"/>
    <n v="0.66666666666666663"/>
    <n v="0.66666666666666663"/>
    <n v="0"/>
    <n v="0.66666666666666663"/>
  </r>
  <r>
    <s v="คณะผลิตกรรมการเกษตร"/>
    <x v="1"/>
    <x v="1"/>
    <x v="4"/>
    <s v="ปริญญาตรี"/>
    <x v="1"/>
    <s v="ปกติ"/>
    <s v=" ดป423 "/>
    <s v="การใช้ปุ๋ยเพื่อการเกษตรที่ยั่งยืนและสิ่งแวดล้อม"/>
    <s v=" 3 (2-3-5)"/>
    <n v="3"/>
    <n v="2"/>
    <n v="3"/>
    <n v="5"/>
    <s v="1 "/>
    <n v="11"/>
    <s v=" W"/>
    <n v="33"/>
    <n v="1.8333333333333333"/>
    <n v="1.8333333333333333"/>
    <n v="0"/>
    <n v="1.8333333333333333"/>
  </r>
  <r>
    <s v="คณะผลิตกรรมการเกษตร"/>
    <x v="1"/>
    <x v="1"/>
    <x v="4"/>
    <s v="ปริญญาตรี"/>
    <x v="1"/>
    <s v="ปกติ"/>
    <s v=" ดป426 "/>
    <s v="วัสดุปรับปรุงดิน"/>
    <s v=" 3 (2-3-5)"/>
    <n v="3"/>
    <n v="2"/>
    <n v="3"/>
    <n v="5"/>
    <s v="1 "/>
    <n v="11"/>
    <s v=" W"/>
    <n v="33"/>
    <n v="1.8333333333333333"/>
    <n v="1.8333333333333333"/>
    <n v="0"/>
    <n v="1.8333333333333333"/>
  </r>
  <r>
    <s v="คณะผลิตกรรมการเกษตร"/>
    <x v="1"/>
    <x v="1"/>
    <x v="4"/>
    <s v="ปริญญาตรี"/>
    <x v="1"/>
    <s v="ปกติ"/>
    <s v=" ดป433 "/>
    <s v="ดินปลูกข้าวและการจัดการ"/>
    <s v=" 3 (2-3-5)"/>
    <n v="3"/>
    <n v="2"/>
    <n v="3"/>
    <n v="5"/>
    <s v="1 "/>
    <n v="12"/>
    <s v=" W"/>
    <n v="36"/>
    <n v="2"/>
    <n v="2"/>
    <n v="0"/>
    <n v="2"/>
  </r>
  <r>
    <s v="คณะผลิตกรรมการเกษตร"/>
    <x v="1"/>
    <x v="1"/>
    <x v="4"/>
    <s v="ปริญญาตรี"/>
    <x v="1"/>
    <s v="ปกติ"/>
    <s v=" ดป444 "/>
    <s v="การประเมินที่ดินและประยุกต์ใช้ข้อสนเทศทางดิน"/>
    <s v=" 3 (2-3-5)"/>
    <n v="3"/>
    <n v="2"/>
    <n v="3"/>
    <n v="5"/>
    <s v="1 "/>
    <n v="12"/>
    <s v=" W"/>
    <n v="36"/>
    <n v="2"/>
    <n v="2"/>
    <n v="0"/>
    <n v="2"/>
  </r>
  <r>
    <s v="คณะผลิตกรรมการเกษตร"/>
    <x v="1"/>
    <x v="1"/>
    <x v="4"/>
    <s v="ปริญญาตรี"/>
    <x v="1"/>
    <s v="ปกติ"/>
    <s v=" ดป491 "/>
    <s v="สัมมนา"/>
    <s v=" 1 (0-2-1)"/>
    <n v="1"/>
    <n v="0"/>
    <n v="2"/>
    <n v="1"/>
    <s v="1 "/>
    <n v="16"/>
    <s v=" W"/>
    <n v="16"/>
    <n v="0.88888888888888884"/>
    <n v="0.88888888888888884"/>
    <n v="0"/>
    <n v="0.88888888888888884"/>
  </r>
  <r>
    <s v="คณะผลิตกรรมการเกษตร"/>
    <x v="1"/>
    <x v="1"/>
    <x v="4"/>
    <s v="ปริญญาตรี"/>
    <x v="1"/>
    <s v="ปกติ"/>
    <s v=" ดป498 "/>
    <s v="ปัญหาพิเศษ"/>
    <s v=" 3 (0-9-0)"/>
    <n v="3"/>
    <n v="0"/>
    <n v="9"/>
    <n v="0"/>
    <s v="1 "/>
    <n v="16"/>
    <s v=" W"/>
    <n v="48"/>
    <n v="2.6666666666666665"/>
    <n v="2.6666666666666665"/>
    <n v="0"/>
    <n v="2.6666666666666665"/>
  </r>
  <r>
    <s v="คณะผลิตกรรมการเกษตร"/>
    <x v="0"/>
    <x v="0"/>
    <x v="0"/>
    <s v="ปริญญาตรี"/>
    <x v="1"/>
    <s v="ปกติ"/>
    <s v=" ผษ101 "/>
    <s v="เกษตรเพื่อชีวิต"/>
    <s v=" 3 (3-0-6)"/>
    <n v="3"/>
    <n v="3"/>
    <n v="0"/>
    <n v="6"/>
    <s v="1 "/>
    <n v="94"/>
    <s v=" W"/>
    <n v="282"/>
    <n v="15.666666666666666"/>
    <n v="15.666666666666666"/>
    <n v="0"/>
    <n v="15.666666666666666"/>
  </r>
  <r>
    <s v="คณะผลิตกรรมการเกษตร"/>
    <x v="2"/>
    <x v="2"/>
    <x v="9"/>
    <s v="ปริญญาตรี"/>
    <x v="1"/>
    <s v="ปกติ"/>
    <s v=" ผษ497 "/>
    <s v="สหกิจศึกษา"/>
    <s v=" 9 (0-270-0)"/>
    <n v="9"/>
    <n v="0"/>
    <n v="270"/>
    <n v="0"/>
    <s v="1 "/>
    <n v="24"/>
    <s v=" W"/>
    <n v="216"/>
    <n v="12"/>
    <n v="12"/>
    <n v="0"/>
    <n v="12"/>
  </r>
  <r>
    <s v="คณะผลิตกรรมการเกษตร"/>
    <x v="1"/>
    <x v="1"/>
    <x v="12"/>
    <s v="ปริญญาตรี"/>
    <x v="1"/>
    <s v="ปกติ"/>
    <s v=" ผษ497 "/>
    <s v="สหกิจศึกษา"/>
    <s v=" 9 (0-270-0)"/>
    <n v="9"/>
    <n v="0"/>
    <n v="270"/>
    <n v="0"/>
    <s v="2 "/>
    <n v="8"/>
    <s v=" W"/>
    <n v="72"/>
    <n v="4"/>
    <n v="4"/>
    <n v="0"/>
    <n v="4"/>
  </r>
  <r>
    <s v="คณะผลิตกรรมการเกษตร"/>
    <x v="2"/>
    <x v="2"/>
    <x v="8"/>
    <s v="ปริญญาตรี"/>
    <x v="1"/>
    <s v="ปกติ"/>
    <s v=" ผษ497 "/>
    <s v="สหกิจศึกษา"/>
    <s v=" 9 (0-270-0)"/>
    <n v="9"/>
    <n v="0"/>
    <n v="270"/>
    <n v="0"/>
    <s v="3 "/>
    <n v="25"/>
    <s v=" W"/>
    <n v="225"/>
    <n v="12.5"/>
    <n v="12.5"/>
    <n v="0"/>
    <n v="12.5"/>
  </r>
  <r>
    <s v="คณะผลิตกรรมการเกษตร"/>
    <x v="2"/>
    <x v="2"/>
    <x v="7"/>
    <s v="ปริญญาตรี"/>
    <x v="1"/>
    <s v="ปกติ"/>
    <s v=" ผษ497 "/>
    <s v="สหกิจศึกษา"/>
    <s v=" 9 (0-270-0)"/>
    <n v="9"/>
    <n v="0"/>
    <n v="270"/>
    <n v="0"/>
    <s v="4 "/>
    <n v="49"/>
    <s v=" W"/>
    <n v="441"/>
    <n v="24.5"/>
    <n v="24.5"/>
    <n v="0"/>
    <n v="24.5"/>
  </r>
  <r>
    <s v="คณะผลิตกรรมการเกษตร"/>
    <x v="1"/>
    <x v="1"/>
    <x v="4"/>
    <s v="ปริญญาตรี"/>
    <x v="1"/>
    <s v="ปกติ"/>
    <s v=" ผษ497 "/>
    <s v="สหกิจศึกษา"/>
    <s v=" 9 (0-270-0)"/>
    <n v="9"/>
    <n v="0"/>
    <n v="270"/>
    <n v="0"/>
    <s v="5 "/>
    <n v="3"/>
    <s v=" W"/>
    <n v="27"/>
    <n v="1.5"/>
    <n v="1.5"/>
    <n v="0"/>
    <n v="1.5"/>
  </r>
  <r>
    <s v="คณะผลิตกรรมการเกษตร"/>
    <x v="1"/>
    <x v="1"/>
    <x v="5"/>
    <s v="ปริญญาตรี"/>
    <x v="1"/>
    <s v="ปกติ"/>
    <s v=" ผษ497 "/>
    <s v="สหกิจศึกษา"/>
    <s v=" 9 (0-270-0)"/>
    <n v="9"/>
    <n v="0"/>
    <n v="270"/>
    <n v="0"/>
    <s v="6 "/>
    <n v="9"/>
    <s v=" W"/>
    <n v="81"/>
    <n v="4.5"/>
    <n v="4.5"/>
    <n v="0"/>
    <n v="4.5"/>
  </r>
  <r>
    <s v="คณะผลิตกรรมการเกษตร"/>
    <x v="1"/>
    <x v="1"/>
    <x v="11"/>
    <s v="ปริญญาตรี"/>
    <x v="1"/>
    <s v="ปกติ"/>
    <s v=" ผษ497 "/>
    <s v="สหกิจศึกษา"/>
    <s v=" 9 (0-270-0)"/>
    <n v="9"/>
    <n v="0"/>
    <n v="270"/>
    <n v="0"/>
    <s v="7 "/>
    <n v="57"/>
    <s v=" W"/>
    <n v="513"/>
    <n v="28.5"/>
    <n v="28.5"/>
    <n v="0"/>
    <n v="28.5"/>
  </r>
  <r>
    <s v="คณะผลิตกรรมการเกษตร"/>
    <x v="1"/>
    <x v="1"/>
    <x v="12"/>
    <s v="ปริญญาตรี"/>
    <x v="1"/>
    <s v="ปกติ"/>
    <s v=" ผษ498 "/>
    <s v="การเรียนรู้อิสระ"/>
    <s v=" 9 (0-270-0)"/>
    <n v="9"/>
    <n v="0"/>
    <n v="270"/>
    <n v="0"/>
    <s v="1 "/>
    <n v="4"/>
    <s v=" W"/>
    <n v="36"/>
    <n v="2"/>
    <n v="2"/>
    <n v="0"/>
    <n v="2"/>
  </r>
  <r>
    <s v="คณะผลิตกรรมการเกษตร"/>
    <x v="2"/>
    <x v="2"/>
    <x v="7"/>
    <s v="ปริญญาตรี"/>
    <x v="1"/>
    <s v="ปกติ"/>
    <s v=" ผษ498 "/>
    <s v="การเรียนรู้อิสระ"/>
    <s v=" 9 (0-270-0)"/>
    <n v="9"/>
    <n v="0"/>
    <n v="270"/>
    <n v="0"/>
    <s v="2 "/>
    <n v="5"/>
    <s v=" W"/>
    <n v="45"/>
    <n v="2.5"/>
    <n v="2.5"/>
    <n v="0"/>
    <n v="2.5"/>
  </r>
  <r>
    <s v="คณะผลิตกรรมการเกษตร"/>
    <x v="2"/>
    <x v="2"/>
    <x v="7"/>
    <s v="ปริญญาตรี"/>
    <x v="1"/>
    <s v="ปกติ"/>
    <s v=" ผษ498 "/>
    <s v="การเรียนรู้อิสระ"/>
    <s v=" 9 (0-270-0)"/>
    <n v="9"/>
    <n v="0"/>
    <n v="270"/>
    <n v="0"/>
    <s v="3 "/>
    <n v="4"/>
    <s v=" W"/>
    <n v="36"/>
    <n v="2"/>
    <n v="2"/>
    <n v="0"/>
    <n v="2"/>
  </r>
  <r>
    <s v="คณะผลิตกรรมการเกษตร"/>
    <x v="2"/>
    <x v="2"/>
    <x v="7"/>
    <s v="ปริญญาตรี"/>
    <x v="1"/>
    <s v="ปกติ"/>
    <s v=" ผษ498 "/>
    <s v="การเรียนรู้อิสระ"/>
    <s v=" 9 (0-270-0)"/>
    <n v="9"/>
    <n v="0"/>
    <n v="270"/>
    <n v="0"/>
    <s v="4 "/>
    <n v="4"/>
    <s v=" W"/>
    <n v="36"/>
    <n v="2"/>
    <n v="2"/>
    <n v="0"/>
    <n v="2"/>
  </r>
  <r>
    <s v="คณะผลิตกรรมการเกษตร"/>
    <x v="2"/>
    <x v="2"/>
    <x v="8"/>
    <s v="ปริญญาตรี"/>
    <x v="1"/>
    <s v="ปกติ"/>
    <s v=" ผษ498 "/>
    <s v="การเรียนรู้อิสระ"/>
    <s v=" 9 (0-270-0)"/>
    <n v="9"/>
    <n v="0"/>
    <n v="270"/>
    <n v="0"/>
    <s v="5 "/>
    <n v="6"/>
    <s v=" W"/>
    <n v="54"/>
    <n v="3"/>
    <n v="3"/>
    <n v="0"/>
    <n v="3"/>
  </r>
  <r>
    <s v="คณะผลิตกรรมการเกษตร"/>
    <x v="2"/>
    <x v="2"/>
    <x v="8"/>
    <s v="ปริญญาตรี"/>
    <x v="1"/>
    <s v="ปกติ"/>
    <s v=" ผษ498 "/>
    <s v="การเรียนรู้อิสระ"/>
    <s v=" 9 (0-270-0)"/>
    <n v="9"/>
    <n v="0"/>
    <n v="270"/>
    <n v="0"/>
    <s v="6 "/>
    <n v="2"/>
    <s v=" W"/>
    <n v="18"/>
    <n v="1"/>
    <n v="1"/>
    <n v="0"/>
    <n v="1"/>
  </r>
  <r>
    <s v="คณะผลิตกรรมการเกษตร"/>
    <x v="1"/>
    <x v="1"/>
    <x v="1"/>
    <s v="ปริญญาตรี"/>
    <x v="1"/>
    <s v="ปกติ"/>
    <s v=" ผษ498 "/>
    <s v="การเรียนรู้อิสระ"/>
    <s v=" 9 (0-270-0)"/>
    <n v="9"/>
    <n v="0"/>
    <n v="270"/>
    <n v="0"/>
    <s v="7 "/>
    <n v="2"/>
    <s v=" W"/>
    <n v="18"/>
    <n v="1"/>
    <n v="1"/>
    <n v="0"/>
    <n v="1"/>
  </r>
  <r>
    <s v="คณะผลิตกรรมการเกษตร"/>
    <x v="1"/>
    <x v="1"/>
    <x v="1"/>
    <s v="ปริญญาตรี"/>
    <x v="1"/>
    <s v="ปกติ"/>
    <s v=" ผษ498 "/>
    <s v="การเรียนรู้อิสระ"/>
    <s v=" 9 (0-270-0)"/>
    <n v="9"/>
    <n v="0"/>
    <n v="270"/>
    <n v="0"/>
    <s v="8 "/>
    <n v="1"/>
    <s v=" W"/>
    <n v="9"/>
    <n v="0.5"/>
    <n v="0.5"/>
    <n v="0"/>
    <n v="0.5"/>
  </r>
  <r>
    <s v="คณะผลิตกรรมการเกษตร"/>
    <x v="1"/>
    <x v="1"/>
    <x v="13"/>
    <s v="ปริญญาตรี"/>
    <x v="1"/>
    <s v="ปกติ"/>
    <s v=" ผษ498 "/>
    <s v="การเรียนรู้อิสระ"/>
    <s v=" 9 (0-270-0)"/>
    <n v="9"/>
    <n v="0"/>
    <n v="270"/>
    <n v="0"/>
    <s v="9 "/>
    <n v="3"/>
    <s v=" W"/>
    <n v="27"/>
    <n v="1.5"/>
    <n v="1.5"/>
    <n v="0"/>
    <n v="1.5"/>
  </r>
  <r>
    <s v="คณะผลิตกรรมการเกษตร"/>
    <x v="1"/>
    <x v="1"/>
    <x v="2"/>
    <s v="ปริญญาตรี"/>
    <x v="1"/>
    <s v="ปกติ"/>
    <s v=" ผษ498 "/>
    <s v="การเรียนรู้อิสระ"/>
    <s v=" 9 (0-270-0)"/>
    <n v="9"/>
    <n v="0"/>
    <n v="270"/>
    <n v="0"/>
    <s v="10 "/>
    <n v="1"/>
    <s v=" W"/>
    <n v="9"/>
    <n v="0.5"/>
    <n v="0.5"/>
    <n v="0"/>
    <n v="0.5"/>
  </r>
  <r>
    <s v="คณะผลิตกรรมการเกษตร"/>
    <x v="1"/>
    <x v="1"/>
    <x v="11"/>
    <s v="ปริญญาตรี"/>
    <x v="1"/>
    <s v="ปกติ"/>
    <s v=" ผษ498 "/>
    <s v="การเรียนรู้อิสระ"/>
    <s v=" 9 (0-270-0)"/>
    <n v="9"/>
    <n v="0"/>
    <n v="270"/>
    <n v="0"/>
    <s v="11 "/>
    <n v="4"/>
    <s v=" W"/>
    <n v="36"/>
    <n v="2"/>
    <n v="2"/>
    <n v="0"/>
    <n v="2"/>
  </r>
  <r>
    <s v="คณะผลิตกรรมการเกษตร"/>
    <x v="1"/>
    <x v="1"/>
    <x v="11"/>
    <s v="ปริญญาตรี"/>
    <x v="1"/>
    <s v="ปกติ"/>
    <s v=" ผษ498 "/>
    <s v="การเรียนรู้อิสระ"/>
    <s v=" 9 (0-270-0)"/>
    <n v="9"/>
    <n v="0"/>
    <n v="270"/>
    <n v="0"/>
    <s v="12 "/>
    <n v="1"/>
    <s v=" W"/>
    <n v="9"/>
    <n v="0.5"/>
    <n v="0.5"/>
    <n v="0"/>
    <n v="0.5"/>
  </r>
  <r>
    <s v="คณะผลิตกรรมการเกษตร"/>
    <x v="1"/>
    <x v="1"/>
    <x v="11"/>
    <s v="ปริญญาตรี"/>
    <x v="1"/>
    <s v="ปกติ"/>
    <s v=" ผษ498 "/>
    <s v="การเรียนรู้อิสระ"/>
    <s v=" 9 (0-270-0)"/>
    <n v="9"/>
    <n v="0"/>
    <n v="270"/>
    <n v="0"/>
    <s v="13 "/>
    <n v="0"/>
    <s v=" W"/>
    <n v="0"/>
    <n v="0"/>
    <n v="0"/>
    <n v="0"/>
    <n v="0"/>
  </r>
  <r>
    <s v="คณะผลิตกรรมการเกษตร"/>
    <x v="2"/>
    <x v="2"/>
    <x v="7"/>
    <s v="ปริญญาตรี"/>
    <x v="1"/>
    <s v="ปกติ"/>
    <s v=" ผษ498 "/>
    <s v="การเรียนรู้อิสระ"/>
    <s v=" 9 (0-270-0)"/>
    <n v="9"/>
    <n v="0"/>
    <n v="270"/>
    <n v="0"/>
    <s v="14 "/>
    <n v="1"/>
    <s v=" W"/>
    <n v="9"/>
    <n v="0.5"/>
    <n v="0.5"/>
    <n v="0"/>
    <n v="0.5"/>
  </r>
  <r>
    <s v="คณะผลิตกรรมการเกษตร"/>
    <x v="2"/>
    <x v="2"/>
    <x v="9"/>
    <s v="ปริญญาตรี"/>
    <x v="1"/>
    <s v="ปกติ"/>
    <s v=" ผษ498 "/>
    <s v="การเรียนรู้อิสระ"/>
    <s v=" 9 (0-270-0)"/>
    <n v="9"/>
    <n v="0"/>
    <n v="270"/>
    <n v="0"/>
    <s v="15 "/>
    <n v="1"/>
    <s v=" W"/>
    <n v="9"/>
    <n v="0.5"/>
    <n v="0.5"/>
    <n v="0"/>
    <n v="0.5"/>
  </r>
  <r>
    <s v="คณะผลิตกรรมการเกษตร"/>
    <x v="2"/>
    <x v="2"/>
    <x v="7"/>
    <s v="ปริญญาตรี"/>
    <x v="1"/>
    <s v="ปกติ"/>
    <s v=" ผษ499 "/>
    <s v="การศึกษา หรือ ฝึกงาน หรือ ฝึกอบรมต่างประเทศ"/>
    <s v=" 9 (0-270-0)"/>
    <n v="9"/>
    <n v="0"/>
    <n v="270"/>
    <n v="0"/>
    <s v="1 "/>
    <n v="5"/>
    <s v=" W"/>
    <n v="45"/>
    <n v="2.5"/>
    <n v="2.5"/>
    <n v="0"/>
    <n v="2.5"/>
  </r>
  <r>
    <s v="คณะผลิตกรรมการเกษตร"/>
    <x v="1"/>
    <x v="1"/>
    <x v="11"/>
    <s v="ปริญญาตรี"/>
    <x v="1"/>
    <s v="ปกติ"/>
    <s v=" พร430 "/>
    <s v="เทคนิคการวางแผนการทดลองและการวิเคราะห์"/>
    <s v=" 3 (2-3-5)"/>
    <n v="3"/>
    <n v="2"/>
    <n v="3"/>
    <n v="5"/>
    <s v="1 "/>
    <n v="0"/>
    <s v=" W"/>
    <n v="0"/>
    <n v="0"/>
    <n v="0"/>
    <n v="0"/>
    <n v="0"/>
  </r>
  <r>
    <s v="คณะผลิตกรรมการเกษตร"/>
    <x v="1"/>
    <x v="1"/>
    <x v="11"/>
    <s v="ปริญญาตรี"/>
    <x v="1"/>
    <s v="ปกติ"/>
    <s v=" พร430 "/>
    <s v="เทคนิคการวางแผนการทดลองและการวิเคราะห์"/>
    <s v=" 3 (2-3-5)"/>
    <n v="3"/>
    <n v="2"/>
    <n v="3"/>
    <n v="5"/>
    <s v="2 "/>
    <n v="0"/>
    <s v=" W"/>
    <n v="0"/>
    <n v="0"/>
    <n v="0"/>
    <n v="0"/>
    <n v="0"/>
  </r>
  <r>
    <s v="คณะผลิตกรรมการเกษตร"/>
    <x v="1"/>
    <x v="1"/>
    <x v="11"/>
    <s v="ปริญญาตรี"/>
    <x v="1"/>
    <s v="ปกติ"/>
    <s v=" พร430 "/>
    <s v="เทคนิคการวางแผนการทดลองและการวิเคราะห์"/>
    <s v=" 3 (2-3-5)"/>
    <n v="3"/>
    <n v="2"/>
    <n v="3"/>
    <n v="5"/>
    <s v="3 "/>
    <n v="0"/>
    <s v=" W"/>
    <n v="0"/>
    <n v="0"/>
    <n v="0"/>
    <n v="0"/>
    <n v="0"/>
  </r>
  <r>
    <s v="คณะผลิตกรรมการเกษตร"/>
    <x v="1"/>
    <x v="1"/>
    <x v="11"/>
    <s v="ปริญญาตรี"/>
    <x v="1"/>
    <s v="ปกติ"/>
    <s v=" พร430 "/>
    <s v="เทคนิคการวางแผนการทดลองและการวิเคราะห์"/>
    <s v=" 3 (2-3-5)"/>
    <n v="3"/>
    <n v="2"/>
    <n v="3"/>
    <n v="5"/>
    <s v="4 "/>
    <n v="0"/>
    <s v=" W"/>
    <n v="0"/>
    <n v="0"/>
    <n v="0"/>
    <n v="0"/>
    <n v="0"/>
  </r>
  <r>
    <s v="คณะผลิตกรรมการเกษตร"/>
    <x v="1"/>
    <x v="1"/>
    <x v="11"/>
    <s v="ปริญญาตรี"/>
    <x v="1"/>
    <s v="ปกติ"/>
    <s v=" พร430 "/>
    <s v="เทคนิคการวางแผนการทดลองและการวิเคราะห์"/>
    <s v=" 3 (2-3-5)"/>
    <n v="3"/>
    <n v="2"/>
    <n v="3"/>
    <n v="5"/>
    <s v="5 "/>
    <n v="2"/>
    <s v=" W"/>
    <n v="6"/>
    <n v="0.33333333333333331"/>
    <n v="0.33333333333333331"/>
    <n v="0"/>
    <n v="0.33333333333333331"/>
  </r>
  <r>
    <s v="คณะผลิตกรรมการเกษตร"/>
    <x v="1"/>
    <x v="1"/>
    <x v="11"/>
    <s v="ปริญญาตรี"/>
    <x v="1"/>
    <s v="ปกติ"/>
    <s v=" พร430 "/>
    <s v="เทคนิคการวางแผนการทดลองและการวิเคราะห์"/>
    <s v=" 3 (2-3-5)"/>
    <n v="3"/>
    <n v="2"/>
    <n v="3"/>
    <n v="5"/>
    <s v="6 "/>
    <n v="0"/>
    <s v=" W"/>
    <n v="0"/>
    <n v="0"/>
    <n v="0"/>
    <n v="0"/>
    <n v="0"/>
  </r>
  <r>
    <s v="คณะผลิตกรรมการเกษตร"/>
    <x v="1"/>
    <x v="1"/>
    <x v="11"/>
    <s v="ปริญญาตรี"/>
    <x v="1"/>
    <s v="ปกติ"/>
    <s v=" พร452 "/>
    <s v="วนเกษตร"/>
    <s v=" 3 (3-0-6)"/>
    <n v="3"/>
    <n v="3"/>
    <n v="0"/>
    <n v="6"/>
    <s v="1 "/>
    <n v="4"/>
    <s v=" W"/>
    <n v="12"/>
    <n v="0.66666666666666663"/>
    <n v="0.66666666666666663"/>
    <n v="0"/>
    <n v="0.66666666666666663"/>
  </r>
  <r>
    <s v="คณะผลิตกรรมการเกษตร"/>
    <x v="2"/>
    <x v="2"/>
    <x v="8"/>
    <s v="ปริญญาตรี"/>
    <x v="1"/>
    <s v="ปกติ"/>
    <s v=" พส303 "/>
    <s v="กล้วยไม้เบื้องต้น"/>
    <s v=" 3 (2-3-5)"/>
    <n v="3"/>
    <n v="2"/>
    <n v="3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2"/>
    <x v="2"/>
    <x v="9"/>
    <s v="ปริญญาตรี"/>
    <x v="1"/>
    <s v="ปกติ"/>
    <s v=" พส351 "/>
    <s v="เทคโนโลยีชีวภาพพืชสวน"/>
    <s v=" 3 (2-3-5)"/>
    <n v="3"/>
    <n v="2"/>
    <n v="3"/>
    <n v="5"/>
    <s v="1 "/>
    <n v="22"/>
    <s v=" W"/>
    <n v="66"/>
    <n v="3.6666666666666665"/>
    <n v="3.6666666666666665"/>
    <n v="0"/>
    <n v="3.6666666666666665"/>
  </r>
  <r>
    <s v="คณะผลิตกรรมการเกษตร"/>
    <x v="2"/>
    <x v="2"/>
    <x v="9"/>
    <s v="ปริญญาตรี"/>
    <x v="1"/>
    <s v="ปกติ"/>
    <s v=" พส394 "/>
    <s v="การปฏิบัติงานฟาร์มพืชสวน 4"/>
    <s v=" 1 (0-3-1)"/>
    <n v="1"/>
    <n v="0"/>
    <n v="3"/>
    <n v="1"/>
    <s v="1 "/>
    <n v="2"/>
    <s v=" W"/>
    <n v="2"/>
    <n v="0.1111111111111111"/>
    <n v="0.1111111111111111"/>
    <n v="0"/>
    <n v="0.1111111111111111"/>
  </r>
  <r>
    <s v="คณะผลิตกรรมการเกษตร"/>
    <x v="2"/>
    <x v="2"/>
    <x v="8"/>
    <s v="ปริญญาตรี"/>
    <x v="1"/>
    <s v="ปกติ"/>
    <s v=" พส394 "/>
    <s v="การปฏิบัติงานฟาร์มพืชสวน 4"/>
    <s v=" 1 (0-3-1)"/>
    <n v="1"/>
    <n v="0"/>
    <n v="3"/>
    <n v="1"/>
    <s v="2 "/>
    <n v="0"/>
    <s v=" W"/>
    <n v="0"/>
    <n v="0"/>
    <n v="0"/>
    <n v="0"/>
    <n v="0"/>
  </r>
  <r>
    <s v="คณะผลิตกรรมการเกษตร"/>
    <x v="2"/>
    <x v="2"/>
    <x v="7"/>
    <s v="ปริญญาตรี"/>
    <x v="1"/>
    <s v="ปกติ"/>
    <s v=" พส394 "/>
    <s v="การปฏิบัติงานฟาร์มพืชสวน 4"/>
    <s v=" 1 (0-3-1)"/>
    <n v="1"/>
    <n v="0"/>
    <n v="3"/>
    <n v="1"/>
    <s v="3 "/>
    <n v="1"/>
    <s v=" W"/>
    <n v="1"/>
    <n v="5.5555555555555552E-2"/>
    <n v="5.5555555555555552E-2"/>
    <n v="0"/>
    <n v="5.5555555555555552E-2"/>
  </r>
  <r>
    <s v="คณะผลิตกรรมการเกษตร"/>
    <x v="2"/>
    <x v="2"/>
    <x v="8"/>
    <s v="ปริญญาตรี"/>
    <x v="1"/>
    <s v="ปกติ"/>
    <s v=" พส410 "/>
    <s v="ไม้ตัดดอกเพื่อการค้า"/>
    <s v=" 3 (2-3-5)"/>
    <n v="3"/>
    <n v="2"/>
    <n v="3"/>
    <n v="5"/>
    <s v="1 "/>
    <n v="0"/>
    <s v=" W"/>
    <n v="0"/>
    <n v="0"/>
    <n v="0"/>
    <n v="0"/>
    <n v="0"/>
  </r>
  <r>
    <s v="คณะผลิตกรรมการเกษตร"/>
    <x v="2"/>
    <x v="2"/>
    <x v="7"/>
    <s v="ปริญญาตรี"/>
    <x v="1"/>
    <s v="ปกติ"/>
    <s v=" พส415 "/>
    <s v="ไม้ผลเขตร้อน"/>
    <s v=" 3 (2-3-5)"/>
    <n v="3"/>
    <n v="2"/>
    <n v="3"/>
    <n v="5"/>
    <s v="1 "/>
    <n v="2"/>
    <s v=" W"/>
    <n v="6"/>
    <n v="0.33333333333333331"/>
    <n v="0.33333333333333331"/>
    <n v="0"/>
    <n v="0.33333333333333331"/>
  </r>
  <r>
    <s v="คณะผลิตกรรมการเกษตร"/>
    <x v="2"/>
    <x v="2"/>
    <x v="6"/>
    <s v="ปริญญาตรี"/>
    <x v="1"/>
    <s v="ปกติ"/>
    <s v=" พส420 "/>
    <s v="การปรับปรุงพันธุ์พืชสวน"/>
    <s v=" 3 (2-3-5)"/>
    <n v="3"/>
    <n v="2"/>
    <n v="3"/>
    <n v="5"/>
    <s v="1 "/>
    <n v="8"/>
    <s v=" W"/>
    <n v="24"/>
    <n v="1.3333333333333333"/>
    <n v="1.3333333333333333"/>
    <n v="0"/>
    <n v="1.3333333333333333"/>
  </r>
  <r>
    <s v="คณะผลิตกรรมการเกษตร"/>
    <x v="2"/>
    <x v="2"/>
    <x v="8"/>
    <s v="ปริญญาตรี"/>
    <x v="1"/>
    <s v="ปกติ"/>
    <s v=" พส423 "/>
    <s v="เทคโนโลยีเมล็ดพันธุ์พืชสวน"/>
    <s v=" 3 (2-3-5)"/>
    <n v="3"/>
    <n v="2"/>
    <n v="3"/>
    <n v="5"/>
    <s v="1 "/>
    <n v="2"/>
    <s v=" W"/>
    <n v="6"/>
    <n v="0.33333333333333331"/>
    <n v="0.33333333333333331"/>
    <n v="0"/>
    <n v="0.33333333333333331"/>
  </r>
  <r>
    <s v="คณะผลิตกรรมการเกษตร"/>
    <x v="2"/>
    <x v="2"/>
    <x v="9"/>
    <s v="ปริญญาตรี"/>
    <x v="1"/>
    <s v="ปกติ"/>
    <s v=" พส423 "/>
    <s v="เทคโนโลยีเมล็ดพันธุ์พืชสวน"/>
    <s v=" 3 (2-3-5)"/>
    <n v="3"/>
    <n v="2"/>
    <n v="3"/>
    <n v="5"/>
    <s v="2 "/>
    <n v="0"/>
    <s v=" N"/>
    <n v="0"/>
    <n v="0"/>
    <n v="0"/>
    <n v="0"/>
    <n v="0"/>
  </r>
  <r>
    <s v="คณะผลิตกรรมการเกษตร"/>
    <x v="2"/>
    <x v="2"/>
    <x v="9"/>
    <s v="ปริญญาตรี"/>
    <x v="1"/>
    <s v="ปกติ"/>
    <s v=" พส424 "/>
    <s v="เทคนิคการผสมพันธุ์ผัก"/>
    <s v=" 3 (2-3-5)"/>
    <n v="3"/>
    <n v="2"/>
    <n v="3"/>
    <n v="5"/>
    <s v="1 "/>
    <n v="50"/>
    <s v=" W"/>
    <n v="150"/>
    <n v="8.3333333333333339"/>
    <n v="8.3333333333333339"/>
    <n v="0"/>
    <n v="8.3333333333333339"/>
  </r>
  <r>
    <s v="คณะผลิตกรรมการเกษตร"/>
    <x v="2"/>
    <x v="2"/>
    <x v="9"/>
    <s v="ปริญญาตรี"/>
    <x v="1"/>
    <s v="ปกติ"/>
    <s v=" พส430 "/>
    <s v="สรีรวิทยาหลังการเก็บเกี่ยวพืชสวน"/>
    <s v=" 3 (2-3-5)"/>
    <n v="3"/>
    <n v="2"/>
    <n v="3"/>
    <n v="5"/>
    <s v="1 "/>
    <n v="6"/>
    <s v=" W"/>
    <n v="18"/>
    <n v="1"/>
    <n v="1"/>
    <n v="0"/>
    <n v="1"/>
  </r>
  <r>
    <s v="คณะผลิตกรรมการเกษตร"/>
    <x v="2"/>
    <x v="2"/>
    <x v="7"/>
    <s v="ปริญญาตรี"/>
    <x v="1"/>
    <s v="ปกติ"/>
    <s v=" พส446 "/>
    <s v="การจัดการทางพืชสวนในกระแสโลกาภิวัฒน์"/>
    <s v=" 3 (2-3-5)"/>
    <n v="3"/>
    <n v="2"/>
    <n v="3"/>
    <n v="5"/>
    <s v="1 "/>
    <n v="2"/>
    <s v=" W"/>
    <n v="6"/>
    <n v="0.33333333333333331"/>
    <n v="0.33333333333333331"/>
    <n v="0"/>
    <n v="0.33333333333333331"/>
  </r>
  <r>
    <s v="คณะผลิตกรรมการเกษตร"/>
    <x v="2"/>
    <x v="2"/>
    <x v="9"/>
    <s v="ปริญญาตรี"/>
    <x v="1"/>
    <s v="ปกติ"/>
    <s v=" พส452 "/>
    <s v="เทคโนโลยีการผลิตผัก"/>
    <s v=" 3 (2-3-5)"/>
    <n v="3"/>
    <n v="2"/>
    <n v="3"/>
    <n v="5"/>
    <s v="1 "/>
    <n v="20"/>
    <s v=" W"/>
    <n v="60"/>
    <n v="3.3333333333333335"/>
    <n v="3.3333333333333335"/>
    <n v="0"/>
    <n v="3.3333333333333335"/>
  </r>
  <r>
    <s v="คณะผลิตกรรมการเกษตร"/>
    <x v="2"/>
    <x v="2"/>
    <x v="9"/>
    <s v="ปริญญาตรี"/>
    <x v="1"/>
    <s v="ปกติ"/>
    <s v=" พส457 "/>
    <s v="เทคนิคการวางแผนทดลองและการวิจัยทางพืชสวน"/>
    <s v=" 3 (2-3-5)"/>
    <n v="3"/>
    <n v="2"/>
    <n v="3"/>
    <n v="5"/>
    <s v="1 "/>
    <n v="4"/>
    <s v=" W"/>
    <n v="12"/>
    <n v="0.66666666666666663"/>
    <n v="0.66666666666666663"/>
    <n v="0"/>
    <n v="0.66666666666666663"/>
  </r>
  <r>
    <s v="คณะผลิตกรรมการเกษตร"/>
    <x v="2"/>
    <x v="2"/>
    <x v="9"/>
    <s v="ปริญญาตรี"/>
    <x v="1"/>
    <s v="ปกติ"/>
    <s v=" พส466 "/>
    <s v="ผักสวนครัว"/>
    <s v=" 3 (2-3-5)"/>
    <n v="3"/>
    <n v="2"/>
    <n v="3"/>
    <n v="5"/>
    <s v="2 "/>
    <n v="0"/>
    <s v=" W"/>
    <n v="0"/>
    <n v="0"/>
    <n v="0"/>
    <n v="0"/>
    <n v="0"/>
  </r>
  <r>
    <s v="คณะผลิตกรรมการเกษตร"/>
    <x v="2"/>
    <x v="2"/>
    <x v="8"/>
    <s v="ปริญญาตรี"/>
    <x v="1"/>
    <s v="ปกติ"/>
    <s v=" พส467 "/>
    <s v="การจัดและตกแต่งดอกไม้"/>
    <s v=" 3 (2-3-5)"/>
    <n v="3"/>
    <n v="2"/>
    <n v="3"/>
    <n v="5"/>
    <s v="1 "/>
    <n v="27"/>
    <s v=" W"/>
    <n v="81"/>
    <n v="4.5"/>
    <n v="4.5"/>
    <n v="0"/>
    <n v="4.5"/>
  </r>
  <r>
    <s v="คณะผลิตกรรมการเกษตร"/>
    <x v="2"/>
    <x v="2"/>
    <x v="7"/>
    <s v="ปริญญาตรี"/>
    <x v="1"/>
    <s v="ปกติ"/>
    <s v=" พส471 "/>
    <s v="พืชน้ำหอม"/>
    <s v=" 3 (2-3-5)"/>
    <n v="3"/>
    <n v="2"/>
    <n v="3"/>
    <n v="5"/>
    <s v="1 "/>
    <n v="77"/>
    <s v=" W"/>
    <n v="231"/>
    <n v="12.833333333333334"/>
    <n v="12.833333333333334"/>
    <n v="0"/>
    <n v="12.833333333333334"/>
  </r>
  <r>
    <s v="คณะผลิตกรรมการเกษตร"/>
    <x v="2"/>
    <x v="2"/>
    <x v="7"/>
    <s v="ปริญญาตรี"/>
    <x v="1"/>
    <s v="ปกติ"/>
    <s v=" พส475 "/>
    <s v="ไม้ผลเศรษฐกิจ"/>
    <s v=" 3 (2-3-5)"/>
    <n v="3"/>
    <n v="2"/>
    <n v="3"/>
    <n v="5"/>
    <s v="1 "/>
    <n v="61"/>
    <s v=" W"/>
    <n v="183"/>
    <n v="10.166666666666666"/>
    <n v="10.166666666666666"/>
    <n v="0"/>
    <n v="10.166666666666666"/>
  </r>
  <r>
    <s v="คณะผลิตกรรมการเกษตร"/>
    <x v="2"/>
    <x v="2"/>
    <x v="9"/>
    <s v="ปริญญาตรี"/>
    <x v="1"/>
    <s v="ปกติ"/>
    <s v=" พส498 "/>
    <s v="ปัญหาพิเศษ"/>
    <s v=" 3 (0-0-0)"/>
    <n v="3"/>
    <n v="0"/>
    <n v="0"/>
    <n v="0"/>
    <s v="1 "/>
    <n v="1"/>
    <s v=" W"/>
    <n v="3"/>
    <n v="0.16666666666666666"/>
    <n v="0.16666666666666666"/>
    <n v="0"/>
    <n v="0.16666666666666666"/>
  </r>
  <r>
    <s v="คณะผลิตกรรมการเกษตร"/>
    <x v="2"/>
    <x v="2"/>
    <x v="7"/>
    <s v="ปริญญาตรี"/>
    <x v="1"/>
    <s v="ปกติ"/>
    <s v=" พส499 "/>
    <s v="สัมมนา"/>
    <s v=" 1 (1-0-2)"/>
    <n v="1"/>
    <n v="1"/>
    <n v="0"/>
    <n v="2"/>
    <s v="1 "/>
    <n v="2"/>
    <s v=" W"/>
    <n v="2"/>
    <n v="0.1111111111111111"/>
    <n v="0.1111111111111111"/>
    <n v="0"/>
    <n v="0.1111111111111111"/>
  </r>
  <r>
    <s v="คณะผลิตกรรมการเกษตร"/>
    <x v="1"/>
    <x v="1"/>
    <x v="12"/>
    <s v="ปริญญาตรี"/>
    <x v="1"/>
    <s v="ปกติ"/>
    <s v=" วส351 "/>
    <s v="การจัดการสมุนไพรเชิงพาณิชย์"/>
    <s v=" 3 (2-3-5)"/>
    <n v="3"/>
    <n v="2"/>
    <n v="3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1"/>
    <x v="1"/>
    <x v="12"/>
    <s v="ปริญญาตรี"/>
    <x v="1"/>
    <s v="ปกติ"/>
    <s v=" วส497 "/>
    <s v="สัมมนา"/>
    <s v=" 1 (1-0-1)"/>
    <n v="1"/>
    <n v="1"/>
    <n v="0"/>
    <n v="1"/>
    <s v="1 "/>
    <n v="1"/>
    <s v=" W"/>
    <n v="1"/>
    <n v="5.5555555555555552E-2"/>
    <n v="5.5555555555555552E-2"/>
    <n v="0"/>
    <n v="5.5555555555555552E-2"/>
  </r>
  <r>
    <s v="คณะผลิตกรรมการเกษตร"/>
    <x v="3"/>
    <x v="3"/>
    <x v="10"/>
    <s v="ปริญญาตรี"/>
    <x v="1"/>
    <s v="ปกติ"/>
    <s v=" วส498 "/>
    <s v="ปัญหาพิเศษ"/>
    <s v=" 3 (0-9-0)"/>
    <n v="3"/>
    <n v="0"/>
    <n v="9"/>
    <n v="0"/>
    <s v="1 "/>
    <n v="1"/>
    <s v=" W"/>
    <n v="3"/>
    <n v="0.16666666666666666"/>
    <n v="0.16666666666666666"/>
    <n v="0"/>
    <n v="0.16666666666666666"/>
  </r>
  <r>
    <s v="คณะผลิตกรรมการเกษตร"/>
    <x v="3"/>
    <x v="3"/>
    <x v="10"/>
    <s v="ปริญญาตรี"/>
    <x v="1"/>
    <s v="ปกติ"/>
    <s v=" สก301 "/>
    <s v="หลักการส่งเสริมการเกษตร"/>
    <s v=" 3 (2-2-5)"/>
    <n v="3"/>
    <n v="2"/>
    <n v="2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3"/>
    <x v="3"/>
    <x v="10"/>
    <s v="ปริญญาตรี"/>
    <x v="1"/>
    <s v="ปกติ"/>
    <s v=" สก314 "/>
    <s v="การถ่ายภาพเพื่องานส่งเสริมการเกษตร"/>
    <s v=" 3 (2-2-5)"/>
    <n v="3"/>
    <n v="2"/>
    <n v="2"/>
    <n v="5"/>
    <s v="1 "/>
    <n v="44"/>
    <s v=" W"/>
    <n v="132"/>
    <n v="7.333333333333333"/>
    <n v="7.333333333333333"/>
    <n v="0"/>
    <n v="7.333333333333333"/>
  </r>
  <r>
    <s v="คณะผลิตกรรมการเกษตร"/>
    <x v="3"/>
    <x v="3"/>
    <x v="10"/>
    <s v="ปริญญาตรี"/>
    <x v="1"/>
    <s v="ปกติ"/>
    <s v=" สก402 "/>
    <s v="ภูมิปัญญาและวัฒนธรรมท้องถิ่น"/>
    <s v=" 3 (2-2-5)"/>
    <n v="3"/>
    <n v="2"/>
    <n v="2"/>
    <n v="5"/>
    <s v="1 "/>
    <n v="35"/>
    <s v=" W"/>
    <n v="105"/>
    <n v="5.833333333333333"/>
    <n v="5.833333333333333"/>
    <n v="0"/>
    <n v="5.833333333333333"/>
  </r>
  <r>
    <s v="คณะผลิตกรรมการเกษตร"/>
    <x v="3"/>
    <x v="3"/>
    <x v="10"/>
    <s v="ปริญญาตรี"/>
    <x v="1"/>
    <s v="ปกติ"/>
    <s v=" สก403 "/>
    <s v="การจัดการทรัพยากรและสิ่งแวดล้อมในชุมชน"/>
    <s v=" 3 (3-0-6)"/>
    <n v="3"/>
    <n v="3"/>
    <n v="0"/>
    <n v="6"/>
    <s v="1 "/>
    <n v="46"/>
    <s v=" W"/>
    <n v="138"/>
    <n v="7.666666666666667"/>
    <n v="7.666666666666667"/>
    <n v="0"/>
    <n v="7.666666666666667"/>
  </r>
  <r>
    <s v="คณะผลิตกรรมการเกษตร"/>
    <x v="3"/>
    <x v="3"/>
    <x v="10"/>
    <s v="ปริญญาตรี"/>
    <x v="1"/>
    <s v="ปกติ"/>
    <s v=" สก404 "/>
    <s v="กฎเกณฑ์การค้าและมาตรฐานผลผลิตและผลิตภัณฑ์ทางการเกษตร"/>
    <s v=" 3 (2-2-5)"/>
    <n v="3"/>
    <n v="2"/>
    <n v="2"/>
    <n v="5"/>
    <s v="1 "/>
    <n v="34"/>
    <s v=" W"/>
    <n v="102"/>
    <n v="5.666666666666667"/>
    <n v="5.666666666666667"/>
    <n v="0"/>
    <n v="5.666666666666667"/>
  </r>
  <r>
    <s v="คณะผลิตกรรมการเกษตร"/>
    <x v="3"/>
    <x v="3"/>
    <x v="10"/>
    <s v="ปริญญาตรี"/>
    <x v="1"/>
    <s v="ปกติ"/>
    <s v=" สก411 "/>
    <s v="การผลิตรายการวีดิทัศน์ดิจิทัลทางการเกษตร"/>
    <s v=" 3 (2-2-5)"/>
    <n v="3"/>
    <n v="2"/>
    <n v="2"/>
    <n v="5"/>
    <s v="1 "/>
    <n v="46"/>
    <s v=" W"/>
    <n v="138"/>
    <n v="7.666666666666667"/>
    <n v="7.666666666666667"/>
    <n v="0"/>
    <n v="7.666666666666667"/>
  </r>
  <r>
    <s v="คณะผลิตกรรมการเกษตร"/>
    <x v="3"/>
    <x v="3"/>
    <x v="10"/>
    <s v="ปริญญาตรี"/>
    <x v="1"/>
    <s v="ปกติ"/>
    <s v=" สก452 "/>
    <s v="การวางแผนและประเมินผลโครงการส่งเสริมการเกษตร"/>
    <s v=" 3 (2-2-5)"/>
    <n v="3"/>
    <n v="2"/>
    <n v="2"/>
    <n v="5"/>
    <s v="1 "/>
    <n v="43"/>
    <s v=" W"/>
    <n v="129"/>
    <n v="7.166666666666667"/>
    <n v="7.166666666666667"/>
    <n v="0"/>
    <n v="7.166666666666667"/>
  </r>
  <r>
    <s v="คณะผลิตกรรมการเกษตร"/>
    <x v="3"/>
    <x v="3"/>
    <x v="10"/>
    <s v="ปริญญาตรี"/>
    <x v="1"/>
    <s v="ปกติ"/>
    <s v=" สก462 "/>
    <s v="การจัดการความรู้ในชุมชน"/>
    <s v=" 3 (2-2-5)"/>
    <n v="3"/>
    <n v="2"/>
    <n v="2"/>
    <n v="5"/>
    <s v="1 "/>
    <n v="29"/>
    <s v=" W"/>
    <n v="87"/>
    <n v="4.833333333333333"/>
    <n v="4.833333333333333"/>
    <n v="0"/>
    <n v="4.833333333333333"/>
  </r>
  <r>
    <s v="คณะผลิตกรรมการเกษตร"/>
    <x v="3"/>
    <x v="3"/>
    <x v="10"/>
    <s v="ปริญญาตรี"/>
    <x v="1"/>
    <s v="ปกติ"/>
    <s v=" สก499 "/>
    <s v="สัมมนา"/>
    <s v=" 1 (0-2-1)"/>
    <n v="1"/>
    <n v="0"/>
    <n v="2"/>
    <n v="1"/>
    <s v="1 "/>
    <n v="46"/>
    <s v=" W"/>
    <n v="46"/>
    <n v="2.5555555555555554"/>
    <n v="2.5555555555555554"/>
    <n v="0"/>
    <n v="2.5555555555555554"/>
  </r>
  <r>
    <s v="คณะผลิตกรรมการเกษตร"/>
    <x v="3"/>
    <x v="3"/>
    <x v="10"/>
    <s v="ปริญญาตรี"/>
    <x v="1"/>
    <s v="ปกติ"/>
    <s v=" สก499 "/>
    <s v="สัมมนา"/>
    <s v=" 1 (0-2-1)"/>
    <n v="1"/>
    <n v="0"/>
    <n v="2"/>
    <n v="1"/>
    <s v="2 "/>
    <n v="35"/>
    <s v=" W"/>
    <n v="35"/>
    <n v="1.9444444444444444"/>
    <n v="1.9444444444444444"/>
    <n v="0"/>
    <n v="1.9444444444444444"/>
  </r>
  <r>
    <s v="คณะผลิตกรรมการเกษตร"/>
    <x v="1"/>
    <x v="1"/>
    <x v="5"/>
    <s v="ปริญญาตรี"/>
    <x v="1"/>
    <s v="ปกติ"/>
    <s v=" อพ320 "/>
    <s v="ศัตรูพืชที่สำคัญทางเศรษฐกิจ"/>
    <s v=" 3 (2-3-5)"/>
    <n v="3"/>
    <n v="2"/>
    <n v="3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1"/>
    <x v="1"/>
    <x v="5"/>
    <s v="ปริญญาตรี"/>
    <x v="1"/>
    <s v="ปกติ"/>
    <s v=" อพ440 "/>
    <s v="สารเคมีป้องกันกำจัดศัตรูพืช"/>
    <s v=" 3 (2-3-5)"/>
    <n v="3"/>
    <n v="2"/>
    <n v="3"/>
    <n v="5"/>
    <s v="1 "/>
    <n v="4"/>
    <s v=" W"/>
    <n v="12"/>
    <n v="0.66666666666666663"/>
    <n v="0.66666666666666663"/>
    <n v="0"/>
    <n v="0.66666666666666663"/>
  </r>
  <r>
    <s v="คณะผลิตกรรมการเกษตร"/>
    <x v="1"/>
    <x v="1"/>
    <x v="5"/>
    <s v="ปริญญาตรี"/>
    <x v="1"/>
    <s v="ปกติ"/>
    <s v=" อพ451 "/>
    <s v="หลักการบริหารจัดการศัตรูพืชแบบบูรณาการ"/>
    <s v=" 3 (2-3-5)"/>
    <n v="3"/>
    <n v="2"/>
    <n v="3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1"/>
    <x v="1"/>
    <x v="5"/>
    <s v="ปริญญาตรี"/>
    <x v="1"/>
    <s v="ปกติ"/>
    <s v=" อพ453 "/>
    <s v="อารักขาพืชประยุกต์"/>
    <s v=" 3 (2-3-5)"/>
    <n v="3"/>
    <n v="2"/>
    <n v="3"/>
    <n v="5"/>
    <s v="1 "/>
    <n v="5"/>
    <s v=" W"/>
    <n v="15"/>
    <n v="0.83333333333333337"/>
    <n v="0.83333333333333337"/>
    <n v="0"/>
    <n v="0.83333333333333337"/>
  </r>
  <r>
    <s v="คณะผลิตกรรมการเกษตร"/>
    <x v="3"/>
    <x v="3"/>
    <x v="10"/>
    <s v="ปริญญาตรี"/>
    <x v="0"/>
    <s v="สมทบ"/>
    <s v=" 10113301 "/>
    <s v="หลักการส่งเสริมการเกษตร"/>
    <s v=" 3 (3-0-6)"/>
    <n v="3"/>
    <n v="3"/>
    <n v="0"/>
    <n v="6"/>
    <s v="3 "/>
    <n v="18"/>
    <s v=" W"/>
    <n v="54"/>
    <n v="3"/>
    <n v="3"/>
    <n v="0"/>
    <n v="3"/>
  </r>
  <r>
    <s v="คณะผลิตกรรมการเกษตร"/>
    <x v="3"/>
    <x v="3"/>
    <x v="10"/>
    <s v="ปริญญาตรี"/>
    <x v="0"/>
    <s v="สมทบ"/>
    <s v=" 10113302 "/>
    <s v="ระบบนิเวศวิทยาทางการเกษตรแบบยั่งยืน"/>
    <s v=" 3 (3-0-6)"/>
    <n v="3"/>
    <n v="3"/>
    <n v="0"/>
    <n v="6"/>
    <s v="1 "/>
    <n v="18"/>
    <s v=" W"/>
    <n v="54"/>
    <n v="3"/>
    <n v="3"/>
    <n v="0"/>
    <n v="3"/>
  </r>
  <r>
    <s v="คณะผลิตกรรมการเกษตร"/>
    <x v="3"/>
    <x v="3"/>
    <x v="10"/>
    <s v="ปริญญาตรี"/>
    <x v="0"/>
    <s v="สมทบ"/>
    <s v=" 10113303 "/>
    <s v="ศาสตร์พระราชากับงานส่งเสริมการเกษตร"/>
    <s v=" 3 (3-0-6)"/>
    <n v="3"/>
    <n v="3"/>
    <n v="0"/>
    <n v="6"/>
    <s v="1 "/>
    <n v="19"/>
    <s v=" W"/>
    <n v="57"/>
    <n v="3.1666666666666665"/>
    <n v="3.1666666666666665"/>
    <n v="0"/>
    <n v="3.1666666666666665"/>
  </r>
  <r>
    <s v="คณะผลิตกรรมการเกษตร"/>
    <x v="3"/>
    <x v="3"/>
    <x v="10"/>
    <s v="ปริญญาตรี"/>
    <x v="0"/>
    <s v="สมทบ"/>
    <s v=" 10113311 "/>
    <s v="หลักการสื่อสารเกษตรในยุคดิจิทัล"/>
    <s v=" 3 (3-0-6)"/>
    <n v="3"/>
    <n v="3"/>
    <n v="0"/>
    <n v="6"/>
    <s v="1 "/>
    <n v="18"/>
    <s v=" W"/>
    <n v="54"/>
    <n v="3"/>
    <n v="3"/>
    <n v="0"/>
    <n v="3"/>
  </r>
  <r>
    <s v="คณะผลิตกรรมการเกษตร"/>
    <x v="3"/>
    <x v="3"/>
    <x v="10"/>
    <s v="ปริญญาตรี"/>
    <x v="0"/>
    <s v="สมทบ"/>
    <s v=" 10113320 "/>
    <s v="การวิเคราะห์ข้อมูลทางการส่งเสริมการเกษตร"/>
    <s v=" 3 (3-0-6)"/>
    <n v="3"/>
    <n v="3"/>
    <n v="0"/>
    <n v="6"/>
    <s v="1 "/>
    <n v="18"/>
    <s v=" W"/>
    <n v="54"/>
    <n v="3"/>
    <n v="3"/>
    <n v="0"/>
    <n v="3"/>
  </r>
  <r>
    <s v="คณะผลิตกรรมการเกษตร"/>
    <x v="3"/>
    <x v="3"/>
    <x v="10"/>
    <s v="ปริญญาตรี"/>
    <x v="0"/>
    <s v="สมทบ"/>
    <s v=" 10113351 "/>
    <s v="การพัฒนาชุมชนและสังคมเกษตร"/>
    <s v=" 3 (3-0-6)"/>
    <n v="3"/>
    <n v="3"/>
    <n v="0"/>
    <n v="6"/>
    <s v="2 "/>
    <n v="19"/>
    <s v=" W"/>
    <n v="57"/>
    <n v="3.1666666666666665"/>
    <n v="3.1666666666666665"/>
    <n v="0"/>
    <n v="3.1666666666666665"/>
  </r>
  <r>
    <s v="คณะผลิตกรรมการเกษตร"/>
    <x v="1"/>
    <x v="1"/>
    <x v="4"/>
    <s v="ปริญญาตรี"/>
    <x v="0"/>
    <s v="สมทบ"/>
    <s v=" 10119205 "/>
    <s v="การจัดการทรัพยากรดินและน้ำ"/>
    <s v=" 3 (2-3-5)"/>
    <n v="3"/>
    <n v="2"/>
    <n v="3"/>
    <n v="5"/>
    <s v="1 "/>
    <n v="19"/>
    <s v=" W"/>
    <n v="57"/>
    <n v="3.1666666666666665"/>
    <n v="3.1666666666666665"/>
    <n v="0"/>
    <n v="3.1666666666666665"/>
  </r>
  <r>
    <s v="คณะผลิตกรรมการเกษตร"/>
    <x v="1"/>
    <x v="1"/>
    <x v="11"/>
    <s v="ปริญญาตรี"/>
    <x v="0"/>
    <s v="สมทบ"/>
    <s v=" 10119301 "/>
    <s v="หลักพืชกรรม"/>
    <s v=" 3 (2-3-5)"/>
    <n v="3"/>
    <n v="2"/>
    <n v="3"/>
    <n v="5"/>
    <s v="1 "/>
    <n v="19"/>
    <s v=" W"/>
    <n v="57"/>
    <n v="3.1666666666666665"/>
    <n v="3.1666666666666665"/>
    <n v="0"/>
    <n v="3.1666666666666665"/>
  </r>
  <r>
    <s v="คณะผลิตกรรมการเกษตร"/>
    <x v="0"/>
    <x v="0"/>
    <x v="0"/>
    <s v="ปริญญาตรี"/>
    <x v="1"/>
    <s v="สมทบ"/>
    <s v=" 10100214 "/>
    <s v="เกษตรเพื่อชีวิต"/>
    <s v=" 3 (3-0-6)"/>
    <n v="3"/>
    <n v="3"/>
    <n v="0"/>
    <n v="6"/>
    <s v="1 "/>
    <n v="14"/>
    <s v=" W"/>
    <n v="42"/>
    <n v="2.3333333333333335"/>
    <n v="2.3333333333333335"/>
    <n v="0"/>
    <n v="2.3333333333333335"/>
  </r>
  <r>
    <s v="คณะผลิตกรรมการเกษตร"/>
    <x v="2"/>
    <x v="2"/>
    <x v="9"/>
    <s v="ปริญญาตรี"/>
    <x v="1"/>
    <s v="สมทบ"/>
    <s v=" 10104466 "/>
    <s v="ผักสวนครัว"/>
    <s v=" 3 (2-3-5)"/>
    <n v="3"/>
    <n v="2"/>
    <n v="3"/>
    <n v="5"/>
    <s v="1 "/>
    <n v="18"/>
    <s v=" W"/>
    <n v="54"/>
    <n v="3"/>
    <n v="3"/>
    <n v="0"/>
    <n v="3"/>
  </r>
  <r>
    <s v="คณะผลิตกรรมการเกษตร"/>
    <x v="3"/>
    <x v="3"/>
    <x v="10"/>
    <s v="ปริญญาตรี"/>
    <x v="1"/>
    <s v="สมทบ"/>
    <s v=" 10113312 "/>
    <s v="การผลิตสื่อดิจิทัลทางการเกษตร"/>
    <s v=" 3 (2-2-5)"/>
    <n v="3"/>
    <n v="2"/>
    <n v="2"/>
    <n v="5"/>
    <s v="1 "/>
    <n v="14"/>
    <s v=" W"/>
    <n v="42"/>
    <n v="2.3333333333333335"/>
    <n v="2.3333333333333335"/>
    <n v="0"/>
    <n v="2.3333333333333335"/>
  </r>
  <r>
    <s v="คณะผลิตกรรมการเกษตร"/>
    <x v="3"/>
    <x v="3"/>
    <x v="10"/>
    <s v="ปริญญาตรี"/>
    <x v="1"/>
    <s v="สมทบ"/>
    <s v=" 10113321 "/>
    <s v="การวิจัยทางการส่งเสริมการเกษตร"/>
    <s v=" 3 (2-2-5)"/>
    <n v="3"/>
    <n v="2"/>
    <n v="2"/>
    <n v="5"/>
    <s v="1 "/>
    <n v="14"/>
    <s v=" W"/>
    <n v="42"/>
    <n v="2.3333333333333335"/>
    <n v="2.3333333333333335"/>
    <n v="0"/>
    <n v="2.3333333333333335"/>
  </r>
  <r>
    <s v="คณะผลิตกรรมการเกษตร"/>
    <x v="3"/>
    <x v="3"/>
    <x v="10"/>
    <s v="ปริญญาตรี"/>
    <x v="1"/>
    <s v="สมทบ"/>
    <s v=" 10113403 "/>
    <s v="การจัดการทรัพยากรและสิ่งแวดล้อมในชุมชน"/>
    <s v=" 3 (3-0-6)"/>
    <n v="3"/>
    <n v="3"/>
    <n v="0"/>
    <n v="6"/>
    <s v="1 "/>
    <n v="18"/>
    <s v=" W"/>
    <n v="54"/>
    <n v="3"/>
    <n v="3"/>
    <n v="0"/>
    <n v="3"/>
  </r>
  <r>
    <s v="คณะผลิตกรรมการเกษตร"/>
    <x v="3"/>
    <x v="3"/>
    <x v="10"/>
    <s v="ปริญญาตรี"/>
    <x v="1"/>
    <s v="สมทบ"/>
    <s v=" 10113497 "/>
    <s v="การฝึกงาน"/>
    <s v=" 3 (0-9-0)"/>
    <n v="3"/>
    <n v="0"/>
    <n v="9"/>
    <n v="0"/>
    <s v="1 "/>
    <n v="18"/>
    <s v=" W"/>
    <n v="54"/>
    <n v="3"/>
    <n v="3"/>
    <n v="0"/>
    <n v="3"/>
  </r>
  <r>
    <s v="คณะผลิตกรรมการเกษตร"/>
    <x v="1"/>
    <x v="1"/>
    <x v="5"/>
    <s v="ปริญญาตรี"/>
    <x v="1"/>
    <s v="สมทบ"/>
    <s v=" 10119204 "/>
    <s v="หลักการอารักขาพืช"/>
    <s v=" 3 (2-3-5)"/>
    <n v="3"/>
    <n v="2"/>
    <n v="3"/>
    <n v="5"/>
    <s v="1 "/>
    <n v="18"/>
    <s v=" W"/>
    <n v="54"/>
    <n v="3"/>
    <n v="3"/>
    <n v="0"/>
    <n v="3"/>
  </r>
  <r>
    <s v="คณะผลิตกรรมการเกษตร"/>
    <x v="3"/>
    <x v="3"/>
    <x v="10"/>
    <s v="ปริญญาตรี"/>
    <x v="1"/>
    <s v="สมทบ"/>
    <s v=" สก404 "/>
    <s v="กฎเกณฑ์การค้าและมาตรฐานผลผลิตและผลิตภัณฑ์ทางการเกษตร"/>
    <s v=" 3 (2-2-5)"/>
    <n v="3"/>
    <n v="2"/>
    <n v="2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3"/>
    <x v="3"/>
    <x v="10"/>
    <s v="ปริญญาตรี"/>
    <x v="1"/>
    <s v="สมทบ"/>
    <s v=" สก462 "/>
    <s v="การจัดการความรู้ในชุมชน"/>
    <s v=" 3 (2-2-5)"/>
    <n v="3"/>
    <n v="2"/>
    <n v="2"/>
    <n v="5"/>
    <s v="1 "/>
    <n v="1"/>
    <s v=" W"/>
    <n v="3"/>
    <n v="0.16666666666666666"/>
    <n v="0.16666666666666666"/>
    <n v="0"/>
    <n v="0.16666666666666666"/>
  </r>
  <r>
    <s v="คณะผลิตกรรมการเกษตร"/>
    <x v="4"/>
    <x v="1"/>
    <x v="11"/>
    <s v="ปริญญาโท"/>
    <x v="0"/>
    <s v="ปกติ"/>
    <s v=" 20101501 "/>
    <s v="ระเบียบวิธีวิจัยทางการเกษตร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4"/>
    <x v="1"/>
    <x v="11"/>
    <s v="ปริญญาโท"/>
    <x v="0"/>
    <s v="ปกติ"/>
    <s v=" 20101543 "/>
    <s v="เรื่องเฉพาะทางพืชไร่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4"/>
    <x v="1"/>
    <x v="11"/>
    <s v="ปริญญาโท"/>
    <x v="0"/>
    <s v="ปกติ"/>
    <s v=" 20101591 "/>
    <s v="สัมมนา 1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4"/>
    <x v="1"/>
    <x v="11"/>
    <s v="ปริญญาโท"/>
    <x v="0"/>
    <s v="ปกติ"/>
    <s v=" 20101592 "/>
    <s v="สัมมนา 2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4"/>
    <x v="1"/>
    <x v="11"/>
    <s v="ปริญญาโท"/>
    <x v="0"/>
    <s v="ปกติ"/>
    <s v=" 20101691 "/>
    <s v="วิทยานิพนธ์ 1"/>
    <s v=" 6 (0-18-0)"/>
    <n v="6"/>
    <n v="0"/>
    <n v="18"/>
    <n v="0"/>
    <s v="1 "/>
    <n v="4"/>
    <s v=" W"/>
    <n v="24"/>
    <n v="2"/>
    <n v="0"/>
    <n v="4"/>
    <n v="4"/>
  </r>
  <r>
    <s v="คณะผลิตกรรมการเกษตร"/>
    <x v="4"/>
    <x v="1"/>
    <x v="11"/>
    <s v="ปริญญาโท"/>
    <x v="0"/>
    <s v="ปกติ"/>
    <s v=" 20101692 "/>
    <s v="วิทยานิพนธ์ 2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4"/>
    <x v="1"/>
    <x v="11"/>
    <s v="ปริญญาโท"/>
    <x v="0"/>
    <s v="ปกติ"/>
    <s v=" 20101692 "/>
    <s v="วิทยานิพนธ์ 2"/>
    <s v=" 6 (0-18-0)"/>
    <n v="6"/>
    <n v="0"/>
    <n v="18"/>
    <n v="0"/>
    <s v="2 "/>
    <n v="2"/>
    <s v=" W"/>
    <n v="12"/>
    <n v="1"/>
    <n v="0"/>
    <n v="2"/>
    <n v="2"/>
  </r>
  <r>
    <s v="คณะผลิตกรรมการเกษตร"/>
    <x v="5"/>
    <x v="2"/>
    <x v="17"/>
    <s v="ปริญญาโท"/>
    <x v="0"/>
    <s v="ปกติ"/>
    <s v=" 20102501 "/>
    <s v="ระเบียบและวิธีวิจัยทางพืชสวน"/>
    <s v=" 3 (2-3-5)"/>
    <n v="3"/>
    <n v="2"/>
    <n v="3"/>
    <n v="5"/>
    <s v="1 "/>
    <n v="4"/>
    <s v=" W"/>
    <n v="12"/>
    <n v="1"/>
    <n v="0"/>
    <n v="2"/>
    <n v="2"/>
  </r>
  <r>
    <s v="คณะผลิตกรรมการเกษตร"/>
    <x v="5"/>
    <x v="2"/>
    <x v="17"/>
    <s v="ปริญญาโท"/>
    <x v="0"/>
    <s v="ปกติ"/>
    <s v=" 20102503 "/>
    <s v="นวัตกรรมทางพืชสวน"/>
    <s v=" 3 (2-3-5)"/>
    <n v="3"/>
    <n v="2"/>
    <n v="3"/>
    <n v="5"/>
    <s v="1 "/>
    <n v="4"/>
    <s v=" W"/>
    <n v="12"/>
    <n v="1"/>
    <n v="0"/>
    <n v="2"/>
    <n v="2"/>
  </r>
  <r>
    <s v="คณะผลิตกรรมการเกษตร"/>
    <x v="5"/>
    <x v="2"/>
    <x v="17"/>
    <s v="ปริญญาโท"/>
    <x v="0"/>
    <s v="ปกติ"/>
    <s v=" 20102505 "/>
    <s v="เรื่องเฉพาะทางพืชสวน"/>
    <s v=" 3 (2-3-5)"/>
    <n v="3"/>
    <n v="2"/>
    <n v="3"/>
    <n v="5"/>
    <s v="1 "/>
    <n v="4"/>
    <s v=" W"/>
    <n v="12"/>
    <n v="1"/>
    <n v="0"/>
    <n v="2"/>
    <n v="2"/>
  </r>
  <r>
    <s v="คณะผลิตกรรมการเกษตร"/>
    <x v="5"/>
    <x v="2"/>
    <x v="17"/>
    <s v="ปริญญาโท"/>
    <x v="0"/>
    <s v="ปกติ"/>
    <s v=" 20102521 "/>
    <s v="การปรับปรุงพันธุ์พืชสวนขั้นสูง 1"/>
    <s v=" 3 (2-3-5)"/>
    <n v="3"/>
    <n v="2"/>
    <n v="3"/>
    <n v="5"/>
    <s v="1 "/>
    <n v="2"/>
    <s v=" W"/>
    <n v="6"/>
    <n v="0.5"/>
    <n v="0"/>
    <n v="1"/>
    <n v="1"/>
  </r>
  <r>
    <s v="คณะผลิตกรรมการเกษตร"/>
    <x v="5"/>
    <x v="2"/>
    <x v="17"/>
    <s v="ปริญญาโท"/>
    <x v="0"/>
    <s v="ปกติ"/>
    <s v=" 20102531 "/>
    <s v="สรีรวิทยาพืชสวนขั้นสูง"/>
    <s v=" 3 (2-3-5)"/>
    <n v="3"/>
    <n v="2"/>
    <n v="3"/>
    <n v="5"/>
    <s v="1 "/>
    <n v="5"/>
    <s v=" W"/>
    <n v="15"/>
    <n v="1.25"/>
    <n v="0"/>
    <n v="2.5"/>
    <n v="2.5"/>
  </r>
  <r>
    <s v="คณะผลิตกรรมการเกษตร"/>
    <x v="5"/>
    <x v="2"/>
    <x v="17"/>
    <s v="ปริญญาโท"/>
    <x v="0"/>
    <s v="ปกติ"/>
    <s v=" 20102591 "/>
    <s v="สัมมนา 1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5"/>
    <x v="2"/>
    <x v="17"/>
    <s v="ปริญญาโท"/>
    <x v="0"/>
    <s v="ปกติ"/>
    <s v=" 20102592 "/>
    <s v="สัมมนา 2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5"/>
    <x v="2"/>
    <x v="17"/>
    <s v="ปริญญาโท"/>
    <x v="0"/>
    <s v="ปกติ"/>
    <s v=" 20102593 "/>
    <s v="สัมมนา 3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5"/>
    <x v="2"/>
    <x v="17"/>
    <s v="ปริญญาโท"/>
    <x v="0"/>
    <s v="ปกติ"/>
    <s v=" 20102594 "/>
    <s v="สัมมนา 4"/>
    <s v=" 1 (0-2-1)"/>
    <n v="1"/>
    <n v="0"/>
    <n v="2"/>
    <n v="1"/>
    <s v="1 "/>
    <n v="3"/>
    <s v=" W"/>
    <n v="3"/>
    <n v="0.25"/>
    <n v="0"/>
    <n v="0.5"/>
    <n v="0.5"/>
  </r>
  <r>
    <s v="คณะผลิตกรรมการเกษตร"/>
    <x v="5"/>
    <x v="2"/>
    <x v="17"/>
    <s v="ปริญญาโท"/>
    <x v="0"/>
    <s v="ปกติ"/>
    <s v=" 20102691 "/>
    <s v="วิทยานิพนธ์ 1"/>
    <s v=" 6 (0-18-0)"/>
    <n v="6"/>
    <n v="0"/>
    <n v="18"/>
    <n v="0"/>
    <s v="1 "/>
    <n v="5"/>
    <s v=" W"/>
    <n v="30"/>
    <n v="2.5"/>
    <n v="0"/>
    <n v="5"/>
    <n v="5"/>
  </r>
  <r>
    <s v="คณะผลิตกรรมการเกษตร"/>
    <x v="5"/>
    <x v="2"/>
    <x v="17"/>
    <s v="ปริญญาโท"/>
    <x v="0"/>
    <s v="ปกติ"/>
    <s v=" 20102692 "/>
    <s v="วิทยานิพนธ์ 2"/>
    <s v=" 6 (0-18-0)"/>
    <n v="6"/>
    <n v="0"/>
    <n v="18"/>
    <n v="0"/>
    <s v="1 "/>
    <n v="5"/>
    <s v=" W"/>
    <n v="30"/>
    <n v="2.5"/>
    <n v="0"/>
    <n v="5"/>
    <n v="5"/>
  </r>
  <r>
    <s v="คณะผลิตกรรมการเกษตร"/>
    <x v="6"/>
    <x v="1"/>
    <x v="4"/>
    <s v="ปริญญาโท"/>
    <x v="0"/>
    <s v="ปกติ"/>
    <s v=" 20110501 "/>
    <s v="ระเบียบวิธีวิจัยทางปฐพีศาสตร์"/>
    <s v=" 3 (2-2-5)"/>
    <n v="3"/>
    <n v="2"/>
    <n v="2"/>
    <n v="5"/>
    <s v="1 "/>
    <n v="4"/>
    <s v=" W"/>
    <n v="12"/>
    <n v="1"/>
    <n v="0"/>
    <n v="2"/>
    <n v="2"/>
  </r>
  <r>
    <s v="คณะผลิตกรรมการเกษตร"/>
    <x v="6"/>
    <x v="1"/>
    <x v="4"/>
    <s v="ปริญญาโท"/>
    <x v="0"/>
    <s v="ปกติ"/>
    <s v=" 20110521 "/>
    <s v="นิเวศวิทยาของดิน"/>
    <s v=" 3 (2-3-5)"/>
    <n v="3"/>
    <n v="2"/>
    <n v="3"/>
    <n v="5"/>
    <s v="1 "/>
    <n v="4"/>
    <s v=" W"/>
    <n v="12"/>
    <n v="1"/>
    <n v="0"/>
    <n v="2"/>
    <n v="2"/>
  </r>
  <r>
    <s v="คณะผลิตกรรมการเกษตร"/>
    <x v="6"/>
    <x v="1"/>
    <x v="4"/>
    <s v="ปริญญาโท"/>
    <x v="0"/>
    <s v="ปกติ"/>
    <s v=" 20110551 "/>
    <s v="ศักยภาพและความเหมาะสมของทรัพยากรดินเพื่อการเกษตรและสิ่งแวดล้อม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6"/>
    <x v="1"/>
    <x v="4"/>
    <s v="ปริญญาโท"/>
    <x v="0"/>
    <s v="ปกติ"/>
    <s v=" 20110552 "/>
    <s v="เทคโนโลยีภูมิสารสนเทศเพื่อการจัดการสิ่งแวดล้อม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6"/>
    <x v="1"/>
    <x v="4"/>
    <s v="ปริญญาโท"/>
    <x v="0"/>
    <s v="ปกติ"/>
    <s v=" 20110591 "/>
    <s v="สัมมนา 1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6"/>
    <x v="1"/>
    <x v="4"/>
    <s v="ปริญญาโท"/>
    <x v="0"/>
    <s v="ปกติ"/>
    <s v=" 20110592 "/>
    <s v="สัมมนา 2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6"/>
    <x v="1"/>
    <x v="4"/>
    <s v="ปริญญาโท"/>
    <x v="0"/>
    <s v="ปกติ"/>
    <s v=" 20110691 "/>
    <s v="วิทยานิพนธ์ 1"/>
    <s v=" 6 (0-18-0)"/>
    <n v="6"/>
    <n v="0"/>
    <n v="18"/>
    <n v="0"/>
    <s v="1 "/>
    <n v="4"/>
    <s v=" W"/>
    <n v="24"/>
    <n v="2"/>
    <n v="0"/>
    <n v="4"/>
    <n v="4"/>
  </r>
  <r>
    <s v="คณะผลิตกรรมการเกษตร"/>
    <x v="7"/>
    <x v="4"/>
    <x v="18"/>
    <s v="ปริญญาโท"/>
    <x v="0"/>
    <s v="ปกติ"/>
    <s v=" 20118501 "/>
    <s v="ระเบียบวิธีวิจัยสำหรับนักจัดการและพัฒนาทรัพยากร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7"/>
    <x v="4"/>
    <x v="18"/>
    <s v="ปริญญาโท"/>
    <x v="0"/>
    <s v="ปกติ"/>
    <s v=" 20118591 "/>
    <s v="สัมมนา 1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7"/>
    <x v="4"/>
    <x v="18"/>
    <s v="ปริญญาโท"/>
    <x v="0"/>
    <s v="ปกติ"/>
    <s v=" 20118691 "/>
    <s v="วิทยานิพนธ์ 1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7"/>
    <x v="4"/>
    <x v="18"/>
    <s v="ปริญญาโท"/>
    <x v="0"/>
    <s v="ปกติ"/>
    <s v=" 20118692 "/>
    <s v="วิทยานิพนธ์ 2"/>
    <s v=" 6 (0-18-0)"/>
    <n v="6"/>
    <n v="0"/>
    <n v="18"/>
    <n v="0"/>
    <s v="2 "/>
    <n v="5"/>
    <s v=" W"/>
    <n v="30"/>
    <n v="2.5"/>
    <n v="0"/>
    <n v="5"/>
    <n v="5"/>
  </r>
  <r>
    <s v="คณะผลิตกรรมการเกษตร"/>
    <x v="8"/>
    <x v="5"/>
    <x v="19"/>
    <s v="ปริญญาโท"/>
    <x v="0"/>
    <s v="ปกติ"/>
    <s v=" 20119501 "/>
    <s v="ระเบียบวิธีวิจัย และแนวคิดสหวิทยาการเกษตร"/>
    <s v=" 3 (2-3-5)"/>
    <n v="3"/>
    <n v="2"/>
    <n v="3"/>
    <n v="5"/>
    <s v="1 "/>
    <n v="3"/>
    <s v=" W"/>
    <n v="9"/>
    <n v="0.75"/>
    <n v="0"/>
    <n v="1.5"/>
    <n v="1.5"/>
  </r>
  <r>
    <s v="คณะผลิตกรรมการเกษตร"/>
    <x v="8"/>
    <x v="5"/>
    <x v="19"/>
    <s v="ปริญญาโท"/>
    <x v="0"/>
    <s v="ปกติ"/>
    <s v=" 20119512 "/>
    <s v="สหวิทยาการเกษตร"/>
    <s v=" 6 (4-6-10)"/>
    <n v="6"/>
    <n v="4"/>
    <n v="6"/>
    <n v="10"/>
    <s v="1 "/>
    <n v="3"/>
    <s v=" W"/>
    <n v="18"/>
    <n v="1.5"/>
    <n v="0"/>
    <n v="3"/>
    <n v="3"/>
  </r>
  <r>
    <s v="คณะผลิตกรรมการเกษตร"/>
    <x v="8"/>
    <x v="5"/>
    <x v="19"/>
    <s v="ปริญญาโท"/>
    <x v="0"/>
    <s v="ปกติ"/>
    <s v=" 20119591 "/>
    <s v="สัมมนา 1"/>
    <s v=" 1 (0-2-1)"/>
    <n v="1"/>
    <n v="0"/>
    <n v="2"/>
    <n v="1"/>
    <s v="1 "/>
    <n v="3"/>
    <s v=" W"/>
    <n v="3"/>
    <n v="0.25"/>
    <n v="0"/>
    <n v="0.5"/>
    <n v="0.5"/>
  </r>
  <r>
    <s v="คณะผลิตกรรมการเกษตร"/>
    <x v="8"/>
    <x v="5"/>
    <x v="19"/>
    <s v="ปริญญาโท"/>
    <x v="0"/>
    <s v="ปกติ"/>
    <s v=" 20119594 "/>
    <s v="สัมมนา 4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8"/>
    <x v="5"/>
    <x v="19"/>
    <s v="ปริญญาโท"/>
    <x v="0"/>
    <s v="ปกติ"/>
    <s v=" 20119694 "/>
    <s v="วิทยานิพนธ์4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6"/>
    <x v="1"/>
    <x v="4"/>
    <s v="ปริญญาโท"/>
    <x v="0"/>
    <s v="ปกติ"/>
    <s v=" ดป594 "/>
    <s v="สัมมนา 4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6"/>
    <x v="1"/>
    <x v="4"/>
    <s v="ปริญญาโท"/>
    <x v="0"/>
    <s v="ปกติ"/>
    <s v=" ดป692 "/>
    <s v="วิทยานิพนธ์ 2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6"/>
    <x v="1"/>
    <x v="4"/>
    <s v="ปริญญาโท"/>
    <x v="0"/>
    <s v="ปกติ"/>
    <s v=" ดป692 "/>
    <s v="วิทยานิพนธ์ 2"/>
    <s v=" 6 (0-18-0)"/>
    <n v="6"/>
    <n v="0"/>
    <n v="18"/>
    <n v="0"/>
    <s v="1 "/>
    <n v="3"/>
    <s v=" W"/>
    <n v="18"/>
    <n v="1.5"/>
    <n v="0"/>
    <n v="3"/>
    <n v="3"/>
  </r>
  <r>
    <s v="คณะผลิตกรรมการเกษตร"/>
    <x v="4"/>
    <x v="1"/>
    <x v="11"/>
    <s v="ปริญญาโท"/>
    <x v="0"/>
    <s v="ปกติ"/>
    <s v=" พร593 "/>
    <s v="สัมมนา 3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4"/>
    <x v="1"/>
    <x v="11"/>
    <s v="ปริญญาโท"/>
    <x v="0"/>
    <s v="ปกติ"/>
    <s v=" พร594 "/>
    <s v="สัมมนา 4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4"/>
    <x v="1"/>
    <x v="11"/>
    <s v="ปริญญาโท"/>
    <x v="0"/>
    <s v="ปกติ"/>
    <s v=" พร691 "/>
    <s v="วิทยานิพนธ์ 1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4"/>
    <x v="1"/>
    <x v="11"/>
    <s v="ปริญญาโท"/>
    <x v="0"/>
    <s v="ปกติ"/>
    <s v=" พร692 "/>
    <s v="วิทยานิพนธ์ 2"/>
    <s v=" 6 (0-18-0)"/>
    <n v="6"/>
    <n v="0"/>
    <n v="18"/>
    <n v="0"/>
    <s v="1 "/>
    <n v="2"/>
    <s v=" W"/>
    <n v="12"/>
    <n v="1"/>
    <n v="0"/>
    <n v="2"/>
    <n v="2"/>
  </r>
  <r>
    <s v="คณะผลิตกรรมการเกษตร"/>
    <x v="4"/>
    <x v="1"/>
    <x v="11"/>
    <s v="ปริญญาโท"/>
    <x v="0"/>
    <s v="ปกติ"/>
    <s v=" พร692 "/>
    <s v="วิทยานิพนธ์ 2"/>
    <s v=" 6 (0-18-0)"/>
    <n v="6"/>
    <n v="0"/>
    <n v="18"/>
    <n v="0"/>
    <s v="2 "/>
    <n v="1"/>
    <s v=" W"/>
    <n v="6"/>
    <n v="0.5"/>
    <n v="0"/>
    <n v="1"/>
    <n v="1"/>
  </r>
  <r>
    <s v="คณะผลิตกรรมการเกษตร"/>
    <x v="4"/>
    <x v="1"/>
    <x v="11"/>
    <s v="ปริญญาโท"/>
    <x v="0"/>
    <s v="ปกติ"/>
    <s v=" พร692 "/>
    <s v="วิทยานิพนธ์ 2"/>
    <s v=" 6 (0-18-0)"/>
    <n v="6"/>
    <n v="0"/>
    <n v="18"/>
    <n v="0"/>
    <s v="3 "/>
    <n v="1"/>
    <s v=" W"/>
    <n v="6"/>
    <n v="0.5"/>
    <n v="0"/>
    <n v="1"/>
    <n v="1"/>
  </r>
  <r>
    <s v="คณะผลิตกรรมการเกษตร"/>
    <x v="4"/>
    <x v="1"/>
    <x v="11"/>
    <s v="ปริญญาโท"/>
    <x v="0"/>
    <s v="ปกติ"/>
    <s v=" พร694 "/>
    <s v="วิทยานิพนธ์ 4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4"/>
    <x v="1"/>
    <x v="11"/>
    <s v="ปริญญาโท"/>
    <x v="0"/>
    <s v="ปกติ"/>
    <s v=" พร694 "/>
    <s v="วิทยานิพนธ์ 4"/>
    <s v=" 12 (0-36-0)"/>
    <n v="12"/>
    <n v="0"/>
    <n v="36"/>
    <n v="0"/>
    <s v="2 "/>
    <n v="1"/>
    <s v=" W"/>
    <n v="12"/>
    <n v="1"/>
    <n v="0"/>
    <n v="2"/>
    <n v="2"/>
  </r>
  <r>
    <s v="คณะผลิตกรรมการเกษตร"/>
    <x v="5"/>
    <x v="2"/>
    <x v="17"/>
    <s v="ปริญญาโท"/>
    <x v="0"/>
    <s v="ปกติ"/>
    <s v=" พส594 "/>
    <s v="สัมมนา 4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5"/>
    <x v="2"/>
    <x v="17"/>
    <s v="ปริญญาโท"/>
    <x v="0"/>
    <s v="ปกติ"/>
    <s v=" พส692 "/>
    <s v="วิทยานิพนธ์ 2"/>
    <s v=" 6 (0-18-0)"/>
    <n v="6"/>
    <n v="0"/>
    <n v="18"/>
    <n v="0"/>
    <s v="1 "/>
    <n v="6"/>
    <s v=" W"/>
    <n v="36"/>
    <n v="3"/>
    <n v="0"/>
    <n v="6"/>
    <n v="6"/>
  </r>
  <r>
    <s v="คณะผลิตกรรมการเกษตร"/>
    <x v="5"/>
    <x v="2"/>
    <x v="17"/>
    <s v="ปริญญาโท"/>
    <x v="0"/>
    <s v="ปกติ"/>
    <s v=" พส694 "/>
    <s v="วิทยานิพนธ์ 4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5"/>
    <x v="2"/>
    <x v="17"/>
    <s v="ปริญญาโท"/>
    <x v="0"/>
    <s v="ปกติ"/>
    <s v=" สพ523 "/>
    <s v="ทฤษฎีและยุทธศาสตร์ในการส่งเสริมการเกษตรและพัฒนาชนบท"/>
    <s v=" 3 (2-3-5)"/>
    <n v="3"/>
    <n v="2"/>
    <n v="3"/>
    <n v="5"/>
    <s v="1 "/>
    <n v="3"/>
    <s v=" W"/>
    <n v="9"/>
    <n v="0.75"/>
    <n v="0"/>
    <n v="1.5"/>
    <n v="1.5"/>
  </r>
  <r>
    <s v="คณะผลิตกรรมการเกษตร"/>
    <x v="5"/>
    <x v="2"/>
    <x v="17"/>
    <s v="ปริญญาโท"/>
    <x v="0"/>
    <s v="ปกติ"/>
    <s v=" สพ593 "/>
    <s v="สัมมนา 3"/>
    <s v=" 1 (0-2-1)"/>
    <n v="1"/>
    <n v="0"/>
    <n v="2"/>
    <n v="1"/>
    <s v="1 "/>
    <n v="3"/>
    <s v=" W"/>
    <n v="3"/>
    <n v="0.25"/>
    <n v="0"/>
    <n v="0.5"/>
    <n v="0.5"/>
  </r>
  <r>
    <s v="คณะผลิตกรรมการเกษตร"/>
    <x v="5"/>
    <x v="2"/>
    <x v="17"/>
    <s v="ปริญญาโท"/>
    <x v="0"/>
    <s v="ปกติ"/>
    <s v=" สพ611 "/>
    <s v="การผลิตรายการวีดิทัศน์ดิจิทัลเพื่อส่งเสริมการเกษตรและการพัฒนาชนบท"/>
    <s v=" 3 (2-3-5)"/>
    <n v="3"/>
    <n v="2"/>
    <n v="3"/>
    <n v="5"/>
    <s v="1 "/>
    <n v="3"/>
    <s v=" W"/>
    <n v="9"/>
    <n v="0.75"/>
    <n v="0"/>
    <n v="1.5"/>
    <n v="1.5"/>
  </r>
  <r>
    <s v="คณะผลิตกรรมการเกษตร"/>
    <x v="5"/>
    <x v="2"/>
    <x v="17"/>
    <s v="ปริญญาโท"/>
    <x v="0"/>
    <s v="ปกติ"/>
    <s v=" สพ641 "/>
    <s v="การจัดการและพัฒนาทรัพยากรทางการเกษตรอย่างยั่งยืน"/>
    <s v=" 3 (3-0-6)"/>
    <n v="3"/>
    <n v="3"/>
    <n v="0"/>
    <n v="6"/>
    <s v="1 "/>
    <n v="3"/>
    <s v=" W"/>
    <n v="9"/>
    <n v="0.75"/>
    <n v="0"/>
    <n v="1.5"/>
    <n v="1.5"/>
  </r>
  <r>
    <s v="คณะผลิตกรรมการเกษตร"/>
    <x v="5"/>
    <x v="2"/>
    <x v="17"/>
    <s v="ปริญญาโท"/>
    <x v="0"/>
    <s v="ปกติ"/>
    <s v=" สพ691 "/>
    <s v="วิทยานิพนธ์ 1"/>
    <s v=" 6 (0-18-0)"/>
    <n v="6"/>
    <n v="0"/>
    <n v="18"/>
    <n v="0"/>
    <s v="1 "/>
    <n v="3"/>
    <s v=" W"/>
    <n v="18"/>
    <n v="1.5"/>
    <n v="0"/>
    <n v="3"/>
    <n v="3"/>
  </r>
  <r>
    <s v="คณะผลิตกรรมการเกษตร"/>
    <x v="5"/>
    <x v="2"/>
    <x v="17"/>
    <s v="ปริญญาโท"/>
    <x v="0"/>
    <s v="ปกติ"/>
    <s v=" สพ692 "/>
    <s v="วิทยานิพนธ์ 2"/>
    <s v=" 6 (0-18-0)"/>
    <n v="6"/>
    <n v="0"/>
    <n v="18"/>
    <n v="0"/>
    <s v="1 "/>
    <n v="11"/>
    <s v=" W"/>
    <n v="66"/>
    <n v="5.5"/>
    <n v="0"/>
    <n v="11"/>
    <n v="11"/>
  </r>
  <r>
    <s v="คณะผลิตกรรมการเกษตร"/>
    <x v="4"/>
    <x v="1"/>
    <x v="11"/>
    <s v="ปริญญาโท"/>
    <x v="1"/>
    <s v="ปกติ"/>
    <s v=" 20101520 "/>
    <s v="สรีรวิทยาการผลิตพืชไร่ขั้นสูง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4"/>
    <x v="1"/>
    <x v="11"/>
    <s v="ปริญญาโท"/>
    <x v="1"/>
    <s v="ปกติ"/>
    <s v=" 20101531 "/>
    <s v="สรีรวิทยาเมล็ดพันธุ์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4"/>
    <x v="1"/>
    <x v="11"/>
    <s v="ปริญญาโท"/>
    <x v="1"/>
    <s v="ปกติ"/>
    <s v=" 20101692 "/>
    <s v="วิทยานิพนธ์ 2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4"/>
    <x v="1"/>
    <x v="11"/>
    <s v="ปริญญาโท"/>
    <x v="1"/>
    <s v="ปกติ"/>
    <s v=" 20101693 "/>
    <s v="วิทยานิพนธ์ 3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5"/>
    <x v="2"/>
    <x v="17"/>
    <s v="ปริญญาโท"/>
    <x v="1"/>
    <s v="ปกติ"/>
    <s v=" 20102502 "/>
    <s v="เทคนิคการวางแผนวิจัยและการทดลองทางพืชสวน"/>
    <s v=" 3 (2-3-5)"/>
    <n v="3"/>
    <n v="2"/>
    <n v="3"/>
    <n v="5"/>
    <s v="1 "/>
    <n v="4"/>
    <s v=" W"/>
    <n v="12"/>
    <n v="1"/>
    <n v="0"/>
    <n v="2"/>
    <n v="2"/>
  </r>
  <r>
    <s v="คณะผลิตกรรมการเกษตร"/>
    <x v="5"/>
    <x v="2"/>
    <x v="17"/>
    <s v="ปริญญาโท"/>
    <x v="1"/>
    <s v="ปกติ"/>
    <s v=" 20102505 "/>
    <s v="เรื่องเฉพาะทางพืชสวน"/>
    <s v=" 3 (2-3-5)"/>
    <n v="3"/>
    <n v="2"/>
    <n v="3"/>
    <n v="5"/>
    <s v="1 "/>
    <n v="3"/>
    <s v=" W"/>
    <n v="9"/>
    <n v="0.75"/>
    <n v="0"/>
    <n v="1.5"/>
    <n v="1.5"/>
  </r>
  <r>
    <s v="คณะผลิตกรรมการเกษตร"/>
    <x v="5"/>
    <x v="2"/>
    <x v="17"/>
    <s v="ปริญญาโท"/>
    <x v="1"/>
    <s v="ปกติ"/>
    <s v=" 20102511 "/>
    <s v="การผลิตเมล็ดพันธุ์พืชสวนเพื่อการค้า"/>
    <s v=" 3 (2-3-5)"/>
    <n v="3"/>
    <n v="2"/>
    <n v="3"/>
    <n v="5"/>
    <s v="1 "/>
    <n v="5"/>
    <s v=" W"/>
    <n v="15"/>
    <n v="1.25"/>
    <n v="0"/>
    <n v="2.5"/>
    <n v="2.5"/>
  </r>
  <r>
    <s v="คณะผลิตกรรมการเกษตร"/>
    <x v="5"/>
    <x v="2"/>
    <x v="17"/>
    <s v="ปริญญาโท"/>
    <x v="1"/>
    <s v="ปกติ"/>
    <s v=" 20102522 "/>
    <s v="การปรับปรุงพันธุ์พืชสวนขั้นสูง 2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5"/>
    <x v="2"/>
    <x v="17"/>
    <s v="ปริญญาโท"/>
    <x v="1"/>
    <s v="ปกติ"/>
    <s v=" 20102523 "/>
    <s v="เครื่องหมายโมเลกุลในการปรับปรุงพันธุ์พืช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5"/>
    <x v="2"/>
    <x v="17"/>
    <s v="ปริญญาโท"/>
    <x v="1"/>
    <s v="ปกติ"/>
    <s v=" 20102532 "/>
    <s v="สรีรวิทยาความเครียดของพืชสวน"/>
    <s v=" 3 (2-3-5)"/>
    <n v="3"/>
    <n v="2"/>
    <n v="3"/>
    <n v="5"/>
    <s v="1 "/>
    <n v="4"/>
    <s v=" W"/>
    <n v="12"/>
    <n v="1"/>
    <n v="0"/>
    <n v="2"/>
    <n v="2"/>
  </r>
  <r>
    <s v="คณะผลิตกรรมการเกษตร"/>
    <x v="5"/>
    <x v="2"/>
    <x v="17"/>
    <s v="ปริญญาโท"/>
    <x v="1"/>
    <s v="ปกติ"/>
    <s v=" 20102534 "/>
    <s v="ธาตุอาหารพืชสวน"/>
    <s v=" 3 (2-3-5)"/>
    <n v="3"/>
    <n v="2"/>
    <n v="3"/>
    <n v="5"/>
    <s v="1 "/>
    <n v="4"/>
    <s v=" W"/>
    <n v="12"/>
    <n v="1"/>
    <n v="0"/>
    <n v="2"/>
    <n v="2"/>
  </r>
  <r>
    <s v="คณะผลิตกรรมการเกษตร"/>
    <x v="5"/>
    <x v="2"/>
    <x v="17"/>
    <s v="ปริญญาโท"/>
    <x v="1"/>
    <s v="ปกติ"/>
    <s v=" 20102592 "/>
    <s v="สัมมนา 2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5"/>
    <x v="2"/>
    <x v="17"/>
    <s v="ปริญญาโท"/>
    <x v="1"/>
    <s v="ปกติ"/>
    <s v=" 20102593 "/>
    <s v="สัมมนา 3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5"/>
    <x v="2"/>
    <x v="17"/>
    <s v="ปริญญาโท"/>
    <x v="1"/>
    <s v="ปกติ"/>
    <s v=" 20102594 "/>
    <s v="สัมมนา 4"/>
    <s v=" 1 (0-2-1)"/>
    <n v="1"/>
    <n v="0"/>
    <n v="2"/>
    <n v="1"/>
    <s v="1 "/>
    <n v="3"/>
    <s v=" W"/>
    <n v="3"/>
    <n v="0.25"/>
    <n v="0"/>
    <n v="0.5"/>
    <n v="0.5"/>
  </r>
  <r>
    <s v="คณะผลิตกรรมการเกษตร"/>
    <x v="5"/>
    <x v="2"/>
    <x v="17"/>
    <s v="ปริญญาโท"/>
    <x v="1"/>
    <s v="ปกติ"/>
    <s v=" 20102692 "/>
    <s v="วิทยานิพนธ์ 2"/>
    <s v=" 6 (0-18-0)"/>
    <n v="6"/>
    <n v="0"/>
    <n v="18"/>
    <n v="0"/>
    <s v="1 "/>
    <n v="8"/>
    <s v=" W"/>
    <n v="48"/>
    <n v="4"/>
    <n v="0"/>
    <n v="8"/>
    <n v="8"/>
  </r>
  <r>
    <s v="คณะผลิตกรรมการเกษตร"/>
    <x v="5"/>
    <x v="2"/>
    <x v="17"/>
    <s v="ปริญญาโท"/>
    <x v="1"/>
    <s v="ปกติ"/>
    <s v=" 20102693 "/>
    <s v="วิทยานิพนธ์ 3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5"/>
    <x v="2"/>
    <x v="17"/>
    <s v="ปริญญาโท"/>
    <x v="1"/>
    <s v="ปกติ"/>
    <s v=" 20102694 "/>
    <s v="วิทยานิพนธ์ 4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6"/>
    <x v="1"/>
    <x v="4"/>
    <s v="ปริญญาโท"/>
    <x v="1"/>
    <s v="ปกติ"/>
    <s v=" 20110511 "/>
    <s v="การวิเคราะห์ดิน น้ำ และพืช"/>
    <s v=" 3 (2-3-5)"/>
    <n v="3"/>
    <n v="2"/>
    <n v="3"/>
    <n v="5"/>
    <s v="1 "/>
    <n v="2"/>
    <s v=" W"/>
    <n v="6"/>
    <n v="0.5"/>
    <n v="0"/>
    <n v="1"/>
    <n v="1"/>
  </r>
  <r>
    <s v="คณะผลิตกรรมการเกษตร"/>
    <x v="6"/>
    <x v="1"/>
    <x v="4"/>
    <s v="ปริญญาโท"/>
    <x v="1"/>
    <s v="ปกติ"/>
    <s v=" 20110551 "/>
    <s v="ศักยภาพและความเหมาะสมของทรัพยากรดินเพื่อการเกษตรและสิ่งแวดล้อม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6"/>
    <x v="1"/>
    <x v="4"/>
    <s v="ปริญญาโท"/>
    <x v="1"/>
    <s v="ปกติ"/>
    <s v=" 20110554 "/>
    <s v="การใช้เทคโนโลยีและนวัตกรรมการจัดการทรัพยากรสิ่งแวดล้อม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6"/>
    <x v="1"/>
    <x v="4"/>
    <s v="ปริญญาโท"/>
    <x v="1"/>
    <s v="ปกติ"/>
    <s v=" 20110571 "/>
    <s v="การกำเนิดดินและการจำแนกดิน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6"/>
    <x v="1"/>
    <x v="4"/>
    <s v="ปริญญาโท"/>
    <x v="1"/>
    <s v="ปกติ"/>
    <s v=" 20110592 "/>
    <s v="สัมมนา 2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6"/>
    <x v="1"/>
    <x v="4"/>
    <s v="ปริญญาโท"/>
    <x v="1"/>
    <s v="ปกติ"/>
    <s v=" 20110593 "/>
    <s v="สัมมนา 3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6"/>
    <x v="1"/>
    <x v="4"/>
    <s v="ปริญญาโท"/>
    <x v="1"/>
    <s v="ปกติ"/>
    <s v=" 20110594 "/>
    <s v="สัมมนา 4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6"/>
    <x v="1"/>
    <x v="4"/>
    <s v="ปริญญาโท"/>
    <x v="1"/>
    <s v="ปกติ"/>
    <s v=" 20110603 "/>
    <s v="เรื่องเฉพาะทาง 3 หัวข้อพิเศษในสาขาวิชาปฐพีศาสตร์ 3"/>
    <s v=" 3 (2-3-5)"/>
    <n v="3"/>
    <n v="2"/>
    <n v="3"/>
    <n v="5"/>
    <s v="1 "/>
    <n v="2"/>
    <s v=" W"/>
    <n v="6"/>
    <n v="0.5"/>
    <n v="0"/>
    <n v="1"/>
    <n v="1"/>
  </r>
  <r>
    <s v="คณะผลิตกรรมการเกษตร"/>
    <x v="6"/>
    <x v="1"/>
    <x v="4"/>
    <s v="ปริญญาโท"/>
    <x v="1"/>
    <s v="ปกติ"/>
    <s v=" 20110641 "/>
    <s v="ความอุดมสมบูรณ์ของดินขั้นสูง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6"/>
    <x v="1"/>
    <x v="4"/>
    <s v="ปริญญาโท"/>
    <x v="1"/>
    <s v="ปกติ"/>
    <s v=" 20110691 "/>
    <s v="วิทยานิพนธ์ 1"/>
    <s v=" 6 (0-18-0)"/>
    <n v="6"/>
    <n v="0"/>
    <n v="18"/>
    <n v="0"/>
    <s v="1 "/>
    <n v="2"/>
    <s v=" W"/>
    <n v="12"/>
    <n v="1"/>
    <n v="0"/>
    <n v="2"/>
    <n v="2"/>
  </r>
  <r>
    <s v="คณะผลิตกรรมการเกษตร"/>
    <x v="6"/>
    <x v="1"/>
    <x v="4"/>
    <s v="ปริญญาโท"/>
    <x v="1"/>
    <s v="ปกติ"/>
    <s v=" 20110692 "/>
    <s v="วิทยานิพนธ์ 2"/>
    <s v=" 6 (0-18-0)"/>
    <n v="6"/>
    <n v="0"/>
    <n v="18"/>
    <n v="0"/>
    <s v="1 "/>
    <n v="4"/>
    <s v=" W"/>
    <n v="24"/>
    <n v="2"/>
    <n v="0"/>
    <n v="4"/>
    <n v="4"/>
  </r>
  <r>
    <s v="คณะผลิตกรรมการเกษตร"/>
    <x v="7"/>
    <x v="4"/>
    <x v="18"/>
    <s v="ปริญญาโท"/>
    <x v="1"/>
    <s v="ปกติ"/>
    <s v=" 20118501 "/>
    <s v="ระเบียบวิธีวิจัยสำหรับนักจัดการและพัฒนาทรัพยากร"/>
    <s v=" 3 (2-2-5)"/>
    <n v="3"/>
    <n v="2"/>
    <n v="2"/>
    <n v="5"/>
    <s v="1 "/>
    <n v="4"/>
    <s v=" W"/>
    <n v="12"/>
    <n v="1"/>
    <n v="0"/>
    <n v="2"/>
    <n v="2"/>
  </r>
  <r>
    <s v="คณะผลิตกรรมการเกษตร"/>
    <x v="7"/>
    <x v="4"/>
    <x v="18"/>
    <s v="ปริญญาโท"/>
    <x v="1"/>
    <s v="ปกติ"/>
    <s v=" 20118514 "/>
    <s v="กลยุทธ์การจัดการการเปลี่ยนแปลงด้านทรัพยากร"/>
    <s v=" 3 (2-2-5)"/>
    <n v="3"/>
    <n v="2"/>
    <n v="2"/>
    <n v="5"/>
    <s v="1 "/>
    <n v="4"/>
    <s v=" W"/>
    <n v="12"/>
    <n v="1"/>
    <n v="0"/>
    <n v="2"/>
    <n v="2"/>
  </r>
  <r>
    <s v="คณะผลิตกรรมการเกษตร"/>
    <x v="7"/>
    <x v="4"/>
    <x v="18"/>
    <s v="ปริญญาโท"/>
    <x v="1"/>
    <s v="ปกติ"/>
    <s v=" 20118521 "/>
    <s v="เศรษฐศาสตร์เพื่อการจัดการและพัฒนาทรัพยากร"/>
    <s v=" 3 (2-2-5)"/>
    <n v="3"/>
    <n v="2"/>
    <n v="2"/>
    <n v="5"/>
    <s v="1 "/>
    <n v="4"/>
    <s v=" W"/>
    <n v="12"/>
    <n v="1"/>
    <n v="0"/>
    <n v="2"/>
    <n v="2"/>
  </r>
  <r>
    <s v="คณะผลิตกรรมการเกษตร"/>
    <x v="7"/>
    <x v="4"/>
    <x v="18"/>
    <s v="ปริญญาโท"/>
    <x v="1"/>
    <s v="ปกติ"/>
    <s v=" 20118522 "/>
    <s v="การจัดการทรัพยากรเกษตร ธรรมชาติและสิ่งแวดล้อม"/>
    <s v=" 3 (2-2-5)"/>
    <n v="3"/>
    <n v="2"/>
    <n v="2"/>
    <n v="5"/>
    <s v="1 "/>
    <n v="4"/>
    <s v=" W"/>
    <n v="12"/>
    <n v="1"/>
    <n v="0"/>
    <n v="2"/>
    <n v="2"/>
  </r>
  <r>
    <s v="คณะผลิตกรรมการเกษตร"/>
    <x v="7"/>
    <x v="4"/>
    <x v="18"/>
    <s v="ปริญญาโท"/>
    <x v="1"/>
    <s v="ปกติ"/>
    <s v=" 20118523 "/>
    <s v="องค์ความรู้และนวัตกรรมเพื่อการจัดการและพัฒนาทรัพยากร"/>
    <s v=" 3 (2-2-5)"/>
    <n v="3"/>
    <n v="2"/>
    <n v="2"/>
    <n v="5"/>
    <s v="1 "/>
    <n v="4"/>
    <s v=" W"/>
    <n v="12"/>
    <n v="1"/>
    <n v="0"/>
    <n v="2"/>
    <n v="2"/>
  </r>
  <r>
    <s v="คณะผลิตกรรมการเกษตร"/>
    <x v="7"/>
    <x v="4"/>
    <x v="18"/>
    <s v="ปริญญาโท"/>
    <x v="1"/>
    <s v="ปกติ"/>
    <s v=" 20118591 "/>
    <s v="สัมมนา 1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7"/>
    <x v="4"/>
    <x v="18"/>
    <s v="ปริญญาโท"/>
    <x v="1"/>
    <s v="ปกติ"/>
    <s v=" 20118592 "/>
    <s v="สัมมนา 2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7"/>
    <x v="4"/>
    <x v="18"/>
    <s v="ปริญญาโท"/>
    <x v="1"/>
    <s v="ปกติ"/>
    <s v=" 20118692 "/>
    <s v="วิทยานิพนธ์ 2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7"/>
    <x v="4"/>
    <x v="18"/>
    <s v="ปริญญาโท"/>
    <x v="1"/>
    <s v="ปกติ"/>
    <s v=" 20118692 "/>
    <s v="วิทยานิพนธ์ 2"/>
    <s v=" 6 (0-18-0)"/>
    <n v="6"/>
    <n v="0"/>
    <n v="18"/>
    <n v="0"/>
    <s v="2 "/>
    <n v="3"/>
    <s v=" W"/>
    <n v="18"/>
    <n v="1.5"/>
    <n v="0"/>
    <n v="3"/>
    <n v="3"/>
  </r>
  <r>
    <s v="คณะผลิตกรรมการเกษตร"/>
    <x v="8"/>
    <x v="5"/>
    <x v="19"/>
    <s v="ปริญญาโท"/>
    <x v="1"/>
    <s v="ปกติ"/>
    <s v=" 20119521 "/>
    <s v="เทคโนโลยีการผลิตกัญชาเชิงพาณิชย์"/>
    <s v=" 3 (2-3-5)"/>
    <n v="3"/>
    <n v="2"/>
    <n v="3"/>
    <n v="5"/>
    <s v="1 "/>
    <n v="3"/>
    <s v=" W"/>
    <n v="9"/>
    <n v="0.75"/>
    <n v="0"/>
    <n v="1.5"/>
    <n v="1.5"/>
  </r>
  <r>
    <s v="คณะผลิตกรรมการเกษตร"/>
    <x v="8"/>
    <x v="5"/>
    <x v="19"/>
    <s v="ปริญญาโท"/>
    <x v="1"/>
    <s v="ปกติ"/>
    <s v=" 20119522 "/>
    <s v="การทำฟาร์มปลูกพืชแนวตั้ง"/>
    <s v=" 3 (2-3-5)"/>
    <n v="3"/>
    <n v="2"/>
    <n v="3"/>
    <n v="5"/>
    <s v="1 "/>
    <n v="3"/>
    <s v=" W"/>
    <n v="9"/>
    <n v="0.75"/>
    <n v="0"/>
    <n v="1.5"/>
    <n v="1.5"/>
  </r>
  <r>
    <s v="คณะผลิตกรรมการเกษตร"/>
    <x v="8"/>
    <x v="5"/>
    <x v="19"/>
    <s v="ปริญญาโท"/>
    <x v="1"/>
    <s v="ปกติ"/>
    <s v=" 20119581 "/>
    <s v="หัวข้อที่สนใจในด้านการเกษตร"/>
    <s v=" 3 (2-3-5)"/>
    <n v="3"/>
    <n v="2"/>
    <n v="3"/>
    <n v="5"/>
    <s v="1 "/>
    <n v="3"/>
    <s v=" W"/>
    <n v="9"/>
    <n v="0.75"/>
    <n v="0"/>
    <n v="1.5"/>
    <n v="1.5"/>
  </r>
  <r>
    <s v="คณะผลิตกรรมการเกษตร"/>
    <x v="8"/>
    <x v="5"/>
    <x v="19"/>
    <s v="ปริญญาโท"/>
    <x v="1"/>
    <s v="ปกติ"/>
    <s v=" 20119592 "/>
    <s v="สัมมนา 2"/>
    <s v=" 1 (0-2-1)"/>
    <n v="1"/>
    <n v="0"/>
    <n v="2"/>
    <n v="1"/>
    <s v="1 "/>
    <n v="3"/>
    <s v=" W"/>
    <n v="3"/>
    <n v="0.25"/>
    <n v="0"/>
    <n v="0.5"/>
    <n v="0.5"/>
  </r>
  <r>
    <s v="คณะผลิตกรรมการเกษตร"/>
    <x v="8"/>
    <x v="5"/>
    <x v="19"/>
    <s v="ปริญญาโท"/>
    <x v="1"/>
    <s v="ปกติ"/>
    <s v=" 20119694 "/>
    <s v="วิทยานิพนธ์4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4"/>
    <x v="1"/>
    <x v="11"/>
    <s v="ปริญญาโท"/>
    <x v="1"/>
    <s v="ปกติ"/>
    <s v=" พร531 "/>
    <s v="การจัดการข้อมูลและวิธีวิเคราะห์เชิงปริมาณด้านพืช"/>
    <s v=" 3 (2-3-5)"/>
    <n v="3"/>
    <n v="2"/>
    <n v="3"/>
    <n v="5"/>
    <s v="1 "/>
    <n v="1"/>
    <s v=" W"/>
    <n v="3"/>
    <n v="0.25"/>
    <n v="0"/>
    <n v="0.5"/>
    <n v="0.5"/>
  </r>
  <r>
    <s v="คณะผลิตกรรมการเกษตร"/>
    <x v="4"/>
    <x v="1"/>
    <x v="11"/>
    <s v="ปริญญาโท"/>
    <x v="1"/>
    <s v="ปกติ"/>
    <s v=" พร594 "/>
    <s v="สัมมนา 4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4"/>
    <x v="1"/>
    <x v="11"/>
    <s v="ปริญญาโท"/>
    <x v="1"/>
    <s v="ปกติ"/>
    <s v=" พร692 "/>
    <s v="วิทยานิพนธ์ 2"/>
    <s v=" 6 (0-18-0)"/>
    <n v="6"/>
    <n v="0"/>
    <n v="18"/>
    <n v="0"/>
    <s v="1 "/>
    <n v="2"/>
    <s v=" W"/>
    <n v="12"/>
    <n v="1"/>
    <n v="0"/>
    <n v="2"/>
    <n v="2"/>
  </r>
  <r>
    <s v="คณะผลิตกรรมการเกษตร"/>
    <x v="4"/>
    <x v="1"/>
    <x v="11"/>
    <s v="ปริญญาโท"/>
    <x v="1"/>
    <s v="ปกติ"/>
    <s v=" พร692 "/>
    <s v="วิทยานิพนธ์ 2"/>
    <s v=" 6 (0-18-0)"/>
    <n v="6"/>
    <n v="0"/>
    <n v="18"/>
    <n v="0"/>
    <s v="2 "/>
    <n v="1"/>
    <s v=" W"/>
    <n v="6"/>
    <n v="0.5"/>
    <n v="0"/>
    <n v="1"/>
    <n v="1"/>
  </r>
  <r>
    <s v="คณะผลิตกรรมการเกษตร"/>
    <x v="4"/>
    <x v="1"/>
    <x v="11"/>
    <s v="ปริญญาโท"/>
    <x v="1"/>
    <s v="ปกติ"/>
    <s v=" พร692 "/>
    <s v="วิทยานิพนธ์ 2"/>
    <s v=" 6 (0-18-0)"/>
    <n v="6"/>
    <n v="0"/>
    <n v="18"/>
    <n v="0"/>
    <s v="3 "/>
    <n v="1"/>
    <s v=" W"/>
    <n v="6"/>
    <n v="0.5"/>
    <n v="0"/>
    <n v="1"/>
    <n v="1"/>
  </r>
  <r>
    <s v="คณะผลิตกรรมการเกษตร"/>
    <x v="4"/>
    <x v="1"/>
    <x v="11"/>
    <s v="ปริญญาโท"/>
    <x v="1"/>
    <s v="ปกติ"/>
    <s v=" พร692 "/>
    <s v="วิทยานิพนธ์ 2"/>
    <s v=" 6 (0-18-0)"/>
    <n v="6"/>
    <n v="0"/>
    <n v="18"/>
    <n v="0"/>
    <s v="4 "/>
    <n v="1"/>
    <s v=" W"/>
    <n v="6"/>
    <n v="0.5"/>
    <n v="0"/>
    <n v="1"/>
    <n v="1"/>
  </r>
  <r>
    <s v="คณะผลิตกรรมการเกษตร"/>
    <x v="4"/>
    <x v="1"/>
    <x v="11"/>
    <s v="ปริญญาโท"/>
    <x v="1"/>
    <s v="ปกติ"/>
    <s v=" พร694 "/>
    <s v="วิทยานิพนธ์ 4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5"/>
    <x v="2"/>
    <x v="17"/>
    <s v="ปริญญาโท"/>
    <x v="1"/>
    <s v="ปกติ"/>
    <s v=" พส692 "/>
    <s v="วิทยานิพนธ์ 2"/>
    <s v=" 6 (0-18-0)"/>
    <n v="6"/>
    <n v="0"/>
    <n v="18"/>
    <n v="0"/>
    <s v="1 "/>
    <n v="4"/>
    <s v=" W"/>
    <n v="24"/>
    <n v="2"/>
    <n v="0"/>
    <n v="4"/>
    <n v="4"/>
  </r>
  <r>
    <s v="คณะผลิตกรรมการเกษตร"/>
    <x v="9"/>
    <x v="3"/>
    <x v="10"/>
    <s v="ปริญญาโท"/>
    <x v="1"/>
    <s v="ปกติ"/>
    <s v=" สพ594 "/>
    <s v="สัมมนา 4"/>
    <s v=" 1 (0-2-1)"/>
    <n v="1"/>
    <n v="0"/>
    <n v="2"/>
    <n v="1"/>
    <s v="1 "/>
    <n v="3"/>
    <s v=" W"/>
    <n v="3"/>
    <n v="0.25"/>
    <n v="0"/>
    <n v="0.5"/>
    <n v="0.5"/>
  </r>
  <r>
    <s v="คณะผลิตกรรมการเกษตร"/>
    <x v="9"/>
    <x v="3"/>
    <x v="10"/>
    <s v="ปริญญาโท"/>
    <x v="1"/>
    <s v="ปกติ"/>
    <s v=" สพ692 "/>
    <s v="วิทยานิพนธ์ 2"/>
    <s v=" 6 (0-18-0)"/>
    <n v="6"/>
    <n v="0"/>
    <n v="18"/>
    <n v="0"/>
    <s v="1 "/>
    <n v="8"/>
    <s v=" W"/>
    <n v="48"/>
    <n v="4"/>
    <n v="0"/>
    <n v="8"/>
    <n v="8"/>
  </r>
  <r>
    <s v="คณะผลิตกรรมการเกษตร"/>
    <x v="10"/>
    <x v="6"/>
    <x v="20"/>
    <s v="ปริญญาโท"/>
    <x v="0"/>
    <s v="สมทบ"/>
    <s v=" 20117503 "/>
    <s v="สัมมนา 2"/>
    <s v=" 1 (0-2-1)"/>
    <n v="1"/>
    <n v="0"/>
    <n v="2"/>
    <n v="1"/>
    <s v="1 "/>
    <n v="10"/>
    <s v=" W"/>
    <n v="10"/>
    <n v="0.83333333333333337"/>
    <n v="0"/>
    <n v="1.6666666666666667"/>
    <n v="1.6666666666666667"/>
  </r>
  <r>
    <s v="คณะผลิตกรรมการเกษตร"/>
    <x v="10"/>
    <x v="6"/>
    <x v="20"/>
    <s v="ปริญญาโท"/>
    <x v="0"/>
    <s v="สมทบ"/>
    <s v=" 20117505 "/>
    <s v="สัมมนา 4"/>
    <s v=" 1 (0-2-1)"/>
    <n v="1"/>
    <n v="0"/>
    <n v="2"/>
    <n v="1"/>
    <s v="1 "/>
    <n v="10"/>
    <s v=" W"/>
    <n v="10"/>
    <n v="0.83333333333333337"/>
    <n v="0"/>
    <n v="1.6666666666666667"/>
    <n v="1.6666666666666667"/>
  </r>
  <r>
    <s v="คณะผลิตกรรมการเกษตร"/>
    <x v="10"/>
    <x v="6"/>
    <x v="20"/>
    <s v="ปริญญาโท"/>
    <x v="0"/>
    <s v="สมทบ"/>
    <s v=" 20117511 "/>
    <s v="ปรัชญา ทฤษฎี และแนวคิดในการพัฒนา"/>
    <s v=" 3 (3-0-6)"/>
    <n v="3"/>
    <n v="3"/>
    <n v="0"/>
    <n v="6"/>
    <s v="1 "/>
    <n v="12"/>
    <s v=" W"/>
    <n v="36"/>
    <n v="3"/>
    <n v="0"/>
    <n v="6"/>
    <n v="6"/>
  </r>
  <r>
    <s v="คณะผลิตกรรมการเกษตร"/>
    <x v="10"/>
    <x v="6"/>
    <x v="20"/>
    <s v="ปริญญาโท"/>
    <x v="0"/>
    <s v="สมทบ"/>
    <s v=" 20117512 "/>
    <s v="พระราชปรัชญา"/>
    <s v=" 3 (3-0-6)"/>
    <n v="3"/>
    <n v="3"/>
    <n v="0"/>
    <n v="6"/>
    <s v="1 "/>
    <n v="12"/>
    <s v=" W"/>
    <n v="36"/>
    <n v="3"/>
    <n v="0"/>
    <n v="6"/>
    <n v="6"/>
  </r>
  <r>
    <s v="คณะผลิตกรรมการเกษตร"/>
    <x v="10"/>
    <x v="6"/>
    <x v="20"/>
    <s v="ปริญญาโท"/>
    <x v="0"/>
    <s v="สมทบ"/>
    <s v=" 20117513 "/>
    <s v="แนวคิดและทฤษฎีในพระราชดำริ"/>
    <s v=" 3 (3-0-6)"/>
    <n v="3"/>
    <n v="3"/>
    <n v="0"/>
    <n v="6"/>
    <s v="1 "/>
    <n v="12"/>
    <s v=" W"/>
    <n v="36"/>
    <n v="3"/>
    <n v="0"/>
    <n v="6"/>
    <n v="6"/>
  </r>
  <r>
    <s v="คณะผลิตกรรมการเกษตร"/>
    <x v="10"/>
    <x v="6"/>
    <x v="20"/>
    <s v="ปริญญาโท"/>
    <x v="0"/>
    <s v="สมทบ"/>
    <s v=" 20117514 "/>
    <s v="เศรษฐกิจพอเพียง"/>
    <s v=" 3 (3-0-6)"/>
    <n v="3"/>
    <n v="3"/>
    <n v="0"/>
    <n v="6"/>
    <s v="1 "/>
    <n v="12"/>
    <s v=" W"/>
    <n v="36"/>
    <n v="3"/>
    <n v="0"/>
    <n v="6"/>
    <n v="6"/>
  </r>
  <r>
    <s v="คณะผลิตกรรมการเกษตร"/>
    <x v="10"/>
    <x v="6"/>
    <x v="20"/>
    <s v="ปริญญาโท"/>
    <x v="0"/>
    <s v="สมทบ"/>
    <s v=" 20117522 "/>
    <s v="นวัตกรรมการจัดการทรัพยากรธรรมชาติ"/>
    <s v=" 3 (3-0-6)"/>
    <n v="3"/>
    <n v="3"/>
    <n v="0"/>
    <n v="6"/>
    <s v="1 "/>
    <n v="7"/>
    <s v=" W"/>
    <n v="21"/>
    <n v="1.75"/>
    <n v="0"/>
    <n v="3.5"/>
    <n v="3.5"/>
  </r>
  <r>
    <s v="คณะผลิตกรรมการเกษตร"/>
    <x v="10"/>
    <x v="6"/>
    <x v="20"/>
    <s v="ปริญญาโท"/>
    <x v="0"/>
    <s v="สมทบ"/>
    <s v=" 20117524 "/>
    <s v="การจัดการความรู้และนวัตกรรมเพื่อการพัฒนา"/>
    <s v=" 3 (3-0-6)"/>
    <n v="3"/>
    <n v="3"/>
    <n v="0"/>
    <n v="6"/>
    <s v="1 "/>
    <n v="7"/>
    <s v=" W"/>
    <n v="21"/>
    <n v="1.75"/>
    <n v="0"/>
    <n v="3.5"/>
    <n v="3.5"/>
  </r>
  <r>
    <s v="คณะผลิตกรรมการเกษตร"/>
    <x v="10"/>
    <x v="6"/>
    <x v="20"/>
    <s v="ปริญญาโท"/>
    <x v="0"/>
    <s v="สมทบ"/>
    <s v=" 20117535 "/>
    <s v="วิทยานิพนธ์ 5"/>
    <s v=" 6 (0-18-0)"/>
    <n v="6"/>
    <n v="0"/>
    <n v="18"/>
    <n v="0"/>
    <s v="1 "/>
    <n v="4"/>
    <s v=" W"/>
    <n v="24"/>
    <n v="2"/>
    <n v="0"/>
    <n v="4"/>
    <n v="4"/>
  </r>
  <r>
    <s v="คณะผลิตกรรมการเกษตร"/>
    <x v="10"/>
    <x v="6"/>
    <x v="20"/>
    <s v="ปริญญาโท"/>
    <x v="0"/>
    <s v="สมทบ"/>
    <s v=" 20117536 "/>
    <s v="วิทยานิพนธ์ 6"/>
    <s v=" 6 (0-18-0)"/>
    <n v="6"/>
    <n v="0"/>
    <n v="18"/>
    <n v="0"/>
    <s v="1 "/>
    <n v="3"/>
    <s v=" W"/>
    <n v="18"/>
    <n v="1.5"/>
    <n v="0"/>
    <n v="3"/>
    <n v="3"/>
  </r>
  <r>
    <s v="คณะผลิตกรรมการเกษตร"/>
    <x v="10"/>
    <x v="6"/>
    <x v="20"/>
    <s v="ปริญญาโท"/>
    <x v="0"/>
    <s v="สมทบ"/>
    <s v=" 20117537 "/>
    <s v="การค้นคว้าอิสระ"/>
    <s v=" 6 (0-18-0)"/>
    <n v="6"/>
    <n v="0"/>
    <n v="18"/>
    <n v="0"/>
    <s v="1 "/>
    <n v="7"/>
    <s v=" W"/>
    <n v="42"/>
    <n v="3.5"/>
    <n v="0"/>
    <n v="7"/>
    <n v="7"/>
  </r>
  <r>
    <s v="คณะผลิตกรรมการเกษตร"/>
    <x v="7"/>
    <x v="4"/>
    <x v="18"/>
    <s v="ปริญญาโท"/>
    <x v="0"/>
    <s v="สมทบ"/>
    <s v=" 20118501 "/>
    <s v="ระเบียบวิธีวิจัยสำหรับนักจัดการและพัฒนาทรัพยากร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7"/>
    <x v="4"/>
    <x v="18"/>
    <s v="ปริญญาโท"/>
    <x v="0"/>
    <s v="สมทบ"/>
    <s v=" 20118511 "/>
    <s v="ทฤษฎีและยุทธศาสตร์เพื่อการพัฒนาทรัพยากร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7"/>
    <x v="4"/>
    <x v="18"/>
    <s v="ปริญญาโท"/>
    <x v="0"/>
    <s v="สมทบ"/>
    <s v=" 20118512 "/>
    <s v="เทคโนโลยีดิจิทัลสำหรับนักจัดการและพัฒนาทรัพยากร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7"/>
    <x v="4"/>
    <x v="18"/>
    <s v="ปริญญาโท"/>
    <x v="0"/>
    <s v="สมทบ"/>
    <s v=" 20118514 "/>
    <s v="กลยุทธ์การจัดการการเปลี่ยนแปลงด้านทรัพยากร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7"/>
    <x v="4"/>
    <x v="18"/>
    <s v="ปริญญาโท"/>
    <x v="0"/>
    <s v="สมทบ"/>
    <s v=" 20118521 "/>
    <s v="เศรษฐศาสตร์เพื่อการจัดการและพัฒนาทรัพยากร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7"/>
    <x v="4"/>
    <x v="18"/>
    <s v="ปริญญาโท"/>
    <x v="0"/>
    <s v="สมทบ"/>
    <s v=" 20118522 "/>
    <s v="การจัดการทรัพยากรเกษตร ธรรมชาติและสิ่งแวดล้อม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7"/>
    <x v="4"/>
    <x v="18"/>
    <s v="ปริญญาโท"/>
    <x v="0"/>
    <s v="สมทบ"/>
    <s v=" 20118523 "/>
    <s v="องค์ความรู้และนวัตกรรมเพื่อการจัดการและพัฒนาทรัพยากร"/>
    <s v=" 3 (2-2-5)"/>
    <n v="3"/>
    <n v="2"/>
    <n v="2"/>
    <n v="5"/>
    <s v="1 "/>
    <n v="3"/>
    <s v=" W"/>
    <n v="9"/>
    <n v="0.75"/>
    <n v="0"/>
    <n v="1.5"/>
    <n v="1.5"/>
  </r>
  <r>
    <s v="คณะผลิตกรรมการเกษตร"/>
    <x v="7"/>
    <x v="4"/>
    <x v="18"/>
    <s v="ปริญญาโท"/>
    <x v="0"/>
    <s v="สมทบ"/>
    <s v=" 20118535 "/>
    <s v="การเป็นผู้ประกอบการบนฐานทรัพยากร"/>
    <s v=" 3 (2-2-5)"/>
    <n v="3"/>
    <n v="2"/>
    <n v="2"/>
    <n v="5"/>
    <s v="1 "/>
    <n v="6"/>
    <s v=" W"/>
    <n v="18"/>
    <n v="1.5"/>
    <n v="0"/>
    <n v="3"/>
    <n v="3"/>
  </r>
  <r>
    <s v="คณะผลิตกรรมการเกษตร"/>
    <x v="7"/>
    <x v="4"/>
    <x v="18"/>
    <s v="ปริญญาโท"/>
    <x v="0"/>
    <s v="สมทบ"/>
    <s v=" 20118542 "/>
    <s v="การจัดการและพัฒนาทรัพยากรชุมชนท้องถิ่น"/>
    <s v=" 3 (2-2-5)"/>
    <n v="3"/>
    <n v="2"/>
    <n v="2"/>
    <n v="5"/>
    <s v="1 "/>
    <n v="3"/>
    <s v=" W"/>
    <n v="9"/>
    <n v="0.75"/>
    <n v="0"/>
    <n v="1.5"/>
    <n v="1.5"/>
  </r>
  <r>
    <s v="คณะผลิตกรรมการเกษตร"/>
    <x v="7"/>
    <x v="4"/>
    <x v="18"/>
    <s v="ปริญญาโท"/>
    <x v="0"/>
    <s v="สมทบ"/>
    <s v=" 20118591 "/>
    <s v="สัมมนา 1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7"/>
    <x v="4"/>
    <x v="18"/>
    <s v="ปริญญาโท"/>
    <x v="0"/>
    <s v="สมทบ"/>
    <s v=" 20118593 "/>
    <s v="สัมมนา 3"/>
    <s v=" 1 (0-2-1)"/>
    <n v="1"/>
    <n v="0"/>
    <n v="2"/>
    <n v="1"/>
    <s v="1 "/>
    <n v="3"/>
    <s v=" W"/>
    <n v="3"/>
    <n v="0.25"/>
    <n v="0"/>
    <n v="0.5"/>
    <n v="0.5"/>
  </r>
  <r>
    <s v="คณะผลิตกรรมการเกษตร"/>
    <x v="7"/>
    <x v="4"/>
    <x v="18"/>
    <s v="ปริญญาโท"/>
    <x v="0"/>
    <s v="สมทบ"/>
    <s v=" 20118594 "/>
    <s v="สัมมนา 4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7"/>
    <x v="4"/>
    <x v="18"/>
    <s v="ปริญญาโท"/>
    <x v="0"/>
    <s v="สมทบ"/>
    <s v=" 20118692 "/>
    <s v="วิทยานิพนธ์ 2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7"/>
    <x v="4"/>
    <x v="18"/>
    <s v="ปริญญาโท"/>
    <x v="0"/>
    <s v="สมทบ"/>
    <s v=" 20118695 "/>
    <s v="การค้นคว้าอิสระ"/>
    <s v=" 6 (0-18-0)"/>
    <n v="6"/>
    <n v="0"/>
    <n v="18"/>
    <n v="0"/>
    <s v="1 "/>
    <n v="3"/>
    <s v=" W"/>
    <n v="18"/>
    <n v="1.5"/>
    <n v="0"/>
    <n v="3"/>
    <n v="3"/>
  </r>
  <r>
    <s v="คณะผลิตกรรมการเกษตร"/>
    <x v="7"/>
    <x v="4"/>
    <x v="18"/>
    <s v="ปริญญาโท"/>
    <x v="0"/>
    <s v="สมทบ"/>
    <s v=" 20118695 "/>
    <s v="การค้นคว้าอิสระ"/>
    <s v=" 6 (0-18-0)"/>
    <n v="6"/>
    <n v="0"/>
    <n v="18"/>
    <n v="0"/>
    <s v="2 "/>
    <n v="2"/>
    <s v=" W"/>
    <n v="12"/>
    <n v="1"/>
    <n v="0"/>
    <n v="2"/>
    <n v="2"/>
  </r>
  <r>
    <s v="คณะผลิตกรรมการเกษตร"/>
    <x v="9"/>
    <x v="3"/>
    <x v="10"/>
    <s v="ปริญญาโท"/>
    <x v="0"/>
    <s v="สมทบ"/>
    <s v=" พก692 "/>
    <s v="วิทยานิพนธ์ 2"/>
    <s v=" 6 (0-18-0)"/>
    <n v="6"/>
    <n v="0"/>
    <n v="18"/>
    <n v="0"/>
    <s v="1 "/>
    <n v="0"/>
    <s v=" W"/>
    <n v="0"/>
    <n v="0"/>
    <n v="0"/>
    <n v="0"/>
    <n v="0"/>
  </r>
  <r>
    <s v="คณะผลิตกรรมการเกษตร"/>
    <x v="10"/>
    <x v="6"/>
    <x v="20"/>
    <s v="ปริญญาโท"/>
    <x v="0"/>
    <s v="สมทบ"/>
    <s v=" พภ690 "/>
    <s v="การค้นคว้าอิสระ"/>
    <s v=" 6 (0-18-0)"/>
    <n v="6"/>
    <n v="0"/>
    <n v="18"/>
    <n v="0"/>
    <s v="1 "/>
    <n v="11"/>
    <s v=" W"/>
    <n v="66"/>
    <n v="5.5"/>
    <n v="0"/>
    <n v="11"/>
    <n v="11"/>
  </r>
  <r>
    <s v="คณะผลิตกรรมการเกษตร"/>
    <x v="10"/>
    <x v="6"/>
    <x v="20"/>
    <s v="ปริญญาโท"/>
    <x v="0"/>
    <s v="สมทบ"/>
    <s v=" พภ696 "/>
    <s v="วิทยานิพนธ์ 6"/>
    <s v=" 6 (0-18-0)"/>
    <n v="6"/>
    <n v="0"/>
    <n v="18"/>
    <n v="0"/>
    <s v="1 "/>
    <n v="4"/>
    <s v=" W"/>
    <n v="24"/>
    <n v="2"/>
    <n v="0"/>
    <n v="4"/>
    <n v="4"/>
  </r>
  <r>
    <s v="คณะผลิตกรรมการเกษตร"/>
    <x v="9"/>
    <x v="3"/>
    <x v="10"/>
    <s v="ปริญญาโท"/>
    <x v="0"/>
    <s v="สมทบ"/>
    <s v=" สพ523 "/>
    <s v="ทฤษฎีและยุทธศาสตร์ในการส่งเสริมการเกษตรและพัฒนาชนบท"/>
    <s v=" 3 (2-3-5)"/>
    <n v="3"/>
    <n v="2"/>
    <n v="3"/>
    <n v="5"/>
    <s v="2 "/>
    <n v="2"/>
    <s v=" W"/>
    <n v="6"/>
    <n v="0.5"/>
    <n v="0"/>
    <n v="1"/>
    <n v="1"/>
  </r>
  <r>
    <s v="คณะผลิตกรรมการเกษตร"/>
    <x v="9"/>
    <x v="3"/>
    <x v="10"/>
    <s v="ปริญญาโท"/>
    <x v="0"/>
    <s v="สมทบ"/>
    <s v=" สพ593 "/>
    <s v="สัมมนา 3"/>
    <s v=" 1 (0-2-1)"/>
    <n v="1"/>
    <n v="0"/>
    <n v="2"/>
    <n v="1"/>
    <s v="2 "/>
    <n v="2"/>
    <s v=" W"/>
    <n v="2"/>
    <n v="0.16666666666666666"/>
    <n v="0"/>
    <n v="0.33333333333333331"/>
    <n v="0.33333333333333331"/>
  </r>
  <r>
    <s v="คณะผลิตกรรมการเกษตร"/>
    <x v="9"/>
    <x v="3"/>
    <x v="10"/>
    <s v="ปริญญาโท"/>
    <x v="0"/>
    <s v="สมทบ"/>
    <s v=" สพ611 "/>
    <s v="การผลิตรายการวีดิทัศน์ดิจิทัลเพื่อส่งเสริมการเกษตรและการพัฒนาชนบท"/>
    <s v=" 3 (2-3-5)"/>
    <n v="3"/>
    <n v="2"/>
    <n v="3"/>
    <n v="5"/>
    <s v="2 "/>
    <n v="2"/>
    <s v=" W"/>
    <n v="6"/>
    <n v="0.5"/>
    <n v="0"/>
    <n v="1"/>
    <n v="1"/>
  </r>
  <r>
    <s v="คณะผลิตกรรมการเกษตร"/>
    <x v="9"/>
    <x v="3"/>
    <x v="10"/>
    <s v="ปริญญาโท"/>
    <x v="0"/>
    <s v="สมทบ"/>
    <s v=" สพ641 "/>
    <s v="การจัดการและพัฒนาทรัพยากรทางการเกษตรอย่างยั่งยืน"/>
    <s v=" 3 (3-0-6)"/>
    <n v="3"/>
    <n v="3"/>
    <n v="0"/>
    <n v="6"/>
    <s v="2 "/>
    <n v="2"/>
    <s v=" W"/>
    <n v="6"/>
    <n v="0.5"/>
    <n v="0"/>
    <n v="1"/>
    <n v="1"/>
  </r>
  <r>
    <s v="คณะผลิตกรรมการเกษตร"/>
    <x v="9"/>
    <x v="3"/>
    <x v="10"/>
    <s v="ปริญญาโท"/>
    <x v="0"/>
    <s v="สมทบ"/>
    <s v=" สพ691 "/>
    <s v="วิทยานิพนธ์ 1"/>
    <s v=" 6 (0-18-0)"/>
    <n v="6"/>
    <n v="0"/>
    <n v="18"/>
    <n v="0"/>
    <s v="2 "/>
    <n v="2"/>
    <s v=" W"/>
    <n v="12"/>
    <n v="1"/>
    <n v="0"/>
    <n v="2"/>
    <n v="2"/>
  </r>
  <r>
    <s v="คณะผลิตกรรมการเกษตร"/>
    <x v="9"/>
    <x v="3"/>
    <x v="10"/>
    <s v="ปริญญาโท"/>
    <x v="0"/>
    <s v="สมทบ"/>
    <s v=" สพ692 "/>
    <s v="วิทยานิพนธ์ 2"/>
    <s v=" 6 (0-18-0)"/>
    <n v="6"/>
    <n v="0"/>
    <n v="18"/>
    <n v="0"/>
    <s v="2 "/>
    <n v="1"/>
    <s v=" W"/>
    <n v="6"/>
    <n v="0.5"/>
    <n v="0"/>
    <n v="1"/>
    <n v="1"/>
  </r>
  <r>
    <s v="คณะผลิตกรรมการเกษตร"/>
    <x v="9"/>
    <x v="3"/>
    <x v="10"/>
    <s v="ปริญญาโท"/>
    <x v="1"/>
    <s v="สมทบ"/>
    <s v=" 20115501 "/>
    <s v="ระเบียบวิธีวิจัยทางการส่งเสริมและการพัฒนาชนบท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9"/>
    <x v="3"/>
    <x v="10"/>
    <s v="ปริญญาโท"/>
    <x v="1"/>
    <s v="สมทบ"/>
    <s v=" 20115522 "/>
    <s v="สถิติเพื่อการวิจัยทางสังคมศาสตร์"/>
    <s v=" 3 (3-0-6)"/>
    <n v="3"/>
    <n v="3"/>
    <n v="0"/>
    <n v="6"/>
    <s v="1 "/>
    <n v="1"/>
    <s v=" W"/>
    <n v="3"/>
    <n v="0.25"/>
    <n v="0"/>
    <n v="0.5"/>
    <n v="0.5"/>
  </r>
  <r>
    <s v="คณะผลิตกรรมการเกษตร"/>
    <x v="9"/>
    <x v="3"/>
    <x v="10"/>
    <s v="ปริญญาโท"/>
    <x v="1"/>
    <s v="สมทบ"/>
    <s v=" 20115532 "/>
    <s v="การพัฒนาทรัพยากรเชิงกลยุทธ์ในการส่งเสริมการเกษตรและการพัฒนาชนบท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9"/>
    <x v="3"/>
    <x v="10"/>
    <s v="ปริญญาโท"/>
    <x v="1"/>
    <s v="สมทบ"/>
    <s v=" 20115591 "/>
    <s v="สัมมนา 1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0"/>
    <x v="6"/>
    <x v="20"/>
    <s v="ปริญญาโท"/>
    <x v="1"/>
    <s v="สมทบ"/>
    <s v=" 20117501 "/>
    <s v="วิธีวิทยาการวิจัยเพื่อการพัฒนา"/>
    <s v=" 3 (2-3-5)"/>
    <n v="3"/>
    <n v="2"/>
    <n v="3"/>
    <n v="5"/>
    <s v="1 "/>
    <n v="10"/>
    <s v=" W"/>
    <n v="30"/>
    <n v="2.5"/>
    <n v="0"/>
    <n v="5"/>
    <n v="5"/>
  </r>
  <r>
    <s v="คณะผลิตกรรมการเกษตร"/>
    <x v="10"/>
    <x v="6"/>
    <x v="20"/>
    <s v="ปริญญาโท"/>
    <x v="1"/>
    <s v="สมทบ"/>
    <s v=" 20117502 "/>
    <s v="สัมมนา 1"/>
    <s v=" 1 (0-2-1)"/>
    <n v="1"/>
    <n v="0"/>
    <n v="2"/>
    <n v="1"/>
    <s v="1 "/>
    <n v="10"/>
    <s v=" W"/>
    <n v="10"/>
    <n v="0.83333333333333337"/>
    <n v="0"/>
    <n v="1.6666666666666667"/>
    <n v="1.6666666666666667"/>
  </r>
  <r>
    <s v="คณะผลิตกรรมการเกษตร"/>
    <x v="10"/>
    <x v="6"/>
    <x v="20"/>
    <s v="ปริญญาโท"/>
    <x v="1"/>
    <s v="สมทบ"/>
    <s v=" 20117504 "/>
    <s v="สัมมนา 3"/>
    <s v=" 1 (0-2-1)"/>
    <n v="1"/>
    <n v="0"/>
    <n v="2"/>
    <n v="1"/>
    <s v="1 "/>
    <n v="10"/>
    <s v=" W"/>
    <n v="10"/>
    <n v="0.83333333333333337"/>
    <n v="0"/>
    <n v="1.6666666666666667"/>
    <n v="1.6666666666666667"/>
  </r>
  <r>
    <s v="คณะผลิตกรรมการเกษตร"/>
    <x v="10"/>
    <x v="6"/>
    <x v="20"/>
    <s v="ปริญญาโท"/>
    <x v="1"/>
    <s v="สมทบ"/>
    <s v=" 20117515 "/>
    <s v="การบริหารโครงการพัฒนาตามภูมิสังคม"/>
    <s v=" 3 (3-0-6)"/>
    <n v="3"/>
    <n v="3"/>
    <n v="0"/>
    <n v="6"/>
    <s v="1 "/>
    <n v="11"/>
    <s v=" W"/>
    <n v="33"/>
    <n v="2.75"/>
    <n v="0"/>
    <n v="5.5"/>
    <n v="5.5"/>
  </r>
  <r>
    <s v="คณะผลิตกรรมการเกษตร"/>
    <x v="10"/>
    <x v="6"/>
    <x v="20"/>
    <s v="ปริญญาโท"/>
    <x v="1"/>
    <s v="สมทบ"/>
    <s v=" 20117516 "/>
    <s v="การวิเคราะห์พื้นที่เพื่อการพัฒนา"/>
    <s v=" 3 (3-0-6)"/>
    <n v="3"/>
    <n v="3"/>
    <n v="0"/>
    <n v="6"/>
    <s v="1 "/>
    <n v="11"/>
    <s v=" W"/>
    <n v="33"/>
    <n v="2.75"/>
    <n v="0"/>
    <n v="5.5"/>
    <n v="5.5"/>
  </r>
  <r>
    <s v="คณะผลิตกรรมการเกษตร"/>
    <x v="10"/>
    <x v="6"/>
    <x v="20"/>
    <s v="ปริญญาโท"/>
    <x v="1"/>
    <s v="สมทบ"/>
    <s v=" 20117536 "/>
    <s v="วิทยานิพนธ์ 6"/>
    <s v=" 6 (0-18-0)"/>
    <n v="6"/>
    <n v="0"/>
    <n v="18"/>
    <n v="0"/>
    <s v="1 "/>
    <n v="3"/>
    <s v=" W"/>
    <n v="18"/>
    <n v="1.5"/>
    <n v="0"/>
    <n v="3"/>
    <n v="3"/>
  </r>
  <r>
    <s v="คณะผลิตกรรมการเกษตร"/>
    <x v="10"/>
    <x v="6"/>
    <x v="20"/>
    <s v="ปริญญาโท"/>
    <x v="1"/>
    <s v="สมทบ"/>
    <s v=" 20117536 "/>
    <s v="วิทยานิพนธ์ 6"/>
    <s v=" 6 (0-18-0)"/>
    <n v="6"/>
    <n v="0"/>
    <n v="18"/>
    <n v="0"/>
    <s v="2 "/>
    <n v="4"/>
    <s v=" W"/>
    <n v="24"/>
    <n v="2"/>
    <n v="0"/>
    <n v="4"/>
    <n v="4"/>
  </r>
  <r>
    <s v="คณะผลิตกรรมการเกษตร"/>
    <x v="10"/>
    <x v="6"/>
    <x v="20"/>
    <s v="ปริญญาโท"/>
    <x v="1"/>
    <s v="สมทบ"/>
    <s v=" 20117537 "/>
    <s v="การค้นคว้าอิสระ"/>
    <s v=" 6 (0-18-0)"/>
    <n v="6"/>
    <n v="0"/>
    <n v="18"/>
    <n v="0"/>
    <s v="1 "/>
    <n v="7"/>
    <s v=" W"/>
    <n v="42"/>
    <n v="3.5"/>
    <n v="0"/>
    <n v="7"/>
    <n v="7"/>
  </r>
  <r>
    <s v="คณะผลิตกรรมการเกษตร"/>
    <x v="7"/>
    <x v="4"/>
    <x v="18"/>
    <s v="ปริญญาโท"/>
    <x v="1"/>
    <s v="สมทบ"/>
    <s v=" 20118513 "/>
    <s v="การวางแผนและประเมินผลโครงการด้านทรัพยากร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7"/>
    <x v="4"/>
    <x v="18"/>
    <s v="ปริญญาโท"/>
    <x v="1"/>
    <s v="สมทบ"/>
    <s v=" 20118514 "/>
    <s v="กลยุทธ์การจัดการการเปลี่ยนแปลงด้านทรัพยากร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7"/>
    <x v="4"/>
    <x v="18"/>
    <s v="ปริญญาโท"/>
    <x v="1"/>
    <s v="สมทบ"/>
    <s v=" 20118521 "/>
    <s v="เศรษฐศาสตร์เพื่อการจัดการและพัฒนาทรัพยากร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7"/>
    <x v="4"/>
    <x v="18"/>
    <s v="ปริญญาโท"/>
    <x v="1"/>
    <s v="สมทบ"/>
    <s v=" 20118523 "/>
    <s v="องค์ความรู้และนวัตกรรมเพื่อการจัดการและพัฒนาทรัพยากร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7"/>
    <x v="4"/>
    <x v="18"/>
    <s v="ปริญญาโท"/>
    <x v="1"/>
    <s v="สมทบ"/>
    <s v=" 20118542 "/>
    <s v="การจัดการและพัฒนาทรัพยากรชุมชนท้องถิ่น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7"/>
    <x v="4"/>
    <x v="18"/>
    <s v="ปริญญาโท"/>
    <x v="1"/>
    <s v="สมทบ"/>
    <s v=" 20118592 "/>
    <s v="สัมมนา 2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7"/>
    <x v="4"/>
    <x v="18"/>
    <s v="ปริญญาโท"/>
    <x v="1"/>
    <s v="สมทบ"/>
    <s v=" 20118594 "/>
    <s v="สัมมนา 4"/>
    <s v=" 1 (0-2-1)"/>
    <n v="1"/>
    <n v="0"/>
    <n v="2"/>
    <n v="1"/>
    <s v="1 "/>
    <n v="3"/>
    <s v=" W"/>
    <n v="3"/>
    <n v="0.25"/>
    <n v="0"/>
    <n v="0.5"/>
    <n v="0.5"/>
  </r>
  <r>
    <s v="คณะผลิตกรรมการเกษตร"/>
    <x v="7"/>
    <x v="4"/>
    <x v="18"/>
    <s v="ปริญญาโท"/>
    <x v="1"/>
    <s v="สมทบ"/>
    <s v=" 20118692 "/>
    <s v="วิทยานิพนธ์ 2"/>
    <s v=" 6 (0-18-0)"/>
    <n v="6"/>
    <n v="0"/>
    <n v="18"/>
    <n v="0"/>
    <s v="2 "/>
    <n v="1"/>
    <s v=" W"/>
    <n v="6"/>
    <n v="0.5"/>
    <n v="0"/>
    <n v="1"/>
    <n v="1"/>
  </r>
  <r>
    <s v="คณะผลิตกรรมการเกษตร"/>
    <x v="7"/>
    <x v="4"/>
    <x v="18"/>
    <s v="ปริญญาโท"/>
    <x v="1"/>
    <s v="สมทบ"/>
    <s v=" 20118695 "/>
    <s v="การค้นคว้าอิสระ"/>
    <s v=" 6 (0-18-0)"/>
    <n v="6"/>
    <n v="0"/>
    <n v="18"/>
    <n v="0"/>
    <s v="1 "/>
    <n v="3"/>
    <s v=" W"/>
    <n v="18"/>
    <n v="1.5"/>
    <n v="0"/>
    <n v="3"/>
    <n v="3"/>
  </r>
  <r>
    <s v="คณะผลิตกรรมการเกษตร"/>
    <x v="7"/>
    <x v="4"/>
    <x v="18"/>
    <s v="ปริญญาโท"/>
    <x v="1"/>
    <s v="สมทบ"/>
    <s v=" 20118695 "/>
    <s v="การค้นคว้าอิสระ"/>
    <s v=" 6 (0-18-0)"/>
    <n v="6"/>
    <n v="0"/>
    <n v="18"/>
    <n v="0"/>
    <s v="2 "/>
    <n v="5"/>
    <s v=" W"/>
    <n v="30"/>
    <n v="2.5"/>
    <n v="0"/>
    <n v="5"/>
    <n v="5"/>
  </r>
  <r>
    <s v="คณะผลิตกรรมการเกษตร"/>
    <x v="9"/>
    <x v="3"/>
    <x v="10"/>
    <s v="ปริญญาโท"/>
    <x v="1"/>
    <s v="สมทบ"/>
    <s v=" พก692 "/>
    <s v="วิทยานิพนธ์ 2"/>
    <s v=" 6 (0-18-0)"/>
    <n v="6"/>
    <n v="0"/>
    <n v="18"/>
    <n v="0"/>
    <s v="1 "/>
    <n v="0"/>
    <s v=" W"/>
    <n v="0"/>
    <n v="0"/>
    <n v="0"/>
    <n v="0"/>
    <n v="0"/>
  </r>
  <r>
    <s v="คณะผลิตกรรมการเกษตร"/>
    <x v="10"/>
    <x v="6"/>
    <x v="20"/>
    <s v="ปริญญาโท"/>
    <x v="1"/>
    <s v="สมทบ"/>
    <s v=" พภ690 "/>
    <s v="การค้นคว้าอิสระ"/>
    <s v=" 6 (0-18-0)"/>
    <n v="6"/>
    <n v="0"/>
    <n v="18"/>
    <n v="0"/>
    <s v="1 "/>
    <n v="10"/>
    <s v=" W"/>
    <n v="60"/>
    <n v="5"/>
    <n v="0"/>
    <n v="10"/>
    <n v="10"/>
  </r>
  <r>
    <s v="คณะผลิตกรรมการเกษตร"/>
    <x v="10"/>
    <x v="6"/>
    <x v="20"/>
    <s v="ปริญญาโท"/>
    <x v="1"/>
    <s v="สมทบ"/>
    <s v=" พภ696 "/>
    <s v="วิทยานิพนธ์ 6"/>
    <s v=" 6 (0-18-0)"/>
    <n v="6"/>
    <n v="0"/>
    <n v="18"/>
    <n v="0"/>
    <s v="1 "/>
    <n v="3"/>
    <s v=" W"/>
    <n v="18"/>
    <n v="1.5"/>
    <n v="0"/>
    <n v="3"/>
    <n v="3"/>
  </r>
  <r>
    <s v="คณะผลิตกรรมการเกษตร"/>
    <x v="9"/>
    <x v="3"/>
    <x v="10"/>
    <s v="ปริญญาโท"/>
    <x v="1"/>
    <s v="สมทบ"/>
    <s v=" สพ594 "/>
    <s v="สัมมนา 4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9"/>
    <x v="3"/>
    <x v="10"/>
    <s v="ปริญญาโท"/>
    <x v="1"/>
    <s v="สมทบ"/>
    <s v=" สพ692 "/>
    <s v="วิทยานิพนธ์ 2"/>
    <s v=" 6 (0-18-0)"/>
    <n v="6"/>
    <n v="0"/>
    <n v="18"/>
    <n v="0"/>
    <s v="1 "/>
    <n v="3"/>
    <s v=" W"/>
    <n v="18"/>
    <n v="1.5"/>
    <n v="0"/>
    <n v="3"/>
    <n v="3"/>
  </r>
  <r>
    <s v="คณะผลิตกรรมการเกษตร"/>
    <x v="11"/>
    <x v="1"/>
    <x v="11"/>
    <s v="ปริญญาเอก"/>
    <x v="0"/>
    <s v="ปกติ"/>
    <s v=" 30101701 "/>
    <s v="ระเบียบวิธีวิจัยทางพืชไร่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11"/>
    <x v="1"/>
    <x v="11"/>
    <s v="ปริญญาเอก"/>
    <x v="0"/>
    <s v="ปกติ"/>
    <s v=" 30101791 "/>
    <s v="สัมมนา 1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11"/>
    <x v="1"/>
    <x v="11"/>
    <s v="ปริญญาเอก"/>
    <x v="0"/>
    <s v="ปกติ"/>
    <s v=" 30101891 "/>
    <s v="ดุษฎีนิพนธ์ 1"/>
    <s v=" 6 (0-18-0)"/>
    <n v="6"/>
    <n v="0"/>
    <n v="18"/>
    <n v="0"/>
    <s v="1 "/>
    <n v="2"/>
    <s v=" W"/>
    <n v="12"/>
    <n v="1"/>
    <n v="0"/>
    <n v="2"/>
    <n v="2"/>
  </r>
  <r>
    <s v="คณะผลิตกรรมการเกษตร"/>
    <x v="12"/>
    <x v="3"/>
    <x v="10"/>
    <s v="ปริญญาเอก"/>
    <x v="0"/>
    <s v="ปกติ"/>
    <s v=" 30115724 "/>
    <s v="สังคม เศรษฐกิจ และการเมืองเพื่อการส่งเสริมการเกษตรและการพัฒนาชนบท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12"/>
    <x v="3"/>
    <x v="10"/>
    <s v="ปริญญาเอก"/>
    <x v="0"/>
    <s v="ปกติ"/>
    <s v=" 30115792 "/>
    <s v="สัมมนา 2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2"/>
    <x v="3"/>
    <x v="10"/>
    <s v="ปริญญาเอก"/>
    <x v="0"/>
    <s v="ปกติ"/>
    <s v=" 30115796 "/>
    <s v="สัมมนา 6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2"/>
    <x v="3"/>
    <x v="10"/>
    <s v="ปริญญาเอก"/>
    <x v="0"/>
    <s v="ปกติ"/>
    <s v=" 30115891 "/>
    <s v="ดุษฎีนิพนธ์ 1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12"/>
    <x v="3"/>
    <x v="10"/>
    <s v="ปริญญาเอก"/>
    <x v="0"/>
    <s v="ปกติ"/>
    <s v=" 30115895 "/>
    <s v="ดุษฎีนิพนธ์ 5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13"/>
    <x v="4"/>
    <x v="18"/>
    <s v="ปริญญาเอก"/>
    <x v="0"/>
    <s v="ปกติ"/>
    <s v=" 30118701 "/>
    <s v="ระเบียบวิธีวิจัยสำหรับนักบริหารและพัฒนาทรัพยากรขั้นสูง"/>
    <s v=" 3 (2-2-5)"/>
    <n v="3"/>
    <n v="2"/>
    <n v="2"/>
    <n v="5"/>
    <s v="1 "/>
    <n v="6"/>
    <s v=" W"/>
    <n v="18"/>
    <n v="1.5"/>
    <n v="0"/>
    <n v="3"/>
    <n v="3"/>
  </r>
  <r>
    <s v="คณะผลิตกรรมการเกษตร"/>
    <x v="13"/>
    <x v="4"/>
    <x v="18"/>
    <s v="ปริญญาเอก"/>
    <x v="0"/>
    <s v="ปกติ"/>
    <s v=" 30118791 "/>
    <s v="สัมมนา 1"/>
    <s v=" 1 (0-2-1)"/>
    <n v="1"/>
    <n v="0"/>
    <n v="2"/>
    <n v="1"/>
    <s v="1 "/>
    <n v="6"/>
    <s v=" W"/>
    <n v="6"/>
    <n v="0.5"/>
    <n v="0"/>
    <n v="1"/>
    <n v="1"/>
  </r>
  <r>
    <s v="คณะผลิตกรรมการเกษตร"/>
    <x v="13"/>
    <x v="4"/>
    <x v="18"/>
    <s v="ปริญญาเอก"/>
    <x v="0"/>
    <s v="ปกติ"/>
    <s v=" 30118792 "/>
    <s v="สัมมนา 2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3"/>
    <x v="4"/>
    <x v="18"/>
    <s v="ปริญญาเอก"/>
    <x v="0"/>
    <s v="ปกติ"/>
    <s v=" 30118793 "/>
    <s v="สัมมนา 3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13"/>
    <x v="4"/>
    <x v="18"/>
    <s v="ปริญญาเอก"/>
    <x v="0"/>
    <s v="ปกติ"/>
    <s v=" 30118794 "/>
    <s v="สัมมนา 4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13"/>
    <x v="4"/>
    <x v="18"/>
    <s v="ปริญญาเอก"/>
    <x v="0"/>
    <s v="ปกติ"/>
    <s v=" 30118795 "/>
    <s v="สัมมนา 5"/>
    <s v=" 1 (0-2-1)"/>
    <n v="1"/>
    <n v="0"/>
    <n v="2"/>
    <n v="1"/>
    <s v="1 "/>
    <n v="11"/>
    <s v=" W"/>
    <n v="11"/>
    <n v="0.91666666666666663"/>
    <n v="0"/>
    <n v="1.8333333333333333"/>
    <n v="1.8333333333333333"/>
  </r>
  <r>
    <s v="คณะผลิตกรรมการเกษตร"/>
    <x v="13"/>
    <x v="4"/>
    <x v="18"/>
    <s v="ปริญญาเอก"/>
    <x v="0"/>
    <s v="ปกติ"/>
    <s v=" 30118796 "/>
    <s v="สัมมนา 6"/>
    <s v=" 1 (0-2-1)"/>
    <n v="1"/>
    <n v="0"/>
    <n v="2"/>
    <n v="1"/>
    <s v="1 "/>
    <n v="3"/>
    <s v=" W"/>
    <n v="3"/>
    <n v="0.25"/>
    <n v="0"/>
    <n v="0.5"/>
    <n v="0.5"/>
  </r>
  <r>
    <s v="คณะผลิตกรรมการเกษตร"/>
    <x v="13"/>
    <x v="4"/>
    <x v="18"/>
    <s v="ปริญญาเอก"/>
    <x v="0"/>
    <s v="ปกติ"/>
    <s v=" 30118891 "/>
    <s v="ดุษฎีนิพนธ์ 1"/>
    <s v=" 6 (0-18-0)"/>
    <n v="6"/>
    <n v="0"/>
    <n v="18"/>
    <n v="0"/>
    <s v="1 "/>
    <n v="2"/>
    <s v=" W"/>
    <n v="12"/>
    <n v="1"/>
    <n v="0"/>
    <n v="2"/>
    <n v="2"/>
  </r>
  <r>
    <s v="คณะผลิตกรรมการเกษตร"/>
    <x v="13"/>
    <x v="4"/>
    <x v="18"/>
    <s v="ปริญญาเอก"/>
    <x v="0"/>
    <s v="ปกติ"/>
    <s v=" 30118892 "/>
    <s v="ดุษฎีนิพนธ์ 2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13"/>
    <x v="4"/>
    <x v="18"/>
    <s v="ปริญญาเอก"/>
    <x v="0"/>
    <s v="ปกติ"/>
    <s v=" 30118893 "/>
    <s v="ดุษฎีนิพนธ์ 3"/>
    <s v=" 6 (0-18-0)"/>
    <n v="6"/>
    <n v="0"/>
    <n v="18"/>
    <n v="0"/>
    <s v="1 "/>
    <n v="4"/>
    <s v=" W"/>
    <n v="24"/>
    <n v="2"/>
    <n v="0"/>
    <n v="4"/>
    <n v="4"/>
  </r>
  <r>
    <s v="คณะผลิตกรรมการเกษตร"/>
    <x v="13"/>
    <x v="4"/>
    <x v="18"/>
    <s v="ปริญญาเอก"/>
    <x v="0"/>
    <s v="ปกติ"/>
    <s v=" 30118895 "/>
    <s v="ดุษฎีนิพนธ์ 5"/>
    <s v=" 12 (0-36-0)"/>
    <n v="12"/>
    <n v="0"/>
    <n v="36"/>
    <n v="0"/>
    <s v="1 "/>
    <n v="13"/>
    <s v=" W"/>
    <n v="156"/>
    <n v="13"/>
    <n v="0"/>
    <n v="26"/>
    <n v="26"/>
  </r>
  <r>
    <s v="คณะผลิตกรรมการเกษตร"/>
    <x v="13"/>
    <x v="4"/>
    <x v="18"/>
    <s v="ปริญญาเอก"/>
    <x v="0"/>
    <s v="ปกติ"/>
    <s v=" 30118895 "/>
    <s v="ดุษฎีนิพนธ์ 5"/>
    <s v=" 12 (0-36-0)"/>
    <n v="12"/>
    <n v="0"/>
    <n v="36"/>
    <n v="0"/>
    <s v="2 "/>
    <n v="3"/>
    <s v=" W"/>
    <n v="36"/>
    <n v="3"/>
    <n v="0"/>
    <n v="6"/>
    <n v="6"/>
  </r>
  <r>
    <s v="คณะผลิตกรรมการเกษตร"/>
    <x v="13"/>
    <x v="4"/>
    <x v="18"/>
    <s v="ปริญญาเอก"/>
    <x v="0"/>
    <s v="ปกติ"/>
    <s v=" 30118896 "/>
    <s v="ดุษฎีนิพนธ์ 6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14"/>
    <x v="5"/>
    <x v="19"/>
    <s v="ปริญญาเอก"/>
    <x v="0"/>
    <s v="ปกติ"/>
    <s v=" 30120792 "/>
    <s v="สัมมนา 2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4"/>
    <x v="5"/>
    <x v="19"/>
    <s v="ปริญญาเอก"/>
    <x v="0"/>
    <s v="ปกติ"/>
    <s v=" 30120793 "/>
    <s v="สัมมนา 3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14"/>
    <x v="5"/>
    <x v="19"/>
    <s v="ปริญญาเอก"/>
    <x v="0"/>
    <s v="ปกติ"/>
    <s v=" 30120892 "/>
    <s v="ดุษฎีนิพนธ์ 2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14"/>
    <x v="5"/>
    <x v="19"/>
    <s v="ปริญญาเอก"/>
    <x v="0"/>
    <s v="ปกติ"/>
    <s v=" 30120893 "/>
    <s v="ดุษฎีนิพนธ์ 3"/>
    <s v=" 6 (0-18-0)"/>
    <n v="6"/>
    <n v="0"/>
    <n v="18"/>
    <n v="0"/>
    <s v="1 "/>
    <n v="4"/>
    <s v=" W"/>
    <n v="24"/>
    <n v="2"/>
    <n v="0"/>
    <n v="4"/>
    <n v="4"/>
  </r>
  <r>
    <s v="คณะผลิตกรรมการเกษตร"/>
    <x v="14"/>
    <x v="5"/>
    <x v="19"/>
    <s v="ปริญญาเอก"/>
    <x v="0"/>
    <s v="ปกติ"/>
    <s v=" บส796 "/>
    <s v="สัมมนา 6"/>
    <s v=" 1 (0-2-1)"/>
    <n v="12"/>
    <n v="0"/>
    <n v="2"/>
    <n v="1"/>
    <s v="1 "/>
    <n v="1"/>
    <s v=" W"/>
    <n v="12"/>
    <n v="1"/>
    <n v="0"/>
    <n v="2"/>
    <n v="2"/>
  </r>
  <r>
    <s v="คณะผลิตกรรมการเกษตร"/>
    <x v="14"/>
    <x v="5"/>
    <x v="19"/>
    <s v="ปริญญาเอก"/>
    <x v="0"/>
    <s v="ปกติ"/>
    <s v=" บส896 "/>
    <s v="ดุษฎีนิพนธ์ 6"/>
    <s v=" 12 (0-36-0)"/>
    <n v="12"/>
    <n v="0"/>
    <n v="36"/>
    <n v="0"/>
    <s v="1 "/>
    <n v="2"/>
    <s v=" W"/>
    <n v="24"/>
    <n v="2"/>
    <n v="0"/>
    <n v="4"/>
    <n v="4"/>
  </r>
  <r>
    <s v="คณะผลิตกรรมการเกษตร"/>
    <x v="12"/>
    <x v="3"/>
    <x v="10"/>
    <s v="ปริญญาเอก"/>
    <x v="0"/>
    <s v="ปกติ"/>
    <s v=" พก896 "/>
    <s v="ดุษฎีนิพนธ์ 6"/>
    <s v=" 12 (0-36-0)"/>
    <n v="12"/>
    <n v="0"/>
    <n v="36"/>
    <n v="0"/>
    <s v="1 "/>
    <n v="8"/>
    <s v=" W"/>
    <n v="96"/>
    <n v="8"/>
    <n v="0"/>
    <n v="16"/>
    <n v="16"/>
  </r>
  <r>
    <s v="คณะผลิตกรรมการเกษตร"/>
    <x v="11"/>
    <x v="1"/>
    <x v="11"/>
    <s v="ปริญญาเอก"/>
    <x v="0"/>
    <s v="ปกติ"/>
    <s v=" พร701 "/>
    <s v="ระเบียบวิธีวิจัยทางพืชไร่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11"/>
    <x v="1"/>
    <x v="11"/>
    <s v="ปริญญาเอก"/>
    <x v="0"/>
    <s v="ปกติ"/>
    <s v=" พร792 "/>
    <s v="สัมมนา 2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1"/>
    <x v="1"/>
    <x v="11"/>
    <s v="ปริญญาเอก"/>
    <x v="0"/>
    <s v="ปกติ"/>
    <s v=" พร892 "/>
    <s v="ดุษฎีนิพนธ์ 2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11"/>
    <x v="1"/>
    <x v="11"/>
    <s v="ปริญญาเอก"/>
    <x v="0"/>
    <s v="ปกติ"/>
    <s v=" พร895 "/>
    <s v="ดุษฎีนิพนธ์ 5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11"/>
    <x v="1"/>
    <x v="11"/>
    <s v="ปริญญาเอก"/>
    <x v="0"/>
    <s v="ปกติ"/>
    <s v=" พร896 "/>
    <s v="ดุษฎีนิพนธ์ 6"/>
    <s v=" 12 (0-36-0)"/>
    <n v="12"/>
    <n v="0"/>
    <n v="36"/>
    <n v="0"/>
    <s v="1 "/>
    <n v="2"/>
    <s v=" W"/>
    <n v="24"/>
    <n v="2"/>
    <n v="0"/>
    <n v="4"/>
    <n v="4"/>
  </r>
  <r>
    <s v="คณะผลิตกรรมการเกษตร"/>
    <x v="11"/>
    <x v="1"/>
    <x v="11"/>
    <s v="ปริญญาเอก"/>
    <x v="1"/>
    <s v="ปกติ"/>
    <s v=" 30101701 "/>
    <s v="ระเบียบวิธีวิจัยทางพืชไร่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11"/>
    <x v="1"/>
    <x v="11"/>
    <s v="ปริญญาเอก"/>
    <x v="1"/>
    <s v="ปกติ"/>
    <s v=" 30101791 "/>
    <s v="สัมมนา 1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1"/>
    <x v="1"/>
    <x v="11"/>
    <s v="ปริญญาเอก"/>
    <x v="1"/>
    <s v="ปกติ"/>
    <s v=" 30101792 "/>
    <s v="สัมมนา 2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11"/>
    <x v="1"/>
    <x v="11"/>
    <s v="ปริญญาเอก"/>
    <x v="1"/>
    <s v="ปกติ"/>
    <s v=" 30101891 "/>
    <s v="ดุษฎีนิพนธ์ 1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11"/>
    <x v="1"/>
    <x v="11"/>
    <s v="ปริญญาเอก"/>
    <x v="1"/>
    <s v="ปกติ"/>
    <s v=" 30101892 "/>
    <s v="ดุษฎีนิพนธ์ 2"/>
    <s v=" 6 (0-18-0)"/>
    <n v="6"/>
    <n v="0"/>
    <n v="18"/>
    <n v="0"/>
    <s v="1 "/>
    <n v="2"/>
    <s v=" W"/>
    <n v="12"/>
    <n v="1"/>
    <n v="0"/>
    <n v="2"/>
    <n v="2"/>
  </r>
  <r>
    <s v="คณะผลิตกรรมการเกษตร"/>
    <x v="12"/>
    <x v="3"/>
    <x v="10"/>
    <s v="ปริญญาเอก"/>
    <x v="1"/>
    <s v="ปกติ"/>
    <s v=" 30115701 "/>
    <s v="ระเบียบวิธีวิจัยทางสังคมศาสตร์ขั้นสูง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12"/>
    <x v="3"/>
    <x v="10"/>
    <s v="ปริญญาเอก"/>
    <x v="1"/>
    <s v="ปกติ"/>
    <s v=" 30115722 "/>
    <s v="การวิเคราะห์ข้อมูลทางสังคมศาสตร์ขั้นสูง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12"/>
    <x v="3"/>
    <x v="10"/>
    <s v="ปริญญาเอก"/>
    <x v="1"/>
    <s v="ปกติ"/>
    <s v=" 30115723 "/>
    <s v="ปรัชญาและทฤษฎีของการพัฒนา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12"/>
    <x v="3"/>
    <x v="10"/>
    <s v="ปริญญาเอก"/>
    <x v="1"/>
    <s v="ปกติ"/>
    <s v=" 30115741 "/>
    <s v="นโยบาย แผน และโครงการด้านการส่งเสริมการเกษตรและการพัฒนาชนบท"/>
    <s v=" 3 (2-2-5)"/>
    <n v="3"/>
    <n v="2"/>
    <n v="2"/>
    <n v="5"/>
    <s v="1 "/>
    <n v="1"/>
    <s v=" W"/>
    <n v="3"/>
    <n v="0.25"/>
    <n v="0"/>
    <n v="0.5"/>
    <n v="0.5"/>
  </r>
  <r>
    <s v="คณะผลิตกรรมการเกษตร"/>
    <x v="12"/>
    <x v="3"/>
    <x v="10"/>
    <s v="ปริญญาเอก"/>
    <x v="1"/>
    <s v="ปกติ"/>
    <s v=" 30115791 "/>
    <s v="สัมมนา 1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2"/>
    <x v="3"/>
    <x v="10"/>
    <s v="ปริญญาเอก"/>
    <x v="1"/>
    <s v="ปกติ"/>
    <s v=" 30115793 "/>
    <s v="สัมมนา 3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2"/>
    <x v="3"/>
    <x v="10"/>
    <s v="ปริญญาเอก"/>
    <x v="1"/>
    <s v="ปกติ"/>
    <s v=" 30115892 "/>
    <s v="ดุษฎีนิพนธ์ 2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12"/>
    <x v="3"/>
    <x v="10"/>
    <s v="ปริญญาเอก"/>
    <x v="1"/>
    <s v="ปกติ"/>
    <s v=" 30115895 "/>
    <s v="ดุษฎีนิพนธ์ 5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13"/>
    <x v="4"/>
    <x v="18"/>
    <s v="ปริญญาเอก"/>
    <x v="1"/>
    <s v="ปกติ"/>
    <s v=" 30118701 "/>
    <s v="ระเบียบวิธีวิจัยสำหรับนักบริหารและพัฒนาทรัพยากรขั้นสูง"/>
    <s v=" 3 (2-2-5)"/>
    <n v="3"/>
    <n v="2"/>
    <n v="2"/>
    <n v="5"/>
    <s v="1 "/>
    <n v="0"/>
    <s v=" W"/>
    <n v="0"/>
    <n v="0"/>
    <n v="0"/>
    <n v="0"/>
    <n v="0"/>
  </r>
  <r>
    <s v="คณะผลิตกรรมการเกษตร"/>
    <x v="13"/>
    <x v="4"/>
    <x v="18"/>
    <s v="ปริญญาเอก"/>
    <x v="1"/>
    <s v="ปกติ"/>
    <s v=" 30118721 "/>
    <s v="นวัตกรรมเพื่อการบริหารและพัฒนาทรัพยากรขั้นสูง"/>
    <s v=" 3 (2-2-5)"/>
    <n v="3"/>
    <n v="2"/>
    <n v="2"/>
    <n v="5"/>
    <s v="1 "/>
    <n v="4"/>
    <s v=" W"/>
    <n v="12"/>
    <n v="1"/>
    <n v="0"/>
    <n v="2"/>
    <n v="2"/>
  </r>
  <r>
    <s v="คณะผลิตกรรมการเกษตร"/>
    <x v="13"/>
    <x v="4"/>
    <x v="18"/>
    <s v="ปริญญาเอก"/>
    <x v="1"/>
    <s v="ปกติ"/>
    <s v=" 30118743 "/>
    <s v="เศรษฐศาสตร์เพื่อการบริหารและพัฒนาทรัพยากรขั้นสูง"/>
    <s v=" 3 (2-2-5)"/>
    <n v="3"/>
    <n v="2"/>
    <n v="2"/>
    <n v="5"/>
    <s v="1 "/>
    <n v="4"/>
    <s v=" W"/>
    <n v="12"/>
    <n v="1"/>
    <n v="0"/>
    <n v="2"/>
    <n v="2"/>
  </r>
  <r>
    <s v="คณะผลิตกรรมการเกษตร"/>
    <x v="13"/>
    <x v="4"/>
    <x v="18"/>
    <s v="ปริญญาเอก"/>
    <x v="1"/>
    <s v="ปกติ"/>
    <s v=" 30118791 "/>
    <s v="สัมมนา 1"/>
    <s v=" 1 (0-2-1)"/>
    <n v="1"/>
    <n v="0"/>
    <n v="2"/>
    <n v="1"/>
    <s v="1 "/>
    <n v="0"/>
    <s v=" W"/>
    <n v="0"/>
    <n v="0"/>
    <n v="0"/>
    <n v="0"/>
    <n v="0"/>
  </r>
  <r>
    <s v="คณะผลิตกรรมการเกษตร"/>
    <x v="13"/>
    <x v="4"/>
    <x v="18"/>
    <s v="ปริญญาเอก"/>
    <x v="1"/>
    <s v="ปกติ"/>
    <s v=" 30118792 "/>
    <s v="สัมมนา 2"/>
    <s v=" 1 (0-2-1)"/>
    <n v="1"/>
    <n v="0"/>
    <n v="2"/>
    <n v="1"/>
    <s v="1 "/>
    <n v="6"/>
    <s v=" W"/>
    <n v="6"/>
    <n v="0.5"/>
    <n v="0"/>
    <n v="1"/>
    <n v="1"/>
  </r>
  <r>
    <s v="คณะผลิตกรรมการเกษตร"/>
    <x v="13"/>
    <x v="4"/>
    <x v="18"/>
    <s v="ปริญญาเอก"/>
    <x v="1"/>
    <s v="ปกติ"/>
    <s v=" 30118793 "/>
    <s v="สัมมนา 3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3"/>
    <x v="4"/>
    <x v="18"/>
    <s v="ปริญญาเอก"/>
    <x v="1"/>
    <s v="ปกติ"/>
    <s v=" 30118794 "/>
    <s v="สัมมนา 4"/>
    <s v=" 1 (0-2-1)"/>
    <n v="1"/>
    <n v="0"/>
    <n v="2"/>
    <n v="1"/>
    <s v="1 "/>
    <n v="3"/>
    <s v=" W"/>
    <n v="3"/>
    <n v="0.25"/>
    <n v="0"/>
    <n v="0.5"/>
    <n v="0.5"/>
  </r>
  <r>
    <s v="คณะผลิตกรรมการเกษตร"/>
    <x v="13"/>
    <x v="4"/>
    <x v="18"/>
    <s v="ปริญญาเอก"/>
    <x v="1"/>
    <s v="ปกติ"/>
    <s v=" 30118795 "/>
    <s v="สัมมนา 5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3"/>
    <x v="4"/>
    <x v="18"/>
    <s v="ปริญญาเอก"/>
    <x v="1"/>
    <s v="ปกติ"/>
    <s v=" 30118796 "/>
    <s v="สัมมนา 6"/>
    <s v=" 1 (0-2-1)"/>
    <n v="1"/>
    <n v="0"/>
    <n v="2"/>
    <n v="1"/>
    <s v="1 "/>
    <n v="10"/>
    <s v=" W"/>
    <n v="10"/>
    <n v="0.83333333333333337"/>
    <n v="0"/>
    <n v="1.6666666666666667"/>
    <n v="1.6666666666666667"/>
  </r>
  <r>
    <s v="คณะผลิตกรรมการเกษตร"/>
    <x v="13"/>
    <x v="4"/>
    <x v="18"/>
    <s v="ปริญญาเอก"/>
    <x v="1"/>
    <s v="ปกติ"/>
    <s v=" 30118891 "/>
    <s v="ดุษฎีนิพนธ์ 1"/>
    <s v=" 6 (0-18-0)"/>
    <n v="6"/>
    <n v="0"/>
    <n v="18"/>
    <n v="0"/>
    <s v="1 "/>
    <n v="4"/>
    <s v=" W"/>
    <n v="24"/>
    <n v="2"/>
    <n v="0"/>
    <n v="4"/>
    <n v="4"/>
  </r>
  <r>
    <s v="คณะผลิตกรรมการเกษตร"/>
    <x v="13"/>
    <x v="4"/>
    <x v="18"/>
    <s v="ปริญญาเอก"/>
    <x v="1"/>
    <s v="ปกติ"/>
    <s v=" 30118892 "/>
    <s v="ดุษฎีนิพนธ์ 2"/>
    <s v=" 6 (0-18-0)"/>
    <n v="6"/>
    <n v="0"/>
    <n v="18"/>
    <n v="0"/>
    <s v="1 "/>
    <n v="2"/>
    <s v=" W"/>
    <n v="12"/>
    <n v="1"/>
    <n v="0"/>
    <n v="2"/>
    <n v="2"/>
  </r>
  <r>
    <s v="คณะผลิตกรรมการเกษตร"/>
    <x v="13"/>
    <x v="4"/>
    <x v="18"/>
    <s v="ปริญญาเอก"/>
    <x v="1"/>
    <s v="ปกติ"/>
    <s v=" 30118893 "/>
    <s v="ดุษฎีนิพนธ์ 3"/>
    <s v=" 6 (0-18-0)"/>
    <n v="6"/>
    <n v="0"/>
    <n v="18"/>
    <n v="0"/>
    <s v="1 "/>
    <n v="2"/>
    <s v=" W"/>
    <n v="12"/>
    <n v="1"/>
    <n v="0"/>
    <n v="2"/>
    <n v="2"/>
  </r>
  <r>
    <s v="คณะผลิตกรรมการเกษตร"/>
    <x v="13"/>
    <x v="4"/>
    <x v="18"/>
    <s v="ปริญญาเอก"/>
    <x v="1"/>
    <s v="ปกติ"/>
    <s v=" 30118894 "/>
    <s v="ดุษฎีนิพนธ์ 4"/>
    <s v=" 6 (0-18-0)"/>
    <n v="6"/>
    <n v="0"/>
    <n v="18"/>
    <n v="0"/>
    <s v="1 "/>
    <n v="3"/>
    <s v=" W"/>
    <n v="18"/>
    <n v="1.5"/>
    <n v="0"/>
    <n v="3"/>
    <n v="3"/>
  </r>
  <r>
    <s v="คณะผลิตกรรมการเกษตร"/>
    <x v="13"/>
    <x v="4"/>
    <x v="18"/>
    <s v="ปริญญาเอก"/>
    <x v="1"/>
    <s v="ปกติ"/>
    <s v=" 30118895 "/>
    <s v="ดุษฎีนิพนธ์ 5"/>
    <s v=" 12 (0-36-0)"/>
    <n v="12"/>
    <n v="0"/>
    <n v="36"/>
    <n v="0"/>
    <s v="2 "/>
    <n v="2"/>
    <s v=" W"/>
    <n v="24"/>
    <n v="2"/>
    <n v="0"/>
    <n v="4"/>
    <n v="4"/>
  </r>
  <r>
    <s v="คณะผลิตกรรมการเกษตร"/>
    <x v="13"/>
    <x v="4"/>
    <x v="18"/>
    <s v="ปริญญาเอก"/>
    <x v="1"/>
    <s v="ปกติ"/>
    <s v=" 30118896 "/>
    <s v="ดุษฎีนิพนธ์ 6"/>
    <s v=" 12 (0-36-0)"/>
    <n v="12"/>
    <n v="0"/>
    <n v="36"/>
    <n v="0"/>
    <s v="1 "/>
    <n v="10"/>
    <s v=" W"/>
    <n v="120"/>
    <n v="10"/>
    <n v="0"/>
    <n v="20"/>
    <n v="20"/>
  </r>
  <r>
    <s v="คณะผลิตกรรมการเกษตร"/>
    <x v="13"/>
    <x v="4"/>
    <x v="18"/>
    <s v="ปริญญาเอก"/>
    <x v="1"/>
    <s v="ปกติ"/>
    <s v=" 30118896 "/>
    <s v="ดุษฎีนิพนธ์ 6"/>
    <s v=" 12 (0-36-0)"/>
    <n v="12"/>
    <n v="0"/>
    <n v="36"/>
    <n v="0"/>
    <s v="2 "/>
    <n v="1"/>
    <s v=" W"/>
    <n v="12"/>
    <n v="1"/>
    <n v="0"/>
    <n v="2"/>
    <n v="2"/>
  </r>
  <r>
    <s v="คณะผลิตกรรมการเกษตร"/>
    <x v="14"/>
    <x v="5"/>
    <x v="19"/>
    <s v="ปริญญาเอก"/>
    <x v="1"/>
    <s v="ปกติ"/>
    <s v=" 30120792 "/>
    <s v="สัมมนา 2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4"/>
    <x v="5"/>
    <x v="19"/>
    <s v="ปริญญาเอก"/>
    <x v="1"/>
    <s v="ปกติ"/>
    <s v=" 30120793 "/>
    <s v="สัมมนา 3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14"/>
    <x v="5"/>
    <x v="19"/>
    <s v="ปริญญาเอก"/>
    <x v="1"/>
    <s v="ปกติ"/>
    <s v=" 30120794 "/>
    <s v="สัมมนา 4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14"/>
    <x v="5"/>
    <x v="19"/>
    <s v="ปริญญาเอก"/>
    <x v="1"/>
    <s v="ปกติ"/>
    <s v=" 30120891 "/>
    <s v="ดุษฎีนิพนธ์ 1"/>
    <s v=" 6 (0-18-0)"/>
    <n v="6"/>
    <n v="0"/>
    <n v="18"/>
    <n v="0"/>
    <s v="1 "/>
    <n v="2"/>
    <s v=" W"/>
    <n v="12"/>
    <n v="1"/>
    <n v="0"/>
    <n v="2"/>
    <n v="2"/>
  </r>
  <r>
    <s v="คณะผลิตกรรมการเกษตร"/>
    <x v="14"/>
    <x v="5"/>
    <x v="19"/>
    <s v="ปริญญาเอก"/>
    <x v="1"/>
    <s v="ปกติ"/>
    <s v=" 30120894 "/>
    <s v="ดุษฎีนิพนธ์ 4"/>
    <s v=" 6 (0-18-0)"/>
    <n v="6"/>
    <n v="0"/>
    <n v="18"/>
    <n v="0"/>
    <s v="1 "/>
    <n v="3"/>
    <s v=" W"/>
    <n v="18"/>
    <n v="1.5"/>
    <n v="0"/>
    <n v="3"/>
    <n v="3"/>
  </r>
  <r>
    <s v="คณะผลิตกรรมการเกษตร"/>
    <x v="14"/>
    <x v="5"/>
    <x v="19"/>
    <s v="ปริญญาเอก"/>
    <x v="1"/>
    <s v="ปกติ"/>
    <s v=" บส896 "/>
    <s v="ดุษฎีนิพนธ์ 6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12"/>
    <x v="3"/>
    <x v="10"/>
    <s v="ปริญญาเอก"/>
    <x v="1"/>
    <s v="ปกติ"/>
    <s v=" พก896 "/>
    <s v="ดุษฎีนิพนธ์ 6"/>
    <s v=" 12 (0-36-0)"/>
    <n v="12"/>
    <n v="0"/>
    <n v="36"/>
    <n v="0"/>
    <s v="1 "/>
    <n v="6"/>
    <s v=" W"/>
    <n v="72"/>
    <n v="6"/>
    <n v="0"/>
    <n v="12"/>
    <n v="12"/>
  </r>
  <r>
    <s v="คณะผลิตกรรมการเกษตร"/>
    <x v="11"/>
    <x v="1"/>
    <x v="11"/>
    <s v="ปริญญาเอก"/>
    <x v="1"/>
    <s v="ปกติ"/>
    <s v=" พร793 "/>
    <s v="สัมมนา 3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1"/>
    <x v="1"/>
    <x v="11"/>
    <s v="ปริญญาเอก"/>
    <x v="1"/>
    <s v="ปกติ"/>
    <s v=" พร796 "/>
    <s v="สัมมนา 6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1"/>
    <x v="1"/>
    <x v="11"/>
    <s v="ปริญญาเอก"/>
    <x v="1"/>
    <s v="ปกติ"/>
    <s v=" พร893 "/>
    <s v="ดุษฎีนิพนธ์ 3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11"/>
    <x v="1"/>
    <x v="11"/>
    <s v="ปริญญาเอก"/>
    <x v="1"/>
    <s v="ปกติ"/>
    <s v=" พร895 "/>
    <s v="ดุษฎีนิพนธ์ 5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11"/>
    <x v="1"/>
    <x v="11"/>
    <s v="ปริญญาเอก"/>
    <x v="1"/>
    <s v="ปกติ"/>
    <s v=" พร896 "/>
    <s v="ดุษฎีนิพนธ์ 6"/>
    <s v=" 12 (0-36-0)"/>
    <n v="12"/>
    <n v="0"/>
    <n v="36"/>
    <n v="0"/>
    <s v="1 "/>
    <n v="3"/>
    <s v=" W"/>
    <n v="36"/>
    <n v="3"/>
    <n v="0"/>
    <n v="6"/>
    <n v="6"/>
  </r>
  <r>
    <s v="คณะผลิตกรรมการเกษตร"/>
    <x v="12"/>
    <x v="3"/>
    <x v="10"/>
    <s v="ปริญญาเอก"/>
    <x v="0"/>
    <s v="สมทบ"/>
    <s v=" 30115794 "/>
    <s v="สัมมนา 4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12"/>
    <x v="3"/>
    <x v="10"/>
    <s v="ปริญญาเอก"/>
    <x v="0"/>
    <s v="สมทบ"/>
    <s v=" 30115893 "/>
    <s v="ดุษฎีนิพนธ์ 3"/>
    <s v=" 6 (0-18-0)"/>
    <n v="6"/>
    <n v="0"/>
    <n v="18"/>
    <n v="0"/>
    <s v="1 "/>
    <n v="4"/>
    <s v=" W"/>
    <n v="24"/>
    <n v="2"/>
    <n v="0"/>
    <n v="4"/>
    <n v="4"/>
  </r>
  <r>
    <s v="คณะผลิตกรรมการเกษตร"/>
    <x v="12"/>
    <x v="3"/>
    <x v="10"/>
    <s v="ปริญญาเอก"/>
    <x v="0"/>
    <s v="สมทบ"/>
    <s v=" 30115895 "/>
    <s v="ดุษฎีนิพนธ์ 5"/>
    <s v=" 12 (0-36-0)"/>
    <n v="12"/>
    <n v="0"/>
    <n v="36"/>
    <n v="0"/>
    <s v="2 "/>
    <n v="4"/>
    <s v=" W"/>
    <n v="48"/>
    <n v="4"/>
    <n v="0"/>
    <n v="8"/>
    <n v="8"/>
  </r>
  <r>
    <s v="คณะผลิตกรรมการเกษตร"/>
    <x v="13"/>
    <x v="4"/>
    <x v="18"/>
    <s v="ปริญญาเอก"/>
    <x v="0"/>
    <s v="สมทบ"/>
    <s v=" 30118701 "/>
    <s v="ระเบียบวิธีวิจัยสำหรับนักบริหารและพัฒนาทรัพยากรขั้นสูง"/>
    <s v=" 3 (2-2-5)"/>
    <n v="3"/>
    <n v="2"/>
    <n v="2"/>
    <n v="5"/>
    <s v="1 "/>
    <n v="8"/>
    <s v=" W"/>
    <n v="24"/>
    <n v="2"/>
    <n v="0"/>
    <n v="4"/>
    <n v="4"/>
  </r>
  <r>
    <s v="คณะผลิตกรรมการเกษตร"/>
    <x v="13"/>
    <x v="4"/>
    <x v="18"/>
    <s v="ปริญญาเอก"/>
    <x v="0"/>
    <s v="สมทบ"/>
    <s v=" 30118701 "/>
    <s v="ระเบียบวิธีวิจัยสำหรับนักบริหารและพัฒนาทรัพยากรขั้นสูง"/>
    <s v=" 3 (2-2-5)"/>
    <n v="3"/>
    <n v="2"/>
    <n v="2"/>
    <n v="5"/>
    <s v="2 "/>
    <n v="1"/>
    <s v=" W"/>
    <n v="3"/>
    <n v="0.25"/>
    <n v="0"/>
    <n v="0.5"/>
    <n v="0.5"/>
  </r>
  <r>
    <s v="คณะผลิตกรรมการเกษตร"/>
    <x v="13"/>
    <x v="4"/>
    <x v="18"/>
    <s v="ปริญญาเอก"/>
    <x v="0"/>
    <s v="สมทบ"/>
    <s v=" 30118721 "/>
    <s v="นวัตกรรมเพื่อการบริหารและพัฒนาทรัพยากรขั้นสูง"/>
    <s v=" 3 (2-2-5)"/>
    <n v="3"/>
    <n v="2"/>
    <n v="2"/>
    <n v="5"/>
    <s v="1 "/>
    <n v="17"/>
    <s v=" W"/>
    <n v="51"/>
    <n v="4.25"/>
    <n v="0"/>
    <n v="8.5"/>
    <n v="8.5"/>
  </r>
  <r>
    <s v="คณะผลิตกรรมการเกษตร"/>
    <x v="13"/>
    <x v="4"/>
    <x v="18"/>
    <s v="ปริญญาเอก"/>
    <x v="0"/>
    <s v="สมทบ"/>
    <s v=" 30118743 "/>
    <s v="เศรษฐศาสตร์เพื่อการบริหารและพัฒนาทรัพยากรขั้นสูง"/>
    <s v=" 3 (2-2-5)"/>
    <n v="3"/>
    <n v="2"/>
    <n v="2"/>
    <n v="5"/>
    <s v="1 "/>
    <n v="17"/>
    <s v=" W"/>
    <n v="51"/>
    <n v="4.25"/>
    <n v="0"/>
    <n v="8.5"/>
    <n v="8.5"/>
  </r>
  <r>
    <s v="คณะผลิตกรรมการเกษตร"/>
    <x v="13"/>
    <x v="4"/>
    <x v="18"/>
    <s v="ปริญญาเอก"/>
    <x v="0"/>
    <s v="สมทบ"/>
    <s v=" 30118791 "/>
    <s v="สัมมนา 1"/>
    <s v=" 1 (0-2-1)"/>
    <n v="1"/>
    <n v="0"/>
    <n v="2"/>
    <n v="1"/>
    <s v="1 "/>
    <n v="8"/>
    <s v=" W"/>
    <n v="8"/>
    <n v="0.66666666666666663"/>
    <n v="0"/>
    <n v="1.3333333333333333"/>
    <n v="1.3333333333333333"/>
  </r>
  <r>
    <s v="คณะผลิตกรรมการเกษตร"/>
    <x v="13"/>
    <x v="4"/>
    <x v="18"/>
    <s v="ปริญญาเอก"/>
    <x v="0"/>
    <s v="สมทบ"/>
    <s v=" 30118791 "/>
    <s v="สัมมนา 1"/>
    <s v=" 1 (0-2-1)"/>
    <n v="1"/>
    <n v="0"/>
    <n v="2"/>
    <n v="1"/>
    <s v="2 "/>
    <n v="1"/>
    <s v=" W"/>
    <n v="1"/>
    <n v="8.3333333333333329E-2"/>
    <n v="0"/>
    <n v="0.16666666666666666"/>
    <n v="0.16666666666666666"/>
  </r>
  <r>
    <s v="คณะผลิตกรรมการเกษตร"/>
    <x v="13"/>
    <x v="4"/>
    <x v="18"/>
    <s v="ปริญญาเอก"/>
    <x v="0"/>
    <s v="สมทบ"/>
    <s v=" 30118793 "/>
    <s v="สัมมนา 3"/>
    <s v=" 1 (0-2-1)"/>
    <n v="1"/>
    <n v="0"/>
    <n v="2"/>
    <n v="1"/>
    <s v="1 "/>
    <n v="19"/>
    <s v=" W"/>
    <n v="19"/>
    <n v="1.5833333333333333"/>
    <n v="0"/>
    <n v="3.1666666666666665"/>
    <n v="3.1666666666666665"/>
  </r>
  <r>
    <s v="คณะผลิตกรรมการเกษตร"/>
    <x v="13"/>
    <x v="4"/>
    <x v="18"/>
    <s v="ปริญญาเอก"/>
    <x v="0"/>
    <s v="สมทบ"/>
    <s v=" 30118794 "/>
    <s v="สัมมนา 4"/>
    <s v=" 1 (0-2-1)"/>
    <n v="1"/>
    <n v="0"/>
    <n v="2"/>
    <n v="1"/>
    <s v="1 "/>
    <n v="21"/>
    <s v=" W"/>
    <n v="21"/>
    <n v="1.75"/>
    <n v="0"/>
    <n v="3.5"/>
    <n v="3.5"/>
  </r>
  <r>
    <s v="คณะผลิตกรรมการเกษตร"/>
    <x v="13"/>
    <x v="4"/>
    <x v="18"/>
    <s v="ปริญญาเอก"/>
    <x v="0"/>
    <s v="สมทบ"/>
    <s v=" 30118795 "/>
    <s v="สัมมนา 5"/>
    <s v=" 1 (0-2-1)"/>
    <n v="1"/>
    <n v="0"/>
    <n v="2"/>
    <n v="1"/>
    <s v="1 "/>
    <n v="1"/>
    <s v=" W"/>
    <n v="1"/>
    <n v="8.3333333333333329E-2"/>
    <n v="0"/>
    <n v="0.16666666666666666"/>
    <n v="0.16666666666666666"/>
  </r>
  <r>
    <s v="คณะผลิตกรรมการเกษตร"/>
    <x v="13"/>
    <x v="4"/>
    <x v="18"/>
    <s v="ปริญญาเอก"/>
    <x v="0"/>
    <s v="สมทบ"/>
    <s v=" 30118796 "/>
    <s v="สัมมนา 6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13"/>
    <x v="4"/>
    <x v="18"/>
    <s v="ปริญญาเอก"/>
    <x v="0"/>
    <s v="สมทบ"/>
    <s v=" 30118891 "/>
    <s v="ดุษฎีนิพนธ์ 1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13"/>
    <x v="4"/>
    <x v="18"/>
    <s v="ปริญญาเอก"/>
    <x v="0"/>
    <s v="สมทบ"/>
    <s v=" 30118892 "/>
    <s v="ดุษฎีนิพนธ์ 2"/>
    <s v=" 6 (0-18-0)"/>
    <n v="6"/>
    <n v="0"/>
    <n v="18"/>
    <n v="0"/>
    <s v="1 "/>
    <n v="17"/>
    <s v=" W"/>
    <n v="102"/>
    <n v="8.5"/>
    <n v="0"/>
    <n v="17"/>
    <n v="17"/>
  </r>
  <r>
    <s v="คณะผลิตกรรมการเกษตร"/>
    <x v="13"/>
    <x v="4"/>
    <x v="18"/>
    <s v="ปริญญาเอก"/>
    <x v="0"/>
    <s v="สมทบ"/>
    <s v=" 30118893 "/>
    <s v="ดุษฎีนิพนธ์ 3"/>
    <s v=" 6 (0-18-0)"/>
    <n v="6"/>
    <n v="0"/>
    <n v="18"/>
    <n v="0"/>
    <s v="1 "/>
    <n v="23"/>
    <s v=" W"/>
    <n v="138"/>
    <n v="11.5"/>
    <n v="0"/>
    <n v="23"/>
    <n v="23"/>
  </r>
  <r>
    <s v="คณะผลิตกรรมการเกษตร"/>
    <x v="13"/>
    <x v="4"/>
    <x v="18"/>
    <s v="ปริญญาเอก"/>
    <x v="0"/>
    <s v="สมทบ"/>
    <s v=" 30118894 "/>
    <s v="ดุษฎีนิพนธ์ 4"/>
    <s v=" 6 (0-18-0)"/>
    <n v="6"/>
    <n v="0"/>
    <n v="18"/>
    <n v="0"/>
    <s v="1 "/>
    <n v="1"/>
    <s v=" W"/>
    <n v="6"/>
    <n v="0.5"/>
    <n v="0"/>
    <n v="1"/>
    <n v="1"/>
  </r>
  <r>
    <s v="คณะผลิตกรรมการเกษตร"/>
    <x v="13"/>
    <x v="4"/>
    <x v="18"/>
    <s v="ปริญญาเอก"/>
    <x v="0"/>
    <s v="สมทบ"/>
    <s v=" 30118895 "/>
    <s v="ดุษฎีนิพนธ์ 5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13"/>
    <x v="4"/>
    <x v="18"/>
    <s v="ปริญญาเอก"/>
    <x v="0"/>
    <s v="สมทบ"/>
    <s v=" 30118895 "/>
    <s v="ดุษฎีนิพนธ์ 5"/>
    <s v=" 12 (0-36-0)"/>
    <n v="12"/>
    <n v="0"/>
    <n v="36"/>
    <n v="0"/>
    <s v="2 "/>
    <n v="26"/>
    <s v=" W"/>
    <n v="312"/>
    <n v="26"/>
    <n v="0"/>
    <n v="52"/>
    <n v="52"/>
  </r>
  <r>
    <s v="คณะผลิตกรรมการเกษตร"/>
    <x v="13"/>
    <x v="4"/>
    <x v="18"/>
    <s v="ปริญญาเอก"/>
    <x v="0"/>
    <s v="สมทบ"/>
    <s v=" 30118896 "/>
    <s v="ดุษฎีนิพนธ์ 6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13"/>
    <x v="4"/>
    <x v="18"/>
    <s v="ปริญญาเอก"/>
    <x v="0"/>
    <s v="สมทบ"/>
    <s v=" 30118896 "/>
    <s v="ดุษฎีนิพนธ์ 6"/>
    <s v=" 12 (0-36-0)"/>
    <n v="12"/>
    <n v="0"/>
    <n v="36"/>
    <n v="0"/>
    <s v="2 "/>
    <n v="2"/>
    <s v=" W"/>
    <n v="24"/>
    <n v="2"/>
    <n v="0"/>
    <n v="4"/>
    <n v="4"/>
  </r>
  <r>
    <s v="คณะผลิตกรรมการเกษตร"/>
    <x v="12"/>
    <x v="3"/>
    <x v="10"/>
    <s v="ปริญญาเอก"/>
    <x v="1"/>
    <s v="สมทบ"/>
    <s v=" 30115701 "/>
    <s v="ระเบียบวิธีวิจัยทางสังคมศาสตร์ขั้นสูง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12"/>
    <x v="3"/>
    <x v="10"/>
    <s v="ปริญญาเอก"/>
    <x v="1"/>
    <s v="สมทบ"/>
    <s v=" 30115722 "/>
    <s v="การวิเคราะห์ข้อมูลทางสังคมศาสตร์ขั้นสูง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12"/>
    <x v="3"/>
    <x v="10"/>
    <s v="ปริญญาเอก"/>
    <x v="1"/>
    <s v="สมทบ"/>
    <s v=" 30115723 "/>
    <s v="ปรัชญาและทฤษฎีของการพัฒนา"/>
    <s v=" 3 (2-2-5)"/>
    <n v="3"/>
    <n v="2"/>
    <n v="2"/>
    <n v="5"/>
    <s v="1 "/>
    <n v="2"/>
    <s v=" W"/>
    <n v="6"/>
    <n v="0.5"/>
    <n v="0"/>
    <n v="1"/>
    <n v="1"/>
  </r>
  <r>
    <s v="คณะผลิตกรรมการเกษตร"/>
    <x v="12"/>
    <x v="3"/>
    <x v="10"/>
    <s v="ปริญญาเอก"/>
    <x v="1"/>
    <s v="สมทบ"/>
    <s v=" 30115791 "/>
    <s v="สัมมนา 1"/>
    <s v=" 1 (0-2-1)"/>
    <n v="1"/>
    <n v="0"/>
    <n v="2"/>
    <n v="1"/>
    <s v="1 "/>
    <n v="2"/>
    <s v=" W"/>
    <n v="2"/>
    <n v="0.16666666666666666"/>
    <n v="0"/>
    <n v="0.33333333333333331"/>
    <n v="0.33333333333333331"/>
  </r>
  <r>
    <s v="คณะผลิตกรรมการเกษตร"/>
    <x v="12"/>
    <x v="3"/>
    <x v="10"/>
    <s v="ปริญญาเอก"/>
    <x v="1"/>
    <s v="สมทบ"/>
    <s v=" 30115795 "/>
    <s v="สัมมนา 5"/>
    <s v=" 1 (0-2-1)"/>
    <n v="1"/>
    <n v="0"/>
    <n v="2"/>
    <n v="1"/>
    <s v="1 "/>
    <n v="4"/>
    <s v=" W"/>
    <n v="4"/>
    <n v="0.33333333333333331"/>
    <n v="0"/>
    <n v="0.66666666666666663"/>
    <n v="0.66666666666666663"/>
  </r>
  <r>
    <s v="คณะผลิตกรรมการเกษตร"/>
    <x v="12"/>
    <x v="3"/>
    <x v="10"/>
    <s v="ปริญญาเอก"/>
    <x v="1"/>
    <s v="สมทบ"/>
    <s v=" 30115894 "/>
    <s v="ดุษฎีนิพนธ์ 4"/>
    <s v=" 6 (0-18-0)"/>
    <n v="6"/>
    <n v="0"/>
    <n v="18"/>
    <n v="0"/>
    <s v="1 "/>
    <n v="4"/>
    <s v=" W"/>
    <n v="24"/>
    <n v="2"/>
    <n v="0"/>
    <n v="4"/>
    <n v="4"/>
  </r>
  <r>
    <s v="คณะผลิตกรรมการเกษตร"/>
    <x v="12"/>
    <x v="3"/>
    <x v="10"/>
    <s v="ปริญญาเอก"/>
    <x v="1"/>
    <s v="สมทบ"/>
    <s v=" 30115895 "/>
    <s v="ดุษฎีนิพนธ์ 5"/>
    <s v=" 12 (0-36-0)"/>
    <n v="12"/>
    <n v="0"/>
    <n v="36"/>
    <n v="0"/>
    <s v="1 "/>
    <n v="4"/>
    <s v=" W"/>
    <n v="48"/>
    <n v="4"/>
    <n v="0"/>
    <n v="8"/>
    <n v="8"/>
  </r>
  <r>
    <s v="คณะผลิตกรรมการเกษตร"/>
    <x v="13"/>
    <x v="4"/>
    <x v="18"/>
    <s v="ปริญญาเอก"/>
    <x v="1"/>
    <s v="สมทบ"/>
    <s v=" 30118701 "/>
    <s v="ระเบียบวิธีวิจัยสำหรับนักบริหารและพัฒนาทรัพยากรขั้นสูง"/>
    <s v=" 3 (2-2-5)"/>
    <n v="3"/>
    <n v="2"/>
    <n v="2"/>
    <n v="5"/>
    <s v="1 "/>
    <n v="13"/>
    <s v=" W"/>
    <n v="39"/>
    <n v="3.25"/>
    <n v="0"/>
    <n v="6.5"/>
    <n v="6.5"/>
  </r>
  <r>
    <s v="คณะผลิตกรรมการเกษตร"/>
    <x v="13"/>
    <x v="4"/>
    <x v="18"/>
    <s v="ปริญญาเอก"/>
    <x v="1"/>
    <s v="สมทบ"/>
    <s v=" 30118721 "/>
    <s v="นวัตกรรมเพื่อการบริหารและพัฒนาทรัพยากรขั้นสูง"/>
    <s v=" 3 (2-2-5)"/>
    <n v="3"/>
    <n v="2"/>
    <n v="2"/>
    <n v="5"/>
    <s v="1 "/>
    <n v="15"/>
    <s v=" W"/>
    <n v="45"/>
    <n v="3.75"/>
    <n v="0"/>
    <n v="7.5"/>
    <n v="7.5"/>
  </r>
  <r>
    <s v="คณะผลิตกรรมการเกษตร"/>
    <x v="13"/>
    <x v="4"/>
    <x v="18"/>
    <s v="ปริญญาเอก"/>
    <x v="1"/>
    <s v="สมทบ"/>
    <s v=" 30118743 "/>
    <s v="เศรษฐศาสตร์เพื่อการบริหารและพัฒนาทรัพยากรขั้นสูง"/>
    <s v=" 3 (2-2-5)"/>
    <n v="3"/>
    <n v="2"/>
    <n v="2"/>
    <n v="5"/>
    <s v="1 "/>
    <n v="15"/>
    <s v=" W"/>
    <n v="45"/>
    <n v="3.75"/>
    <n v="0"/>
    <n v="7.5"/>
    <n v="7.5"/>
  </r>
  <r>
    <s v="คณะผลิตกรรมการเกษตร"/>
    <x v="13"/>
    <x v="4"/>
    <x v="18"/>
    <s v="ปริญญาเอก"/>
    <x v="1"/>
    <s v="สมทบ"/>
    <s v=" 30118791 "/>
    <s v="สัมมนา 1"/>
    <s v=" 1 (0-2-1)"/>
    <n v="1"/>
    <n v="0"/>
    <n v="2"/>
    <n v="1"/>
    <s v="1 "/>
    <n v="13"/>
    <s v=" W"/>
    <n v="13"/>
    <n v="1.0833333333333333"/>
    <n v="0"/>
    <n v="2.1666666666666665"/>
    <n v="2.1666666666666665"/>
  </r>
  <r>
    <s v="คณะผลิตกรรมการเกษตร"/>
    <x v="13"/>
    <x v="4"/>
    <x v="18"/>
    <s v="ปริญญาเอก"/>
    <x v="1"/>
    <s v="สมทบ"/>
    <s v=" 30118792 "/>
    <s v="สัมมนา 2"/>
    <s v=" 1 (0-2-1)"/>
    <n v="1"/>
    <n v="0"/>
    <n v="2"/>
    <n v="1"/>
    <s v="1 "/>
    <n v="8"/>
    <s v=" W"/>
    <n v="8"/>
    <n v="0.66666666666666663"/>
    <n v="0"/>
    <n v="1.3333333333333333"/>
    <n v="1.3333333333333333"/>
  </r>
  <r>
    <s v="คณะผลิตกรรมการเกษตร"/>
    <x v="13"/>
    <x v="4"/>
    <x v="18"/>
    <s v="ปริญญาเอก"/>
    <x v="1"/>
    <s v="สมทบ"/>
    <s v=" 30118794 "/>
    <s v="สัมมนา 4"/>
    <s v=" 1 (0-2-1)"/>
    <n v="1"/>
    <n v="0"/>
    <n v="2"/>
    <n v="1"/>
    <s v="1 "/>
    <n v="17"/>
    <s v=" W"/>
    <n v="17"/>
    <n v="1.4166666666666667"/>
    <n v="0"/>
    <n v="2.8333333333333335"/>
    <n v="2.8333333333333335"/>
  </r>
  <r>
    <s v="คณะผลิตกรรมการเกษตร"/>
    <x v="13"/>
    <x v="4"/>
    <x v="18"/>
    <s v="ปริญญาเอก"/>
    <x v="1"/>
    <s v="สมทบ"/>
    <s v=" 30118795 "/>
    <s v="สัมมนา 5"/>
    <s v=" 1 (0-2-1)"/>
    <n v="1"/>
    <n v="0"/>
    <n v="2"/>
    <n v="1"/>
    <s v="1 "/>
    <n v="22"/>
    <s v=" W"/>
    <n v="22"/>
    <n v="1.8333333333333333"/>
    <n v="0"/>
    <n v="3.6666666666666665"/>
    <n v="3.6666666666666665"/>
  </r>
  <r>
    <s v="คณะผลิตกรรมการเกษตร"/>
    <x v="13"/>
    <x v="4"/>
    <x v="18"/>
    <s v="ปริญญาเอก"/>
    <x v="1"/>
    <s v="สมทบ"/>
    <s v=" 30118891 "/>
    <s v="ดุษฎีนิพนธ์ 1"/>
    <s v=" 6 (0-18-0)"/>
    <n v="6"/>
    <n v="0"/>
    <n v="18"/>
    <n v="0"/>
    <s v="1 "/>
    <n v="14"/>
    <s v=" W"/>
    <n v="84"/>
    <n v="7"/>
    <n v="0"/>
    <n v="14"/>
    <n v="14"/>
  </r>
  <r>
    <s v="คณะผลิตกรรมการเกษตร"/>
    <x v="13"/>
    <x v="4"/>
    <x v="18"/>
    <s v="ปริญญาเอก"/>
    <x v="1"/>
    <s v="สมทบ"/>
    <s v=" 30118893 "/>
    <s v="ดุษฎีนิพนธ์ 3"/>
    <s v=" 6 (0-18-0)"/>
    <n v="6"/>
    <n v="0"/>
    <n v="18"/>
    <n v="0"/>
    <s v="1 "/>
    <n v="16"/>
    <s v=" W"/>
    <n v="96"/>
    <n v="8"/>
    <n v="0"/>
    <n v="16"/>
    <n v="16"/>
  </r>
  <r>
    <s v="คณะผลิตกรรมการเกษตร"/>
    <x v="13"/>
    <x v="4"/>
    <x v="18"/>
    <s v="ปริญญาเอก"/>
    <x v="1"/>
    <s v="สมทบ"/>
    <s v=" 30118894 "/>
    <s v="ดุษฎีนิพนธ์ 4"/>
    <s v=" 6 (0-18-0)"/>
    <n v="6"/>
    <n v="0"/>
    <n v="18"/>
    <n v="0"/>
    <s v="1 "/>
    <n v="22"/>
    <s v=" W"/>
    <n v="132"/>
    <n v="11"/>
    <n v="0"/>
    <n v="22"/>
    <n v="22"/>
  </r>
  <r>
    <s v="คณะผลิตกรรมการเกษตร"/>
    <x v="13"/>
    <x v="4"/>
    <x v="18"/>
    <s v="ปริญญาเอก"/>
    <x v="1"/>
    <s v="สมทบ"/>
    <s v=" 30118895 "/>
    <s v="ดุษฎีนิพนธ์ 5"/>
    <s v=" 12 (0-36-0)"/>
    <n v="12"/>
    <n v="0"/>
    <n v="36"/>
    <n v="0"/>
    <s v="1 "/>
    <n v="1"/>
    <s v=" W"/>
    <n v="12"/>
    <n v="1"/>
    <n v="0"/>
    <n v="2"/>
    <n v="2"/>
  </r>
  <r>
    <s v="คณะผลิตกรรมการเกษตร"/>
    <x v="13"/>
    <x v="4"/>
    <x v="18"/>
    <s v="ปริญญาเอก"/>
    <x v="1"/>
    <s v="สมทบ"/>
    <s v=" 30118895 "/>
    <s v="ดุษฎีนิพนธ์ 5"/>
    <s v=" 12 (0-36-0)"/>
    <n v="12"/>
    <n v="0"/>
    <n v="36"/>
    <n v="0"/>
    <s v="2 "/>
    <n v="27"/>
    <s v=" W"/>
    <n v="324"/>
    <n v="27"/>
    <n v="0"/>
    <n v="54"/>
    <n v="54"/>
  </r>
  <r>
    <s v="คณะผลิตกรรมการเกษตร"/>
    <x v="13"/>
    <x v="4"/>
    <x v="18"/>
    <s v="ปริญญาเอก"/>
    <x v="1"/>
    <s v="สมทบ"/>
    <s v=" 30118896 "/>
    <s v="ดุษฎีนิพนธ์ 6"/>
    <s v=" 12 (0-36-0)"/>
    <n v="12"/>
    <n v="0"/>
    <n v="36"/>
    <n v="0"/>
    <s v="2 "/>
    <n v="3"/>
    <s v=" W"/>
    <n v="36"/>
    <n v="3"/>
    <n v="0"/>
    <n v="6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12B7B4-6837-4A34-937D-B5A168227D3C}" name="PivotTable1" cacheId="0" applyNumberFormats="0" applyBorderFormats="0" applyFontFormats="0" applyPatternFormats="0" applyAlignmentFormats="0" applyWidthHeightFormats="1" dataCaption="ค่า" updatedVersion="7" minRefreshableVersion="3" useAutoFormatting="1" itemPrintTitles="1" createdVersion="8" indent="0" compact="0" compactData="0" multipleFieldFilters="0">
  <location ref="A2:E27" firstHeaderRow="1" firstDataRow="2" firstDataCol="2"/>
  <pivotFields count="22">
    <pivotField compact="0" outline="0" showAll="0"/>
    <pivotField compact="0" outline="0" showAll="0"/>
    <pivotField axis="axisRow" compact="0" outline="0" showAll="0">
      <items count="9">
        <item x="1"/>
        <item x="3"/>
        <item sd="0" x="2"/>
        <item x="0"/>
        <item m="1" x="7"/>
        <item x="4"/>
        <item x="5"/>
        <item x="6"/>
        <item t="default"/>
      </items>
    </pivotField>
    <pivotField axis="axisRow" compact="0" outline="0" showAll="0" sortType="descending">
      <items count="22">
        <item x="16"/>
        <item x="3"/>
        <item x="15"/>
        <item x="13"/>
        <item x="7"/>
        <item x="10"/>
        <item x="1"/>
        <item x="0"/>
        <item x="14"/>
        <item x="4"/>
        <item x="11"/>
        <item x="9"/>
        <item x="6"/>
        <item x="8"/>
        <item x="2"/>
        <item x="12"/>
        <item x="5"/>
        <item x="17"/>
        <item x="18"/>
        <item x="19"/>
        <item x="2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/>
    <pivotField axis="axisCol" compact="0" outline="0" showAll="0">
      <items count="4">
        <item x="0"/>
        <item x="1"/>
        <item m="1" x="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compact="0" numFmtId="164" outline="0" showAll="0"/>
    <pivotField compact="0" numFmtId="164" outline="0" showAll="0"/>
    <pivotField compact="0" numFmtId="164" outline="0" showAll="0"/>
    <pivotField dataField="1" compact="0" numFmtId="164" outline="0" showAll="0"/>
  </pivotFields>
  <rowFields count="2">
    <field x="2"/>
    <field x="3"/>
  </rowFields>
  <rowItems count="24">
    <i>
      <x/>
      <x v="1"/>
    </i>
    <i r="1">
      <x v="10"/>
    </i>
    <i r="1">
      <x v="9"/>
    </i>
    <i r="1">
      <x v="16"/>
    </i>
    <i r="1">
      <x v="6"/>
    </i>
    <i r="1">
      <x v="14"/>
    </i>
    <i r="1">
      <x v="15"/>
    </i>
    <i r="1">
      <x v="2"/>
    </i>
    <i r="1">
      <x v="3"/>
    </i>
    <i r="1">
      <x v="8"/>
    </i>
    <i r="1">
      <x/>
    </i>
    <i t="default">
      <x/>
    </i>
    <i>
      <x v="1"/>
      <x v="5"/>
    </i>
    <i t="default">
      <x v="1"/>
    </i>
    <i>
      <x v="2"/>
    </i>
    <i>
      <x v="3"/>
      <x v="7"/>
    </i>
    <i t="default">
      <x v="3"/>
    </i>
    <i>
      <x v="5"/>
      <x v="18"/>
    </i>
    <i t="default">
      <x v="5"/>
    </i>
    <i>
      <x v="6"/>
      <x v="19"/>
    </i>
    <i t="default">
      <x v="6"/>
    </i>
    <i>
      <x v="7"/>
      <x v="20"/>
    </i>
    <i t="default">
      <x v="7"/>
    </i>
    <i t="grand">
      <x/>
    </i>
  </rowItems>
  <colFields count="1">
    <field x="5"/>
  </colFields>
  <colItems count="3">
    <i>
      <x/>
    </i>
    <i>
      <x v="1"/>
    </i>
    <i t="grand">
      <x/>
    </i>
  </colItems>
  <dataFields count="1">
    <dataField name="ผลรวม ของ FTES1/2" fld="21" baseField="0" baseItem="0" numFmtId="164"/>
  </dataFields>
  <formats count="17">
    <format dxfId="40">
      <pivotArea type="all" dataOnly="0" outline="0" fieldPosition="0"/>
    </format>
    <format dxfId="39">
      <pivotArea outline="0" collapsedLevelsAreSubtotals="1" fieldPosition="0"/>
    </format>
    <format dxfId="38">
      <pivotArea type="origin" dataOnly="0" labelOnly="1" outline="0" fieldPosition="0"/>
    </format>
    <format dxfId="37">
      <pivotArea field="5" type="button" dataOnly="0" labelOnly="1" outline="0" axis="axisCol" fieldPosition="0"/>
    </format>
    <format dxfId="36">
      <pivotArea type="topRight" dataOnly="0" labelOnly="1" outline="0" fieldPosition="0"/>
    </format>
    <format dxfId="35">
      <pivotArea field="2" type="button" dataOnly="0" labelOnly="1" outline="0" axis="axisRow" fieldPosition="0"/>
    </format>
    <format dxfId="34">
      <pivotArea field="3" type="button" dataOnly="0" labelOnly="1" outline="0" axis="axisRow" fieldPosition="1"/>
    </format>
    <format dxfId="33">
      <pivotArea dataOnly="0" labelOnly="1" outline="0" fieldPosition="0">
        <references count="1">
          <reference field="2" count="0"/>
        </references>
      </pivotArea>
    </format>
    <format dxfId="32">
      <pivotArea dataOnly="0" labelOnly="1" outline="0" fieldPosition="0">
        <references count="1">
          <reference field="2" count="0" defaultSubtotal="1"/>
        </references>
      </pivotArea>
    </format>
    <format dxfId="31">
      <pivotArea dataOnly="0" labelOnly="1" grandRow="1" outline="0" fieldPosition="0"/>
    </format>
    <format dxfId="30">
      <pivotArea dataOnly="0" labelOnly="1" outline="0" fieldPosition="0">
        <references count="2">
          <reference field="2" count="1" selected="0">
            <x v="0"/>
          </reference>
          <reference field="3" count="11">
            <x v="0"/>
            <x v="1"/>
            <x v="2"/>
            <x v="3"/>
            <x v="6"/>
            <x v="8"/>
            <x v="9"/>
            <x v="10"/>
            <x v="14"/>
            <x v="15"/>
            <x v="16"/>
          </reference>
        </references>
      </pivotArea>
    </format>
    <format dxfId="29">
      <pivotArea dataOnly="0" labelOnly="1" outline="0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28">
      <pivotArea dataOnly="0" labelOnly="1" outline="0" fieldPosition="0">
        <references count="2">
          <reference field="2" count="1" selected="0">
            <x v="2"/>
          </reference>
          <reference field="3" count="4">
            <x v="4"/>
            <x v="11"/>
            <x v="12"/>
            <x v="13"/>
          </reference>
        </references>
      </pivotArea>
    </format>
    <format dxfId="27">
      <pivotArea dataOnly="0" labelOnly="1" outline="0" fieldPosition="0">
        <references count="2">
          <reference field="2" count="1" selected="0">
            <x v="3"/>
          </reference>
          <reference field="3" count="1">
            <x v="7"/>
          </reference>
        </references>
      </pivotArea>
    </format>
    <format dxfId="26">
      <pivotArea dataOnly="0" labelOnly="1" outline="0" fieldPosition="0">
        <references count="2">
          <reference field="2" count="1" selected="0">
            <x v="4"/>
          </reference>
          <reference field="3" count="1">
            <x v="17"/>
          </reference>
        </references>
      </pivotArea>
    </format>
    <format dxfId="25">
      <pivotArea dataOnly="0" labelOnly="1" outline="0" fieldPosition="0">
        <references count="1">
          <reference field="5" count="0"/>
        </references>
      </pivotArea>
    </format>
    <format dxfId="24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A2F5C2-CE5A-4549-A686-7637214BC63C}" name="Table1" displayName="Table1" ref="A1:V732" totalsRowShown="0" headerRowDxfId="23" dataDxfId="22">
  <autoFilter ref="A1:V732" xr:uid="{74A2F5C2-CE5A-4549-A686-7637214BC63C}">
    <filterColumn colId="1">
      <filters>
        <filter val="หลักสูตร ปร.ด. สาขาวิชาสหวิทยาการเกษตร"/>
        <filter val="หลักสูตร วท.ม. สาขาวิชาสหวิทยาการเกษตร"/>
      </filters>
    </filterColumn>
  </autoFilter>
  <tableColumns count="22">
    <tableColumn id="1" xr3:uid="{F204A242-6DCE-444D-8D66-D2320085F0B9}" name="สังกัด" dataDxfId="21"/>
    <tableColumn id="23" xr3:uid="{4E720990-2394-429E-881E-22D7C13F34A0}" name="หลักสูตร" dataDxfId="20"/>
    <tableColumn id="2" xr3:uid="{B308C6F9-9215-4FAC-AAFC-1F2D7F223CC8}" name="กลุ่ม" dataDxfId="19"/>
    <tableColumn id="3" xr3:uid="{4EBAA5DC-E72D-42AC-9490-154575E63D2B}" name="วิชาเฉพาะทาง" dataDxfId="18"/>
    <tableColumn id="4" xr3:uid="{16470BBA-F772-474F-B731-0A84B33EB775}" name="รดับปริญญา" dataDxfId="17"/>
    <tableColumn id="9" xr3:uid="{D11476CD-1F5F-4CC4-8F7B-04D631876AF7}" name="เทอม" dataDxfId="16"/>
    <tableColumn id="15" xr3:uid="{C7EEFCF1-0F17-42B1-B224-316DF145876F}" name="ภาค" dataDxfId="15"/>
    <tableColumn id="6" xr3:uid="{1B332041-ACE5-4046-8162-1EDF466B3B1B}" name=" รหัสวิชา" dataDxfId="14"/>
    <tableColumn id="7" xr3:uid="{D0DA1FE4-34F3-4784-80F1-719F86B263C1}" name="ชื่อวิชา" dataDxfId="13"/>
    <tableColumn id="8" xr3:uid="{9DE39A7F-F265-44E8-95CB-B8E6F0DDE534}" name="หน่วยกิต" dataDxfId="12"/>
    <tableColumn id="10" xr3:uid="{859477B8-3CAF-4414-8C17-203CA75F0D9B}" name="หน่วยกิต (รวม)" dataDxfId="11"/>
    <tableColumn id="11" xr3:uid="{1F60E1AD-8D27-40FF-AB71-645C2536DE36}" name="หน่วยกิต_x000a_(บรรยาย)" dataDxfId="10"/>
    <tableColumn id="12" xr3:uid="{CC039283-5AFC-44BF-807C-31ED4C42E2E7}" name="หน่วยกิต_x000a_(ปฏิบัติ)" dataDxfId="9"/>
    <tableColumn id="13" xr3:uid="{35257306-35B3-435D-9221-95E17C33BAC9}" name="หน่วยกิต_x000a_(ศึกษาด้วยตนเอง)" dataDxfId="8"/>
    <tableColumn id="14" xr3:uid="{0AA08321-46EB-481E-A545-14D289387146}" name="กลุ่มเรียน" dataDxfId="7"/>
    <tableColumn id="16" xr3:uid="{38808E97-350C-4AB0-956C-70416B9D6854}" name="ลงทะเบีย" dataDxfId="6" dataCellStyle="จุลภาค"/>
    <tableColumn id="17" xr3:uid="{399F9B88-6B33-497E-A7E0-7E064B5405E9}" name=" สถานะ" dataDxfId="5"/>
    <tableColumn id="18" xr3:uid="{6FFC4528-93A6-42D0-8906-08979F68613A}" name="SCH" dataDxfId="4">
      <calculatedColumnFormula>P2*K2</calculatedColumnFormula>
    </tableColumn>
    <tableColumn id="19" xr3:uid="{22D0AAFF-3D93-4EE5-84DD-26297052BB88}" name="FTES" dataDxfId="3">
      <calculatedColumnFormula>R2/18</calculatedColumnFormula>
    </tableColumn>
    <tableColumn id="20" xr3:uid="{0F288FBC-A700-4E4A-82D1-1585DB9F5412}" name="FTES1_x000a_(ตรี)" dataDxfId="2">
      <calculatedColumnFormula>S2</calculatedColumnFormula>
    </tableColumn>
    <tableColumn id="21" xr3:uid="{7703E5C6-3594-41A4-BD1E-E1C0523AA98E}" name="FTES2_x000a_(บัณฑิต)" dataDxfId="1"/>
    <tableColumn id="22" xr3:uid="{78F050CA-FB55-4536-8BB2-4C9274C9DBC3}" name="FTES1/2" dataDxfId="0">
      <calculatedColumnFormula>T2+U2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3938&amp;acadyear=2567&amp;semester=2&amp;avs1007257115=23" TargetMode="External"/><Relationship Id="rId3" Type="http://schemas.openxmlformats.org/officeDocument/2006/relationships/hyperlink" Target="https://reg.mju.ac.th/registrar/class_info_2.asp?backto=home&amp;option=0&amp;courseid=8898097&amp;acadyear=2567&amp;semester=2&amp;avs1007257115=18" TargetMode="External"/><Relationship Id="rId7" Type="http://schemas.openxmlformats.org/officeDocument/2006/relationships/hyperlink" Target="https://reg.mju.ac.th/registrar/class_info_2.asp?backto=home&amp;option=0&amp;courseid=8896030&amp;acadyear=2567&amp;semester=2&amp;avs1007257115=22" TargetMode="External"/><Relationship Id="rId2" Type="http://schemas.openxmlformats.org/officeDocument/2006/relationships/hyperlink" Target="https://reg.mju.ac.th/registrar/class_info_2.asp?backto=home&amp;option=0&amp;courseid=8898953&amp;acadyear=2567&amp;semester=2&amp;avs1007257115=17" TargetMode="External"/><Relationship Id="rId1" Type="http://schemas.openxmlformats.org/officeDocument/2006/relationships/hyperlink" Target="https://reg.mju.ac.th/registrar/class_info_2.asp?backto=home&amp;option=0&amp;courseid=8895629&amp;acadyear=2567&amp;semester=2&amp;avs1007257115=16" TargetMode="External"/><Relationship Id="rId6" Type="http://schemas.openxmlformats.org/officeDocument/2006/relationships/hyperlink" Target="https://reg.mju.ac.th/registrar/class_info_2.asp?backto=home&amp;option=0&amp;courseid=8898969&amp;acadyear=2567&amp;semester=2&amp;avs1007257115=21" TargetMode="External"/><Relationship Id="rId5" Type="http://schemas.openxmlformats.org/officeDocument/2006/relationships/hyperlink" Target="https://reg.mju.ac.th/registrar/class_info_2.asp?backto=home&amp;option=0&amp;courseid=8898968&amp;acadyear=2567&amp;semester=2&amp;avs1007257115=20" TargetMode="External"/><Relationship Id="rId4" Type="http://schemas.openxmlformats.org/officeDocument/2006/relationships/hyperlink" Target="https://reg.mju.ac.th/registrar/class_info_2.asp?backto=home&amp;option=0&amp;courseid=8898098&amp;acadyear=2567&amp;semester=2&amp;avs1007257115=19" TargetMode="External"/><Relationship Id="rId9" Type="http://schemas.openxmlformats.org/officeDocument/2006/relationships/hyperlink" Target="https://reg.mju.ac.th/registrar/class_info_2.asp?backto=home&amp;option=0&amp;courseid=8893939&amp;acadyear=2567&amp;semester=2&amp;avs1007257115=24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g.mju.ac.th/registrar/class_info_2.asp?backto=home&amp;option=0&amp;courseid=8896164&amp;acadyear=2567&amp;semester=1&amp;avs793821952=228" TargetMode="External"/><Relationship Id="rId299" Type="http://schemas.openxmlformats.org/officeDocument/2006/relationships/hyperlink" Target="https://reg.mju.ac.th/registrar/class_info_2.asp?backto=home&amp;option=0&amp;courseid=8896057&amp;acadyear=2567&amp;semester=2&amp;avs1007185455=102" TargetMode="External"/><Relationship Id="rId21" Type="http://schemas.openxmlformats.org/officeDocument/2006/relationships/hyperlink" Target="https://reg.mju.ac.th/registrar/class_info_2.asp?backto=home&amp;option=0&amp;courseid=8896682&amp;acadyear=2567&amp;semester=1&amp;avs793821952=128" TargetMode="External"/><Relationship Id="rId63" Type="http://schemas.openxmlformats.org/officeDocument/2006/relationships/hyperlink" Target="https://reg.mju.ac.th/registrar/class_info_2.asp?backto=home&amp;option=0&amp;courseid=8896030&amp;acadyear=2567&amp;semester=1&amp;avs793821952=170" TargetMode="External"/><Relationship Id="rId159" Type="http://schemas.openxmlformats.org/officeDocument/2006/relationships/hyperlink" Target="https://reg.mju.ac.th/registrar/class_info_2.asp?backto=home&amp;option=0&amp;courseid=12423&amp;acadyear=2567&amp;semester=1&amp;avs793821952=272" TargetMode="External"/><Relationship Id="rId324" Type="http://schemas.openxmlformats.org/officeDocument/2006/relationships/hyperlink" Target="https://reg.mju.ac.th/registrar/class_info_2.asp?backto=home&amp;option=0&amp;courseid=8896119&amp;acadyear=2567&amp;semester=2&amp;avs1007185455=127" TargetMode="External"/><Relationship Id="rId366" Type="http://schemas.openxmlformats.org/officeDocument/2006/relationships/hyperlink" Target="https://reg.mju.ac.th/registrar/class_info_2.asp?backto=home&amp;option=0&amp;courseid=8890584&amp;acadyear=2567&amp;semester=2&amp;avs1007185455=169" TargetMode="External"/><Relationship Id="rId170" Type="http://schemas.openxmlformats.org/officeDocument/2006/relationships/hyperlink" Target="https://reg.mju.ac.th/registrar/class_info_2.asp?backto=home&amp;option=0&amp;courseid=626628&amp;acadyear=2567&amp;semester=1&amp;avs793821952=283" TargetMode="External"/><Relationship Id="rId226" Type="http://schemas.openxmlformats.org/officeDocument/2006/relationships/hyperlink" Target="https://reg.mju.ac.th/registrar/class_info_2.asp?backto=home&amp;option=0&amp;courseid=8896698&amp;acadyear=2567&amp;semester=2&amp;avs1007185455=29" TargetMode="External"/><Relationship Id="rId433" Type="http://schemas.openxmlformats.org/officeDocument/2006/relationships/hyperlink" Target="https://reg.mju.ac.th/registrar/class_info_2.asp?backto=home&amp;option=0&amp;courseid=8898093&amp;acadyear=2567&amp;semester=1&amp;avs1007257115=8" TargetMode="External"/><Relationship Id="rId268" Type="http://schemas.openxmlformats.org/officeDocument/2006/relationships/hyperlink" Target="https://reg.mju.ac.th/registrar/class_info_2.asp?backto=home&amp;option=0&amp;courseid=8896028&amp;acadyear=2567&amp;semester=2&amp;avs1007185455=71" TargetMode="External"/><Relationship Id="rId32" Type="http://schemas.openxmlformats.org/officeDocument/2006/relationships/hyperlink" Target="https://reg.mju.ac.th/registrar/class_info_2.asp?backto=home&amp;option=0&amp;courseid=8896697&amp;acadyear=2567&amp;semester=1&amp;avs793821952=139" TargetMode="External"/><Relationship Id="rId74" Type="http://schemas.openxmlformats.org/officeDocument/2006/relationships/hyperlink" Target="https://reg.mju.ac.th/registrar/class_info_2.asp?backto=home&amp;option=0&amp;courseid=8896031&amp;acadyear=2567&amp;semester=1&amp;avs793821952=181" TargetMode="External"/><Relationship Id="rId128" Type="http://schemas.openxmlformats.org/officeDocument/2006/relationships/hyperlink" Target="https://reg.mju.ac.th/registrar/class_info_2.asp?backto=home&amp;option=0&amp;courseid=25498&amp;acadyear=2567&amp;semester=1&amp;avs793821952=240" TargetMode="External"/><Relationship Id="rId335" Type="http://schemas.openxmlformats.org/officeDocument/2006/relationships/hyperlink" Target="https://reg.mju.ac.th/registrar/class_info_2.asp?backto=home&amp;option=0&amp;courseid=8896150&amp;acadyear=2567&amp;semester=2&amp;avs1007185455=138" TargetMode="External"/><Relationship Id="rId377" Type="http://schemas.openxmlformats.org/officeDocument/2006/relationships/hyperlink" Target="https://reg.mju.ac.th/registrar/class_info_2.asp?backto=home&amp;option=0&amp;courseid=8888983&amp;acadyear=2567&amp;semester=2&amp;avs1007185455=180" TargetMode="External"/><Relationship Id="rId5" Type="http://schemas.openxmlformats.org/officeDocument/2006/relationships/hyperlink" Target="https://reg.mju.ac.th/registrar/class_info_2.asp?backto=home&amp;option=0&amp;courseid=8896182&amp;acadyear=2567&amp;semester=1&amp;avs793821952=112" TargetMode="External"/><Relationship Id="rId181" Type="http://schemas.openxmlformats.org/officeDocument/2006/relationships/hyperlink" Target="https://reg.mju.ac.th/registrar/class_info_2.asp?backto=home&amp;option=0&amp;courseid=8893896&amp;acadyear=2567&amp;semester=1&amp;avs793821952=294" TargetMode="External"/><Relationship Id="rId237" Type="http://schemas.openxmlformats.org/officeDocument/2006/relationships/hyperlink" Target="https://reg.mju.ac.th/registrar/class_info_2.asp?backto=home&amp;option=0&amp;courseid=8897097&amp;acadyear=2567&amp;semester=2&amp;avs1007185455=40" TargetMode="External"/><Relationship Id="rId402" Type="http://schemas.openxmlformats.org/officeDocument/2006/relationships/hyperlink" Target="https://reg.mju.ac.th/registrar/class_info_2.asp?backto=home&amp;option=0&amp;courseid=8891269&amp;acadyear=2567&amp;semester=2&amp;avs1007185455=205" TargetMode="External"/><Relationship Id="rId279" Type="http://schemas.openxmlformats.org/officeDocument/2006/relationships/hyperlink" Target="https://reg.mju.ac.th/registrar/class_info_2.asp?backto=home&amp;option=0&amp;courseid=8896031&amp;acadyear=2567&amp;semester=2&amp;avs1007185455=82" TargetMode="External"/><Relationship Id="rId444" Type="http://schemas.openxmlformats.org/officeDocument/2006/relationships/hyperlink" Target="https://reg.mju.ac.th/registrar/class_info_2.asp?backto=home&amp;option=0&amp;courseid=8896030&amp;acadyear=2567&amp;semester=2&amp;avs1007257115=22" TargetMode="External"/><Relationship Id="rId43" Type="http://schemas.openxmlformats.org/officeDocument/2006/relationships/hyperlink" Target="https://reg.mju.ac.th/registrar/class_info_2.asp?backto=home&amp;option=0&amp;courseid=8897088&amp;acadyear=2567&amp;semester=1&amp;avs793821952=150" TargetMode="External"/><Relationship Id="rId139" Type="http://schemas.openxmlformats.org/officeDocument/2006/relationships/hyperlink" Target="https://reg.mju.ac.th/registrar/class_info_2.asp?backto=home&amp;option=0&amp;courseid=8888983&amp;acadyear=2567&amp;semester=1&amp;avs793821952=251" TargetMode="External"/><Relationship Id="rId290" Type="http://schemas.openxmlformats.org/officeDocument/2006/relationships/hyperlink" Target="https://reg.mju.ac.th/registrar/class_info_2.asp?backto=home&amp;option=0&amp;courseid=8896043&amp;acadyear=2567&amp;semester=2&amp;avs1007185455=93" TargetMode="External"/><Relationship Id="rId304" Type="http://schemas.openxmlformats.org/officeDocument/2006/relationships/hyperlink" Target="https://reg.mju.ac.th/registrar/class_info_2.asp?backto=home&amp;option=0&amp;courseid=8896046&amp;acadyear=2567&amp;semester=2&amp;avs1007185455=107" TargetMode="External"/><Relationship Id="rId346" Type="http://schemas.openxmlformats.org/officeDocument/2006/relationships/hyperlink" Target="https://reg.mju.ac.th/registrar/class_info_2.asp?backto=home&amp;option=0&amp;courseid=8892813&amp;acadyear=2567&amp;semester=2&amp;avs1007185455=149" TargetMode="External"/><Relationship Id="rId388" Type="http://schemas.openxmlformats.org/officeDocument/2006/relationships/hyperlink" Target="https://reg.mju.ac.th/registrar/class_info_2.asp?backto=home&amp;option=0&amp;courseid=8890892&amp;acadyear=2567&amp;semester=2&amp;avs1007185455=191" TargetMode="External"/><Relationship Id="rId85" Type="http://schemas.openxmlformats.org/officeDocument/2006/relationships/hyperlink" Target="https://reg.mju.ac.th/registrar/class_info_2.asp?backto=home&amp;option=0&amp;courseid=8896055&amp;acadyear=2567&amp;semester=1&amp;avs793821952=195" TargetMode="External"/><Relationship Id="rId150" Type="http://schemas.openxmlformats.org/officeDocument/2006/relationships/hyperlink" Target="https://reg.mju.ac.th/registrar/class_info_2.asp?backto=home&amp;option=0&amp;courseid=8891955&amp;acadyear=2567&amp;semester=1&amp;avs793821952=263" TargetMode="External"/><Relationship Id="rId192" Type="http://schemas.openxmlformats.org/officeDocument/2006/relationships/hyperlink" Target="https://reg.mju.ac.th/registrar/class_info_2.asp?backto=home&amp;option=0&amp;courseid=8893913&amp;acadyear=2567&amp;semester=1&amp;avs793821952=305" TargetMode="External"/><Relationship Id="rId206" Type="http://schemas.openxmlformats.org/officeDocument/2006/relationships/hyperlink" Target="https://reg.mju.ac.th/registrar/class_info_2.asp?backto=home&amp;option=0&amp;courseid=8896178&amp;acadyear=2567&amp;semester=2&amp;avs1007185455=9" TargetMode="External"/><Relationship Id="rId413" Type="http://schemas.openxmlformats.org/officeDocument/2006/relationships/hyperlink" Target="https://reg.mju.ac.th/registrar/class_info_2.asp?backto=home&amp;option=0&amp;courseid=8893914&amp;acadyear=2567&amp;semester=2&amp;avs1007185455=216" TargetMode="External"/><Relationship Id="rId248" Type="http://schemas.openxmlformats.org/officeDocument/2006/relationships/hyperlink" Target="https://reg.mju.ac.th/registrar/class_info_2.asp?backto=home&amp;option=0&amp;courseid=8897094&amp;acadyear=2567&amp;semester=2&amp;avs1007185455=51" TargetMode="External"/><Relationship Id="rId12" Type="http://schemas.openxmlformats.org/officeDocument/2006/relationships/hyperlink" Target="https://reg.mju.ac.th/registrar/class_info_2.asp?backto=home&amp;option=0&amp;courseid=8896192&amp;acadyear=2567&amp;semester=1&amp;avs793821952=119" TargetMode="External"/><Relationship Id="rId108" Type="http://schemas.openxmlformats.org/officeDocument/2006/relationships/hyperlink" Target="https://reg.mju.ac.th/registrar/class_info_2.asp?backto=home&amp;option=0&amp;courseid=8896116&amp;acadyear=2567&amp;semester=1&amp;avs793821952=219" TargetMode="External"/><Relationship Id="rId315" Type="http://schemas.openxmlformats.org/officeDocument/2006/relationships/hyperlink" Target="https://reg.mju.ac.th/registrar/class_info_2.asp?backto=home&amp;option=0&amp;courseid=8896094&amp;acadyear=2567&amp;semester=2&amp;avs1007185455=118" TargetMode="External"/><Relationship Id="rId357" Type="http://schemas.openxmlformats.org/officeDocument/2006/relationships/hyperlink" Target="https://reg.mju.ac.th/registrar/class_info_2.asp?backto=home&amp;option=0&amp;courseid=8893958&amp;acadyear=2567&amp;semester=2&amp;avs1007185455=160" TargetMode="External"/><Relationship Id="rId54" Type="http://schemas.openxmlformats.org/officeDocument/2006/relationships/hyperlink" Target="https://reg.mju.ac.th/registrar/class_info_2.asp?backto=home&amp;option=0&amp;courseid=8898094&amp;acadyear=2567&amp;semester=1&amp;avs793821952=161" TargetMode="External"/><Relationship Id="rId96" Type="http://schemas.openxmlformats.org/officeDocument/2006/relationships/hyperlink" Target="https://reg.mju.ac.th/registrar/class_info_2.asp?backto=home&amp;option=0&amp;courseid=8896060&amp;acadyear=2567&amp;semester=1&amp;avs793821952=206" TargetMode="External"/><Relationship Id="rId161" Type="http://schemas.openxmlformats.org/officeDocument/2006/relationships/hyperlink" Target="https://reg.mju.ac.th/registrar/class_info_2.asp?backto=home&amp;option=0&amp;courseid=12424&amp;acadyear=2567&amp;semester=1&amp;avs793821952=274" TargetMode="External"/><Relationship Id="rId217" Type="http://schemas.openxmlformats.org/officeDocument/2006/relationships/hyperlink" Target="https://reg.mju.ac.th/registrar/class_info_2.asp?backto=home&amp;option=0&amp;courseid=8896678&amp;acadyear=2567&amp;semester=2&amp;avs1007185455=20" TargetMode="External"/><Relationship Id="rId399" Type="http://schemas.openxmlformats.org/officeDocument/2006/relationships/hyperlink" Target="https://reg.mju.ac.th/registrar/class_info_2.asp?backto=home&amp;option=0&amp;courseid=12423&amp;acadyear=2567&amp;semester=2&amp;avs1007185455=202" TargetMode="External"/><Relationship Id="rId259" Type="http://schemas.openxmlformats.org/officeDocument/2006/relationships/hyperlink" Target="https://reg.mju.ac.th/registrar/class_info_2.asp?backto=home&amp;option=0&amp;courseid=8898959&amp;acadyear=2567&amp;semester=2&amp;avs1007185455=62" TargetMode="External"/><Relationship Id="rId424" Type="http://schemas.openxmlformats.org/officeDocument/2006/relationships/hyperlink" Target="https://reg.mju.ac.th/registrar/class_info_2.asp?backto=home&amp;option=0&amp;courseid=8893882&amp;acadyear=2567&amp;semester=2&amp;avs1007185455=227" TargetMode="External"/><Relationship Id="rId23" Type="http://schemas.openxmlformats.org/officeDocument/2006/relationships/hyperlink" Target="https://reg.mju.ac.th/registrar/class_info_2.asp?backto=home&amp;option=0&amp;courseid=8896686&amp;acadyear=2567&amp;semester=1&amp;avs793821952=130" TargetMode="External"/><Relationship Id="rId119" Type="http://schemas.openxmlformats.org/officeDocument/2006/relationships/hyperlink" Target="https://reg.mju.ac.th/registrar/class_info_2.asp?backto=home&amp;option=0&amp;courseid=8896171&amp;acadyear=2567&amp;semester=1&amp;avs793821952=230" TargetMode="External"/><Relationship Id="rId270" Type="http://schemas.openxmlformats.org/officeDocument/2006/relationships/hyperlink" Target="https://reg.mju.ac.th/registrar/class_info_2.asp?backto=home&amp;option=0&amp;courseid=8896028&amp;acadyear=2567&amp;semester=2&amp;avs1007185455=73" TargetMode="External"/><Relationship Id="rId326" Type="http://schemas.openxmlformats.org/officeDocument/2006/relationships/hyperlink" Target="https://reg.mju.ac.th/registrar/class_info_2.asp?backto=home&amp;option=0&amp;courseid=8896120&amp;acadyear=2567&amp;semester=2&amp;avs1007185455=129" TargetMode="External"/><Relationship Id="rId65" Type="http://schemas.openxmlformats.org/officeDocument/2006/relationships/hyperlink" Target="https://reg.mju.ac.th/registrar/class_info_2.asp?backto=home&amp;option=0&amp;courseid=8896030&amp;acadyear=2567&amp;semester=1&amp;avs793821952=172" TargetMode="External"/><Relationship Id="rId130" Type="http://schemas.openxmlformats.org/officeDocument/2006/relationships/hyperlink" Target="https://reg.mju.ac.th/registrar/class_info_2.asp?backto=home&amp;option=0&amp;courseid=8891453&amp;acadyear=2567&amp;semester=1&amp;avs793821952=242" TargetMode="External"/><Relationship Id="rId368" Type="http://schemas.openxmlformats.org/officeDocument/2006/relationships/hyperlink" Target="https://reg.mju.ac.th/registrar/class_info_2.asp?backto=home&amp;option=0&amp;courseid=8888983&amp;acadyear=2567&amp;semester=2&amp;avs1007185455=171" TargetMode="External"/><Relationship Id="rId172" Type="http://schemas.openxmlformats.org/officeDocument/2006/relationships/hyperlink" Target="https://reg.mju.ac.th/registrar/class_info_2.asp?backto=home&amp;option=0&amp;courseid=12497&amp;acadyear=2567&amp;semester=1&amp;avs793821952=285" TargetMode="External"/><Relationship Id="rId228" Type="http://schemas.openxmlformats.org/officeDocument/2006/relationships/hyperlink" Target="https://reg.mju.ac.th/registrar/class_info_2.asp?backto=home&amp;option=0&amp;courseid=8896698&amp;acadyear=2567&amp;semester=2&amp;avs1007185455=31" TargetMode="External"/><Relationship Id="rId435" Type="http://schemas.openxmlformats.org/officeDocument/2006/relationships/hyperlink" Target="https://reg.mju.ac.th/registrar/class_info_2.asp?backto=home&amp;option=0&amp;courseid=8898963&amp;acadyear=2567&amp;semester=1&amp;avs1007257115=10" TargetMode="External"/><Relationship Id="rId281" Type="http://schemas.openxmlformats.org/officeDocument/2006/relationships/hyperlink" Target="https://reg.mju.ac.th/registrar/class_info_2.asp?backto=home&amp;option=0&amp;courseid=8896031&amp;acadyear=2567&amp;semester=2&amp;avs1007185455=84" TargetMode="External"/><Relationship Id="rId337" Type="http://schemas.openxmlformats.org/officeDocument/2006/relationships/hyperlink" Target="https://reg.mju.ac.th/registrar/class_info_2.asp?backto=home&amp;option=0&amp;courseid=8896156&amp;acadyear=2567&amp;semester=2&amp;avs1007185455=140" TargetMode="External"/><Relationship Id="rId34" Type="http://schemas.openxmlformats.org/officeDocument/2006/relationships/hyperlink" Target="https://reg.mju.ac.th/registrar/class_info_2.asp?backto=home&amp;option=0&amp;courseid=8896698&amp;acadyear=2567&amp;semester=1&amp;avs793821952=141" TargetMode="External"/><Relationship Id="rId76" Type="http://schemas.openxmlformats.org/officeDocument/2006/relationships/hyperlink" Target="https://reg.mju.ac.th/registrar/class_info_2.asp?backto=home&amp;option=0&amp;courseid=8896034&amp;acadyear=2567&amp;semester=1&amp;avs793821952=183" TargetMode="External"/><Relationship Id="rId141" Type="http://schemas.openxmlformats.org/officeDocument/2006/relationships/hyperlink" Target="https://reg.mju.ac.th/registrar/class_info_2.asp?backto=home&amp;option=0&amp;courseid=8888984&amp;acadyear=2567&amp;semester=1&amp;avs793821952=253" TargetMode="External"/><Relationship Id="rId379" Type="http://schemas.openxmlformats.org/officeDocument/2006/relationships/hyperlink" Target="https://reg.mju.ac.th/registrar/class_info_2.asp?backto=home&amp;option=0&amp;courseid=8888983&amp;acadyear=2567&amp;semester=2&amp;avs1007185455=182" TargetMode="External"/><Relationship Id="rId7" Type="http://schemas.openxmlformats.org/officeDocument/2006/relationships/hyperlink" Target="https://reg.mju.ac.th/registrar/class_info_2.asp?backto=home&amp;option=0&amp;courseid=8896185&amp;acadyear=2567&amp;semester=1&amp;avs793821952=114" TargetMode="External"/><Relationship Id="rId183" Type="http://schemas.openxmlformats.org/officeDocument/2006/relationships/hyperlink" Target="https://reg.mju.ac.th/registrar/class_info_2.asp?backto=home&amp;option=0&amp;courseid=8890308&amp;acadyear=2567&amp;semester=1&amp;avs793821952=296" TargetMode="External"/><Relationship Id="rId239" Type="http://schemas.openxmlformats.org/officeDocument/2006/relationships/hyperlink" Target="https://reg.mju.ac.th/registrar/class_info_2.asp?backto=home&amp;option=0&amp;courseid=8897085&amp;acadyear=2567&amp;semester=2&amp;avs1007185455=42" TargetMode="External"/><Relationship Id="rId390" Type="http://schemas.openxmlformats.org/officeDocument/2006/relationships/hyperlink" Target="https://reg.mju.ac.th/registrar/class_info_2.asp?backto=home&amp;option=0&amp;courseid=8893895&amp;acadyear=2567&amp;semester=2&amp;avs1007185455=193" TargetMode="External"/><Relationship Id="rId404" Type="http://schemas.openxmlformats.org/officeDocument/2006/relationships/hyperlink" Target="https://reg.mju.ac.th/registrar/class_info_2.asp?backto=home&amp;option=0&amp;courseid=626628&amp;acadyear=2567&amp;semester=2&amp;avs1007185455=207" TargetMode="External"/><Relationship Id="rId446" Type="http://schemas.openxmlformats.org/officeDocument/2006/relationships/hyperlink" Target="https://reg.mju.ac.th/registrar/class_info_2.asp?backto=home&amp;option=0&amp;courseid=8893939&amp;acadyear=2567&amp;semester=2&amp;avs1007257115=24" TargetMode="External"/><Relationship Id="rId250" Type="http://schemas.openxmlformats.org/officeDocument/2006/relationships/hyperlink" Target="https://reg.mju.ac.th/registrar/class_info_2.asp?backto=home&amp;option=0&amp;courseid=8898092&amp;acadyear=2567&amp;semester=2&amp;avs1007185455=53" TargetMode="External"/><Relationship Id="rId292" Type="http://schemas.openxmlformats.org/officeDocument/2006/relationships/hyperlink" Target="https://reg.mju.ac.th/registrar/class_info_2.asp?backto=home&amp;option=0&amp;courseid=8896044&amp;acadyear=2567&amp;semester=2&amp;avs1007185455=95" TargetMode="External"/><Relationship Id="rId306" Type="http://schemas.openxmlformats.org/officeDocument/2006/relationships/hyperlink" Target="https://reg.mju.ac.th/registrar/class_info_2.asp?backto=home&amp;option=0&amp;courseid=8896058&amp;acadyear=2567&amp;semester=2&amp;avs1007185455=109" TargetMode="External"/><Relationship Id="rId45" Type="http://schemas.openxmlformats.org/officeDocument/2006/relationships/hyperlink" Target="https://reg.mju.ac.th/registrar/class_info_2.asp?backto=home&amp;option=0&amp;courseid=8897145&amp;acadyear=2567&amp;semester=1&amp;avs793821952=152" TargetMode="External"/><Relationship Id="rId87" Type="http://schemas.openxmlformats.org/officeDocument/2006/relationships/hyperlink" Target="https://reg.mju.ac.th/registrar/class_info_2.asp?backto=home&amp;option=0&amp;courseid=8896045&amp;acadyear=2567&amp;semester=1&amp;avs793821952=197" TargetMode="External"/><Relationship Id="rId110" Type="http://schemas.openxmlformats.org/officeDocument/2006/relationships/hyperlink" Target="https://reg.mju.ac.th/registrar/class_info_2.asp?backto=home&amp;option=0&amp;courseid=8896117&amp;acadyear=2567&amp;semester=1&amp;avs793821952=221" TargetMode="External"/><Relationship Id="rId348" Type="http://schemas.openxmlformats.org/officeDocument/2006/relationships/hyperlink" Target="https://reg.mju.ac.th/registrar/class_info_2.asp?backto=home&amp;option=0&amp;courseid=8890582&amp;acadyear=2567&amp;semester=2&amp;avs1007185455=151" TargetMode="External"/><Relationship Id="rId152" Type="http://schemas.openxmlformats.org/officeDocument/2006/relationships/hyperlink" Target="https://reg.mju.ac.th/registrar/class_info_2.asp?backto=home&amp;option=0&amp;courseid=626360&amp;acadyear=2567&amp;semester=1&amp;avs793821952=265" TargetMode="External"/><Relationship Id="rId194" Type="http://schemas.openxmlformats.org/officeDocument/2006/relationships/hyperlink" Target="https://reg.mju.ac.th/registrar/class_info_2.asp?backto=home&amp;option=0&amp;courseid=8893914&amp;acadyear=2567&amp;semester=1&amp;avs793821952=307" TargetMode="External"/><Relationship Id="rId208" Type="http://schemas.openxmlformats.org/officeDocument/2006/relationships/hyperlink" Target="https://reg.mju.ac.th/registrar/class_info_2.asp?backto=home&amp;option=0&amp;courseid=8896185&amp;acadyear=2567&amp;semester=2&amp;avs1007185455=11" TargetMode="External"/><Relationship Id="rId415" Type="http://schemas.openxmlformats.org/officeDocument/2006/relationships/hyperlink" Target="https://reg.mju.ac.th/registrar/class_info_2.asp?backto=home&amp;option=0&amp;courseid=8893948&amp;acadyear=2567&amp;semester=2&amp;avs1007185455=218" TargetMode="External"/><Relationship Id="rId261" Type="http://schemas.openxmlformats.org/officeDocument/2006/relationships/hyperlink" Target="https://reg.mju.ac.th/registrar/class_info_2.asp?backto=home&amp;option=0&amp;courseid=8898965&amp;acadyear=2567&amp;semester=2&amp;avs1007185455=64" TargetMode="External"/><Relationship Id="rId14" Type="http://schemas.openxmlformats.org/officeDocument/2006/relationships/hyperlink" Target="https://reg.mju.ac.th/registrar/class_info_2.asp?backto=home&amp;option=0&amp;courseid=8896195&amp;acadyear=2567&amp;semester=1&amp;avs793821952=121" TargetMode="External"/><Relationship Id="rId56" Type="http://schemas.openxmlformats.org/officeDocument/2006/relationships/hyperlink" Target="https://reg.mju.ac.th/registrar/class_info_2.asp?backto=home&amp;option=0&amp;courseid=8898963&amp;acadyear=2567&amp;semester=1&amp;avs793821952=163" TargetMode="External"/><Relationship Id="rId317" Type="http://schemas.openxmlformats.org/officeDocument/2006/relationships/hyperlink" Target="https://reg.mju.ac.th/registrar/class_info_2.asp?backto=home&amp;option=0&amp;courseid=8896100&amp;acadyear=2567&amp;semester=2&amp;avs1007185455=120" TargetMode="External"/><Relationship Id="rId359" Type="http://schemas.openxmlformats.org/officeDocument/2006/relationships/hyperlink" Target="https://reg.mju.ac.th/registrar/class_info_2.asp?backto=home&amp;option=0&amp;courseid=8891453&amp;acadyear=2567&amp;semester=2&amp;avs1007185455=162" TargetMode="External"/><Relationship Id="rId98" Type="http://schemas.openxmlformats.org/officeDocument/2006/relationships/hyperlink" Target="https://reg.mju.ac.th/registrar/class_info_2.asp?backto=home&amp;option=0&amp;courseid=8896062&amp;acadyear=2567&amp;semester=1&amp;avs793821952=208" TargetMode="External"/><Relationship Id="rId121" Type="http://schemas.openxmlformats.org/officeDocument/2006/relationships/hyperlink" Target="https://reg.mju.ac.th/registrar/class_info_2.asp?backto=home&amp;option=0&amp;courseid=8896167&amp;acadyear=2567&amp;semester=1&amp;avs793821952=232" TargetMode="External"/><Relationship Id="rId163" Type="http://schemas.openxmlformats.org/officeDocument/2006/relationships/hyperlink" Target="https://reg.mju.ac.th/registrar/class_info_2.asp?backto=home&amp;option=0&amp;courseid=8893888&amp;acadyear=2567&amp;semester=1&amp;avs793821952=276" TargetMode="External"/><Relationship Id="rId219" Type="http://schemas.openxmlformats.org/officeDocument/2006/relationships/hyperlink" Target="https://reg.mju.ac.th/registrar/class_info_2.asp?backto=home&amp;option=0&amp;courseid=8896687&amp;acadyear=2567&amp;semester=2&amp;avs1007185455=22" TargetMode="External"/><Relationship Id="rId370" Type="http://schemas.openxmlformats.org/officeDocument/2006/relationships/hyperlink" Target="https://reg.mju.ac.th/registrar/class_info_2.asp?backto=home&amp;option=0&amp;courseid=8888983&amp;acadyear=2567&amp;semester=2&amp;avs1007185455=173" TargetMode="External"/><Relationship Id="rId426" Type="http://schemas.openxmlformats.org/officeDocument/2006/relationships/hyperlink" Target="https://reg.mju.ac.th/registrar/class_info_2.asp?backto=home&amp;option=0&amp;courseid=8893885&amp;acadyear=2567&amp;semester=2&amp;avs1007185455=229" TargetMode="External"/><Relationship Id="rId230" Type="http://schemas.openxmlformats.org/officeDocument/2006/relationships/hyperlink" Target="https://reg.mju.ac.th/registrar/class_info_2.asp?backto=home&amp;option=0&amp;courseid=8897087&amp;acadyear=2567&amp;semester=2&amp;avs1007185455=33" TargetMode="External"/><Relationship Id="rId25" Type="http://schemas.openxmlformats.org/officeDocument/2006/relationships/hyperlink" Target="https://reg.mju.ac.th/registrar/class_info_2.asp?backto=home&amp;option=0&amp;courseid=8896687&amp;acadyear=2567&amp;semester=1&amp;avs793821952=132" TargetMode="External"/><Relationship Id="rId67" Type="http://schemas.openxmlformats.org/officeDocument/2006/relationships/hyperlink" Target="https://reg.mju.ac.th/registrar/class_info_2.asp?backto=home&amp;option=0&amp;courseid=8896031&amp;acadyear=2567&amp;semester=1&amp;avs793821952=174" TargetMode="External"/><Relationship Id="rId272" Type="http://schemas.openxmlformats.org/officeDocument/2006/relationships/hyperlink" Target="https://reg.mju.ac.th/registrar/class_info_2.asp?backto=home&amp;option=0&amp;courseid=8896030&amp;acadyear=2567&amp;semester=2&amp;avs1007185455=75" TargetMode="External"/><Relationship Id="rId328" Type="http://schemas.openxmlformats.org/officeDocument/2006/relationships/hyperlink" Target="https://reg.mju.ac.th/registrar/class_info_2.asp?backto=home&amp;option=0&amp;courseid=8896128&amp;acadyear=2567&amp;semester=2&amp;avs1007185455=131" TargetMode="External"/><Relationship Id="rId132" Type="http://schemas.openxmlformats.org/officeDocument/2006/relationships/hyperlink" Target="https://reg.mju.ac.th/registrar/class_info_2.asp?backto=home&amp;option=0&amp;courseid=8890584&amp;acadyear=2567&amp;semester=1&amp;avs793821952=244" TargetMode="External"/><Relationship Id="rId174" Type="http://schemas.openxmlformats.org/officeDocument/2006/relationships/hyperlink" Target="https://reg.mju.ac.th/registrar/class_info_2.asp?backto=home&amp;option=0&amp;courseid=12498&amp;acadyear=2567&amp;semester=1&amp;avs793821952=287" TargetMode="External"/><Relationship Id="rId381" Type="http://schemas.openxmlformats.org/officeDocument/2006/relationships/hyperlink" Target="https://reg.mju.ac.th/registrar/class_info_2.asp?backto=home&amp;option=0&amp;courseid=8888983&amp;acadyear=2567&amp;semester=2&amp;avs1007185455=184" TargetMode="External"/><Relationship Id="rId241" Type="http://schemas.openxmlformats.org/officeDocument/2006/relationships/hyperlink" Target="https://reg.mju.ac.th/registrar/class_info_2.asp?backto=home&amp;option=0&amp;courseid=8896701&amp;acadyear=2567&amp;semester=2&amp;avs1007185455=44" TargetMode="External"/><Relationship Id="rId437" Type="http://schemas.openxmlformats.org/officeDocument/2006/relationships/hyperlink" Target="https://reg.mju.ac.th/registrar/class_info_2.asp?backto=home&amp;option=0&amp;courseid=8898014&amp;acadyear=2567&amp;semester=1&amp;avs1007257115=12" TargetMode="External"/><Relationship Id="rId36" Type="http://schemas.openxmlformats.org/officeDocument/2006/relationships/hyperlink" Target="https://reg.mju.ac.th/registrar/class_info_2.asp?backto=home&amp;option=0&amp;courseid=8897095&amp;acadyear=2567&amp;semester=1&amp;avs793821952=143" TargetMode="External"/><Relationship Id="rId283" Type="http://schemas.openxmlformats.org/officeDocument/2006/relationships/hyperlink" Target="https://reg.mju.ac.th/registrar/class_info_2.asp?backto=home&amp;option=0&amp;courseid=8896032&amp;acadyear=2567&amp;semester=2&amp;avs1007185455=86" TargetMode="External"/><Relationship Id="rId339" Type="http://schemas.openxmlformats.org/officeDocument/2006/relationships/hyperlink" Target="https://reg.mju.ac.th/registrar/class_info_2.asp?backto=home&amp;option=0&amp;courseid=8896160&amp;acadyear=2567&amp;semester=2&amp;avs1007185455=142" TargetMode="External"/><Relationship Id="rId78" Type="http://schemas.openxmlformats.org/officeDocument/2006/relationships/hyperlink" Target="https://reg.mju.ac.th/registrar/class_info_2.asp?backto=home&amp;option=0&amp;courseid=8896040&amp;acadyear=2567&amp;semester=1&amp;avs793821952=185" TargetMode="External"/><Relationship Id="rId101" Type="http://schemas.openxmlformats.org/officeDocument/2006/relationships/hyperlink" Target="https://reg.mju.ac.th/registrar/class_info_2.asp?backto=home&amp;option=0&amp;courseid=8896095&amp;acadyear=2567&amp;semester=1&amp;avs793821952=211" TargetMode="External"/><Relationship Id="rId143" Type="http://schemas.openxmlformats.org/officeDocument/2006/relationships/hyperlink" Target="https://reg.mju.ac.th/registrar/class_info_2.asp?backto=home&amp;option=0&amp;courseid=11440&amp;acadyear=2567&amp;semester=1&amp;avs793821952=256" TargetMode="External"/><Relationship Id="rId185" Type="http://schemas.openxmlformats.org/officeDocument/2006/relationships/hyperlink" Target="https://reg.mju.ac.th/registrar/class_info_2.asp?backto=home&amp;option=0&amp;courseid=8890309&amp;acadyear=2567&amp;semester=1&amp;avs793821952=298" TargetMode="External"/><Relationship Id="rId350" Type="http://schemas.openxmlformats.org/officeDocument/2006/relationships/hyperlink" Target="https://reg.mju.ac.th/registrar/class_info_2.asp?backto=home&amp;option=0&amp;courseid=8890304&amp;acadyear=2567&amp;semester=2&amp;avs1007185455=153" TargetMode="External"/><Relationship Id="rId406" Type="http://schemas.openxmlformats.org/officeDocument/2006/relationships/hyperlink" Target="https://reg.mju.ac.th/registrar/class_info_2.asp?backto=home&amp;option=0&amp;courseid=12467&amp;acadyear=2567&amp;semester=2&amp;avs1007185455=209" TargetMode="External"/><Relationship Id="rId9" Type="http://schemas.openxmlformats.org/officeDocument/2006/relationships/hyperlink" Target="https://reg.mju.ac.th/registrar/class_info_2.asp?backto=home&amp;option=0&amp;courseid=8896188&amp;acadyear=2567&amp;semester=1&amp;avs793821952=116" TargetMode="External"/><Relationship Id="rId210" Type="http://schemas.openxmlformats.org/officeDocument/2006/relationships/hyperlink" Target="https://reg.mju.ac.th/registrar/class_info_2.asp?backto=home&amp;option=0&amp;courseid=8896191&amp;acadyear=2567&amp;semester=2&amp;avs1007185455=13" TargetMode="External"/><Relationship Id="rId392" Type="http://schemas.openxmlformats.org/officeDocument/2006/relationships/hyperlink" Target="https://reg.mju.ac.th/registrar/class_info_2.asp?backto=home&amp;option=0&amp;courseid=626358&amp;acadyear=2567&amp;semester=2&amp;avs1007185455=195" TargetMode="External"/><Relationship Id="rId252" Type="http://schemas.openxmlformats.org/officeDocument/2006/relationships/hyperlink" Target="https://reg.mju.ac.th/registrar/class_info_2.asp?backto=home&amp;option=0&amp;courseid=8898097&amp;acadyear=2567&amp;semester=2&amp;avs1007185455=55" TargetMode="External"/><Relationship Id="rId294" Type="http://schemas.openxmlformats.org/officeDocument/2006/relationships/hyperlink" Target="https://reg.mju.ac.th/registrar/class_info_2.asp?backto=home&amp;option=0&amp;courseid=8896049&amp;acadyear=2567&amp;semester=2&amp;avs1007185455=97" TargetMode="External"/><Relationship Id="rId308" Type="http://schemas.openxmlformats.org/officeDocument/2006/relationships/hyperlink" Target="https://reg.mju.ac.th/registrar/class_info_2.asp?backto=home&amp;option=0&amp;courseid=8896064&amp;acadyear=2567&amp;semester=2&amp;avs1007185455=111" TargetMode="External"/><Relationship Id="rId47" Type="http://schemas.openxmlformats.org/officeDocument/2006/relationships/hyperlink" Target="https://reg.mju.ac.th/registrar/class_info_2.asp?backto=home&amp;option=0&amp;courseid=8897143&amp;acadyear=2567&amp;semester=1&amp;avs793821952=154" TargetMode="External"/><Relationship Id="rId89" Type="http://schemas.openxmlformats.org/officeDocument/2006/relationships/hyperlink" Target="https://reg.mju.ac.th/registrar/class_info_2.asp?backto=home&amp;option=0&amp;courseid=8896046&amp;acadyear=2567&amp;semester=1&amp;avs793821952=199" TargetMode="External"/><Relationship Id="rId112" Type="http://schemas.openxmlformats.org/officeDocument/2006/relationships/hyperlink" Target="https://reg.mju.ac.th/registrar/class_info_2.asp?backto=home&amp;option=0&amp;courseid=8896145&amp;acadyear=2567&amp;semester=1&amp;avs793821952=223" TargetMode="External"/><Relationship Id="rId154" Type="http://schemas.openxmlformats.org/officeDocument/2006/relationships/hyperlink" Target="https://reg.mju.ac.th/registrar/class_info_2.asp?backto=home&amp;option=0&amp;courseid=12413&amp;acadyear=2567&amp;semester=1&amp;avs793821952=267" TargetMode="External"/><Relationship Id="rId361" Type="http://schemas.openxmlformats.org/officeDocument/2006/relationships/hyperlink" Target="https://reg.mju.ac.th/registrar/class_info_2.asp?backto=home&amp;option=0&amp;courseid=8890584&amp;acadyear=2567&amp;semester=2&amp;avs1007185455=164" TargetMode="External"/><Relationship Id="rId196" Type="http://schemas.openxmlformats.org/officeDocument/2006/relationships/hyperlink" Target="https://reg.mju.ac.th/registrar/class_info_2.asp?backto=home&amp;option=0&amp;courseid=8893934&amp;acadyear=2567&amp;semester=1&amp;avs793821952=309" TargetMode="External"/><Relationship Id="rId417" Type="http://schemas.openxmlformats.org/officeDocument/2006/relationships/hyperlink" Target="https://reg.mju.ac.th/registrar/class_info_2.asp?backto=home&amp;option=0&amp;courseid=8893937&amp;acadyear=2567&amp;semester=2&amp;avs1007185455=220" TargetMode="External"/><Relationship Id="rId16" Type="http://schemas.openxmlformats.org/officeDocument/2006/relationships/hyperlink" Target="https://reg.mju.ac.th/registrar/class_info_2.asp?backto=home&amp;option=0&amp;courseid=8896675&amp;acadyear=2567&amp;semester=1&amp;avs793821952=123" TargetMode="External"/><Relationship Id="rId221" Type="http://schemas.openxmlformats.org/officeDocument/2006/relationships/hyperlink" Target="https://reg.mju.ac.th/registrar/class_info_2.asp?backto=home&amp;option=0&amp;courseid=8896687&amp;acadyear=2567&amp;semester=2&amp;avs1007185455=24" TargetMode="External"/><Relationship Id="rId263" Type="http://schemas.openxmlformats.org/officeDocument/2006/relationships/hyperlink" Target="https://reg.mju.ac.th/registrar/class_info_2.asp?backto=home&amp;option=0&amp;courseid=8896026&amp;acadyear=2567&amp;semester=2&amp;avs1007185455=66" TargetMode="External"/><Relationship Id="rId319" Type="http://schemas.openxmlformats.org/officeDocument/2006/relationships/hyperlink" Target="https://reg.mju.ac.th/registrar/class_info_2.asp?backto=home&amp;option=0&amp;courseid=8896105&amp;acadyear=2567&amp;semester=2&amp;avs1007185455=122" TargetMode="External"/><Relationship Id="rId58" Type="http://schemas.openxmlformats.org/officeDocument/2006/relationships/hyperlink" Target="https://reg.mju.ac.th/registrar/class_info_2.asp?backto=home&amp;option=0&amp;courseid=8896025&amp;acadyear=2567&amp;semester=1&amp;avs793821952=165" TargetMode="External"/><Relationship Id="rId123" Type="http://schemas.openxmlformats.org/officeDocument/2006/relationships/hyperlink" Target="https://reg.mju.ac.th/registrar/class_info_2.asp?backto=home&amp;option=0&amp;courseid=16430&amp;acadyear=2567&amp;semester=1&amp;avs793821952=235" TargetMode="External"/><Relationship Id="rId330" Type="http://schemas.openxmlformats.org/officeDocument/2006/relationships/hyperlink" Target="https://reg.mju.ac.th/registrar/class_info_2.asp?backto=home&amp;option=0&amp;courseid=8896138&amp;acadyear=2567&amp;semester=2&amp;avs1007185455=133" TargetMode="External"/><Relationship Id="rId165" Type="http://schemas.openxmlformats.org/officeDocument/2006/relationships/hyperlink" Target="https://reg.mju.ac.th/registrar/class_info_2.asp?backto=home&amp;option=0&amp;courseid=8893888&amp;acadyear=2567&amp;semester=1&amp;avs793821952=278" TargetMode="External"/><Relationship Id="rId372" Type="http://schemas.openxmlformats.org/officeDocument/2006/relationships/hyperlink" Target="https://reg.mju.ac.th/registrar/class_info_2.asp?backto=home&amp;option=0&amp;courseid=8888983&amp;acadyear=2567&amp;semester=2&amp;avs1007185455=175" TargetMode="External"/><Relationship Id="rId428" Type="http://schemas.openxmlformats.org/officeDocument/2006/relationships/hyperlink" Target="https://reg.mju.ac.th/registrar/class_info_2.asp?backto=home&amp;option=0&amp;courseid=8895629&amp;acadyear=2567&amp;semester=2&amp;avs1007185455=6" TargetMode="External"/><Relationship Id="rId232" Type="http://schemas.openxmlformats.org/officeDocument/2006/relationships/hyperlink" Target="https://reg.mju.ac.th/registrar/class_info_2.asp?backto=home&amp;option=0&amp;courseid=8896696&amp;acadyear=2567&amp;semester=2&amp;avs1007185455=35" TargetMode="External"/><Relationship Id="rId274" Type="http://schemas.openxmlformats.org/officeDocument/2006/relationships/hyperlink" Target="https://reg.mju.ac.th/registrar/class_info_2.asp?backto=home&amp;option=0&amp;courseid=8896030&amp;acadyear=2567&amp;semester=2&amp;avs1007185455=77" TargetMode="External"/><Relationship Id="rId27" Type="http://schemas.openxmlformats.org/officeDocument/2006/relationships/hyperlink" Target="https://reg.mju.ac.th/registrar/class_info_2.asp?backto=home&amp;option=0&amp;courseid=8896683&amp;acadyear=2567&amp;semester=1&amp;avs793821952=134" TargetMode="External"/><Relationship Id="rId69" Type="http://schemas.openxmlformats.org/officeDocument/2006/relationships/hyperlink" Target="https://reg.mju.ac.th/registrar/class_info_2.asp?backto=home&amp;option=0&amp;courseid=8896031&amp;acadyear=2567&amp;semester=1&amp;avs793821952=176" TargetMode="External"/><Relationship Id="rId134" Type="http://schemas.openxmlformats.org/officeDocument/2006/relationships/hyperlink" Target="https://reg.mju.ac.th/registrar/class_info_2.asp?backto=home&amp;option=0&amp;courseid=8888983&amp;acadyear=2567&amp;semester=1&amp;avs793821952=246" TargetMode="External"/><Relationship Id="rId80" Type="http://schemas.openxmlformats.org/officeDocument/2006/relationships/hyperlink" Target="https://reg.mju.ac.th/registrar/class_info_2.asp?backto=home&amp;option=0&amp;courseid=8896042&amp;acadyear=2567&amp;semester=1&amp;avs793821952=187" TargetMode="External"/><Relationship Id="rId176" Type="http://schemas.openxmlformats.org/officeDocument/2006/relationships/hyperlink" Target="https://reg.mju.ac.th/registrar/class_info_2.asp?backto=home&amp;option=0&amp;courseid=12498&amp;acadyear=2567&amp;semester=1&amp;avs793821952=289" TargetMode="External"/><Relationship Id="rId341" Type="http://schemas.openxmlformats.org/officeDocument/2006/relationships/hyperlink" Target="https://reg.mju.ac.th/registrar/class_info_2.asp?backto=home&amp;option=0&amp;courseid=8896163&amp;acadyear=2567&amp;semester=2&amp;avs1007185455=144" TargetMode="External"/><Relationship Id="rId383" Type="http://schemas.openxmlformats.org/officeDocument/2006/relationships/hyperlink" Target="https://reg.mju.ac.th/registrar/class_info_2.asp?backto=home&amp;option=0&amp;courseid=8890892&amp;acadyear=2567&amp;semester=2&amp;avs1007185455=186" TargetMode="External"/><Relationship Id="rId439" Type="http://schemas.openxmlformats.org/officeDocument/2006/relationships/hyperlink" Target="https://reg.mju.ac.th/registrar/class_info_2.asp?backto=home&amp;option=0&amp;courseid=8898953&amp;acadyear=2567&amp;semester=2&amp;avs1007257115=17" TargetMode="External"/><Relationship Id="rId201" Type="http://schemas.openxmlformats.org/officeDocument/2006/relationships/hyperlink" Target="https://reg.mju.ac.th/registrar/class_info_2.asp?backto=home&amp;option=0&amp;courseid=8893884&amp;acadyear=2567&amp;semester=1&amp;avs793821952=314" TargetMode="External"/><Relationship Id="rId243" Type="http://schemas.openxmlformats.org/officeDocument/2006/relationships/hyperlink" Target="https://reg.mju.ac.th/registrar/class_info_2.asp?backto=home&amp;option=0&amp;courseid=8897151&amp;acadyear=2567&amp;semester=2&amp;avs1007185455=46" TargetMode="External"/><Relationship Id="rId285" Type="http://schemas.openxmlformats.org/officeDocument/2006/relationships/hyperlink" Target="https://reg.mju.ac.th/registrar/class_info_2.asp?backto=home&amp;option=0&amp;courseid=8896035&amp;acadyear=2567&amp;semester=2&amp;avs1007185455=88" TargetMode="External"/><Relationship Id="rId38" Type="http://schemas.openxmlformats.org/officeDocument/2006/relationships/hyperlink" Target="https://reg.mju.ac.th/registrar/class_info_2.asp?backto=home&amp;option=0&amp;courseid=8897142&amp;acadyear=2567&amp;semester=1&amp;avs793821952=145" TargetMode="External"/><Relationship Id="rId103" Type="http://schemas.openxmlformats.org/officeDocument/2006/relationships/hyperlink" Target="https://reg.mju.ac.th/registrar/class_info_2.asp?backto=home&amp;option=0&amp;courseid=8896100&amp;acadyear=2567&amp;semester=1&amp;avs793821952=214" TargetMode="External"/><Relationship Id="rId310" Type="http://schemas.openxmlformats.org/officeDocument/2006/relationships/hyperlink" Target="https://reg.mju.ac.th/registrar/class_info_2.asp?backto=home&amp;option=0&amp;courseid=8896070&amp;acadyear=2567&amp;semester=2&amp;avs1007185455=113" TargetMode="External"/><Relationship Id="rId91" Type="http://schemas.openxmlformats.org/officeDocument/2006/relationships/hyperlink" Target="https://reg.mju.ac.th/registrar/class_info_2.asp?backto=home&amp;option=0&amp;courseid=8896046&amp;acadyear=2567&amp;semester=1&amp;avs793821952=201" TargetMode="External"/><Relationship Id="rId145" Type="http://schemas.openxmlformats.org/officeDocument/2006/relationships/hyperlink" Target="https://reg.mju.ac.th/registrar/class_info_2.asp?backto=home&amp;option=0&amp;courseid=11441&amp;acadyear=2567&amp;semester=1&amp;avs793821952=258" TargetMode="External"/><Relationship Id="rId187" Type="http://schemas.openxmlformats.org/officeDocument/2006/relationships/hyperlink" Target="https://reg.mju.ac.th/registrar/class_info_2.asp?backto=home&amp;option=0&amp;courseid=8890311&amp;acadyear=2567&amp;semester=1&amp;avs793821952=300" TargetMode="External"/><Relationship Id="rId352" Type="http://schemas.openxmlformats.org/officeDocument/2006/relationships/hyperlink" Target="https://reg.mju.ac.th/registrar/class_info_2.asp?backto=home&amp;option=0&amp;courseid=25300&amp;acadyear=2567&amp;semester=2&amp;avs1007185455=155" TargetMode="External"/><Relationship Id="rId394" Type="http://schemas.openxmlformats.org/officeDocument/2006/relationships/hyperlink" Target="https://reg.mju.ac.th/registrar/class_info_2.asp?backto=home&amp;option=0&amp;courseid=626358&amp;acadyear=2567&amp;semester=2&amp;avs1007185455=197" TargetMode="External"/><Relationship Id="rId408" Type="http://schemas.openxmlformats.org/officeDocument/2006/relationships/hyperlink" Target="https://reg.mju.ac.th/registrar/class_info_2.asp?backto=home&amp;option=0&amp;courseid=626367&amp;acadyear=2567&amp;semester=2&amp;avs1007185455=211" TargetMode="External"/><Relationship Id="rId212" Type="http://schemas.openxmlformats.org/officeDocument/2006/relationships/hyperlink" Target="https://reg.mju.ac.th/registrar/class_info_2.asp?backto=home&amp;option=0&amp;courseid=8896193&amp;acadyear=2567&amp;semester=2&amp;avs1007185455=15" TargetMode="External"/><Relationship Id="rId254" Type="http://schemas.openxmlformats.org/officeDocument/2006/relationships/hyperlink" Target="https://reg.mju.ac.th/registrar/class_info_2.asp?backto=home&amp;option=0&amp;courseid=8898954&amp;acadyear=2567&amp;semester=2&amp;avs1007185455=57" TargetMode="External"/><Relationship Id="rId49" Type="http://schemas.openxmlformats.org/officeDocument/2006/relationships/hyperlink" Target="https://reg.mju.ac.th/registrar/class_info_2.asp?backto=home&amp;option=0&amp;courseid=8898091&amp;acadyear=2567&amp;semester=1&amp;avs793821952=156" TargetMode="External"/><Relationship Id="rId114" Type="http://schemas.openxmlformats.org/officeDocument/2006/relationships/hyperlink" Target="https://reg.mju.ac.th/registrar/class_info_2.asp?backto=home&amp;option=0&amp;courseid=8896148&amp;acadyear=2567&amp;semester=1&amp;avs793821952=225" TargetMode="External"/><Relationship Id="rId296" Type="http://schemas.openxmlformats.org/officeDocument/2006/relationships/hyperlink" Target="https://reg.mju.ac.th/registrar/class_info_2.asp?backto=home&amp;option=0&amp;courseid=8896051&amp;acadyear=2567&amp;semester=2&amp;avs1007185455=99" TargetMode="External"/><Relationship Id="rId60" Type="http://schemas.openxmlformats.org/officeDocument/2006/relationships/hyperlink" Target="https://reg.mju.ac.th/registrar/class_info_2.asp?backto=home&amp;option=0&amp;courseid=8896025&amp;acadyear=2567&amp;semester=1&amp;avs793821952=167" TargetMode="External"/><Relationship Id="rId156" Type="http://schemas.openxmlformats.org/officeDocument/2006/relationships/hyperlink" Target="https://reg.mju.ac.th/registrar/class_info_2.asp?backto=home&amp;option=0&amp;courseid=12420&amp;acadyear=2567&amp;semester=1&amp;avs793821952=269" TargetMode="External"/><Relationship Id="rId198" Type="http://schemas.openxmlformats.org/officeDocument/2006/relationships/hyperlink" Target="https://reg.mju.ac.th/registrar/class_info_2.asp?backto=home&amp;option=0&amp;courseid=8895358&amp;acadyear=2567&amp;semester=1&amp;avs793821952=311" TargetMode="External"/><Relationship Id="rId321" Type="http://schemas.openxmlformats.org/officeDocument/2006/relationships/hyperlink" Target="https://reg.mju.ac.th/registrar/class_info_2.asp?backto=home&amp;option=0&amp;courseid=8896118&amp;acadyear=2567&amp;semester=2&amp;avs1007185455=124" TargetMode="External"/><Relationship Id="rId363" Type="http://schemas.openxmlformats.org/officeDocument/2006/relationships/hyperlink" Target="https://reg.mju.ac.th/registrar/class_info_2.asp?backto=home&amp;option=0&amp;courseid=8890584&amp;acadyear=2567&amp;semester=2&amp;avs1007185455=166" TargetMode="External"/><Relationship Id="rId419" Type="http://schemas.openxmlformats.org/officeDocument/2006/relationships/hyperlink" Target="https://reg.mju.ac.th/registrar/class_info_2.asp?backto=home&amp;option=0&amp;courseid=8893942&amp;acadyear=2567&amp;semester=2&amp;avs1007185455=222" TargetMode="External"/><Relationship Id="rId223" Type="http://schemas.openxmlformats.org/officeDocument/2006/relationships/hyperlink" Target="https://reg.mju.ac.th/registrar/class_info_2.asp?backto=home&amp;option=0&amp;courseid=8896683&amp;acadyear=2567&amp;semester=2&amp;avs1007185455=26" TargetMode="External"/><Relationship Id="rId430" Type="http://schemas.openxmlformats.org/officeDocument/2006/relationships/hyperlink" Target="https://reg.mju.ac.th/registrar/class_info_2.asp?backto=home&amp;option=0&amp;courseid=8898091&amp;acadyear=2567&amp;semester=1&amp;avs1007257115=5" TargetMode="External"/><Relationship Id="rId18" Type="http://schemas.openxmlformats.org/officeDocument/2006/relationships/hyperlink" Target="https://reg.mju.ac.th/registrar/class_info_2.asp?backto=home&amp;option=0&amp;courseid=8896681&amp;acadyear=2567&amp;semester=1&amp;avs793821952=125" TargetMode="External"/><Relationship Id="rId39" Type="http://schemas.openxmlformats.org/officeDocument/2006/relationships/hyperlink" Target="https://reg.mju.ac.th/registrar/class_info_2.asp?backto=home&amp;option=0&amp;courseid=8897097&amp;acadyear=2567&amp;semester=1&amp;avs793821952=146" TargetMode="External"/><Relationship Id="rId265" Type="http://schemas.openxmlformats.org/officeDocument/2006/relationships/hyperlink" Target="https://reg.mju.ac.th/registrar/class_info_2.asp?backto=home&amp;option=0&amp;courseid=8896025&amp;acadyear=2567&amp;semester=2&amp;avs1007185455=68" TargetMode="External"/><Relationship Id="rId286" Type="http://schemas.openxmlformats.org/officeDocument/2006/relationships/hyperlink" Target="https://reg.mju.ac.th/registrar/class_info_2.asp?backto=home&amp;option=0&amp;courseid=8896035&amp;acadyear=2567&amp;semester=2&amp;avs1007185455=89" TargetMode="External"/><Relationship Id="rId50" Type="http://schemas.openxmlformats.org/officeDocument/2006/relationships/hyperlink" Target="https://reg.mju.ac.th/registrar/class_info_2.asp?backto=home&amp;option=0&amp;courseid=8898092&amp;acadyear=2567&amp;semester=1&amp;avs793821952=157" TargetMode="External"/><Relationship Id="rId104" Type="http://schemas.openxmlformats.org/officeDocument/2006/relationships/hyperlink" Target="https://reg.mju.ac.th/registrar/class_info_2.asp?backto=home&amp;option=0&amp;courseid=8896103&amp;acadyear=2567&amp;semester=1&amp;avs793821952=215" TargetMode="External"/><Relationship Id="rId125" Type="http://schemas.openxmlformats.org/officeDocument/2006/relationships/hyperlink" Target="https://reg.mju.ac.th/registrar/class_info_2.asp?backto=home&amp;option=0&amp;courseid=8890307&amp;acadyear=2567&amp;semester=1&amp;avs793821952=237" TargetMode="External"/><Relationship Id="rId146" Type="http://schemas.openxmlformats.org/officeDocument/2006/relationships/hyperlink" Target="https://reg.mju.ac.th/registrar/class_info_2.asp?backto=home&amp;option=0&amp;courseid=8893953&amp;acadyear=2567&amp;semester=1&amp;avs793821952=259" TargetMode="External"/><Relationship Id="rId167" Type="http://schemas.openxmlformats.org/officeDocument/2006/relationships/hyperlink" Target="https://reg.mju.ac.th/registrar/class_info_2.asp?backto=home&amp;option=0&amp;courseid=12444&amp;acadyear=2567&amp;semester=1&amp;avs793821952=280" TargetMode="External"/><Relationship Id="rId188" Type="http://schemas.openxmlformats.org/officeDocument/2006/relationships/hyperlink" Target="https://reg.mju.ac.th/registrar/class_info_2.asp?backto=home&amp;option=0&amp;courseid=8889692&amp;acadyear=2567&amp;semester=1&amp;avs793821952=301" TargetMode="External"/><Relationship Id="rId311" Type="http://schemas.openxmlformats.org/officeDocument/2006/relationships/hyperlink" Target="https://reg.mju.ac.th/registrar/class_info_2.asp?backto=home&amp;option=0&amp;courseid=8896071&amp;acadyear=2567&amp;semester=2&amp;avs1007185455=114" TargetMode="External"/><Relationship Id="rId332" Type="http://schemas.openxmlformats.org/officeDocument/2006/relationships/hyperlink" Target="https://reg.mju.ac.th/registrar/class_info_2.asp?backto=home&amp;option=0&amp;courseid=8896132&amp;acadyear=2567&amp;semester=2&amp;avs1007185455=135" TargetMode="External"/><Relationship Id="rId353" Type="http://schemas.openxmlformats.org/officeDocument/2006/relationships/hyperlink" Target="https://reg.mju.ac.th/registrar/class_info_2.asp?backto=home&amp;option=0&amp;courseid=8894389&amp;acadyear=2567&amp;semester=2&amp;avs1007185455=156" TargetMode="External"/><Relationship Id="rId374" Type="http://schemas.openxmlformats.org/officeDocument/2006/relationships/hyperlink" Target="https://reg.mju.ac.th/registrar/class_info_2.asp?backto=home&amp;option=0&amp;courseid=8888983&amp;acadyear=2567&amp;semester=2&amp;avs1007185455=177" TargetMode="External"/><Relationship Id="rId395" Type="http://schemas.openxmlformats.org/officeDocument/2006/relationships/hyperlink" Target="https://reg.mju.ac.th/registrar/class_info_2.asp?backto=home&amp;option=0&amp;courseid=8893892&amp;acadyear=2567&amp;semester=2&amp;avs1007185455=198" TargetMode="External"/><Relationship Id="rId409" Type="http://schemas.openxmlformats.org/officeDocument/2006/relationships/hyperlink" Target="https://reg.mju.ac.th/registrar/class_info_2.asp?backto=home&amp;option=0&amp;courseid=12498&amp;acadyear=2567&amp;semester=2&amp;avs1007185455=212" TargetMode="External"/><Relationship Id="rId71" Type="http://schemas.openxmlformats.org/officeDocument/2006/relationships/hyperlink" Target="https://reg.mju.ac.th/registrar/class_info_2.asp?backto=home&amp;option=0&amp;courseid=8896031&amp;acadyear=2567&amp;semester=1&amp;avs793821952=178" TargetMode="External"/><Relationship Id="rId92" Type="http://schemas.openxmlformats.org/officeDocument/2006/relationships/hyperlink" Target="https://reg.mju.ac.th/registrar/class_info_2.asp?backto=home&amp;option=0&amp;courseid=8896046&amp;acadyear=2567&amp;semester=1&amp;avs793821952=202" TargetMode="External"/><Relationship Id="rId213" Type="http://schemas.openxmlformats.org/officeDocument/2006/relationships/hyperlink" Target="https://reg.mju.ac.th/registrar/class_info_2.asp?backto=home&amp;option=0&amp;courseid=8896195&amp;acadyear=2567&amp;semester=2&amp;avs1007185455=16" TargetMode="External"/><Relationship Id="rId234" Type="http://schemas.openxmlformats.org/officeDocument/2006/relationships/hyperlink" Target="https://reg.mju.ac.th/registrar/class_info_2.asp?backto=home&amp;option=0&amp;courseid=8897141&amp;acadyear=2567&amp;semester=2&amp;avs1007185455=37" TargetMode="External"/><Relationship Id="rId420" Type="http://schemas.openxmlformats.org/officeDocument/2006/relationships/hyperlink" Target="https://reg.mju.ac.th/registrar/class_info_2.asp?backto=home&amp;option=0&amp;courseid=8893951&amp;acadyear=2567&amp;semester=2&amp;avs1007185455=223" TargetMode="External"/><Relationship Id="rId2" Type="http://schemas.openxmlformats.org/officeDocument/2006/relationships/hyperlink" Target="https://reg.mju.ac.th/registrar/class_info_2.asp?backto=home&amp;option=0&amp;courseid=8895629&amp;acadyear=2567&amp;semester=1&amp;avs793821952=109" TargetMode="External"/><Relationship Id="rId29" Type="http://schemas.openxmlformats.org/officeDocument/2006/relationships/hyperlink" Target="https://reg.mju.ac.th/registrar/class_info_2.asp?backto=home&amp;option=0&amp;courseid=8896684&amp;acadyear=2567&amp;semester=1&amp;avs793821952=136" TargetMode="External"/><Relationship Id="rId255" Type="http://schemas.openxmlformats.org/officeDocument/2006/relationships/hyperlink" Target="https://reg.mju.ac.th/registrar/class_info_2.asp?backto=home&amp;option=0&amp;courseid=8898955&amp;acadyear=2567&amp;semester=2&amp;avs1007185455=58" TargetMode="External"/><Relationship Id="rId276" Type="http://schemas.openxmlformats.org/officeDocument/2006/relationships/hyperlink" Target="https://reg.mju.ac.th/registrar/class_info_2.asp?backto=home&amp;option=0&amp;courseid=8896030&amp;acadyear=2567&amp;semester=2&amp;avs1007185455=79" TargetMode="External"/><Relationship Id="rId297" Type="http://schemas.openxmlformats.org/officeDocument/2006/relationships/hyperlink" Target="https://reg.mju.ac.th/registrar/class_info_2.asp?backto=home&amp;option=0&amp;courseid=8896052&amp;acadyear=2567&amp;semester=2&amp;avs1007185455=100" TargetMode="External"/><Relationship Id="rId441" Type="http://schemas.openxmlformats.org/officeDocument/2006/relationships/hyperlink" Target="https://reg.mju.ac.th/registrar/class_info_2.asp?backto=home&amp;option=0&amp;courseid=8898098&amp;acadyear=2567&amp;semester=2&amp;avs1007257115=19" TargetMode="External"/><Relationship Id="rId40" Type="http://schemas.openxmlformats.org/officeDocument/2006/relationships/hyperlink" Target="https://reg.mju.ac.th/registrar/class_info_2.asp?backto=home&amp;option=0&amp;courseid=8897084&amp;acadyear=2567&amp;semester=1&amp;avs793821952=147" TargetMode="External"/><Relationship Id="rId115" Type="http://schemas.openxmlformats.org/officeDocument/2006/relationships/hyperlink" Target="https://reg.mju.ac.th/registrar/class_info_2.asp?backto=home&amp;option=0&amp;courseid=8896149&amp;acadyear=2567&amp;semester=1&amp;avs793821952=226" TargetMode="External"/><Relationship Id="rId136" Type="http://schemas.openxmlformats.org/officeDocument/2006/relationships/hyperlink" Target="https://reg.mju.ac.th/registrar/class_info_2.asp?backto=home&amp;option=0&amp;courseid=8888983&amp;acadyear=2567&amp;semester=1&amp;avs793821952=248" TargetMode="External"/><Relationship Id="rId157" Type="http://schemas.openxmlformats.org/officeDocument/2006/relationships/hyperlink" Target="https://reg.mju.ac.th/registrar/class_info_2.asp?backto=home&amp;option=0&amp;courseid=12420&amp;acadyear=2567&amp;semester=1&amp;avs793821952=270" TargetMode="External"/><Relationship Id="rId178" Type="http://schemas.openxmlformats.org/officeDocument/2006/relationships/hyperlink" Target="https://reg.mju.ac.th/registrar/class_info_2.asp?backto=home&amp;option=0&amp;courseid=12498&amp;acadyear=2567&amp;semester=1&amp;avs793821952=291" TargetMode="External"/><Relationship Id="rId301" Type="http://schemas.openxmlformats.org/officeDocument/2006/relationships/hyperlink" Target="https://reg.mju.ac.th/registrar/class_info_2.asp?backto=home&amp;option=0&amp;courseid=8896046&amp;acadyear=2567&amp;semester=2&amp;avs1007185455=104" TargetMode="External"/><Relationship Id="rId322" Type="http://schemas.openxmlformats.org/officeDocument/2006/relationships/hyperlink" Target="https://reg.mju.ac.th/registrar/class_info_2.asp?backto=home&amp;option=0&amp;courseid=8896118&amp;acadyear=2567&amp;semester=2&amp;avs1007185455=125" TargetMode="External"/><Relationship Id="rId343" Type="http://schemas.openxmlformats.org/officeDocument/2006/relationships/hyperlink" Target="https://reg.mju.ac.th/registrar/class_info_2.asp?backto=home&amp;option=0&amp;courseid=8896170&amp;acadyear=2567&amp;semester=2&amp;avs1007185455=146" TargetMode="External"/><Relationship Id="rId364" Type="http://schemas.openxmlformats.org/officeDocument/2006/relationships/hyperlink" Target="https://reg.mju.ac.th/registrar/class_info_2.asp?backto=home&amp;option=0&amp;courseid=8890584&amp;acadyear=2567&amp;semester=2&amp;avs1007185455=167" TargetMode="External"/><Relationship Id="rId61" Type="http://schemas.openxmlformats.org/officeDocument/2006/relationships/hyperlink" Target="https://reg.mju.ac.th/registrar/class_info_2.asp?backto=home&amp;option=0&amp;courseid=8896025&amp;acadyear=2567&amp;semester=1&amp;avs793821952=168" TargetMode="External"/><Relationship Id="rId82" Type="http://schemas.openxmlformats.org/officeDocument/2006/relationships/hyperlink" Target="https://reg.mju.ac.th/registrar/class_info_2.asp?backto=home&amp;option=0&amp;courseid=8896049&amp;acadyear=2567&amp;semester=1&amp;avs793821952=190" TargetMode="External"/><Relationship Id="rId199" Type="http://schemas.openxmlformats.org/officeDocument/2006/relationships/hyperlink" Target="https://reg.mju.ac.th/registrar/class_info_2.asp?backto=home&amp;option=0&amp;courseid=8891300&amp;acadyear=2567&amp;semester=1&amp;avs793821952=312" TargetMode="External"/><Relationship Id="rId203" Type="http://schemas.openxmlformats.org/officeDocument/2006/relationships/hyperlink" Target="https://reg.mju.ac.th/registrar/class_info_2.asp?backto=home&amp;option=0&amp;courseid=8895629&amp;acadyear=2567&amp;semester=2&amp;avs1007185455=6" TargetMode="External"/><Relationship Id="rId385" Type="http://schemas.openxmlformats.org/officeDocument/2006/relationships/hyperlink" Target="https://reg.mju.ac.th/registrar/class_info_2.asp?backto=home&amp;option=0&amp;courseid=8890892&amp;acadyear=2567&amp;semester=2&amp;avs1007185455=188" TargetMode="External"/><Relationship Id="rId19" Type="http://schemas.openxmlformats.org/officeDocument/2006/relationships/hyperlink" Target="https://reg.mju.ac.th/registrar/class_info_2.asp?backto=home&amp;option=0&amp;courseid=8896681&amp;acadyear=2567&amp;semester=1&amp;avs793821952=126" TargetMode="External"/><Relationship Id="rId224" Type="http://schemas.openxmlformats.org/officeDocument/2006/relationships/hyperlink" Target="https://reg.mju.ac.th/registrar/class_info_2.asp?backto=home&amp;option=0&amp;courseid=8896684&amp;acadyear=2567&amp;semester=2&amp;avs1007185455=27" TargetMode="External"/><Relationship Id="rId245" Type="http://schemas.openxmlformats.org/officeDocument/2006/relationships/hyperlink" Target="https://reg.mju.ac.th/registrar/class_info_2.asp?backto=home&amp;option=0&amp;courseid=8898953&amp;acadyear=2567&amp;semester=2&amp;avs1007185455=48" TargetMode="External"/><Relationship Id="rId266" Type="http://schemas.openxmlformats.org/officeDocument/2006/relationships/hyperlink" Target="https://reg.mju.ac.th/registrar/class_info_2.asp?backto=home&amp;option=0&amp;courseid=8896028&amp;acadyear=2567&amp;semester=2&amp;avs1007185455=69" TargetMode="External"/><Relationship Id="rId287" Type="http://schemas.openxmlformats.org/officeDocument/2006/relationships/hyperlink" Target="https://reg.mju.ac.th/registrar/class_info_2.asp?backto=home&amp;option=0&amp;courseid=8898014&amp;acadyear=2567&amp;semester=2&amp;avs1007185455=90" TargetMode="External"/><Relationship Id="rId410" Type="http://schemas.openxmlformats.org/officeDocument/2006/relationships/hyperlink" Target="https://reg.mju.ac.th/registrar/class_info_2.asp?backto=home&amp;option=0&amp;courseid=12499&amp;acadyear=2567&amp;semester=2&amp;avs1007185455=213" TargetMode="External"/><Relationship Id="rId431" Type="http://schemas.openxmlformats.org/officeDocument/2006/relationships/hyperlink" Target="https://reg.mju.ac.th/registrar/class_info_2.asp?backto=home&amp;option=0&amp;courseid=8898092&amp;acadyear=2567&amp;semester=1&amp;avs1007257115=6" TargetMode="External"/><Relationship Id="rId30" Type="http://schemas.openxmlformats.org/officeDocument/2006/relationships/hyperlink" Target="https://reg.mju.ac.th/registrar/class_info_2.asp?backto=home&amp;option=0&amp;courseid=8896684&amp;acadyear=2567&amp;semester=1&amp;avs793821952=137" TargetMode="External"/><Relationship Id="rId105" Type="http://schemas.openxmlformats.org/officeDocument/2006/relationships/hyperlink" Target="https://reg.mju.ac.th/registrar/class_info_2.asp?backto=home&amp;option=0&amp;courseid=8896115&amp;acadyear=2567&amp;semester=1&amp;avs793821952=216" TargetMode="External"/><Relationship Id="rId126" Type="http://schemas.openxmlformats.org/officeDocument/2006/relationships/hyperlink" Target="https://reg.mju.ac.th/registrar/class_info_2.asp?backto=home&amp;option=0&amp;courseid=8895564&amp;acadyear=2567&amp;semester=1&amp;avs793821952=238" TargetMode="External"/><Relationship Id="rId147" Type="http://schemas.openxmlformats.org/officeDocument/2006/relationships/hyperlink" Target="https://reg.mju.ac.th/registrar/class_info_2.asp?backto=home&amp;option=0&amp;courseid=8893954&amp;acadyear=2567&amp;semester=1&amp;avs793821952=260" TargetMode="External"/><Relationship Id="rId168" Type="http://schemas.openxmlformats.org/officeDocument/2006/relationships/hyperlink" Target="https://reg.mju.ac.th/registrar/class_info_2.asp?backto=home&amp;option=0&amp;courseid=8891269&amp;acadyear=2567&amp;semester=1&amp;avs793821952=281" TargetMode="External"/><Relationship Id="rId312" Type="http://schemas.openxmlformats.org/officeDocument/2006/relationships/hyperlink" Target="https://reg.mju.ac.th/registrar/class_info_2.asp?backto=home&amp;option=0&amp;courseid=8896075&amp;acadyear=2567&amp;semester=2&amp;avs1007185455=115" TargetMode="External"/><Relationship Id="rId333" Type="http://schemas.openxmlformats.org/officeDocument/2006/relationships/hyperlink" Target="https://reg.mju.ac.th/registrar/class_info_2.asp?backto=home&amp;option=0&amp;courseid=8896147&amp;acadyear=2567&amp;semester=2&amp;avs1007185455=136" TargetMode="External"/><Relationship Id="rId354" Type="http://schemas.openxmlformats.org/officeDocument/2006/relationships/hyperlink" Target="https://reg.mju.ac.th/registrar/class_info_2.asp?backto=home&amp;option=0&amp;courseid=8894390&amp;acadyear=2567&amp;semester=2&amp;avs1007185455=157" TargetMode="External"/><Relationship Id="rId51" Type="http://schemas.openxmlformats.org/officeDocument/2006/relationships/hyperlink" Target="https://reg.mju.ac.th/registrar/class_info_2.asp?backto=home&amp;option=0&amp;courseid=8898093&amp;acadyear=2567&amp;semester=1&amp;avs793821952=158" TargetMode="External"/><Relationship Id="rId72" Type="http://schemas.openxmlformats.org/officeDocument/2006/relationships/hyperlink" Target="https://reg.mju.ac.th/registrar/class_info_2.asp?backto=home&amp;option=0&amp;courseid=8896031&amp;acadyear=2567&amp;semester=1&amp;avs793821952=179" TargetMode="External"/><Relationship Id="rId93" Type="http://schemas.openxmlformats.org/officeDocument/2006/relationships/hyperlink" Target="https://reg.mju.ac.th/registrar/class_info_2.asp?backto=home&amp;option=0&amp;courseid=8896046&amp;acadyear=2567&amp;semester=1&amp;avs793821952=203" TargetMode="External"/><Relationship Id="rId189" Type="http://schemas.openxmlformats.org/officeDocument/2006/relationships/hyperlink" Target="https://reg.mju.ac.th/registrar/class_info_2.asp?backto=home&amp;option=0&amp;courseid=8895565&amp;acadyear=2567&amp;semester=1&amp;avs793821952=302" TargetMode="External"/><Relationship Id="rId375" Type="http://schemas.openxmlformats.org/officeDocument/2006/relationships/hyperlink" Target="https://reg.mju.ac.th/registrar/class_info_2.asp?backto=home&amp;option=0&amp;courseid=8888983&amp;acadyear=2567&amp;semester=2&amp;avs1007185455=178" TargetMode="External"/><Relationship Id="rId396" Type="http://schemas.openxmlformats.org/officeDocument/2006/relationships/hyperlink" Target="https://reg.mju.ac.th/registrar/class_info_2.asp?backto=home&amp;option=0&amp;courseid=12415&amp;acadyear=2567&amp;semester=2&amp;avs1007185455=199" TargetMode="External"/><Relationship Id="rId3" Type="http://schemas.openxmlformats.org/officeDocument/2006/relationships/hyperlink" Target="https://reg.mju.ac.th/registrar/class_info_2.asp?backto=home&amp;option=0&amp;courseid=8895629&amp;acadyear=2567&amp;semester=1&amp;avs793821952=110" TargetMode="External"/><Relationship Id="rId214" Type="http://schemas.openxmlformats.org/officeDocument/2006/relationships/hyperlink" Target="https://reg.mju.ac.th/registrar/class_info_2.asp?backto=home&amp;option=0&amp;courseid=8896036&amp;acadyear=2567&amp;semester=2&amp;avs1007185455=17" TargetMode="External"/><Relationship Id="rId235" Type="http://schemas.openxmlformats.org/officeDocument/2006/relationships/hyperlink" Target="https://reg.mju.ac.th/registrar/class_info_2.asp?backto=home&amp;option=0&amp;courseid=8897142&amp;acadyear=2567&amp;semester=2&amp;avs1007185455=38" TargetMode="External"/><Relationship Id="rId256" Type="http://schemas.openxmlformats.org/officeDocument/2006/relationships/hyperlink" Target="https://reg.mju.ac.th/registrar/class_info_2.asp?backto=home&amp;option=0&amp;courseid=8898098&amp;acadyear=2567&amp;semester=2&amp;avs1007185455=59" TargetMode="External"/><Relationship Id="rId277" Type="http://schemas.openxmlformats.org/officeDocument/2006/relationships/hyperlink" Target="https://reg.mju.ac.th/registrar/class_info_2.asp?backto=home&amp;option=0&amp;courseid=8896031&amp;acadyear=2567&amp;semester=2&amp;avs1007185455=80" TargetMode="External"/><Relationship Id="rId298" Type="http://schemas.openxmlformats.org/officeDocument/2006/relationships/hyperlink" Target="https://reg.mju.ac.th/registrar/class_info_2.asp?backto=home&amp;option=0&amp;courseid=8896053&amp;acadyear=2567&amp;semester=2&amp;avs1007185455=101" TargetMode="External"/><Relationship Id="rId400" Type="http://schemas.openxmlformats.org/officeDocument/2006/relationships/hyperlink" Target="https://reg.mju.ac.th/registrar/class_info_2.asp?backto=home&amp;option=0&amp;courseid=12424&amp;acadyear=2567&amp;semester=2&amp;avs1007185455=203" TargetMode="External"/><Relationship Id="rId421" Type="http://schemas.openxmlformats.org/officeDocument/2006/relationships/hyperlink" Target="https://reg.mju.ac.th/registrar/class_info_2.asp?backto=home&amp;option=0&amp;courseid=8893939&amp;acadyear=2567&amp;semester=2&amp;avs1007185455=224" TargetMode="External"/><Relationship Id="rId442" Type="http://schemas.openxmlformats.org/officeDocument/2006/relationships/hyperlink" Target="https://reg.mju.ac.th/registrar/class_info_2.asp?backto=home&amp;option=0&amp;courseid=8898968&amp;acadyear=2567&amp;semester=2&amp;avs1007257115=20" TargetMode="External"/><Relationship Id="rId116" Type="http://schemas.openxmlformats.org/officeDocument/2006/relationships/hyperlink" Target="https://reg.mju.ac.th/registrar/class_info_2.asp?backto=home&amp;option=0&amp;courseid=8896161&amp;acadyear=2567&amp;semester=1&amp;avs793821952=227" TargetMode="External"/><Relationship Id="rId137" Type="http://schemas.openxmlformats.org/officeDocument/2006/relationships/hyperlink" Target="https://reg.mju.ac.th/registrar/class_info_2.asp?backto=home&amp;option=0&amp;courseid=8888983&amp;acadyear=2567&amp;semester=1&amp;avs793821952=249" TargetMode="External"/><Relationship Id="rId158" Type="http://schemas.openxmlformats.org/officeDocument/2006/relationships/hyperlink" Target="https://reg.mju.ac.th/registrar/class_info_2.asp?backto=home&amp;option=0&amp;courseid=12421&amp;acadyear=2567&amp;semester=1&amp;avs793821952=271" TargetMode="External"/><Relationship Id="rId302" Type="http://schemas.openxmlformats.org/officeDocument/2006/relationships/hyperlink" Target="https://reg.mju.ac.th/registrar/class_info_2.asp?backto=home&amp;option=0&amp;courseid=8896046&amp;acadyear=2567&amp;semester=2&amp;avs1007185455=105" TargetMode="External"/><Relationship Id="rId323" Type="http://schemas.openxmlformats.org/officeDocument/2006/relationships/hyperlink" Target="https://reg.mju.ac.th/registrar/class_info_2.asp?backto=home&amp;option=0&amp;courseid=8896119&amp;acadyear=2567&amp;semester=2&amp;avs1007185455=126" TargetMode="External"/><Relationship Id="rId344" Type="http://schemas.openxmlformats.org/officeDocument/2006/relationships/hyperlink" Target="https://reg.mju.ac.th/registrar/class_info_2.asp?backto=home&amp;option=0&amp;courseid=8896167&amp;acadyear=2567&amp;semester=2&amp;avs1007185455=147" TargetMode="External"/><Relationship Id="rId20" Type="http://schemas.openxmlformats.org/officeDocument/2006/relationships/hyperlink" Target="https://reg.mju.ac.th/registrar/class_info_2.asp?backto=home&amp;option=0&amp;courseid=8896681&amp;acadyear=2567&amp;semester=1&amp;avs793821952=127" TargetMode="External"/><Relationship Id="rId41" Type="http://schemas.openxmlformats.org/officeDocument/2006/relationships/hyperlink" Target="https://reg.mju.ac.th/registrar/class_info_2.asp?backto=home&amp;option=0&amp;courseid=8897147&amp;acadyear=2567&amp;semester=1&amp;avs793821952=148" TargetMode="External"/><Relationship Id="rId62" Type="http://schemas.openxmlformats.org/officeDocument/2006/relationships/hyperlink" Target="https://reg.mju.ac.th/registrar/class_info_2.asp?backto=home&amp;option=0&amp;courseid=8896025&amp;acadyear=2567&amp;semester=1&amp;avs793821952=169" TargetMode="External"/><Relationship Id="rId83" Type="http://schemas.openxmlformats.org/officeDocument/2006/relationships/hyperlink" Target="https://reg.mju.ac.th/registrar/class_info_2.asp?backto=home&amp;option=0&amp;courseid=8896051&amp;acadyear=2567&amp;semester=1&amp;avs793821952=192" TargetMode="External"/><Relationship Id="rId179" Type="http://schemas.openxmlformats.org/officeDocument/2006/relationships/hyperlink" Target="https://reg.mju.ac.th/registrar/class_info_2.asp?backto=home&amp;option=0&amp;courseid=12498&amp;acadyear=2567&amp;semester=1&amp;avs793821952=292" TargetMode="External"/><Relationship Id="rId365" Type="http://schemas.openxmlformats.org/officeDocument/2006/relationships/hyperlink" Target="https://reg.mju.ac.th/registrar/class_info_2.asp?backto=home&amp;option=0&amp;courseid=8890584&amp;acadyear=2567&amp;semester=2&amp;avs1007185455=168" TargetMode="External"/><Relationship Id="rId386" Type="http://schemas.openxmlformats.org/officeDocument/2006/relationships/hyperlink" Target="https://reg.mju.ac.th/registrar/class_info_2.asp?backto=home&amp;option=0&amp;courseid=8890892&amp;acadyear=2567&amp;semester=2&amp;avs1007185455=189" TargetMode="External"/><Relationship Id="rId190" Type="http://schemas.openxmlformats.org/officeDocument/2006/relationships/hyperlink" Target="https://reg.mju.ac.th/registrar/class_info_2.asp?backto=home&amp;option=0&amp;courseid=8890315&amp;acadyear=2567&amp;semester=1&amp;avs793821952=303" TargetMode="External"/><Relationship Id="rId204" Type="http://schemas.openxmlformats.org/officeDocument/2006/relationships/hyperlink" Target="https://reg.mju.ac.th/registrar/class_info_2.asp?backto=home&amp;option=0&amp;courseid=8895629&amp;acadyear=2567&amp;semester=2&amp;avs1007185455=7" TargetMode="External"/><Relationship Id="rId225" Type="http://schemas.openxmlformats.org/officeDocument/2006/relationships/hyperlink" Target="https://reg.mju.ac.th/registrar/class_info_2.asp?backto=home&amp;option=0&amp;courseid=8896697&amp;acadyear=2567&amp;semester=2&amp;avs1007185455=28" TargetMode="External"/><Relationship Id="rId246" Type="http://schemas.openxmlformats.org/officeDocument/2006/relationships/hyperlink" Target="https://reg.mju.ac.th/registrar/class_info_2.asp?backto=home&amp;option=0&amp;courseid=8896702&amp;acadyear=2567&amp;semester=2&amp;avs1007185455=49" TargetMode="External"/><Relationship Id="rId267" Type="http://schemas.openxmlformats.org/officeDocument/2006/relationships/hyperlink" Target="https://reg.mju.ac.th/registrar/class_info_2.asp?backto=home&amp;option=0&amp;courseid=8896028&amp;acadyear=2567&amp;semester=2&amp;avs1007185455=70" TargetMode="External"/><Relationship Id="rId288" Type="http://schemas.openxmlformats.org/officeDocument/2006/relationships/hyperlink" Target="https://reg.mju.ac.th/registrar/class_info_2.asp?backto=home&amp;option=0&amp;courseid=8898014&amp;acadyear=2567&amp;semester=2&amp;avs1007185455=91" TargetMode="External"/><Relationship Id="rId411" Type="http://schemas.openxmlformats.org/officeDocument/2006/relationships/hyperlink" Target="https://reg.mju.ac.th/registrar/class_info_2.asp?backto=home&amp;option=0&amp;courseid=8893925&amp;acadyear=2567&amp;semester=2&amp;avs1007185455=214" TargetMode="External"/><Relationship Id="rId432" Type="http://schemas.openxmlformats.org/officeDocument/2006/relationships/hyperlink" Target="https://reg.mju.ac.th/registrar/class_info_2.asp?backto=home&amp;option=0&amp;courseid=8898096&amp;acadyear=2567&amp;semester=1&amp;avs1007257115=7" TargetMode="External"/><Relationship Id="rId106" Type="http://schemas.openxmlformats.org/officeDocument/2006/relationships/hyperlink" Target="https://reg.mju.ac.th/registrar/class_info_2.asp?backto=home&amp;option=0&amp;courseid=8896115&amp;acadyear=2567&amp;semester=1&amp;avs793821952=217" TargetMode="External"/><Relationship Id="rId127" Type="http://schemas.openxmlformats.org/officeDocument/2006/relationships/hyperlink" Target="https://reg.mju.ac.th/registrar/class_info_2.asp?backto=home&amp;option=0&amp;courseid=8893958&amp;acadyear=2567&amp;semester=1&amp;avs793821952=239" TargetMode="External"/><Relationship Id="rId313" Type="http://schemas.openxmlformats.org/officeDocument/2006/relationships/hyperlink" Target="https://reg.mju.ac.th/registrar/class_info_2.asp?backto=home&amp;option=0&amp;courseid=8896087&amp;acadyear=2567&amp;semester=2&amp;avs1007185455=116" TargetMode="External"/><Relationship Id="rId10" Type="http://schemas.openxmlformats.org/officeDocument/2006/relationships/hyperlink" Target="https://reg.mju.ac.th/registrar/class_info_2.asp?backto=home&amp;option=0&amp;courseid=8896190&amp;acadyear=2567&amp;semester=1&amp;avs793821952=117" TargetMode="External"/><Relationship Id="rId31" Type="http://schemas.openxmlformats.org/officeDocument/2006/relationships/hyperlink" Target="https://reg.mju.ac.th/registrar/class_info_2.asp?backto=home&amp;option=0&amp;courseid=8896697&amp;acadyear=2567&amp;semester=1&amp;avs793821952=138" TargetMode="External"/><Relationship Id="rId52" Type="http://schemas.openxmlformats.org/officeDocument/2006/relationships/hyperlink" Target="https://reg.mju.ac.th/registrar/class_info_2.asp?backto=home&amp;option=0&amp;courseid=8898093&amp;acadyear=2567&amp;semester=1&amp;avs793821952=159" TargetMode="External"/><Relationship Id="rId73" Type="http://schemas.openxmlformats.org/officeDocument/2006/relationships/hyperlink" Target="https://reg.mju.ac.th/registrar/class_info_2.asp?backto=home&amp;option=0&amp;courseid=8896031&amp;acadyear=2567&amp;semester=1&amp;avs793821952=180" TargetMode="External"/><Relationship Id="rId94" Type="http://schemas.openxmlformats.org/officeDocument/2006/relationships/hyperlink" Target="https://reg.mju.ac.th/registrar/class_info_2.asp?backto=home&amp;option=0&amp;courseid=8896046&amp;acadyear=2567&amp;semester=1&amp;avs793821952=204" TargetMode="External"/><Relationship Id="rId148" Type="http://schemas.openxmlformats.org/officeDocument/2006/relationships/hyperlink" Target="https://reg.mju.ac.th/registrar/class_info_2.asp?backto=home&amp;option=0&amp;courseid=11498&amp;acadyear=2567&amp;semester=1&amp;avs793821952=261" TargetMode="External"/><Relationship Id="rId169" Type="http://schemas.openxmlformats.org/officeDocument/2006/relationships/hyperlink" Target="https://reg.mju.ac.th/registrar/class_info_2.asp?backto=home&amp;option=0&amp;courseid=8894386&amp;acadyear=2567&amp;semester=1&amp;avs793821952=282" TargetMode="External"/><Relationship Id="rId334" Type="http://schemas.openxmlformats.org/officeDocument/2006/relationships/hyperlink" Target="https://reg.mju.ac.th/registrar/class_info_2.asp?backto=home&amp;option=0&amp;courseid=8896149&amp;acadyear=2567&amp;semester=2&amp;avs1007185455=137" TargetMode="External"/><Relationship Id="rId355" Type="http://schemas.openxmlformats.org/officeDocument/2006/relationships/hyperlink" Target="https://reg.mju.ac.th/registrar/class_info_2.asp?backto=home&amp;option=0&amp;courseid=8894391&amp;acadyear=2567&amp;semester=2&amp;avs1007185455=158" TargetMode="External"/><Relationship Id="rId376" Type="http://schemas.openxmlformats.org/officeDocument/2006/relationships/hyperlink" Target="https://reg.mju.ac.th/registrar/class_info_2.asp?backto=home&amp;option=0&amp;courseid=8888983&amp;acadyear=2567&amp;semester=2&amp;avs1007185455=179" TargetMode="External"/><Relationship Id="rId397" Type="http://schemas.openxmlformats.org/officeDocument/2006/relationships/hyperlink" Target="https://reg.mju.ac.th/registrar/class_info_2.asp?backto=home&amp;option=0&amp;courseid=8895131&amp;acadyear=2567&amp;semester=2&amp;avs1007185455=200" TargetMode="External"/><Relationship Id="rId4" Type="http://schemas.openxmlformats.org/officeDocument/2006/relationships/hyperlink" Target="https://reg.mju.ac.th/registrar/class_info_2.asp?backto=home&amp;option=0&amp;courseid=8896182&amp;acadyear=2567&amp;semester=1&amp;avs793821952=111" TargetMode="External"/><Relationship Id="rId180" Type="http://schemas.openxmlformats.org/officeDocument/2006/relationships/hyperlink" Target="https://reg.mju.ac.th/registrar/class_info_2.asp?backto=home&amp;option=0&amp;courseid=12499&amp;acadyear=2567&amp;semester=1&amp;avs793821952=293" TargetMode="External"/><Relationship Id="rId215" Type="http://schemas.openxmlformats.org/officeDocument/2006/relationships/hyperlink" Target="https://reg.mju.ac.th/registrar/class_info_2.asp?backto=home&amp;option=0&amp;courseid=8896039&amp;acadyear=2567&amp;semester=2&amp;avs1007185455=18" TargetMode="External"/><Relationship Id="rId236" Type="http://schemas.openxmlformats.org/officeDocument/2006/relationships/hyperlink" Target="https://reg.mju.ac.th/registrar/class_info_2.asp?backto=home&amp;option=0&amp;courseid=8896700&amp;acadyear=2567&amp;semester=2&amp;avs1007185455=39" TargetMode="External"/><Relationship Id="rId257" Type="http://schemas.openxmlformats.org/officeDocument/2006/relationships/hyperlink" Target="https://reg.mju.ac.th/registrar/class_info_2.asp?backto=home&amp;option=0&amp;courseid=8898098&amp;acadyear=2567&amp;semester=2&amp;avs1007185455=60" TargetMode="External"/><Relationship Id="rId278" Type="http://schemas.openxmlformats.org/officeDocument/2006/relationships/hyperlink" Target="https://reg.mju.ac.th/registrar/class_info_2.asp?backto=home&amp;option=0&amp;courseid=8896031&amp;acadyear=2567&amp;semester=2&amp;avs1007185455=81" TargetMode="External"/><Relationship Id="rId401" Type="http://schemas.openxmlformats.org/officeDocument/2006/relationships/hyperlink" Target="https://reg.mju.ac.th/registrar/class_info_2.asp?backto=home&amp;option=0&amp;courseid=12430&amp;acadyear=2567&amp;semester=2&amp;avs1007185455=204" TargetMode="External"/><Relationship Id="rId422" Type="http://schemas.openxmlformats.org/officeDocument/2006/relationships/hyperlink" Target="https://reg.mju.ac.th/registrar/class_info_2.asp?backto=home&amp;option=0&amp;courseid=8890844&amp;acadyear=2567&amp;semester=2&amp;avs1007185455=225" TargetMode="External"/><Relationship Id="rId443" Type="http://schemas.openxmlformats.org/officeDocument/2006/relationships/hyperlink" Target="https://reg.mju.ac.th/registrar/class_info_2.asp?backto=home&amp;option=0&amp;courseid=8898969&amp;acadyear=2567&amp;semester=2&amp;avs1007257115=21" TargetMode="External"/><Relationship Id="rId303" Type="http://schemas.openxmlformats.org/officeDocument/2006/relationships/hyperlink" Target="https://reg.mju.ac.th/registrar/class_info_2.asp?backto=home&amp;option=0&amp;courseid=8896046&amp;acadyear=2567&amp;semester=2&amp;avs1007185455=106" TargetMode="External"/><Relationship Id="rId42" Type="http://schemas.openxmlformats.org/officeDocument/2006/relationships/hyperlink" Target="https://reg.mju.ac.th/registrar/class_info_2.asp?backto=home&amp;option=0&amp;courseid=8897150&amp;acadyear=2567&amp;semester=1&amp;avs793821952=149" TargetMode="External"/><Relationship Id="rId84" Type="http://schemas.openxmlformats.org/officeDocument/2006/relationships/hyperlink" Target="https://reg.mju.ac.th/registrar/class_info_2.asp?backto=home&amp;option=0&amp;courseid=8896052&amp;acadyear=2567&amp;semester=1&amp;avs793821952=193" TargetMode="External"/><Relationship Id="rId138" Type="http://schemas.openxmlformats.org/officeDocument/2006/relationships/hyperlink" Target="https://reg.mju.ac.th/registrar/class_info_2.asp?backto=home&amp;option=0&amp;courseid=8888983&amp;acadyear=2567&amp;semester=1&amp;avs793821952=250" TargetMode="External"/><Relationship Id="rId345" Type="http://schemas.openxmlformats.org/officeDocument/2006/relationships/hyperlink" Target="https://reg.mju.ac.th/registrar/class_info_2.asp?backto=home&amp;option=0&amp;courseid=8896175&amp;acadyear=2567&amp;semester=2&amp;avs1007185455=148" TargetMode="External"/><Relationship Id="rId387" Type="http://schemas.openxmlformats.org/officeDocument/2006/relationships/hyperlink" Target="https://reg.mju.ac.th/registrar/class_info_2.asp?backto=home&amp;option=0&amp;courseid=8890892&amp;acadyear=2567&amp;semester=2&amp;avs1007185455=190" TargetMode="External"/><Relationship Id="rId191" Type="http://schemas.openxmlformats.org/officeDocument/2006/relationships/hyperlink" Target="https://reg.mju.ac.th/registrar/class_info_2.asp?backto=home&amp;option=0&amp;courseid=8890316&amp;acadyear=2567&amp;semester=1&amp;avs793821952=304" TargetMode="External"/><Relationship Id="rId205" Type="http://schemas.openxmlformats.org/officeDocument/2006/relationships/hyperlink" Target="https://reg.mju.ac.th/registrar/class_info_2.asp?backto=home&amp;option=0&amp;courseid=8896177&amp;acadyear=2567&amp;semester=2&amp;avs1007185455=8" TargetMode="External"/><Relationship Id="rId247" Type="http://schemas.openxmlformats.org/officeDocument/2006/relationships/hyperlink" Target="https://reg.mju.ac.th/registrar/class_info_2.asp?backto=home&amp;option=0&amp;courseid=8897093&amp;acadyear=2567&amp;semester=2&amp;avs1007185455=50" TargetMode="External"/><Relationship Id="rId412" Type="http://schemas.openxmlformats.org/officeDocument/2006/relationships/hyperlink" Target="https://reg.mju.ac.th/registrar/class_info_2.asp?backto=home&amp;option=0&amp;courseid=8893913&amp;acadyear=2567&amp;semester=2&amp;avs1007185455=215" TargetMode="External"/><Relationship Id="rId107" Type="http://schemas.openxmlformats.org/officeDocument/2006/relationships/hyperlink" Target="https://reg.mju.ac.th/registrar/class_info_2.asp?backto=home&amp;option=0&amp;courseid=8896116&amp;acadyear=2567&amp;semester=1&amp;avs793821952=218" TargetMode="External"/><Relationship Id="rId289" Type="http://schemas.openxmlformats.org/officeDocument/2006/relationships/hyperlink" Target="https://reg.mju.ac.th/registrar/class_info_2.asp?backto=home&amp;option=0&amp;courseid=8896041&amp;acadyear=2567&amp;semester=2&amp;avs1007185455=92" TargetMode="External"/><Relationship Id="rId11" Type="http://schemas.openxmlformats.org/officeDocument/2006/relationships/hyperlink" Target="https://reg.mju.ac.th/registrar/class_info_2.asp?backto=home&amp;option=0&amp;courseid=8896191&amp;acadyear=2567&amp;semester=1&amp;avs793821952=118" TargetMode="External"/><Relationship Id="rId53" Type="http://schemas.openxmlformats.org/officeDocument/2006/relationships/hyperlink" Target="https://reg.mju.ac.th/registrar/class_info_2.asp?backto=home&amp;option=0&amp;courseid=8898954&amp;acadyear=2567&amp;semester=1&amp;avs793821952=160" TargetMode="External"/><Relationship Id="rId149" Type="http://schemas.openxmlformats.org/officeDocument/2006/relationships/hyperlink" Target="https://reg.mju.ac.th/registrar/class_info_2.asp?backto=home&amp;option=0&amp;courseid=8890897&amp;acadyear=2567&amp;semester=1&amp;avs793821952=262" TargetMode="External"/><Relationship Id="rId314" Type="http://schemas.openxmlformats.org/officeDocument/2006/relationships/hyperlink" Target="https://reg.mju.ac.th/registrar/class_info_2.asp?backto=home&amp;option=0&amp;courseid=8896093&amp;acadyear=2567&amp;semester=2&amp;avs1007185455=117" TargetMode="External"/><Relationship Id="rId356" Type="http://schemas.openxmlformats.org/officeDocument/2006/relationships/hyperlink" Target="https://reg.mju.ac.th/registrar/class_info_2.asp?backto=home&amp;option=0&amp;courseid=8894396&amp;acadyear=2567&amp;semester=2&amp;avs1007185455=159" TargetMode="External"/><Relationship Id="rId398" Type="http://schemas.openxmlformats.org/officeDocument/2006/relationships/hyperlink" Target="https://reg.mju.ac.th/registrar/class_info_2.asp?backto=home&amp;option=0&amp;courseid=12423&amp;acadyear=2567&amp;semester=2&amp;avs1007185455=201" TargetMode="External"/><Relationship Id="rId95" Type="http://schemas.openxmlformats.org/officeDocument/2006/relationships/hyperlink" Target="https://reg.mju.ac.th/registrar/class_info_2.asp?backto=home&amp;option=0&amp;courseid=8896059&amp;acadyear=2567&amp;semester=1&amp;avs793821952=205" TargetMode="External"/><Relationship Id="rId160" Type="http://schemas.openxmlformats.org/officeDocument/2006/relationships/hyperlink" Target="https://reg.mju.ac.th/registrar/class_info_2.asp?backto=home&amp;option=0&amp;courseid=12423&amp;acadyear=2567&amp;semester=1&amp;avs793821952=273" TargetMode="External"/><Relationship Id="rId216" Type="http://schemas.openxmlformats.org/officeDocument/2006/relationships/hyperlink" Target="https://reg.mju.ac.th/registrar/class_info_2.asp?backto=home&amp;option=0&amp;courseid=8896675&amp;acadyear=2567&amp;semester=2&amp;avs1007185455=19" TargetMode="External"/><Relationship Id="rId423" Type="http://schemas.openxmlformats.org/officeDocument/2006/relationships/hyperlink" Target="https://reg.mju.ac.th/registrar/class_info_2.asp?backto=home&amp;option=0&amp;courseid=8890844&amp;acadyear=2567&amp;semester=2&amp;avs1007185455=226" TargetMode="External"/><Relationship Id="rId258" Type="http://schemas.openxmlformats.org/officeDocument/2006/relationships/hyperlink" Target="https://reg.mju.ac.th/registrar/class_info_2.asp?backto=home&amp;option=0&amp;courseid=8898968&amp;acadyear=2567&amp;semester=2&amp;avs1007185455=61" TargetMode="External"/><Relationship Id="rId22" Type="http://schemas.openxmlformats.org/officeDocument/2006/relationships/hyperlink" Target="https://reg.mju.ac.th/registrar/class_info_2.asp?backto=home&amp;option=0&amp;courseid=8896686&amp;acadyear=2567&amp;semester=1&amp;avs793821952=129" TargetMode="External"/><Relationship Id="rId64" Type="http://schemas.openxmlformats.org/officeDocument/2006/relationships/hyperlink" Target="https://reg.mju.ac.th/registrar/class_info_2.asp?backto=home&amp;option=0&amp;courseid=8896030&amp;acadyear=2567&amp;semester=1&amp;avs793821952=171" TargetMode="External"/><Relationship Id="rId118" Type="http://schemas.openxmlformats.org/officeDocument/2006/relationships/hyperlink" Target="https://reg.mju.ac.th/registrar/class_info_2.asp?backto=home&amp;option=0&amp;courseid=8896165&amp;acadyear=2567&amp;semester=1&amp;avs793821952=229" TargetMode="External"/><Relationship Id="rId325" Type="http://schemas.openxmlformats.org/officeDocument/2006/relationships/hyperlink" Target="https://reg.mju.ac.th/registrar/class_info_2.asp?backto=home&amp;option=0&amp;courseid=8896120&amp;acadyear=2567&amp;semester=2&amp;avs1007185455=128" TargetMode="External"/><Relationship Id="rId367" Type="http://schemas.openxmlformats.org/officeDocument/2006/relationships/hyperlink" Target="https://reg.mju.ac.th/registrar/class_info_2.asp?backto=home&amp;option=0&amp;courseid=8888983&amp;acadyear=2567&amp;semester=2&amp;avs1007185455=170" TargetMode="External"/><Relationship Id="rId171" Type="http://schemas.openxmlformats.org/officeDocument/2006/relationships/hyperlink" Target="https://reg.mju.ac.th/registrar/class_info_2.asp?backto=home&amp;option=0&amp;courseid=12466&amp;acadyear=2567&amp;semester=1&amp;avs793821952=284" TargetMode="External"/><Relationship Id="rId227" Type="http://schemas.openxmlformats.org/officeDocument/2006/relationships/hyperlink" Target="https://reg.mju.ac.th/registrar/class_info_2.asp?backto=home&amp;option=0&amp;courseid=8896698&amp;acadyear=2567&amp;semester=2&amp;avs1007185455=30" TargetMode="External"/><Relationship Id="rId269" Type="http://schemas.openxmlformats.org/officeDocument/2006/relationships/hyperlink" Target="https://reg.mju.ac.th/registrar/class_info_2.asp?backto=home&amp;option=0&amp;courseid=8896028&amp;acadyear=2567&amp;semester=2&amp;avs1007185455=72" TargetMode="External"/><Relationship Id="rId434" Type="http://schemas.openxmlformats.org/officeDocument/2006/relationships/hyperlink" Target="https://reg.mju.ac.th/registrar/class_info_2.asp?backto=home&amp;option=0&amp;courseid=8898094&amp;acadyear=2567&amp;semester=1&amp;avs1007257115=9" TargetMode="External"/><Relationship Id="rId33" Type="http://schemas.openxmlformats.org/officeDocument/2006/relationships/hyperlink" Target="https://reg.mju.ac.th/registrar/class_info_2.asp?backto=home&amp;option=0&amp;courseid=8896697&amp;acadyear=2567&amp;semester=1&amp;avs793821952=140" TargetMode="External"/><Relationship Id="rId129" Type="http://schemas.openxmlformats.org/officeDocument/2006/relationships/hyperlink" Target="https://reg.mju.ac.th/registrar/class_info_2.asp?backto=home&amp;option=0&amp;courseid=8891453&amp;acadyear=2567&amp;semester=1&amp;avs793821952=241" TargetMode="External"/><Relationship Id="rId280" Type="http://schemas.openxmlformats.org/officeDocument/2006/relationships/hyperlink" Target="https://reg.mju.ac.th/registrar/class_info_2.asp?backto=home&amp;option=0&amp;courseid=8896031&amp;acadyear=2567&amp;semester=2&amp;avs1007185455=83" TargetMode="External"/><Relationship Id="rId336" Type="http://schemas.openxmlformats.org/officeDocument/2006/relationships/hyperlink" Target="https://reg.mju.ac.th/registrar/class_info_2.asp?backto=home&amp;option=0&amp;courseid=8896152&amp;acadyear=2567&amp;semester=2&amp;avs1007185455=139" TargetMode="External"/><Relationship Id="rId75" Type="http://schemas.openxmlformats.org/officeDocument/2006/relationships/hyperlink" Target="https://reg.mju.ac.th/registrar/class_info_2.asp?backto=home&amp;option=0&amp;courseid=8896031&amp;acadyear=2567&amp;semester=1&amp;avs793821952=182" TargetMode="External"/><Relationship Id="rId140" Type="http://schemas.openxmlformats.org/officeDocument/2006/relationships/hyperlink" Target="https://reg.mju.ac.th/registrar/class_info_2.asp?backto=home&amp;option=0&amp;courseid=8888984&amp;acadyear=2567&amp;semester=1&amp;avs793821952=252" TargetMode="External"/><Relationship Id="rId182" Type="http://schemas.openxmlformats.org/officeDocument/2006/relationships/hyperlink" Target="https://reg.mju.ac.th/registrar/class_info_2.asp?backto=home&amp;option=0&amp;courseid=8893896&amp;acadyear=2567&amp;semester=1&amp;avs793821952=295" TargetMode="External"/><Relationship Id="rId378" Type="http://schemas.openxmlformats.org/officeDocument/2006/relationships/hyperlink" Target="https://reg.mju.ac.th/registrar/class_info_2.asp?backto=home&amp;option=0&amp;courseid=8888983&amp;acadyear=2567&amp;semester=2&amp;avs1007185455=181" TargetMode="External"/><Relationship Id="rId403" Type="http://schemas.openxmlformats.org/officeDocument/2006/relationships/hyperlink" Target="https://reg.mju.ac.th/registrar/class_info_2.asp?backto=home&amp;option=0&amp;courseid=626362&amp;acadyear=2567&amp;semester=2&amp;avs1007185455=206" TargetMode="External"/><Relationship Id="rId6" Type="http://schemas.openxmlformats.org/officeDocument/2006/relationships/hyperlink" Target="https://reg.mju.ac.th/registrar/class_info_2.asp?backto=home&amp;option=0&amp;courseid=8896182&amp;acadyear=2567&amp;semester=1&amp;avs793821952=113" TargetMode="External"/><Relationship Id="rId238" Type="http://schemas.openxmlformats.org/officeDocument/2006/relationships/hyperlink" Target="https://reg.mju.ac.th/registrar/class_info_2.asp?backto=home&amp;option=0&amp;courseid=8897115&amp;acadyear=2567&amp;semester=2&amp;avs1007185455=41" TargetMode="External"/><Relationship Id="rId445" Type="http://schemas.openxmlformats.org/officeDocument/2006/relationships/hyperlink" Target="https://reg.mju.ac.th/registrar/class_info_2.asp?backto=home&amp;option=0&amp;courseid=8893938&amp;acadyear=2567&amp;semester=2&amp;avs1007257115=23" TargetMode="External"/><Relationship Id="rId291" Type="http://schemas.openxmlformats.org/officeDocument/2006/relationships/hyperlink" Target="https://reg.mju.ac.th/registrar/class_info_2.asp?backto=home&amp;option=0&amp;courseid=8896044&amp;acadyear=2567&amp;semester=2&amp;avs1007185455=94" TargetMode="External"/><Relationship Id="rId305" Type="http://schemas.openxmlformats.org/officeDocument/2006/relationships/hyperlink" Target="https://reg.mju.ac.th/registrar/class_info_2.asp?backto=home&amp;option=0&amp;courseid=8896046&amp;acadyear=2567&amp;semester=2&amp;avs1007185455=108" TargetMode="External"/><Relationship Id="rId347" Type="http://schemas.openxmlformats.org/officeDocument/2006/relationships/hyperlink" Target="https://reg.mju.ac.th/registrar/class_info_2.asp?backto=home&amp;option=0&amp;courseid=8892820&amp;acadyear=2567&amp;semester=2&amp;avs1007185455=150" TargetMode="External"/><Relationship Id="rId44" Type="http://schemas.openxmlformats.org/officeDocument/2006/relationships/hyperlink" Target="https://reg.mju.ac.th/registrar/class_info_2.asp?backto=home&amp;option=0&amp;courseid=8897091&amp;acadyear=2567&amp;semester=1&amp;avs793821952=151" TargetMode="External"/><Relationship Id="rId86" Type="http://schemas.openxmlformats.org/officeDocument/2006/relationships/hyperlink" Target="https://reg.mju.ac.th/registrar/class_info_2.asp?backto=home&amp;option=0&amp;courseid=8896057&amp;acadyear=2567&amp;semester=1&amp;avs793821952=196" TargetMode="External"/><Relationship Id="rId151" Type="http://schemas.openxmlformats.org/officeDocument/2006/relationships/hyperlink" Target="https://reg.mju.ac.th/registrar/class_info_2.asp?backto=home&amp;option=0&amp;courseid=12303&amp;acadyear=2567&amp;semester=1&amp;avs793821952=264" TargetMode="External"/><Relationship Id="rId389" Type="http://schemas.openxmlformats.org/officeDocument/2006/relationships/hyperlink" Target="https://reg.mju.ac.th/registrar/class_info_2.asp?backto=home&amp;option=0&amp;courseid=8893953&amp;acadyear=2567&amp;semester=2&amp;avs1007185455=192" TargetMode="External"/><Relationship Id="rId193" Type="http://schemas.openxmlformats.org/officeDocument/2006/relationships/hyperlink" Target="https://reg.mju.ac.th/registrar/class_info_2.asp?backto=home&amp;option=0&amp;courseid=8893914&amp;acadyear=2567&amp;semester=1&amp;avs793821952=306" TargetMode="External"/><Relationship Id="rId207" Type="http://schemas.openxmlformats.org/officeDocument/2006/relationships/hyperlink" Target="https://reg.mju.ac.th/registrar/class_info_2.asp?backto=home&amp;option=0&amp;courseid=8896185&amp;acadyear=2567&amp;semester=2&amp;avs1007185455=10" TargetMode="External"/><Relationship Id="rId249" Type="http://schemas.openxmlformats.org/officeDocument/2006/relationships/hyperlink" Target="https://reg.mju.ac.th/registrar/class_info_2.asp?backto=home&amp;option=0&amp;courseid=8897145&amp;acadyear=2567&amp;semester=2&amp;avs1007185455=52" TargetMode="External"/><Relationship Id="rId414" Type="http://schemas.openxmlformats.org/officeDocument/2006/relationships/hyperlink" Target="https://reg.mju.ac.th/registrar/class_info_2.asp?backto=home&amp;option=0&amp;courseid=8893932&amp;acadyear=2567&amp;semester=2&amp;avs1007185455=217" TargetMode="External"/><Relationship Id="rId13" Type="http://schemas.openxmlformats.org/officeDocument/2006/relationships/hyperlink" Target="https://reg.mju.ac.th/registrar/class_info_2.asp?backto=home&amp;option=0&amp;courseid=8896193&amp;acadyear=2567&amp;semester=1&amp;avs793821952=120" TargetMode="External"/><Relationship Id="rId109" Type="http://schemas.openxmlformats.org/officeDocument/2006/relationships/hyperlink" Target="https://reg.mju.ac.th/registrar/class_info_2.asp?backto=home&amp;option=0&amp;courseid=8896117&amp;acadyear=2567&amp;semester=1&amp;avs793821952=220" TargetMode="External"/><Relationship Id="rId260" Type="http://schemas.openxmlformats.org/officeDocument/2006/relationships/hyperlink" Target="https://reg.mju.ac.th/registrar/class_info_2.asp?backto=home&amp;option=0&amp;courseid=8898430&amp;acadyear=2567&amp;semester=2&amp;avs1007185455=63" TargetMode="External"/><Relationship Id="rId316" Type="http://schemas.openxmlformats.org/officeDocument/2006/relationships/hyperlink" Target="https://reg.mju.ac.th/registrar/class_info_2.asp?backto=home&amp;option=0&amp;courseid=8896096&amp;acadyear=2567&amp;semester=2&amp;avs1007185455=119" TargetMode="External"/><Relationship Id="rId55" Type="http://schemas.openxmlformats.org/officeDocument/2006/relationships/hyperlink" Target="https://reg.mju.ac.th/registrar/class_info_2.asp?backto=home&amp;option=0&amp;courseid=8898094&amp;acadyear=2567&amp;semester=1&amp;avs793821952=162" TargetMode="External"/><Relationship Id="rId97" Type="http://schemas.openxmlformats.org/officeDocument/2006/relationships/hyperlink" Target="https://reg.mju.ac.th/registrar/class_info_2.asp?backto=home&amp;option=0&amp;courseid=8896061&amp;acadyear=2567&amp;semester=1&amp;avs793821952=207" TargetMode="External"/><Relationship Id="rId120" Type="http://schemas.openxmlformats.org/officeDocument/2006/relationships/hyperlink" Target="https://reg.mju.ac.th/registrar/class_info_2.asp?backto=home&amp;option=0&amp;courseid=8896172&amp;acadyear=2567&amp;semester=1&amp;avs793821952=231" TargetMode="External"/><Relationship Id="rId358" Type="http://schemas.openxmlformats.org/officeDocument/2006/relationships/hyperlink" Target="https://reg.mju.ac.th/registrar/class_info_2.asp?backto=home&amp;option=0&amp;courseid=25498&amp;acadyear=2567&amp;semester=2&amp;avs1007185455=161" TargetMode="External"/><Relationship Id="rId162" Type="http://schemas.openxmlformats.org/officeDocument/2006/relationships/hyperlink" Target="https://reg.mju.ac.th/registrar/class_info_2.asp?backto=home&amp;option=0&amp;courseid=8893894&amp;acadyear=2567&amp;semester=1&amp;avs793821952=275" TargetMode="External"/><Relationship Id="rId218" Type="http://schemas.openxmlformats.org/officeDocument/2006/relationships/hyperlink" Target="https://reg.mju.ac.th/registrar/class_info_2.asp?backto=home&amp;option=0&amp;courseid=8896686&amp;acadyear=2567&amp;semester=2&amp;avs1007185455=21" TargetMode="External"/><Relationship Id="rId425" Type="http://schemas.openxmlformats.org/officeDocument/2006/relationships/hyperlink" Target="https://reg.mju.ac.th/registrar/class_info_2.asp?backto=home&amp;option=0&amp;courseid=8893883&amp;acadyear=2567&amp;semester=2&amp;avs1007185455=228" TargetMode="External"/><Relationship Id="rId271" Type="http://schemas.openxmlformats.org/officeDocument/2006/relationships/hyperlink" Target="https://reg.mju.ac.th/registrar/class_info_2.asp?backto=home&amp;option=0&amp;courseid=8896028&amp;acadyear=2567&amp;semester=2&amp;avs1007185455=74" TargetMode="External"/><Relationship Id="rId24" Type="http://schemas.openxmlformats.org/officeDocument/2006/relationships/hyperlink" Target="https://reg.mju.ac.th/registrar/class_info_2.asp?backto=home&amp;option=0&amp;courseid=8896686&amp;acadyear=2567&amp;semester=1&amp;avs793821952=131" TargetMode="External"/><Relationship Id="rId66" Type="http://schemas.openxmlformats.org/officeDocument/2006/relationships/hyperlink" Target="https://reg.mju.ac.th/registrar/class_info_2.asp?backto=home&amp;option=0&amp;courseid=8896030&amp;acadyear=2567&amp;semester=1&amp;avs793821952=173" TargetMode="External"/><Relationship Id="rId131" Type="http://schemas.openxmlformats.org/officeDocument/2006/relationships/hyperlink" Target="https://reg.mju.ac.th/registrar/class_info_2.asp?backto=home&amp;option=0&amp;courseid=8890584&amp;acadyear=2567&amp;semester=1&amp;avs793821952=243" TargetMode="External"/><Relationship Id="rId327" Type="http://schemas.openxmlformats.org/officeDocument/2006/relationships/hyperlink" Target="https://reg.mju.ac.th/registrar/class_info_2.asp?backto=home&amp;option=0&amp;courseid=8896121&amp;acadyear=2567&amp;semester=2&amp;avs1007185455=130" TargetMode="External"/><Relationship Id="rId369" Type="http://schemas.openxmlformats.org/officeDocument/2006/relationships/hyperlink" Target="https://reg.mju.ac.th/registrar/class_info_2.asp?backto=home&amp;option=0&amp;courseid=8888983&amp;acadyear=2567&amp;semester=2&amp;avs1007185455=172" TargetMode="External"/><Relationship Id="rId173" Type="http://schemas.openxmlformats.org/officeDocument/2006/relationships/hyperlink" Target="https://reg.mju.ac.th/registrar/class_info_2.asp?backto=home&amp;option=0&amp;courseid=12498&amp;acadyear=2567&amp;semester=1&amp;avs793821952=286" TargetMode="External"/><Relationship Id="rId229" Type="http://schemas.openxmlformats.org/officeDocument/2006/relationships/hyperlink" Target="https://reg.mju.ac.th/registrar/class_info_2.asp?backto=home&amp;option=0&amp;courseid=8896685&amp;acadyear=2567&amp;semester=2&amp;avs1007185455=32" TargetMode="External"/><Relationship Id="rId380" Type="http://schemas.openxmlformats.org/officeDocument/2006/relationships/hyperlink" Target="https://reg.mju.ac.th/registrar/class_info_2.asp?backto=home&amp;option=0&amp;courseid=8888983&amp;acadyear=2567&amp;semester=2&amp;avs1007185455=183" TargetMode="External"/><Relationship Id="rId436" Type="http://schemas.openxmlformats.org/officeDocument/2006/relationships/hyperlink" Target="https://reg.mju.ac.th/registrar/class_info_2.asp?backto=home&amp;option=0&amp;courseid=8896031&amp;acadyear=2567&amp;semester=1&amp;avs1007257115=11" TargetMode="External"/><Relationship Id="rId240" Type="http://schemas.openxmlformats.org/officeDocument/2006/relationships/hyperlink" Target="https://reg.mju.ac.th/registrar/class_info_2.asp?backto=home&amp;option=0&amp;courseid=8897130&amp;acadyear=2567&amp;semester=2&amp;avs1007185455=43" TargetMode="External"/><Relationship Id="rId35" Type="http://schemas.openxmlformats.org/officeDocument/2006/relationships/hyperlink" Target="https://reg.mju.ac.th/registrar/class_info_2.asp?backto=home&amp;option=0&amp;courseid=8897095&amp;acadyear=2567&amp;semester=1&amp;avs793821952=142" TargetMode="External"/><Relationship Id="rId77" Type="http://schemas.openxmlformats.org/officeDocument/2006/relationships/hyperlink" Target="https://reg.mju.ac.th/registrar/class_info_2.asp?backto=home&amp;option=0&amp;courseid=8898014&amp;acadyear=2567&amp;semester=1&amp;avs793821952=184" TargetMode="External"/><Relationship Id="rId100" Type="http://schemas.openxmlformats.org/officeDocument/2006/relationships/hyperlink" Target="https://reg.mju.ac.th/registrar/class_info_2.asp?backto=home&amp;option=0&amp;courseid=8896092&amp;acadyear=2567&amp;semester=1&amp;avs793821952=210" TargetMode="External"/><Relationship Id="rId282" Type="http://schemas.openxmlformats.org/officeDocument/2006/relationships/hyperlink" Target="https://reg.mju.ac.th/registrar/class_info_2.asp?backto=home&amp;option=0&amp;courseid=8896032&amp;acadyear=2567&amp;semester=2&amp;avs1007185455=85" TargetMode="External"/><Relationship Id="rId338" Type="http://schemas.openxmlformats.org/officeDocument/2006/relationships/hyperlink" Target="https://reg.mju.ac.th/registrar/class_info_2.asp?backto=home&amp;option=0&amp;courseid=8896160&amp;acadyear=2567&amp;semester=2&amp;avs1007185455=141" TargetMode="External"/><Relationship Id="rId8" Type="http://schemas.openxmlformats.org/officeDocument/2006/relationships/hyperlink" Target="https://reg.mju.ac.th/registrar/class_info_2.asp?backto=home&amp;option=0&amp;courseid=8896185&amp;acadyear=2567&amp;semester=1&amp;avs793821952=115" TargetMode="External"/><Relationship Id="rId142" Type="http://schemas.openxmlformats.org/officeDocument/2006/relationships/hyperlink" Target="https://reg.mju.ac.th/registrar/class_info_2.asp?backto=home&amp;option=0&amp;courseid=8888984&amp;acadyear=2567&amp;semester=1&amp;avs793821952=254" TargetMode="External"/><Relationship Id="rId184" Type="http://schemas.openxmlformats.org/officeDocument/2006/relationships/hyperlink" Target="https://reg.mju.ac.th/registrar/class_info_2.asp?backto=home&amp;option=0&amp;courseid=17411&amp;acadyear=2567&amp;semester=1&amp;avs793821952=297" TargetMode="External"/><Relationship Id="rId391" Type="http://schemas.openxmlformats.org/officeDocument/2006/relationships/hyperlink" Target="https://reg.mju.ac.th/registrar/class_info_2.asp?backto=home&amp;option=0&amp;courseid=8893887&amp;acadyear=2567&amp;semester=2&amp;avs1007185455=194" TargetMode="External"/><Relationship Id="rId405" Type="http://schemas.openxmlformats.org/officeDocument/2006/relationships/hyperlink" Target="https://reg.mju.ac.th/registrar/class_info_2.asp?backto=home&amp;option=0&amp;courseid=12466&amp;acadyear=2567&amp;semester=2&amp;avs1007185455=208" TargetMode="External"/><Relationship Id="rId447" Type="http://schemas.openxmlformats.org/officeDocument/2006/relationships/printerSettings" Target="../printerSettings/printerSettings3.bin"/><Relationship Id="rId251" Type="http://schemas.openxmlformats.org/officeDocument/2006/relationships/hyperlink" Target="https://reg.mju.ac.th/registrar/class_info_2.asp?backto=home&amp;option=0&amp;courseid=8898096&amp;acadyear=2567&amp;semester=2&amp;avs1007185455=54" TargetMode="External"/><Relationship Id="rId46" Type="http://schemas.openxmlformats.org/officeDocument/2006/relationships/hyperlink" Target="https://reg.mju.ac.th/registrar/class_info_2.asp?backto=home&amp;option=0&amp;courseid=8897144&amp;acadyear=2567&amp;semester=1&amp;avs793821952=153" TargetMode="External"/><Relationship Id="rId293" Type="http://schemas.openxmlformats.org/officeDocument/2006/relationships/hyperlink" Target="https://reg.mju.ac.th/registrar/class_info_2.asp?backto=home&amp;option=0&amp;courseid=8896048&amp;acadyear=2567&amp;semester=2&amp;avs1007185455=96" TargetMode="External"/><Relationship Id="rId307" Type="http://schemas.openxmlformats.org/officeDocument/2006/relationships/hyperlink" Target="https://reg.mju.ac.th/registrar/class_info_2.asp?backto=home&amp;option=0&amp;courseid=8896063&amp;acadyear=2567&amp;semester=2&amp;avs1007185455=110" TargetMode="External"/><Relationship Id="rId349" Type="http://schemas.openxmlformats.org/officeDocument/2006/relationships/hyperlink" Target="https://reg.mju.ac.th/registrar/class_info_2.asp?backto=home&amp;option=0&amp;courseid=16320&amp;acadyear=2567&amp;semester=2&amp;avs1007185455=152" TargetMode="External"/><Relationship Id="rId88" Type="http://schemas.openxmlformats.org/officeDocument/2006/relationships/hyperlink" Target="https://reg.mju.ac.th/registrar/class_info_2.asp?backto=home&amp;option=0&amp;courseid=8896046&amp;acadyear=2567&amp;semester=1&amp;avs793821952=198" TargetMode="External"/><Relationship Id="rId111" Type="http://schemas.openxmlformats.org/officeDocument/2006/relationships/hyperlink" Target="https://reg.mju.ac.th/registrar/class_info_2.asp?backto=home&amp;option=0&amp;courseid=8896144&amp;acadyear=2567&amp;semester=1&amp;avs793821952=222" TargetMode="External"/><Relationship Id="rId153" Type="http://schemas.openxmlformats.org/officeDocument/2006/relationships/hyperlink" Target="https://reg.mju.ac.th/registrar/class_info_2.asp?backto=home&amp;option=0&amp;courseid=626357&amp;acadyear=2567&amp;semester=1&amp;avs793821952=266" TargetMode="External"/><Relationship Id="rId195" Type="http://schemas.openxmlformats.org/officeDocument/2006/relationships/hyperlink" Target="https://reg.mju.ac.th/registrar/class_info_2.asp?backto=home&amp;option=0&amp;courseid=8893956&amp;acadyear=2567&amp;semester=1&amp;avs793821952=308" TargetMode="External"/><Relationship Id="rId209" Type="http://schemas.openxmlformats.org/officeDocument/2006/relationships/hyperlink" Target="https://reg.mju.ac.th/registrar/class_info_2.asp?backto=home&amp;option=0&amp;courseid=8896188&amp;acadyear=2567&amp;semester=2&amp;avs1007185455=12" TargetMode="External"/><Relationship Id="rId360" Type="http://schemas.openxmlformats.org/officeDocument/2006/relationships/hyperlink" Target="https://reg.mju.ac.th/registrar/class_info_2.asp?backto=home&amp;option=0&amp;courseid=8890584&amp;acadyear=2567&amp;semester=2&amp;avs1007185455=163" TargetMode="External"/><Relationship Id="rId416" Type="http://schemas.openxmlformats.org/officeDocument/2006/relationships/hyperlink" Target="https://reg.mju.ac.th/registrar/class_info_2.asp?backto=home&amp;option=0&amp;courseid=8893936&amp;acadyear=2567&amp;semester=2&amp;avs1007185455=219" TargetMode="External"/><Relationship Id="rId220" Type="http://schemas.openxmlformats.org/officeDocument/2006/relationships/hyperlink" Target="https://reg.mju.ac.th/registrar/class_info_2.asp?backto=home&amp;option=0&amp;courseid=8896687&amp;acadyear=2567&amp;semester=2&amp;avs1007185455=23" TargetMode="External"/><Relationship Id="rId15" Type="http://schemas.openxmlformats.org/officeDocument/2006/relationships/hyperlink" Target="https://reg.mju.ac.th/registrar/class_info_2.asp?backto=home&amp;option=0&amp;courseid=8896195&amp;acadyear=2567&amp;semester=1&amp;avs793821952=122" TargetMode="External"/><Relationship Id="rId57" Type="http://schemas.openxmlformats.org/officeDocument/2006/relationships/hyperlink" Target="https://reg.mju.ac.th/registrar/class_info_2.asp?backto=home&amp;option=0&amp;courseid=8898430&amp;acadyear=2567&amp;semester=1&amp;avs793821952=164" TargetMode="External"/><Relationship Id="rId262" Type="http://schemas.openxmlformats.org/officeDocument/2006/relationships/hyperlink" Target="https://reg.mju.ac.th/registrar/class_info_2.asp?backto=home&amp;option=0&amp;courseid=8898969&amp;acadyear=2567&amp;semester=2&amp;avs1007185455=65" TargetMode="External"/><Relationship Id="rId318" Type="http://schemas.openxmlformats.org/officeDocument/2006/relationships/hyperlink" Target="https://reg.mju.ac.th/registrar/class_info_2.asp?backto=home&amp;option=0&amp;courseid=8896101&amp;acadyear=2567&amp;semester=2&amp;avs1007185455=121" TargetMode="External"/><Relationship Id="rId99" Type="http://schemas.openxmlformats.org/officeDocument/2006/relationships/hyperlink" Target="https://reg.mju.ac.th/registrar/class_info_2.asp?backto=home&amp;option=0&amp;courseid=8896072&amp;acadyear=2567&amp;semester=1&amp;avs793821952=209" TargetMode="External"/><Relationship Id="rId122" Type="http://schemas.openxmlformats.org/officeDocument/2006/relationships/hyperlink" Target="https://reg.mju.ac.th/registrar/class_info_2.asp?backto=home&amp;option=0&amp;courseid=8896175&amp;acadyear=2567&amp;semester=1&amp;avs793821952=233" TargetMode="External"/><Relationship Id="rId164" Type="http://schemas.openxmlformats.org/officeDocument/2006/relationships/hyperlink" Target="https://reg.mju.ac.th/registrar/class_info_2.asp?backto=home&amp;option=0&amp;courseid=8893888&amp;acadyear=2567&amp;semester=1&amp;avs793821952=277" TargetMode="External"/><Relationship Id="rId371" Type="http://schemas.openxmlformats.org/officeDocument/2006/relationships/hyperlink" Target="https://reg.mju.ac.th/registrar/class_info_2.asp?backto=home&amp;option=0&amp;courseid=8888983&amp;acadyear=2567&amp;semester=2&amp;avs1007185455=174" TargetMode="External"/><Relationship Id="rId427" Type="http://schemas.openxmlformats.org/officeDocument/2006/relationships/hyperlink" Target="https://reg.mju.ac.th/registrar/class_info_2.asp?backto=home&amp;option=0&amp;courseid=8893898&amp;acadyear=2567&amp;semester=2&amp;avs1007185455=230" TargetMode="External"/><Relationship Id="rId26" Type="http://schemas.openxmlformats.org/officeDocument/2006/relationships/hyperlink" Target="https://reg.mju.ac.th/registrar/class_info_2.asp?backto=home&amp;option=0&amp;courseid=8897148&amp;acadyear=2567&amp;semester=1&amp;avs793821952=133" TargetMode="External"/><Relationship Id="rId231" Type="http://schemas.openxmlformats.org/officeDocument/2006/relationships/hyperlink" Target="https://reg.mju.ac.th/registrar/class_info_2.asp?backto=home&amp;option=0&amp;courseid=8897087&amp;acadyear=2567&amp;semester=2&amp;avs1007185455=34" TargetMode="External"/><Relationship Id="rId273" Type="http://schemas.openxmlformats.org/officeDocument/2006/relationships/hyperlink" Target="https://reg.mju.ac.th/registrar/class_info_2.asp?backto=home&amp;option=0&amp;courseid=8896030&amp;acadyear=2567&amp;semester=2&amp;avs1007185455=76" TargetMode="External"/><Relationship Id="rId329" Type="http://schemas.openxmlformats.org/officeDocument/2006/relationships/hyperlink" Target="https://reg.mju.ac.th/registrar/class_info_2.asp?backto=home&amp;option=0&amp;courseid=8896136&amp;acadyear=2567&amp;semester=2&amp;avs1007185455=132" TargetMode="External"/><Relationship Id="rId68" Type="http://schemas.openxmlformats.org/officeDocument/2006/relationships/hyperlink" Target="https://reg.mju.ac.th/registrar/class_info_2.asp?backto=home&amp;option=0&amp;courseid=8896031&amp;acadyear=2567&amp;semester=1&amp;avs793821952=175" TargetMode="External"/><Relationship Id="rId133" Type="http://schemas.openxmlformats.org/officeDocument/2006/relationships/hyperlink" Target="https://reg.mju.ac.th/registrar/class_info_2.asp?backto=home&amp;option=0&amp;courseid=8890584&amp;acadyear=2567&amp;semester=1&amp;avs793821952=245" TargetMode="External"/><Relationship Id="rId175" Type="http://schemas.openxmlformats.org/officeDocument/2006/relationships/hyperlink" Target="https://reg.mju.ac.th/registrar/class_info_2.asp?backto=home&amp;option=0&amp;courseid=12498&amp;acadyear=2567&amp;semester=1&amp;avs793821952=288" TargetMode="External"/><Relationship Id="rId340" Type="http://schemas.openxmlformats.org/officeDocument/2006/relationships/hyperlink" Target="https://reg.mju.ac.th/registrar/class_info_2.asp?backto=home&amp;option=0&amp;courseid=8896162&amp;acadyear=2567&amp;semester=2&amp;avs1007185455=143" TargetMode="External"/><Relationship Id="rId200" Type="http://schemas.openxmlformats.org/officeDocument/2006/relationships/hyperlink" Target="https://reg.mju.ac.th/registrar/class_info_2.asp?backto=home&amp;option=0&amp;courseid=8893884&amp;acadyear=2567&amp;semester=1&amp;avs793821952=313" TargetMode="External"/><Relationship Id="rId382" Type="http://schemas.openxmlformats.org/officeDocument/2006/relationships/hyperlink" Target="https://reg.mju.ac.th/registrar/class_info_2.asp?backto=home&amp;option=0&amp;courseid=8888984&amp;acadyear=2567&amp;semester=2&amp;avs1007185455=185" TargetMode="External"/><Relationship Id="rId438" Type="http://schemas.openxmlformats.org/officeDocument/2006/relationships/hyperlink" Target="https://reg.mju.ac.th/registrar/class_info_2.asp?backto=home&amp;option=0&amp;courseid=8895629&amp;acadyear=2567&amp;semester=2&amp;avs1007257115=16" TargetMode="External"/><Relationship Id="rId242" Type="http://schemas.openxmlformats.org/officeDocument/2006/relationships/hyperlink" Target="https://reg.mju.ac.th/registrar/class_info_2.asp?backto=home&amp;option=0&amp;courseid=8897150&amp;acadyear=2567&amp;semester=2&amp;avs1007185455=45" TargetMode="External"/><Relationship Id="rId284" Type="http://schemas.openxmlformats.org/officeDocument/2006/relationships/hyperlink" Target="https://reg.mju.ac.th/registrar/class_info_2.asp?backto=home&amp;option=0&amp;courseid=8896033&amp;acadyear=2567&amp;semester=2&amp;avs1007185455=87" TargetMode="External"/><Relationship Id="rId37" Type="http://schemas.openxmlformats.org/officeDocument/2006/relationships/hyperlink" Target="https://reg.mju.ac.th/registrar/class_info_2.asp?backto=home&amp;option=0&amp;courseid=8897095&amp;acadyear=2567&amp;semester=1&amp;avs793821952=144" TargetMode="External"/><Relationship Id="rId79" Type="http://schemas.openxmlformats.org/officeDocument/2006/relationships/hyperlink" Target="https://reg.mju.ac.th/registrar/class_info_2.asp?backto=home&amp;option=0&amp;courseid=8896040&amp;acadyear=2567&amp;semester=1&amp;avs793821952=186" TargetMode="External"/><Relationship Id="rId102" Type="http://schemas.openxmlformats.org/officeDocument/2006/relationships/hyperlink" Target="https://reg.mju.ac.th/registrar/class_info_2.asp?backto=home&amp;option=0&amp;courseid=8896097&amp;acadyear=2567&amp;semester=1&amp;avs793821952=212" TargetMode="External"/><Relationship Id="rId144" Type="http://schemas.openxmlformats.org/officeDocument/2006/relationships/hyperlink" Target="https://reg.mju.ac.th/registrar/class_info_2.asp?backto=home&amp;option=0&amp;courseid=11440&amp;acadyear=2567&amp;semester=1&amp;avs793821952=257" TargetMode="External"/><Relationship Id="rId90" Type="http://schemas.openxmlformats.org/officeDocument/2006/relationships/hyperlink" Target="https://reg.mju.ac.th/registrar/class_info_2.asp?backto=home&amp;option=0&amp;courseid=8896046&amp;acadyear=2567&amp;semester=1&amp;avs793821952=200" TargetMode="External"/><Relationship Id="rId186" Type="http://schemas.openxmlformats.org/officeDocument/2006/relationships/hyperlink" Target="https://reg.mju.ac.th/registrar/class_info_2.asp?backto=home&amp;option=0&amp;courseid=17470&amp;acadyear=2567&amp;semester=1&amp;avs793821952=299" TargetMode="External"/><Relationship Id="rId351" Type="http://schemas.openxmlformats.org/officeDocument/2006/relationships/hyperlink" Target="https://reg.mju.ac.th/registrar/class_info_2.asp?backto=home&amp;option=0&amp;courseid=8895564&amp;acadyear=2567&amp;semester=2&amp;avs1007185455=154" TargetMode="External"/><Relationship Id="rId393" Type="http://schemas.openxmlformats.org/officeDocument/2006/relationships/hyperlink" Target="https://reg.mju.ac.th/registrar/class_info_2.asp?backto=home&amp;option=0&amp;courseid=626358&amp;acadyear=2567&amp;semester=2&amp;avs1007185455=196" TargetMode="External"/><Relationship Id="rId407" Type="http://schemas.openxmlformats.org/officeDocument/2006/relationships/hyperlink" Target="https://reg.mju.ac.th/registrar/class_info_2.asp?backto=home&amp;option=0&amp;courseid=626363&amp;acadyear=2567&amp;semester=2&amp;avs1007185455=210" TargetMode="External"/><Relationship Id="rId211" Type="http://schemas.openxmlformats.org/officeDocument/2006/relationships/hyperlink" Target="https://reg.mju.ac.th/registrar/class_info_2.asp?backto=home&amp;option=0&amp;courseid=8896192&amp;acadyear=2567&amp;semester=2&amp;avs1007185455=14" TargetMode="External"/><Relationship Id="rId253" Type="http://schemas.openxmlformats.org/officeDocument/2006/relationships/hyperlink" Target="https://reg.mju.ac.th/registrar/class_info_2.asp?backto=home&amp;option=0&amp;courseid=8898097&amp;acadyear=2567&amp;semester=2&amp;avs1007185455=56" TargetMode="External"/><Relationship Id="rId295" Type="http://schemas.openxmlformats.org/officeDocument/2006/relationships/hyperlink" Target="https://reg.mju.ac.th/registrar/class_info_2.asp?backto=home&amp;option=0&amp;courseid=8896050&amp;acadyear=2567&amp;semester=2&amp;avs1007185455=98" TargetMode="External"/><Relationship Id="rId309" Type="http://schemas.openxmlformats.org/officeDocument/2006/relationships/hyperlink" Target="https://reg.mju.ac.th/registrar/class_info_2.asp?backto=home&amp;option=0&amp;courseid=8896069&amp;acadyear=2567&amp;semester=2&amp;avs1007185455=112" TargetMode="External"/><Relationship Id="rId48" Type="http://schemas.openxmlformats.org/officeDocument/2006/relationships/hyperlink" Target="https://reg.mju.ac.th/registrar/class_info_2.asp?backto=home&amp;option=0&amp;courseid=8898091&amp;acadyear=2567&amp;semester=1&amp;avs793821952=155" TargetMode="External"/><Relationship Id="rId113" Type="http://schemas.openxmlformats.org/officeDocument/2006/relationships/hyperlink" Target="https://reg.mju.ac.th/registrar/class_info_2.asp?backto=home&amp;option=0&amp;courseid=8896146&amp;acadyear=2567&amp;semester=1&amp;avs793821952=224" TargetMode="External"/><Relationship Id="rId320" Type="http://schemas.openxmlformats.org/officeDocument/2006/relationships/hyperlink" Target="https://reg.mju.ac.th/registrar/class_info_2.asp?backto=home&amp;option=0&amp;courseid=8896113&amp;acadyear=2567&amp;semester=2&amp;avs1007185455=123" TargetMode="External"/><Relationship Id="rId155" Type="http://schemas.openxmlformats.org/officeDocument/2006/relationships/hyperlink" Target="https://reg.mju.ac.th/registrar/class_info_2.asp?backto=home&amp;option=0&amp;courseid=12415&amp;acadyear=2567&amp;semester=1&amp;avs793821952=268" TargetMode="External"/><Relationship Id="rId197" Type="http://schemas.openxmlformats.org/officeDocument/2006/relationships/hyperlink" Target="https://reg.mju.ac.th/registrar/class_info_2.asp?backto=home&amp;option=0&amp;courseid=8893935&amp;acadyear=2567&amp;semester=1&amp;avs793821952=310" TargetMode="External"/><Relationship Id="rId362" Type="http://schemas.openxmlformats.org/officeDocument/2006/relationships/hyperlink" Target="https://reg.mju.ac.th/registrar/class_info_2.asp?backto=home&amp;option=0&amp;courseid=8890584&amp;acadyear=2567&amp;semester=2&amp;avs1007185455=165" TargetMode="External"/><Relationship Id="rId418" Type="http://schemas.openxmlformats.org/officeDocument/2006/relationships/hyperlink" Target="https://reg.mju.ac.th/registrar/class_info_2.asp?backto=home&amp;option=0&amp;courseid=8893938&amp;acadyear=2567&amp;semester=2&amp;avs1007185455=221" TargetMode="External"/><Relationship Id="rId222" Type="http://schemas.openxmlformats.org/officeDocument/2006/relationships/hyperlink" Target="https://reg.mju.ac.th/registrar/class_info_2.asp?backto=home&amp;option=0&amp;courseid=8897148&amp;acadyear=2567&amp;semester=2&amp;avs1007185455=25" TargetMode="External"/><Relationship Id="rId264" Type="http://schemas.openxmlformats.org/officeDocument/2006/relationships/hyperlink" Target="https://reg.mju.ac.th/registrar/class_info_2.asp?backto=home&amp;option=0&amp;courseid=8896026&amp;acadyear=2567&amp;semester=2&amp;avs1007185455=67" TargetMode="External"/><Relationship Id="rId17" Type="http://schemas.openxmlformats.org/officeDocument/2006/relationships/hyperlink" Target="https://reg.mju.ac.th/registrar/class_info_2.asp?backto=home&amp;option=0&amp;courseid=8897154&amp;acadyear=2567&amp;semester=1&amp;avs793821952=124" TargetMode="External"/><Relationship Id="rId59" Type="http://schemas.openxmlformats.org/officeDocument/2006/relationships/hyperlink" Target="https://reg.mju.ac.th/registrar/class_info_2.asp?backto=home&amp;option=0&amp;courseid=8896025&amp;acadyear=2567&amp;semester=1&amp;avs793821952=166" TargetMode="External"/><Relationship Id="rId124" Type="http://schemas.openxmlformats.org/officeDocument/2006/relationships/hyperlink" Target="https://reg.mju.ac.th/registrar/class_info_2.asp?backto=home&amp;option=0&amp;courseid=8890306&amp;acadyear=2567&amp;semester=1&amp;avs793821952=236" TargetMode="External"/><Relationship Id="rId70" Type="http://schemas.openxmlformats.org/officeDocument/2006/relationships/hyperlink" Target="https://reg.mju.ac.th/registrar/class_info_2.asp?backto=home&amp;option=0&amp;courseid=8896031&amp;acadyear=2567&amp;semester=1&amp;avs793821952=177" TargetMode="External"/><Relationship Id="rId166" Type="http://schemas.openxmlformats.org/officeDocument/2006/relationships/hyperlink" Target="https://reg.mju.ac.th/registrar/class_info_2.asp?backto=home&amp;option=0&amp;courseid=8890716&amp;acadyear=2567&amp;semester=1&amp;avs793821952=279" TargetMode="External"/><Relationship Id="rId331" Type="http://schemas.openxmlformats.org/officeDocument/2006/relationships/hyperlink" Target="https://reg.mju.ac.th/registrar/class_info_2.asp?backto=home&amp;option=0&amp;courseid=8896126&amp;acadyear=2567&amp;semester=2&amp;avs1007185455=134" TargetMode="External"/><Relationship Id="rId373" Type="http://schemas.openxmlformats.org/officeDocument/2006/relationships/hyperlink" Target="https://reg.mju.ac.th/registrar/class_info_2.asp?backto=home&amp;option=0&amp;courseid=8888983&amp;acadyear=2567&amp;semester=2&amp;avs1007185455=176" TargetMode="External"/><Relationship Id="rId429" Type="http://schemas.openxmlformats.org/officeDocument/2006/relationships/hyperlink" Target="https://reg.mju.ac.th/registrar/class_info_2.asp?backto=home&amp;option=0&amp;courseid=8896682&amp;acadyear=2567&amp;semester=1&amp;avs1007257115=4" TargetMode="External"/><Relationship Id="rId1" Type="http://schemas.openxmlformats.org/officeDocument/2006/relationships/hyperlink" Target="https://reg.mju.ac.th/registrar/class_info_2.asp?backto=home&amp;option=0&amp;courseid=8895629&amp;acadyear=2567&amp;semester=1&amp;avs793821952=108" TargetMode="External"/><Relationship Id="rId233" Type="http://schemas.openxmlformats.org/officeDocument/2006/relationships/hyperlink" Target="https://reg.mju.ac.th/registrar/class_info_2.asp?backto=home&amp;option=0&amp;courseid=8896696&amp;acadyear=2567&amp;semester=2&amp;avs1007185455=36" TargetMode="External"/><Relationship Id="rId440" Type="http://schemas.openxmlformats.org/officeDocument/2006/relationships/hyperlink" Target="https://reg.mju.ac.th/registrar/class_info_2.asp?backto=home&amp;option=0&amp;courseid=8898097&amp;acadyear=2567&amp;semester=2&amp;avs1007257115=18" TargetMode="External"/><Relationship Id="rId28" Type="http://schemas.openxmlformats.org/officeDocument/2006/relationships/hyperlink" Target="https://reg.mju.ac.th/registrar/class_info_2.asp?backto=home&amp;option=0&amp;courseid=8896683&amp;acadyear=2567&amp;semester=1&amp;avs793821952=135" TargetMode="External"/><Relationship Id="rId275" Type="http://schemas.openxmlformats.org/officeDocument/2006/relationships/hyperlink" Target="https://reg.mju.ac.th/registrar/class_info_2.asp?backto=home&amp;option=0&amp;courseid=8896030&amp;acadyear=2567&amp;semester=2&amp;avs1007185455=78" TargetMode="External"/><Relationship Id="rId300" Type="http://schemas.openxmlformats.org/officeDocument/2006/relationships/hyperlink" Target="https://reg.mju.ac.th/registrar/class_info_2.asp?backto=home&amp;option=0&amp;courseid=8896046&amp;acadyear=2567&amp;semester=2&amp;avs1007185455=103" TargetMode="External"/><Relationship Id="rId81" Type="http://schemas.openxmlformats.org/officeDocument/2006/relationships/hyperlink" Target="https://reg.mju.ac.th/registrar/class_info_2.asp?backto=home&amp;option=0&amp;courseid=8896047&amp;acadyear=2567&amp;semester=1&amp;avs793821952=189" TargetMode="External"/><Relationship Id="rId135" Type="http://schemas.openxmlformats.org/officeDocument/2006/relationships/hyperlink" Target="https://reg.mju.ac.th/registrar/class_info_2.asp?backto=home&amp;option=0&amp;courseid=8888983&amp;acadyear=2567&amp;semester=1&amp;avs793821952=247" TargetMode="External"/><Relationship Id="rId177" Type="http://schemas.openxmlformats.org/officeDocument/2006/relationships/hyperlink" Target="https://reg.mju.ac.th/registrar/class_info_2.asp?backto=home&amp;option=0&amp;courseid=12498&amp;acadyear=2567&amp;semester=1&amp;avs793821952=290" TargetMode="External"/><Relationship Id="rId342" Type="http://schemas.openxmlformats.org/officeDocument/2006/relationships/hyperlink" Target="https://reg.mju.ac.th/registrar/class_info_2.asp?backto=home&amp;option=0&amp;courseid=8896169&amp;acadyear=2567&amp;semester=2&amp;avs1007185455=145" TargetMode="External"/><Relationship Id="rId384" Type="http://schemas.openxmlformats.org/officeDocument/2006/relationships/hyperlink" Target="https://reg.mju.ac.th/registrar/class_info_2.asp?backto=home&amp;option=0&amp;courseid=8890892&amp;acadyear=2567&amp;semester=2&amp;avs1007185455=187" TargetMode="External"/><Relationship Id="rId202" Type="http://schemas.openxmlformats.org/officeDocument/2006/relationships/hyperlink" Target="https://reg.mju.ac.th/registrar/class_info_2.asp?backto=home&amp;option=0&amp;courseid=8893884&amp;acadyear=2567&amp;semester=1&amp;avs793821952=315" TargetMode="External"/><Relationship Id="rId244" Type="http://schemas.openxmlformats.org/officeDocument/2006/relationships/hyperlink" Target="https://reg.mju.ac.th/registrar/class_info_2.asp?backto=home&amp;option=0&amp;courseid=8897090&amp;acadyear=2567&amp;semester=2&amp;avs1007185455=47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g.mju.ac.th/registrar/class_info_2.asp?backto=home&amp;option=0&amp;courseid=8897794&amp;acadyear=2567&amp;semester=1&amp;avs1007269091=126" TargetMode="External"/><Relationship Id="rId21" Type="http://schemas.openxmlformats.org/officeDocument/2006/relationships/hyperlink" Target="https://reg.mju.ac.th/registrar/class_info_2.asp?backto=home&amp;option=0&amp;courseid=8899407&amp;acadyear=2567&amp;semester=1&amp;avs1007269091=24" TargetMode="External"/><Relationship Id="rId42" Type="http://schemas.openxmlformats.org/officeDocument/2006/relationships/hyperlink" Target="https://reg.mju.ac.th/registrar/class_info_2.asp?backto=home&amp;option=0&amp;courseid=8894970&amp;acadyear=2567&amp;semester=1&amp;avs1007269091=45" TargetMode="External"/><Relationship Id="rId63" Type="http://schemas.openxmlformats.org/officeDocument/2006/relationships/hyperlink" Target="https://reg.mju.ac.th/registrar/class_info_2.asp?backto=home&amp;option=0&amp;courseid=8897647&amp;acadyear=2567&amp;semester=2&amp;avs1007269091=69" TargetMode="External"/><Relationship Id="rId84" Type="http://schemas.openxmlformats.org/officeDocument/2006/relationships/hyperlink" Target="https://reg.mju.ac.th/registrar/class_info_2.asp?backto=home&amp;option=0&amp;courseid=8895937&amp;acadyear=2567&amp;semester=2&amp;avs1007269091=90" TargetMode="External"/><Relationship Id="rId138" Type="http://schemas.openxmlformats.org/officeDocument/2006/relationships/hyperlink" Target="https://reg.mju.ac.th/registrar/class_info_2.asp?backto=home&amp;option=0&amp;courseid=8895524&amp;acadyear=2567&amp;semester=1&amp;avs1007269091=147" TargetMode="External"/><Relationship Id="rId159" Type="http://schemas.openxmlformats.org/officeDocument/2006/relationships/hyperlink" Target="https://reg.mju.ac.th/registrar/class_info_2.asp?backto=home&amp;option=0&amp;courseid=8896003&amp;acadyear=2567&amp;semester=2&amp;avs1007269091=168" TargetMode="External"/><Relationship Id="rId170" Type="http://schemas.openxmlformats.org/officeDocument/2006/relationships/printerSettings" Target="../printerSettings/printerSettings4.bin"/><Relationship Id="rId107" Type="http://schemas.openxmlformats.org/officeDocument/2006/relationships/hyperlink" Target="https://reg.mju.ac.th/registrar/class_info_2.asp?backto=home&amp;option=0&amp;courseid=8895527&amp;acadyear=2567&amp;semester=2&amp;avs1007269091=113" TargetMode="External"/><Relationship Id="rId11" Type="http://schemas.openxmlformats.org/officeDocument/2006/relationships/hyperlink" Target="https://reg.mju.ac.th/registrar/class_info_2.asp?backto=home&amp;option=0&amp;courseid=8897516&amp;acadyear=2567&amp;semester=1&amp;avs1007269091=14" TargetMode="External"/><Relationship Id="rId32" Type="http://schemas.openxmlformats.org/officeDocument/2006/relationships/hyperlink" Target="https://reg.mju.ac.th/registrar/class_info_2.asp?backto=home&amp;option=0&amp;courseid=8895996&amp;acadyear=2567&amp;semester=1&amp;avs1007269091=35" TargetMode="External"/><Relationship Id="rId53" Type="http://schemas.openxmlformats.org/officeDocument/2006/relationships/hyperlink" Target="https://reg.mju.ac.th/registrar/class_info_2.asp?backto=home&amp;option=0&amp;courseid=8895526&amp;acadyear=2567&amp;semester=1&amp;avs1007269091=56" TargetMode="External"/><Relationship Id="rId74" Type="http://schemas.openxmlformats.org/officeDocument/2006/relationships/hyperlink" Target="https://reg.mju.ac.th/registrar/class_info_2.asp?backto=home&amp;option=0&amp;courseid=8899407&amp;acadyear=2567&amp;semester=2&amp;avs1007269091=80" TargetMode="External"/><Relationship Id="rId128" Type="http://schemas.openxmlformats.org/officeDocument/2006/relationships/hyperlink" Target="https://reg.mju.ac.th/registrar/class_info_2.asp?backto=home&amp;option=0&amp;courseid=8895938&amp;acadyear=2567&amp;semester=1&amp;avs1007269091=137" TargetMode="External"/><Relationship Id="rId149" Type="http://schemas.openxmlformats.org/officeDocument/2006/relationships/hyperlink" Target="https://reg.mju.ac.th/registrar/class_info_2.asp?backto=home&amp;option=0&amp;courseid=8897797&amp;acadyear=2567&amp;semester=2&amp;avs1007269091=158" TargetMode="External"/><Relationship Id="rId5" Type="http://schemas.openxmlformats.org/officeDocument/2006/relationships/hyperlink" Target="https://reg.mju.ac.th/registrar/class_info_2.asp?backto=home&amp;option=0&amp;courseid=8899315&amp;acadyear=2567&amp;semester=1&amp;avs1007269091=8" TargetMode="External"/><Relationship Id="rId95" Type="http://schemas.openxmlformats.org/officeDocument/2006/relationships/hyperlink" Target="https://reg.mju.ac.th/registrar/class_info_2.asp?backto=home&amp;option=0&amp;courseid=8897809&amp;acadyear=2567&amp;semester=2&amp;avs1007269091=101" TargetMode="External"/><Relationship Id="rId160" Type="http://schemas.openxmlformats.org/officeDocument/2006/relationships/hyperlink" Target="https://reg.mju.ac.th/registrar/class_info_2.asp?backto=home&amp;option=0&amp;courseid=8895950&amp;acadyear=2567&amp;semester=2&amp;avs1007269091=169" TargetMode="External"/><Relationship Id="rId22" Type="http://schemas.openxmlformats.org/officeDocument/2006/relationships/hyperlink" Target="https://reg.mju.ac.th/registrar/class_info_2.asp?backto=home&amp;option=0&amp;courseid=8899408&amp;acadyear=2567&amp;semester=1&amp;avs1007269091=25" TargetMode="External"/><Relationship Id="rId43" Type="http://schemas.openxmlformats.org/officeDocument/2006/relationships/hyperlink" Target="https://reg.mju.ac.th/registrar/class_info_2.asp?backto=home&amp;option=0&amp;courseid=8894970&amp;acadyear=2567&amp;semester=1&amp;avs1007269091=46" TargetMode="External"/><Relationship Id="rId64" Type="http://schemas.openxmlformats.org/officeDocument/2006/relationships/hyperlink" Target="https://reg.mju.ac.th/registrar/class_info_2.asp?backto=home&amp;option=0&amp;courseid=8897517&amp;acadyear=2567&amp;semester=2&amp;avs1007269091=70" TargetMode="External"/><Relationship Id="rId118" Type="http://schemas.openxmlformats.org/officeDocument/2006/relationships/hyperlink" Target="https://reg.mju.ac.th/registrar/class_info_2.asp?backto=home&amp;option=0&amp;courseid=8897788&amp;acadyear=2567&amp;semester=1&amp;avs1007269091=127" TargetMode="External"/><Relationship Id="rId139" Type="http://schemas.openxmlformats.org/officeDocument/2006/relationships/hyperlink" Target="https://reg.mju.ac.th/registrar/class_info_2.asp?backto=home&amp;option=0&amp;courseid=8895531&amp;acadyear=2567&amp;semester=1&amp;avs1007269091=148" TargetMode="External"/><Relationship Id="rId85" Type="http://schemas.openxmlformats.org/officeDocument/2006/relationships/hyperlink" Target="https://reg.mju.ac.th/registrar/class_info_2.asp?backto=home&amp;option=0&amp;courseid=8895985&amp;acadyear=2567&amp;semester=2&amp;avs1007269091=91" TargetMode="External"/><Relationship Id="rId150" Type="http://schemas.openxmlformats.org/officeDocument/2006/relationships/hyperlink" Target="https://reg.mju.ac.th/registrar/class_info_2.asp?backto=home&amp;option=0&amp;courseid=8897778&amp;acadyear=2567&amp;semester=2&amp;avs1007269091=159" TargetMode="External"/><Relationship Id="rId12" Type="http://schemas.openxmlformats.org/officeDocument/2006/relationships/hyperlink" Target="https://reg.mju.ac.th/registrar/class_info_2.asp?backto=home&amp;option=0&amp;courseid=8897390&amp;acadyear=2567&amp;semester=1&amp;avs1007269091=15" TargetMode="External"/><Relationship Id="rId33" Type="http://schemas.openxmlformats.org/officeDocument/2006/relationships/hyperlink" Target="https://reg.mju.ac.th/registrar/class_info_2.asp?backto=home&amp;option=0&amp;courseid=8898530&amp;acadyear=2567&amp;semester=1&amp;avs1007269091=36" TargetMode="External"/><Relationship Id="rId108" Type="http://schemas.openxmlformats.org/officeDocument/2006/relationships/hyperlink" Target="https://reg.mju.ac.th/registrar/class_info_2.asp?backto=home&amp;option=0&amp;courseid=8897796&amp;acadyear=2567&amp;semester=1&amp;avs1007269091=117" TargetMode="External"/><Relationship Id="rId129" Type="http://schemas.openxmlformats.org/officeDocument/2006/relationships/hyperlink" Target="https://reg.mju.ac.th/registrar/class_info_2.asp?backto=home&amp;option=0&amp;courseid=8895979&amp;acadyear=2567&amp;semester=1&amp;avs1007269091=138" TargetMode="External"/><Relationship Id="rId54" Type="http://schemas.openxmlformats.org/officeDocument/2006/relationships/hyperlink" Target="https://reg.mju.ac.th/registrar/class_info_2.asp?backto=home&amp;option=0&amp;courseid=8895527&amp;acadyear=2567&amp;semester=1&amp;avs1007269091=57" TargetMode="External"/><Relationship Id="rId70" Type="http://schemas.openxmlformats.org/officeDocument/2006/relationships/hyperlink" Target="https://reg.mju.ac.th/registrar/class_info_2.asp?backto=home&amp;option=0&amp;courseid=8897641&amp;acadyear=2567&amp;semester=2&amp;avs1007269091=76" TargetMode="External"/><Relationship Id="rId75" Type="http://schemas.openxmlformats.org/officeDocument/2006/relationships/hyperlink" Target="https://reg.mju.ac.th/registrar/class_info_2.asp?backto=home&amp;option=0&amp;courseid=8899432&amp;acadyear=2567&amp;semester=2&amp;avs1007269091=81" TargetMode="External"/><Relationship Id="rId91" Type="http://schemas.openxmlformats.org/officeDocument/2006/relationships/hyperlink" Target="https://reg.mju.ac.th/registrar/class_info_2.asp?backto=home&amp;option=0&amp;courseid=8895982&amp;acadyear=2567&amp;semester=2&amp;avs1007269091=97" TargetMode="External"/><Relationship Id="rId96" Type="http://schemas.openxmlformats.org/officeDocument/2006/relationships/hyperlink" Target="https://reg.mju.ac.th/registrar/class_info_2.asp?backto=home&amp;option=0&amp;courseid=8897804&amp;acadyear=2567&amp;semester=2&amp;avs1007269091=102" TargetMode="External"/><Relationship Id="rId140" Type="http://schemas.openxmlformats.org/officeDocument/2006/relationships/hyperlink" Target="https://reg.mju.ac.th/registrar/class_info_2.asp?backto=home&amp;option=0&amp;courseid=8895535&amp;acadyear=2567&amp;semester=1&amp;avs1007269091=149" TargetMode="External"/><Relationship Id="rId145" Type="http://schemas.openxmlformats.org/officeDocument/2006/relationships/hyperlink" Target="https://reg.mju.ac.th/registrar/class_info_2.asp?backto=home&amp;option=0&amp;courseid=8899535&amp;acadyear=2567&amp;semester=2&amp;avs1007269091=154" TargetMode="External"/><Relationship Id="rId161" Type="http://schemas.openxmlformats.org/officeDocument/2006/relationships/hyperlink" Target="https://reg.mju.ac.th/registrar/class_info_2.asp?backto=home&amp;option=0&amp;courseid=8895980&amp;acadyear=2567&amp;semester=2&amp;avs1007269091=170" TargetMode="External"/><Relationship Id="rId166" Type="http://schemas.openxmlformats.org/officeDocument/2006/relationships/hyperlink" Target="https://reg.mju.ac.th/registrar/class_info_2.asp?backto=home&amp;option=0&amp;courseid=8894438&amp;acadyear=2567&amp;semester=2&amp;avs1007269091=175" TargetMode="External"/><Relationship Id="rId1" Type="http://schemas.openxmlformats.org/officeDocument/2006/relationships/hyperlink" Target="https://reg.mju.ac.th/registrar/class_info_2.asp?backto=home&amp;option=0&amp;courseid=8899313&amp;acadyear=2567&amp;semester=1&amp;avs1007269091=4" TargetMode="External"/><Relationship Id="rId6" Type="http://schemas.openxmlformats.org/officeDocument/2006/relationships/hyperlink" Target="https://reg.mju.ac.th/registrar/class_info_2.asp?backto=home&amp;option=0&amp;courseid=8899437&amp;acadyear=2567&amp;semester=1&amp;avs1007269091=9" TargetMode="External"/><Relationship Id="rId23" Type="http://schemas.openxmlformats.org/officeDocument/2006/relationships/hyperlink" Target="https://reg.mju.ac.th/registrar/class_info_2.asp?backto=home&amp;option=0&amp;courseid=8898823&amp;acadyear=2567&amp;semester=1&amp;avs1007269091=26" TargetMode="External"/><Relationship Id="rId28" Type="http://schemas.openxmlformats.org/officeDocument/2006/relationships/hyperlink" Target="https://reg.mju.ac.th/registrar/class_info_2.asp?backto=home&amp;option=0&amp;courseid=8895981&amp;acadyear=2567&amp;semester=1&amp;avs1007269091=31" TargetMode="External"/><Relationship Id="rId49" Type="http://schemas.openxmlformats.org/officeDocument/2006/relationships/hyperlink" Target="https://reg.mju.ac.th/registrar/class_info_2.asp?backto=home&amp;option=0&amp;courseid=8895148&amp;acadyear=2567&amp;semester=1&amp;avs1007269091=52" TargetMode="External"/><Relationship Id="rId114" Type="http://schemas.openxmlformats.org/officeDocument/2006/relationships/hyperlink" Target="https://reg.mju.ac.th/registrar/class_info_2.asp?backto=home&amp;option=0&amp;courseid=8897781&amp;acadyear=2567&amp;semester=1&amp;avs1007269091=123" TargetMode="External"/><Relationship Id="rId119" Type="http://schemas.openxmlformats.org/officeDocument/2006/relationships/hyperlink" Target="https://reg.mju.ac.th/registrar/class_info_2.asp?backto=home&amp;option=0&amp;courseid=8895937&amp;acadyear=2567&amp;semester=1&amp;avs1007269091=128" TargetMode="External"/><Relationship Id="rId44" Type="http://schemas.openxmlformats.org/officeDocument/2006/relationships/hyperlink" Target="https://reg.mju.ac.th/registrar/class_info_2.asp?backto=home&amp;option=0&amp;courseid=8894972&amp;acadyear=2567&amp;semester=1&amp;avs1007269091=47" TargetMode="External"/><Relationship Id="rId60" Type="http://schemas.openxmlformats.org/officeDocument/2006/relationships/hyperlink" Target="https://reg.mju.ac.th/registrar/class_info_2.asp?backto=home&amp;option=0&amp;courseid=8897388&amp;acadyear=2567&amp;semester=2&amp;avs1007269091=66" TargetMode="External"/><Relationship Id="rId65" Type="http://schemas.openxmlformats.org/officeDocument/2006/relationships/hyperlink" Target="https://reg.mju.ac.th/registrar/class_info_2.asp?backto=home&amp;option=0&amp;courseid=8897648&amp;acadyear=2567&amp;semester=2&amp;avs1007269091=71" TargetMode="External"/><Relationship Id="rId81" Type="http://schemas.openxmlformats.org/officeDocument/2006/relationships/hyperlink" Target="https://reg.mju.ac.th/registrar/class_info_2.asp?backto=home&amp;option=0&amp;courseid=8898825&amp;acadyear=2567&amp;semester=2&amp;avs1007269091=87" TargetMode="External"/><Relationship Id="rId86" Type="http://schemas.openxmlformats.org/officeDocument/2006/relationships/hyperlink" Target="https://reg.mju.ac.th/registrar/class_info_2.asp?backto=home&amp;option=0&amp;courseid=8895986&amp;acadyear=2567&amp;semester=2&amp;avs1007269091=92" TargetMode="External"/><Relationship Id="rId130" Type="http://schemas.openxmlformats.org/officeDocument/2006/relationships/hyperlink" Target="https://reg.mju.ac.th/registrar/class_info_2.asp?backto=home&amp;option=0&amp;courseid=8895980&amp;acadyear=2567&amp;semester=1&amp;avs1007269091=139" TargetMode="External"/><Relationship Id="rId135" Type="http://schemas.openxmlformats.org/officeDocument/2006/relationships/hyperlink" Target="https://reg.mju.ac.th/registrar/class_info_2.asp?backto=home&amp;option=0&amp;courseid=8894438&amp;acadyear=2567&amp;semester=1&amp;avs1007269091=144" TargetMode="External"/><Relationship Id="rId151" Type="http://schemas.openxmlformats.org/officeDocument/2006/relationships/hyperlink" Target="https://reg.mju.ac.th/registrar/class_info_2.asp?backto=home&amp;option=0&amp;courseid=8897779&amp;acadyear=2567&amp;semester=2&amp;avs1007269091=160" TargetMode="External"/><Relationship Id="rId156" Type="http://schemas.openxmlformats.org/officeDocument/2006/relationships/hyperlink" Target="https://reg.mju.ac.th/registrar/class_info_2.asp?backto=home&amp;option=0&amp;courseid=8895985&amp;acadyear=2567&amp;semester=2&amp;avs1007269091=165" TargetMode="External"/><Relationship Id="rId13" Type="http://schemas.openxmlformats.org/officeDocument/2006/relationships/hyperlink" Target="https://reg.mju.ac.th/registrar/class_info_2.asp?backto=home&amp;option=0&amp;courseid=8897386&amp;acadyear=2567&amp;semester=1&amp;avs1007269091=16" TargetMode="External"/><Relationship Id="rId18" Type="http://schemas.openxmlformats.org/officeDocument/2006/relationships/hyperlink" Target="https://reg.mju.ac.th/registrar/class_info_2.asp?backto=home&amp;option=0&amp;courseid=8897641&amp;acadyear=2567&amp;semester=1&amp;avs1007269091=21" TargetMode="External"/><Relationship Id="rId39" Type="http://schemas.openxmlformats.org/officeDocument/2006/relationships/hyperlink" Target="https://reg.mju.ac.th/registrar/class_info_2.asp?backto=home&amp;option=0&amp;courseid=8894445&amp;acadyear=2567&amp;semester=1&amp;avs1007269091=42" TargetMode="External"/><Relationship Id="rId109" Type="http://schemas.openxmlformats.org/officeDocument/2006/relationships/hyperlink" Target="https://reg.mju.ac.th/registrar/class_info_2.asp?backto=home&amp;option=0&amp;courseid=8897798&amp;acadyear=2567&amp;semester=1&amp;avs1007269091=118" TargetMode="External"/><Relationship Id="rId34" Type="http://schemas.openxmlformats.org/officeDocument/2006/relationships/hyperlink" Target="https://reg.mju.ac.th/registrar/class_info_2.asp?backto=home&amp;option=0&amp;courseid=8898532&amp;acadyear=2567&amp;semester=1&amp;avs1007269091=37" TargetMode="External"/><Relationship Id="rId50" Type="http://schemas.openxmlformats.org/officeDocument/2006/relationships/hyperlink" Target="https://reg.mju.ac.th/registrar/class_info_2.asp?backto=home&amp;option=0&amp;courseid=8895524&amp;acadyear=2567&amp;semester=1&amp;avs1007269091=53" TargetMode="External"/><Relationship Id="rId55" Type="http://schemas.openxmlformats.org/officeDocument/2006/relationships/hyperlink" Target="https://reg.mju.ac.th/registrar/class_info_2.asp?backto=home&amp;option=0&amp;courseid=8896093&amp;acadyear=2567&amp;semester=2&amp;avs1007269091=61" TargetMode="External"/><Relationship Id="rId76" Type="http://schemas.openxmlformats.org/officeDocument/2006/relationships/hyperlink" Target="https://reg.mju.ac.th/registrar/class_info_2.asp?backto=home&amp;option=0&amp;courseid=8898824&amp;acadyear=2567&amp;semester=2&amp;avs1007269091=82" TargetMode="External"/><Relationship Id="rId97" Type="http://schemas.openxmlformats.org/officeDocument/2006/relationships/hyperlink" Target="https://reg.mju.ac.th/registrar/class_info_2.asp?backto=home&amp;option=0&amp;courseid=8898532&amp;acadyear=2567&amp;semester=2&amp;avs1007269091=103" TargetMode="External"/><Relationship Id="rId104" Type="http://schemas.openxmlformats.org/officeDocument/2006/relationships/hyperlink" Target="https://reg.mju.ac.th/registrar/class_info_2.asp?backto=home&amp;option=0&amp;courseid=8894972&amp;acadyear=2567&amp;semester=2&amp;avs1007269091=110" TargetMode="External"/><Relationship Id="rId120" Type="http://schemas.openxmlformats.org/officeDocument/2006/relationships/hyperlink" Target="https://reg.mju.ac.th/registrar/class_info_2.asp?backto=home&amp;option=0&amp;courseid=8895939&amp;acadyear=2567&amp;semester=1&amp;avs1007269091=129" TargetMode="External"/><Relationship Id="rId125" Type="http://schemas.openxmlformats.org/officeDocument/2006/relationships/hyperlink" Target="https://reg.mju.ac.th/registrar/class_info_2.asp?backto=home&amp;option=0&amp;courseid=8895987&amp;acadyear=2567&amp;semester=1&amp;avs1007269091=134" TargetMode="External"/><Relationship Id="rId141" Type="http://schemas.openxmlformats.org/officeDocument/2006/relationships/hyperlink" Target="https://reg.mju.ac.th/registrar/class_info_2.asp?backto=home&amp;option=0&amp;courseid=8895526&amp;acadyear=2567&amp;semester=1&amp;avs1007269091=150" TargetMode="External"/><Relationship Id="rId146" Type="http://schemas.openxmlformats.org/officeDocument/2006/relationships/hyperlink" Target="https://reg.mju.ac.th/registrar/class_info_2.asp?backto=home&amp;option=0&amp;courseid=8899534&amp;acadyear=2567&amp;semester=2&amp;avs1007269091=155" TargetMode="External"/><Relationship Id="rId167" Type="http://schemas.openxmlformats.org/officeDocument/2006/relationships/hyperlink" Target="https://reg.mju.ac.th/registrar/class_info_2.asp?backto=home&amp;option=0&amp;courseid=8892980&amp;acadyear=2567&amp;semester=2&amp;avs1007269091=176" TargetMode="External"/><Relationship Id="rId7" Type="http://schemas.openxmlformats.org/officeDocument/2006/relationships/hyperlink" Target="https://reg.mju.ac.th/registrar/class_info_2.asp?backto=home&amp;option=0&amp;courseid=8899437&amp;acadyear=2567&amp;semester=1&amp;avs1007269091=10" TargetMode="External"/><Relationship Id="rId71" Type="http://schemas.openxmlformats.org/officeDocument/2006/relationships/hyperlink" Target="https://reg.mju.ac.th/registrar/class_info_2.asp?backto=home&amp;option=0&amp;courseid=8897642&amp;acadyear=2567&amp;semester=2&amp;avs1007269091=77" TargetMode="External"/><Relationship Id="rId92" Type="http://schemas.openxmlformats.org/officeDocument/2006/relationships/hyperlink" Target="https://reg.mju.ac.th/registrar/class_info_2.asp?backto=home&amp;option=0&amp;courseid=8895982&amp;acadyear=2567&amp;semester=2&amp;avs1007269091=98" TargetMode="External"/><Relationship Id="rId162" Type="http://schemas.openxmlformats.org/officeDocument/2006/relationships/hyperlink" Target="https://reg.mju.ac.th/registrar/class_info_2.asp?backto=home&amp;option=0&amp;courseid=8895982&amp;acadyear=2567&amp;semester=2&amp;avs1007269091=171" TargetMode="External"/><Relationship Id="rId2" Type="http://schemas.openxmlformats.org/officeDocument/2006/relationships/hyperlink" Target="https://reg.mju.ac.th/registrar/class_info_2.asp?backto=home&amp;option=0&amp;courseid=8899321&amp;acadyear=2567&amp;semester=1&amp;avs1007269091=5" TargetMode="External"/><Relationship Id="rId29" Type="http://schemas.openxmlformats.org/officeDocument/2006/relationships/hyperlink" Target="https://reg.mju.ac.th/registrar/class_info_2.asp?backto=home&amp;option=0&amp;courseid=8895982&amp;acadyear=2567&amp;semester=1&amp;avs1007269091=32" TargetMode="External"/><Relationship Id="rId24" Type="http://schemas.openxmlformats.org/officeDocument/2006/relationships/hyperlink" Target="https://reg.mju.ac.th/registrar/class_info_2.asp?backto=home&amp;option=0&amp;courseid=8899405&amp;acadyear=2567&amp;semester=1&amp;avs1007269091=27" TargetMode="External"/><Relationship Id="rId40" Type="http://schemas.openxmlformats.org/officeDocument/2006/relationships/hyperlink" Target="https://reg.mju.ac.th/registrar/class_info_2.asp?backto=home&amp;option=0&amp;courseid=8894446&amp;acadyear=2567&amp;semester=1&amp;avs1007269091=43" TargetMode="External"/><Relationship Id="rId45" Type="http://schemas.openxmlformats.org/officeDocument/2006/relationships/hyperlink" Target="https://reg.mju.ac.th/registrar/class_info_2.asp?backto=home&amp;option=0&amp;courseid=8894972&amp;acadyear=2567&amp;semester=1&amp;avs1007269091=48" TargetMode="External"/><Relationship Id="rId66" Type="http://schemas.openxmlformats.org/officeDocument/2006/relationships/hyperlink" Target="https://reg.mju.ac.th/registrar/class_info_2.asp?backto=home&amp;option=0&amp;courseid=8897576&amp;acadyear=2567&amp;semester=2&amp;avs1007269091=72" TargetMode="External"/><Relationship Id="rId87" Type="http://schemas.openxmlformats.org/officeDocument/2006/relationships/hyperlink" Target="https://reg.mju.ac.th/registrar/class_info_2.asp?backto=home&amp;option=0&amp;courseid=8895941&amp;acadyear=2567&amp;semester=2&amp;avs1007269091=93" TargetMode="External"/><Relationship Id="rId110" Type="http://schemas.openxmlformats.org/officeDocument/2006/relationships/hyperlink" Target="https://reg.mju.ac.th/registrar/class_info_2.asp?backto=home&amp;option=0&amp;courseid=8896780&amp;acadyear=2567&amp;semester=1&amp;avs1007269091=119" TargetMode="External"/><Relationship Id="rId115" Type="http://schemas.openxmlformats.org/officeDocument/2006/relationships/hyperlink" Target="https://reg.mju.ac.th/registrar/class_info_2.asp?backto=home&amp;option=0&amp;courseid=8897783&amp;acadyear=2567&amp;semester=1&amp;avs1007269091=124" TargetMode="External"/><Relationship Id="rId131" Type="http://schemas.openxmlformats.org/officeDocument/2006/relationships/hyperlink" Target="https://reg.mju.ac.th/registrar/class_info_2.asp?backto=home&amp;option=0&amp;courseid=8895982&amp;acadyear=2567&amp;semester=1&amp;avs1007269091=140" TargetMode="External"/><Relationship Id="rId136" Type="http://schemas.openxmlformats.org/officeDocument/2006/relationships/hyperlink" Target="https://reg.mju.ac.th/registrar/class_info_2.asp?backto=home&amp;option=0&amp;courseid=8892980&amp;acadyear=2567&amp;semester=1&amp;avs1007269091=145" TargetMode="External"/><Relationship Id="rId157" Type="http://schemas.openxmlformats.org/officeDocument/2006/relationships/hyperlink" Target="https://reg.mju.ac.th/registrar/class_info_2.asp?backto=home&amp;option=0&amp;courseid=8895986&amp;acadyear=2567&amp;semester=2&amp;avs1007269091=166" TargetMode="External"/><Relationship Id="rId61" Type="http://schemas.openxmlformats.org/officeDocument/2006/relationships/hyperlink" Target="https://reg.mju.ac.th/registrar/class_info_2.asp?backto=home&amp;option=0&amp;courseid=8897553&amp;acadyear=2567&amp;semester=2&amp;avs1007269091=67" TargetMode="External"/><Relationship Id="rId82" Type="http://schemas.openxmlformats.org/officeDocument/2006/relationships/hyperlink" Target="https://reg.mju.ac.th/registrar/class_info_2.asp?backto=home&amp;option=0&amp;courseid=8899412&amp;acadyear=2567&amp;semester=2&amp;avs1007269091=88" TargetMode="External"/><Relationship Id="rId152" Type="http://schemas.openxmlformats.org/officeDocument/2006/relationships/hyperlink" Target="https://reg.mju.ac.th/registrar/class_info_2.asp?backto=home&amp;option=0&amp;courseid=8897794&amp;acadyear=2567&amp;semester=2&amp;avs1007269091=161" TargetMode="External"/><Relationship Id="rId19" Type="http://schemas.openxmlformats.org/officeDocument/2006/relationships/hyperlink" Target="https://reg.mju.ac.th/registrar/class_info_2.asp?backto=home&amp;option=0&amp;courseid=8898822&amp;acadyear=2567&amp;semester=1&amp;avs1007269091=22" TargetMode="External"/><Relationship Id="rId14" Type="http://schemas.openxmlformats.org/officeDocument/2006/relationships/hyperlink" Target="https://reg.mju.ac.th/registrar/class_info_2.asp?backto=home&amp;option=0&amp;courseid=8897574&amp;acadyear=2567&amp;semester=1&amp;avs1007269091=17" TargetMode="External"/><Relationship Id="rId30" Type="http://schemas.openxmlformats.org/officeDocument/2006/relationships/hyperlink" Target="https://reg.mju.ac.th/registrar/class_info_2.asp?backto=home&amp;option=0&amp;courseid=8895995&amp;acadyear=2567&amp;semester=1&amp;avs1007269091=33" TargetMode="External"/><Relationship Id="rId35" Type="http://schemas.openxmlformats.org/officeDocument/2006/relationships/hyperlink" Target="https://reg.mju.ac.th/registrar/class_info_2.asp?backto=home&amp;option=0&amp;courseid=8890992&amp;acadyear=2567&amp;semester=1&amp;avs1007269091=38" TargetMode="External"/><Relationship Id="rId56" Type="http://schemas.openxmlformats.org/officeDocument/2006/relationships/hyperlink" Target="https://reg.mju.ac.th/registrar/class_info_2.asp?backto=home&amp;option=0&amp;courseid=8899439&amp;acadyear=2567&amp;semester=2&amp;avs1007269091=62" TargetMode="External"/><Relationship Id="rId77" Type="http://schemas.openxmlformats.org/officeDocument/2006/relationships/hyperlink" Target="https://reg.mju.ac.th/registrar/class_info_2.asp?backto=home&amp;option=0&amp;courseid=8899405&amp;acadyear=2567&amp;semester=2&amp;avs1007269091=83" TargetMode="External"/><Relationship Id="rId100" Type="http://schemas.openxmlformats.org/officeDocument/2006/relationships/hyperlink" Target="https://reg.mju.ac.th/registrar/class_info_2.asp?backto=home&amp;option=0&amp;courseid=8894970&amp;acadyear=2567&amp;semester=2&amp;avs1007269091=106" TargetMode="External"/><Relationship Id="rId105" Type="http://schemas.openxmlformats.org/officeDocument/2006/relationships/hyperlink" Target="https://reg.mju.ac.th/registrar/class_info_2.asp?backto=home&amp;option=0&amp;courseid=8893188&amp;acadyear=2567&amp;semester=2&amp;avs1007269091=111" TargetMode="External"/><Relationship Id="rId126" Type="http://schemas.openxmlformats.org/officeDocument/2006/relationships/hyperlink" Target="https://reg.mju.ac.th/registrar/class_info_2.asp?backto=home&amp;option=0&amp;courseid=8895999&amp;acadyear=2567&amp;semester=1&amp;avs1007269091=135" TargetMode="External"/><Relationship Id="rId147" Type="http://schemas.openxmlformats.org/officeDocument/2006/relationships/hyperlink" Target="https://reg.mju.ac.th/registrar/class_info_2.asp?backto=home&amp;option=0&amp;courseid=8897795&amp;acadyear=2567&amp;semester=2&amp;avs1007269091=156" TargetMode="External"/><Relationship Id="rId168" Type="http://schemas.openxmlformats.org/officeDocument/2006/relationships/hyperlink" Target="https://reg.mju.ac.th/registrar/class_info_2.asp?backto=home&amp;option=0&amp;courseid=8895525&amp;acadyear=2567&amp;semester=2&amp;avs1007269091=177" TargetMode="External"/><Relationship Id="rId8" Type="http://schemas.openxmlformats.org/officeDocument/2006/relationships/hyperlink" Target="https://reg.mju.ac.th/registrar/class_info_2.asp?backto=home&amp;option=0&amp;courseid=8897385&amp;acadyear=2567&amp;semester=1&amp;avs1007269091=11" TargetMode="External"/><Relationship Id="rId51" Type="http://schemas.openxmlformats.org/officeDocument/2006/relationships/hyperlink" Target="https://reg.mju.ac.th/registrar/class_info_2.asp?backto=home&amp;option=0&amp;courseid=8895531&amp;acadyear=2567&amp;semester=1&amp;avs1007269091=54" TargetMode="External"/><Relationship Id="rId72" Type="http://schemas.openxmlformats.org/officeDocument/2006/relationships/hyperlink" Target="https://reg.mju.ac.th/registrar/class_info_2.asp?backto=home&amp;option=0&amp;courseid=8897643&amp;acadyear=2567&amp;semester=2&amp;avs1007269091=78" TargetMode="External"/><Relationship Id="rId93" Type="http://schemas.openxmlformats.org/officeDocument/2006/relationships/hyperlink" Target="https://reg.mju.ac.th/registrar/class_info_2.asp?backto=home&amp;option=0&amp;courseid=8897806&amp;acadyear=2567&amp;semester=2&amp;avs1007269091=99" TargetMode="External"/><Relationship Id="rId98" Type="http://schemas.openxmlformats.org/officeDocument/2006/relationships/hyperlink" Target="https://reg.mju.ac.th/registrar/class_info_2.asp?backto=home&amp;option=0&amp;courseid=8894455&amp;acadyear=2567&amp;semester=2&amp;avs1007269091=104" TargetMode="External"/><Relationship Id="rId121" Type="http://schemas.openxmlformats.org/officeDocument/2006/relationships/hyperlink" Target="https://reg.mju.ac.th/registrar/class_info_2.asp?backto=home&amp;option=0&amp;courseid=8895940&amp;acadyear=2567&amp;semester=1&amp;avs1007269091=130" TargetMode="External"/><Relationship Id="rId142" Type="http://schemas.openxmlformats.org/officeDocument/2006/relationships/hyperlink" Target="https://reg.mju.ac.th/registrar/class_info_2.asp?backto=home&amp;option=0&amp;courseid=8895527&amp;acadyear=2567&amp;semester=1&amp;avs1007269091=151" TargetMode="External"/><Relationship Id="rId163" Type="http://schemas.openxmlformats.org/officeDocument/2006/relationships/hyperlink" Target="https://reg.mju.ac.th/registrar/class_info_2.asp?backto=home&amp;option=0&amp;courseid=8896287&amp;acadyear=2567&amp;semester=2&amp;avs1007269091=172" TargetMode="External"/><Relationship Id="rId3" Type="http://schemas.openxmlformats.org/officeDocument/2006/relationships/hyperlink" Target="https://reg.mju.ac.th/registrar/class_info_2.asp?backto=home&amp;option=0&amp;courseid=8899314&amp;acadyear=2567&amp;semester=1&amp;avs1007269091=6" TargetMode="External"/><Relationship Id="rId25" Type="http://schemas.openxmlformats.org/officeDocument/2006/relationships/hyperlink" Target="https://reg.mju.ac.th/registrar/class_info_2.asp?backto=home&amp;option=0&amp;courseid=8899412&amp;acadyear=2567&amp;semester=1&amp;avs1007269091=28" TargetMode="External"/><Relationship Id="rId46" Type="http://schemas.openxmlformats.org/officeDocument/2006/relationships/hyperlink" Target="https://reg.mju.ac.th/registrar/class_info_2.asp?backto=home&amp;option=0&amp;courseid=8895933&amp;acadyear=2567&amp;semester=1&amp;avs1007269091=49" TargetMode="External"/><Relationship Id="rId67" Type="http://schemas.openxmlformats.org/officeDocument/2006/relationships/hyperlink" Target="https://reg.mju.ac.th/registrar/class_info_2.asp?backto=home&amp;option=0&amp;courseid=8897574&amp;acadyear=2567&amp;semester=2&amp;avs1007269091=73" TargetMode="External"/><Relationship Id="rId116" Type="http://schemas.openxmlformats.org/officeDocument/2006/relationships/hyperlink" Target="https://reg.mju.ac.th/registrar/class_info_2.asp?backto=home&amp;option=0&amp;courseid=8897793&amp;acadyear=2567&amp;semester=1&amp;avs1007269091=125" TargetMode="External"/><Relationship Id="rId137" Type="http://schemas.openxmlformats.org/officeDocument/2006/relationships/hyperlink" Target="https://reg.mju.ac.th/registrar/class_info_2.asp?backto=home&amp;option=0&amp;courseid=8895148&amp;acadyear=2567&amp;semester=1&amp;avs1007269091=146" TargetMode="External"/><Relationship Id="rId158" Type="http://schemas.openxmlformats.org/officeDocument/2006/relationships/hyperlink" Target="https://reg.mju.ac.th/registrar/class_info_2.asp?backto=home&amp;option=0&amp;courseid=8895987&amp;acadyear=2567&amp;semester=2&amp;avs1007269091=167" TargetMode="External"/><Relationship Id="rId20" Type="http://schemas.openxmlformats.org/officeDocument/2006/relationships/hyperlink" Target="https://reg.mju.ac.th/registrar/class_info_2.asp?backto=home&amp;option=0&amp;courseid=8899411&amp;acadyear=2567&amp;semester=1&amp;avs1007269091=23" TargetMode="External"/><Relationship Id="rId41" Type="http://schemas.openxmlformats.org/officeDocument/2006/relationships/hyperlink" Target="https://reg.mju.ac.th/registrar/class_info_2.asp?backto=home&amp;option=0&amp;courseid=8894970&amp;acadyear=2567&amp;semester=1&amp;avs1007269091=44" TargetMode="External"/><Relationship Id="rId62" Type="http://schemas.openxmlformats.org/officeDocument/2006/relationships/hyperlink" Target="https://reg.mju.ac.th/registrar/class_info_2.asp?backto=home&amp;option=0&amp;courseid=8897540&amp;acadyear=2567&amp;semester=2&amp;avs1007269091=68" TargetMode="External"/><Relationship Id="rId83" Type="http://schemas.openxmlformats.org/officeDocument/2006/relationships/hyperlink" Target="https://reg.mju.ac.th/registrar/class_info_2.asp?backto=home&amp;option=0&amp;courseid=8899413&amp;acadyear=2567&amp;semester=2&amp;avs1007269091=89" TargetMode="External"/><Relationship Id="rId88" Type="http://schemas.openxmlformats.org/officeDocument/2006/relationships/hyperlink" Target="https://reg.mju.ac.th/registrar/class_info_2.asp?backto=home&amp;option=0&amp;courseid=8895987&amp;acadyear=2567&amp;semester=2&amp;avs1007269091=94" TargetMode="External"/><Relationship Id="rId111" Type="http://schemas.openxmlformats.org/officeDocument/2006/relationships/hyperlink" Target="https://reg.mju.ac.th/registrar/class_info_2.asp?backto=home&amp;option=0&amp;courseid=8896788&amp;acadyear=2567&amp;semester=1&amp;avs1007269091=120" TargetMode="External"/><Relationship Id="rId132" Type="http://schemas.openxmlformats.org/officeDocument/2006/relationships/hyperlink" Target="https://reg.mju.ac.th/registrar/class_info_2.asp?backto=home&amp;option=0&amp;courseid=8896287&amp;acadyear=2567&amp;semester=1&amp;avs1007269091=141" TargetMode="External"/><Relationship Id="rId153" Type="http://schemas.openxmlformats.org/officeDocument/2006/relationships/hyperlink" Target="https://reg.mju.ac.th/registrar/class_info_2.asp?backto=home&amp;option=0&amp;courseid=8897794&amp;acadyear=2567&amp;semester=2&amp;avs1007269091=162" TargetMode="External"/><Relationship Id="rId15" Type="http://schemas.openxmlformats.org/officeDocument/2006/relationships/hyperlink" Target="https://reg.mju.ac.th/registrar/class_info_2.asp?backto=home&amp;option=0&amp;courseid=8897552&amp;acadyear=2567&amp;semester=1&amp;avs1007269091=18" TargetMode="External"/><Relationship Id="rId36" Type="http://schemas.openxmlformats.org/officeDocument/2006/relationships/hyperlink" Target="https://reg.mju.ac.th/registrar/class_info_2.asp?backto=home&amp;option=0&amp;courseid=8891023&amp;acadyear=2567&amp;semester=1&amp;avs1007269091=39" TargetMode="External"/><Relationship Id="rId57" Type="http://schemas.openxmlformats.org/officeDocument/2006/relationships/hyperlink" Target="https://reg.mju.ac.th/registrar/class_info_2.asp?backto=home&amp;option=0&amp;courseid=8899320&amp;acadyear=2567&amp;semester=2&amp;avs1007269091=63" TargetMode="External"/><Relationship Id="rId106" Type="http://schemas.openxmlformats.org/officeDocument/2006/relationships/hyperlink" Target="https://reg.mju.ac.th/registrar/class_info_2.asp?backto=home&amp;option=0&amp;courseid=8895525&amp;acadyear=2567&amp;semester=2&amp;avs1007269091=112" TargetMode="External"/><Relationship Id="rId127" Type="http://schemas.openxmlformats.org/officeDocument/2006/relationships/hyperlink" Target="https://reg.mju.ac.th/registrar/class_info_2.asp?backto=home&amp;option=0&amp;courseid=8896003&amp;acadyear=2567&amp;semester=1&amp;avs1007269091=136" TargetMode="External"/><Relationship Id="rId10" Type="http://schemas.openxmlformats.org/officeDocument/2006/relationships/hyperlink" Target="https://reg.mju.ac.th/registrar/class_info_2.asp?backto=home&amp;option=0&amp;courseid=8897553&amp;acadyear=2567&amp;semester=1&amp;avs1007269091=13" TargetMode="External"/><Relationship Id="rId31" Type="http://schemas.openxmlformats.org/officeDocument/2006/relationships/hyperlink" Target="https://reg.mju.ac.th/registrar/class_info_2.asp?backto=home&amp;option=0&amp;courseid=8896009&amp;acadyear=2567&amp;semester=1&amp;avs1007269091=34" TargetMode="External"/><Relationship Id="rId52" Type="http://schemas.openxmlformats.org/officeDocument/2006/relationships/hyperlink" Target="https://reg.mju.ac.th/registrar/class_info_2.asp?backto=home&amp;option=0&amp;courseid=8895535&amp;acadyear=2567&amp;semester=1&amp;avs1007269091=55" TargetMode="External"/><Relationship Id="rId73" Type="http://schemas.openxmlformats.org/officeDocument/2006/relationships/hyperlink" Target="https://reg.mju.ac.th/registrar/class_info_2.asp?backto=home&amp;option=0&amp;courseid=8899422&amp;acadyear=2567&amp;semester=2&amp;avs1007269091=79" TargetMode="External"/><Relationship Id="rId78" Type="http://schemas.openxmlformats.org/officeDocument/2006/relationships/hyperlink" Target="https://reg.mju.ac.th/registrar/class_info_2.asp?backto=home&amp;option=0&amp;courseid=8899409&amp;acadyear=2567&amp;semester=2&amp;avs1007269091=84" TargetMode="External"/><Relationship Id="rId94" Type="http://schemas.openxmlformats.org/officeDocument/2006/relationships/hyperlink" Target="https://reg.mju.ac.th/registrar/class_info_2.asp?backto=home&amp;option=0&amp;courseid=8897807&amp;acadyear=2567&amp;semester=2&amp;avs1007269091=100" TargetMode="External"/><Relationship Id="rId99" Type="http://schemas.openxmlformats.org/officeDocument/2006/relationships/hyperlink" Target="https://reg.mju.ac.th/registrar/class_info_2.asp?backto=home&amp;option=0&amp;courseid=8894445&amp;acadyear=2567&amp;semester=2&amp;avs1007269091=105" TargetMode="External"/><Relationship Id="rId101" Type="http://schemas.openxmlformats.org/officeDocument/2006/relationships/hyperlink" Target="https://reg.mju.ac.th/registrar/class_info_2.asp?backto=home&amp;option=0&amp;courseid=8894970&amp;acadyear=2567&amp;semester=2&amp;avs1007269091=107" TargetMode="External"/><Relationship Id="rId122" Type="http://schemas.openxmlformats.org/officeDocument/2006/relationships/hyperlink" Target="https://reg.mju.ac.th/registrar/class_info_2.asp?backto=home&amp;option=0&amp;courseid=8895985&amp;acadyear=2567&amp;semester=1&amp;avs1007269091=131" TargetMode="External"/><Relationship Id="rId143" Type="http://schemas.openxmlformats.org/officeDocument/2006/relationships/hyperlink" Target="https://reg.mju.ac.th/registrar/class_info_2.asp?backto=home&amp;option=0&amp;courseid=8899532&amp;acadyear=2567&amp;semester=2&amp;avs1007269091=152" TargetMode="External"/><Relationship Id="rId148" Type="http://schemas.openxmlformats.org/officeDocument/2006/relationships/hyperlink" Target="https://reg.mju.ac.th/registrar/class_info_2.asp?backto=home&amp;option=0&amp;courseid=8896794&amp;acadyear=2567&amp;semester=2&amp;avs1007269091=157" TargetMode="External"/><Relationship Id="rId164" Type="http://schemas.openxmlformats.org/officeDocument/2006/relationships/hyperlink" Target="https://reg.mju.ac.th/registrar/class_info_2.asp?backto=home&amp;option=0&amp;courseid=8896287&amp;acadyear=2567&amp;semester=2&amp;avs1007269091=173" TargetMode="External"/><Relationship Id="rId169" Type="http://schemas.openxmlformats.org/officeDocument/2006/relationships/hyperlink" Target="https://reg.mju.ac.th/registrar/class_info_2.asp?backto=home&amp;option=0&amp;courseid=8895527&amp;acadyear=2567&amp;semester=2&amp;avs1007269091=178" TargetMode="External"/><Relationship Id="rId4" Type="http://schemas.openxmlformats.org/officeDocument/2006/relationships/hyperlink" Target="https://reg.mju.ac.th/registrar/class_info_2.asp?backto=home&amp;option=0&amp;courseid=8899436&amp;acadyear=2567&amp;semester=1&amp;avs1007269091=7" TargetMode="External"/><Relationship Id="rId9" Type="http://schemas.openxmlformats.org/officeDocument/2006/relationships/hyperlink" Target="https://reg.mju.ac.th/registrar/class_info_2.asp?backto=home&amp;option=0&amp;courseid=8897389&amp;acadyear=2567&amp;semester=1&amp;avs1007269091=12" TargetMode="External"/><Relationship Id="rId26" Type="http://schemas.openxmlformats.org/officeDocument/2006/relationships/hyperlink" Target="https://reg.mju.ac.th/registrar/class_info_2.asp?backto=home&amp;option=0&amp;courseid=8895937&amp;acadyear=2567&amp;semester=1&amp;avs1007269091=29" TargetMode="External"/><Relationship Id="rId47" Type="http://schemas.openxmlformats.org/officeDocument/2006/relationships/hyperlink" Target="https://reg.mju.ac.th/registrar/class_info_2.asp?backto=home&amp;option=0&amp;courseid=8893188&amp;acadyear=2567&amp;semester=1&amp;avs1007269091=50" TargetMode="External"/><Relationship Id="rId68" Type="http://schemas.openxmlformats.org/officeDocument/2006/relationships/hyperlink" Target="https://reg.mju.ac.th/registrar/class_info_2.asp?backto=home&amp;option=0&amp;courseid=8897552&amp;acadyear=2567&amp;semester=2&amp;avs1007269091=74" TargetMode="External"/><Relationship Id="rId89" Type="http://schemas.openxmlformats.org/officeDocument/2006/relationships/hyperlink" Target="https://reg.mju.ac.th/registrar/class_info_2.asp?backto=home&amp;option=0&amp;courseid=8895938&amp;acadyear=2567&amp;semester=2&amp;avs1007269091=95" TargetMode="External"/><Relationship Id="rId112" Type="http://schemas.openxmlformats.org/officeDocument/2006/relationships/hyperlink" Target="https://reg.mju.ac.th/registrar/class_info_2.asp?backto=home&amp;option=0&amp;courseid=8896789&amp;acadyear=2567&amp;semester=1&amp;avs1007269091=121" TargetMode="External"/><Relationship Id="rId133" Type="http://schemas.openxmlformats.org/officeDocument/2006/relationships/hyperlink" Target="https://reg.mju.ac.th/registrar/class_info_2.asp?backto=home&amp;option=0&amp;courseid=8896287&amp;acadyear=2567&amp;semester=1&amp;avs1007269091=142" TargetMode="External"/><Relationship Id="rId154" Type="http://schemas.openxmlformats.org/officeDocument/2006/relationships/hyperlink" Target="https://reg.mju.ac.th/registrar/class_info_2.asp?backto=home&amp;option=0&amp;courseid=8897788&amp;acadyear=2567&amp;semester=2&amp;avs1007269091=163" TargetMode="External"/><Relationship Id="rId16" Type="http://schemas.openxmlformats.org/officeDocument/2006/relationships/hyperlink" Target="https://reg.mju.ac.th/registrar/class_info_2.asp?backto=home&amp;option=0&amp;courseid=8897640&amp;acadyear=2567&amp;semester=1&amp;avs1007269091=19" TargetMode="External"/><Relationship Id="rId37" Type="http://schemas.openxmlformats.org/officeDocument/2006/relationships/hyperlink" Target="https://reg.mju.ac.th/registrar/class_info_2.asp?backto=home&amp;option=0&amp;courseid=8895165&amp;acadyear=2567&amp;semester=1&amp;avs1007269091=40" TargetMode="External"/><Relationship Id="rId58" Type="http://schemas.openxmlformats.org/officeDocument/2006/relationships/hyperlink" Target="https://reg.mju.ac.th/registrar/class_info_2.asp?backto=home&amp;option=0&amp;courseid=8899437&amp;acadyear=2567&amp;semester=2&amp;avs1007269091=64" TargetMode="External"/><Relationship Id="rId79" Type="http://schemas.openxmlformats.org/officeDocument/2006/relationships/hyperlink" Target="https://reg.mju.ac.th/registrar/class_info_2.asp?backto=home&amp;option=0&amp;courseid=8899410&amp;acadyear=2567&amp;semester=2&amp;avs1007269091=85" TargetMode="External"/><Relationship Id="rId102" Type="http://schemas.openxmlformats.org/officeDocument/2006/relationships/hyperlink" Target="https://reg.mju.ac.th/registrar/class_info_2.asp?backto=home&amp;option=0&amp;courseid=8894970&amp;acadyear=2567&amp;semester=2&amp;avs1007269091=108" TargetMode="External"/><Relationship Id="rId123" Type="http://schemas.openxmlformats.org/officeDocument/2006/relationships/hyperlink" Target="https://reg.mju.ac.th/registrar/class_info_2.asp?backto=home&amp;option=0&amp;courseid=8895986&amp;acadyear=2567&amp;semester=1&amp;avs1007269091=132" TargetMode="External"/><Relationship Id="rId144" Type="http://schemas.openxmlformats.org/officeDocument/2006/relationships/hyperlink" Target="https://reg.mju.ac.th/registrar/class_info_2.asp?backto=home&amp;option=0&amp;courseid=8899533&amp;acadyear=2567&amp;semester=2&amp;avs1007269091=153" TargetMode="External"/><Relationship Id="rId90" Type="http://schemas.openxmlformats.org/officeDocument/2006/relationships/hyperlink" Target="https://reg.mju.ac.th/registrar/class_info_2.asp?backto=home&amp;option=0&amp;courseid=8895950&amp;acadyear=2567&amp;semester=2&amp;avs1007269091=96" TargetMode="External"/><Relationship Id="rId165" Type="http://schemas.openxmlformats.org/officeDocument/2006/relationships/hyperlink" Target="https://reg.mju.ac.th/registrar/class_info_2.asp?backto=home&amp;option=0&amp;courseid=8892399&amp;acadyear=2567&amp;semester=2&amp;avs1007269091=174" TargetMode="External"/><Relationship Id="rId27" Type="http://schemas.openxmlformats.org/officeDocument/2006/relationships/hyperlink" Target="https://reg.mju.ac.th/registrar/class_info_2.asp?backto=home&amp;option=0&amp;courseid=8895938&amp;acadyear=2567&amp;semester=1&amp;avs1007269091=30" TargetMode="External"/><Relationship Id="rId48" Type="http://schemas.openxmlformats.org/officeDocument/2006/relationships/hyperlink" Target="https://reg.mju.ac.th/registrar/class_info_2.asp?backto=home&amp;option=0&amp;courseid=8893189&amp;acadyear=2567&amp;semester=1&amp;avs1007269091=51" TargetMode="External"/><Relationship Id="rId69" Type="http://schemas.openxmlformats.org/officeDocument/2006/relationships/hyperlink" Target="https://reg.mju.ac.th/registrar/class_info_2.asp?backto=home&amp;option=0&amp;courseid=8897640&amp;acadyear=2567&amp;semester=2&amp;avs1007269091=75" TargetMode="External"/><Relationship Id="rId113" Type="http://schemas.openxmlformats.org/officeDocument/2006/relationships/hyperlink" Target="https://reg.mju.ac.th/registrar/class_info_2.asp?backto=home&amp;option=0&amp;courseid=8896790&amp;acadyear=2567&amp;semester=1&amp;avs1007269091=122" TargetMode="External"/><Relationship Id="rId134" Type="http://schemas.openxmlformats.org/officeDocument/2006/relationships/hyperlink" Target="https://reg.mju.ac.th/registrar/class_info_2.asp?backto=home&amp;option=0&amp;courseid=8892399&amp;acadyear=2567&amp;semester=1&amp;avs1007269091=143" TargetMode="External"/><Relationship Id="rId80" Type="http://schemas.openxmlformats.org/officeDocument/2006/relationships/hyperlink" Target="https://reg.mju.ac.th/registrar/class_info_2.asp?backto=home&amp;option=0&amp;courseid=8899435&amp;acadyear=2567&amp;semester=2&amp;avs1007269091=86" TargetMode="External"/><Relationship Id="rId155" Type="http://schemas.openxmlformats.org/officeDocument/2006/relationships/hyperlink" Target="https://reg.mju.ac.th/registrar/class_info_2.asp?backto=home&amp;option=0&amp;courseid=8895951&amp;acadyear=2567&amp;semester=2&amp;avs1007269091=164" TargetMode="External"/><Relationship Id="rId17" Type="http://schemas.openxmlformats.org/officeDocument/2006/relationships/hyperlink" Target="https://reg.mju.ac.th/registrar/class_info_2.asp?backto=home&amp;option=0&amp;courseid=8897387&amp;acadyear=2567&amp;semester=1&amp;avs1007269091=20" TargetMode="External"/><Relationship Id="rId38" Type="http://schemas.openxmlformats.org/officeDocument/2006/relationships/hyperlink" Target="https://reg.mju.ac.th/registrar/class_info_2.asp?backto=home&amp;option=0&amp;courseid=8894444&amp;acadyear=2567&amp;semester=1&amp;avs1007269091=41" TargetMode="External"/><Relationship Id="rId59" Type="http://schemas.openxmlformats.org/officeDocument/2006/relationships/hyperlink" Target="https://reg.mju.ac.th/registrar/class_info_2.asp?backto=home&amp;option=0&amp;courseid=8899454&amp;acadyear=2567&amp;semester=2&amp;avs1007269091=65" TargetMode="External"/><Relationship Id="rId103" Type="http://schemas.openxmlformats.org/officeDocument/2006/relationships/hyperlink" Target="https://reg.mju.ac.th/registrar/class_info_2.asp?backto=home&amp;option=0&amp;courseid=8894970&amp;acadyear=2567&amp;semester=2&amp;avs1007269091=109" TargetMode="External"/><Relationship Id="rId124" Type="http://schemas.openxmlformats.org/officeDocument/2006/relationships/hyperlink" Target="https://reg.mju.ac.th/registrar/class_info_2.asp?backto=home&amp;option=0&amp;courseid=8895941&amp;acadyear=2567&amp;semester=1&amp;avs1007269091=133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reg.mju.ac.th/registrar/class_info_2.asp?backto=home&amp;option=0&amp;courseid=8892289&amp;acadyear=2567&amp;semester=1&amp;avs1007269091=214" TargetMode="External"/><Relationship Id="rId21" Type="http://schemas.openxmlformats.org/officeDocument/2006/relationships/hyperlink" Target="https://reg.mju.ac.th/registrar/class_info_2.asp?backto=home&amp;option=0&amp;courseid=8895964&amp;acadyear=2567&amp;semester=1&amp;avs1007269091=209" TargetMode="External"/><Relationship Id="rId42" Type="http://schemas.openxmlformats.org/officeDocument/2006/relationships/hyperlink" Target="https://reg.mju.ac.th/registrar/class_info_2.asp?backto=home&amp;option=0&amp;courseid=8895740&amp;acadyear=2567&amp;semester=2&amp;avs1007269091=233" TargetMode="External"/><Relationship Id="rId47" Type="http://schemas.openxmlformats.org/officeDocument/2006/relationships/hyperlink" Target="https://reg.mju.ac.th/registrar/class_info_2.asp?backto=home&amp;option=0&amp;courseid=8895942&amp;acadyear=2567&amp;semester=2&amp;avs1007269091=238" TargetMode="External"/><Relationship Id="rId63" Type="http://schemas.openxmlformats.org/officeDocument/2006/relationships/hyperlink" Target="https://reg.mju.ac.th/registrar/class_info_2.asp?backto=home&amp;option=0&amp;courseid=8898533&amp;acadyear=2567&amp;semester=2&amp;avs1007269091=254" TargetMode="External"/><Relationship Id="rId68" Type="http://schemas.openxmlformats.org/officeDocument/2006/relationships/hyperlink" Target="https://reg.mju.ac.th/registrar/class_info_2.asp?backto=home&amp;option=0&amp;courseid=8892467&amp;acadyear=2567&amp;semester=2&amp;avs1007269091=259" TargetMode="External"/><Relationship Id="rId84" Type="http://schemas.openxmlformats.org/officeDocument/2006/relationships/hyperlink" Target="https://reg.mju.ac.th/registrar/class_info_2.asp?backto=home&amp;option=0&amp;courseid=8895957&amp;acadyear=2567&amp;semester=1&amp;avs1007269091=278" TargetMode="External"/><Relationship Id="rId89" Type="http://schemas.openxmlformats.org/officeDocument/2006/relationships/hyperlink" Target="https://reg.mju.ac.th/registrar/class_info_2.asp?backto=home&amp;option=0&amp;courseid=8895954&amp;acadyear=2567&amp;semester=1&amp;avs1007269091=283" TargetMode="External"/><Relationship Id="rId112" Type="http://schemas.openxmlformats.org/officeDocument/2006/relationships/hyperlink" Target="https://reg.mju.ac.th/registrar/class_info_2.asp?backto=home&amp;option=0&amp;courseid=8895962&amp;acadyear=2567&amp;semester=2&amp;avs1007269091=309" TargetMode="External"/><Relationship Id="rId16" Type="http://schemas.openxmlformats.org/officeDocument/2006/relationships/hyperlink" Target="https://reg.mju.ac.th/registrar/class_info_2.asp?backto=home&amp;option=0&amp;courseid=8895944&amp;acadyear=2567&amp;semester=1&amp;avs1007269091=204" TargetMode="External"/><Relationship Id="rId107" Type="http://schemas.openxmlformats.org/officeDocument/2006/relationships/hyperlink" Target="https://reg.mju.ac.th/registrar/class_info_2.asp?backto=home&amp;option=0&amp;courseid=8895953&amp;acadyear=2567&amp;semester=2&amp;avs1007269091=304" TargetMode="External"/><Relationship Id="rId11" Type="http://schemas.openxmlformats.org/officeDocument/2006/relationships/hyperlink" Target="https://reg.mju.ac.th/registrar/class_info_2.asp?backto=home&amp;option=0&amp;courseid=8895953&amp;acadyear=2567&amp;semester=1&amp;avs1007269091=199" TargetMode="External"/><Relationship Id="rId32" Type="http://schemas.openxmlformats.org/officeDocument/2006/relationships/hyperlink" Target="https://reg.mju.ac.th/registrar/class_info_2.asp?backto=home&amp;option=0&amp;courseid=8894964&amp;acadyear=2567&amp;semester=1&amp;avs1007269091=220" TargetMode="External"/><Relationship Id="rId37" Type="http://schemas.openxmlformats.org/officeDocument/2006/relationships/hyperlink" Target="https://reg.mju.ac.th/registrar/class_info_2.asp?backto=home&amp;option=0&amp;courseid=8899318&amp;acadyear=2567&amp;semester=2&amp;avs1007269091=228" TargetMode="External"/><Relationship Id="rId53" Type="http://schemas.openxmlformats.org/officeDocument/2006/relationships/hyperlink" Target="https://reg.mju.ac.th/registrar/class_info_2.asp?backto=home&amp;option=0&amp;courseid=8895958&amp;acadyear=2567&amp;semester=2&amp;avs1007269091=244" TargetMode="External"/><Relationship Id="rId58" Type="http://schemas.openxmlformats.org/officeDocument/2006/relationships/hyperlink" Target="https://reg.mju.ac.th/registrar/class_info_2.asp?backto=home&amp;option=0&amp;courseid=8895961&amp;acadyear=2567&amp;semester=2&amp;avs1007269091=249" TargetMode="External"/><Relationship Id="rId74" Type="http://schemas.openxmlformats.org/officeDocument/2006/relationships/hyperlink" Target="https://reg.mju.ac.th/registrar/class_info_2.asp?backto=home&amp;option=0&amp;courseid=8894965&amp;acadyear=2567&amp;semester=2&amp;avs1007269091=265" TargetMode="External"/><Relationship Id="rId79" Type="http://schemas.openxmlformats.org/officeDocument/2006/relationships/hyperlink" Target="https://reg.mju.ac.th/registrar/class_info_2.asp?backto=home&amp;option=0&amp;courseid=8895942&amp;acadyear=2567&amp;semester=1&amp;avs1007269091=273" TargetMode="External"/><Relationship Id="rId102" Type="http://schemas.openxmlformats.org/officeDocument/2006/relationships/hyperlink" Target="https://reg.mju.ac.th/registrar/class_info_2.asp?backto=home&amp;option=0&amp;courseid=8895727&amp;acadyear=2567&amp;semester=2&amp;avs1007269091=299" TargetMode="External"/><Relationship Id="rId5" Type="http://schemas.openxmlformats.org/officeDocument/2006/relationships/hyperlink" Target="https://reg.mju.ac.th/registrar/class_info_2.asp?backto=home&amp;option=0&amp;courseid=8895716&amp;acadyear=2567&amp;semester=1&amp;avs1007269091=193" TargetMode="External"/><Relationship Id="rId90" Type="http://schemas.openxmlformats.org/officeDocument/2006/relationships/hyperlink" Target="https://reg.mju.ac.th/registrar/class_info_2.asp?backto=home&amp;option=0&amp;courseid=8895961&amp;acadyear=2567&amp;semester=1&amp;avs1007269091=284" TargetMode="External"/><Relationship Id="rId95" Type="http://schemas.openxmlformats.org/officeDocument/2006/relationships/hyperlink" Target="https://reg.mju.ac.th/registrar/class_info_2.asp?backto=home&amp;option=0&amp;courseid=8895964&amp;acadyear=2567&amp;semester=1&amp;avs1007269091=289" TargetMode="External"/><Relationship Id="rId22" Type="http://schemas.openxmlformats.org/officeDocument/2006/relationships/hyperlink" Target="https://reg.mju.ac.th/registrar/class_info_2.asp?backto=home&amp;option=0&amp;courseid=8898533&amp;acadyear=2567&amp;semester=1&amp;avs1007269091=210" TargetMode="External"/><Relationship Id="rId27" Type="http://schemas.openxmlformats.org/officeDocument/2006/relationships/hyperlink" Target="https://reg.mju.ac.th/registrar/class_info_2.asp?backto=home&amp;option=0&amp;courseid=8892467&amp;acadyear=2567&amp;semester=1&amp;avs1007269091=215" TargetMode="External"/><Relationship Id="rId43" Type="http://schemas.openxmlformats.org/officeDocument/2006/relationships/hyperlink" Target="https://reg.mju.ac.th/registrar/class_info_2.asp?backto=home&amp;option=0&amp;courseid=8895715&amp;acadyear=2567&amp;semester=2&amp;avs1007269091=234" TargetMode="External"/><Relationship Id="rId48" Type="http://schemas.openxmlformats.org/officeDocument/2006/relationships/hyperlink" Target="https://reg.mju.ac.th/registrar/class_info_2.asp?backto=home&amp;option=0&amp;courseid=8895965&amp;acadyear=2567&amp;semester=2&amp;avs1007269091=239" TargetMode="External"/><Relationship Id="rId64" Type="http://schemas.openxmlformats.org/officeDocument/2006/relationships/hyperlink" Target="https://reg.mju.ac.th/registrar/class_info_2.asp?backto=home&amp;option=0&amp;courseid=8897811&amp;acadyear=2567&amp;semester=2&amp;avs1007269091=255" TargetMode="External"/><Relationship Id="rId69" Type="http://schemas.openxmlformats.org/officeDocument/2006/relationships/hyperlink" Target="https://reg.mju.ac.th/registrar/class_info_2.asp?backto=home&amp;option=0&amp;courseid=8895308&amp;acadyear=2567&amp;semester=2&amp;avs1007269091=260" TargetMode="External"/><Relationship Id="rId113" Type="http://schemas.openxmlformats.org/officeDocument/2006/relationships/hyperlink" Target="https://reg.mju.ac.th/registrar/class_info_2.asp?backto=home&amp;option=0&amp;courseid=8895963&amp;acadyear=2567&amp;semester=2&amp;avs1007269091=310" TargetMode="External"/><Relationship Id="rId80" Type="http://schemas.openxmlformats.org/officeDocument/2006/relationships/hyperlink" Target="https://reg.mju.ac.th/registrar/class_info_2.asp?backto=home&amp;option=0&amp;courseid=8895965&amp;acadyear=2567&amp;semester=1&amp;avs1007269091=274" TargetMode="External"/><Relationship Id="rId85" Type="http://schemas.openxmlformats.org/officeDocument/2006/relationships/hyperlink" Target="https://reg.mju.ac.th/registrar/class_info_2.asp?backto=home&amp;option=0&amp;courseid=8895958&amp;acadyear=2567&amp;semester=1&amp;avs1007269091=279" TargetMode="External"/><Relationship Id="rId12" Type="http://schemas.openxmlformats.org/officeDocument/2006/relationships/hyperlink" Target="https://reg.mju.ac.th/registrar/class_info_2.asp?backto=home&amp;option=0&amp;courseid=8895957&amp;acadyear=2567&amp;semester=1&amp;avs1007269091=200" TargetMode="External"/><Relationship Id="rId17" Type="http://schemas.openxmlformats.org/officeDocument/2006/relationships/hyperlink" Target="https://reg.mju.ac.th/registrar/class_info_2.asp?backto=home&amp;option=0&amp;courseid=8895954&amp;acadyear=2567&amp;semester=1&amp;avs1007269091=205" TargetMode="External"/><Relationship Id="rId33" Type="http://schemas.openxmlformats.org/officeDocument/2006/relationships/hyperlink" Target="https://reg.mju.ac.th/registrar/class_info_2.asp?backto=home&amp;option=0&amp;courseid=8894965&amp;acadyear=2567&amp;semester=1&amp;avs1007269091=221" TargetMode="External"/><Relationship Id="rId38" Type="http://schemas.openxmlformats.org/officeDocument/2006/relationships/hyperlink" Target="https://reg.mju.ac.th/registrar/class_info_2.asp?backto=home&amp;option=0&amp;courseid=8899465&amp;acadyear=2567&amp;semester=2&amp;avs1007269091=229" TargetMode="External"/><Relationship Id="rId59" Type="http://schemas.openxmlformats.org/officeDocument/2006/relationships/hyperlink" Target="https://reg.mju.ac.th/registrar/class_info_2.asp?backto=home&amp;option=0&amp;courseid=8895962&amp;acadyear=2567&amp;semester=2&amp;avs1007269091=250" TargetMode="External"/><Relationship Id="rId103" Type="http://schemas.openxmlformats.org/officeDocument/2006/relationships/hyperlink" Target="https://reg.mju.ac.th/registrar/class_info_2.asp?backto=home&amp;option=0&amp;courseid=8895942&amp;acadyear=2567&amp;semester=2&amp;avs1007269091=300" TargetMode="External"/><Relationship Id="rId108" Type="http://schemas.openxmlformats.org/officeDocument/2006/relationships/hyperlink" Target="https://reg.mju.ac.th/registrar/class_info_2.asp?backto=home&amp;option=0&amp;courseid=8895958&amp;acadyear=2567&amp;semester=2&amp;avs1007269091=305" TargetMode="External"/><Relationship Id="rId54" Type="http://schemas.openxmlformats.org/officeDocument/2006/relationships/hyperlink" Target="https://reg.mju.ac.th/registrar/class_info_2.asp?backto=home&amp;option=0&amp;courseid=8895959&amp;acadyear=2567&amp;semester=2&amp;avs1007269091=245" TargetMode="External"/><Relationship Id="rId70" Type="http://schemas.openxmlformats.org/officeDocument/2006/relationships/hyperlink" Target="https://reg.mju.ac.th/registrar/class_info_2.asp?backto=home&amp;option=0&amp;courseid=8894947&amp;acadyear=2567&amp;semester=2&amp;avs1007269091=261" TargetMode="External"/><Relationship Id="rId75" Type="http://schemas.openxmlformats.org/officeDocument/2006/relationships/hyperlink" Target="https://reg.mju.ac.th/registrar/class_info_2.asp?backto=home&amp;option=0&amp;courseid=8895721&amp;acadyear=2567&amp;semester=1&amp;avs1007269091=269" TargetMode="External"/><Relationship Id="rId91" Type="http://schemas.openxmlformats.org/officeDocument/2006/relationships/hyperlink" Target="https://reg.mju.ac.th/registrar/class_info_2.asp?backto=home&amp;option=0&amp;courseid=8895962&amp;acadyear=2567&amp;semester=1&amp;avs1007269091=285" TargetMode="External"/><Relationship Id="rId96" Type="http://schemas.openxmlformats.org/officeDocument/2006/relationships/hyperlink" Target="https://reg.mju.ac.th/registrar/class_info_2.asp?backto=home&amp;option=0&amp;courseid=8895714&amp;acadyear=2567&amp;semester=2&amp;avs1007269091=293" TargetMode="External"/><Relationship Id="rId1" Type="http://schemas.openxmlformats.org/officeDocument/2006/relationships/hyperlink" Target="https://reg.mju.ac.th/registrar/class_info_2.asp?backto=home&amp;option=0&amp;courseid=8899316&amp;acadyear=2567&amp;semester=1&amp;avs1007269091=189" TargetMode="External"/><Relationship Id="rId6" Type="http://schemas.openxmlformats.org/officeDocument/2006/relationships/hyperlink" Target="https://reg.mju.ac.th/registrar/class_info_2.asp?backto=home&amp;option=0&amp;courseid=8895723&amp;acadyear=2567&amp;semester=1&amp;avs1007269091=194" TargetMode="External"/><Relationship Id="rId15" Type="http://schemas.openxmlformats.org/officeDocument/2006/relationships/hyperlink" Target="https://reg.mju.ac.th/registrar/class_info_2.asp?backto=home&amp;option=0&amp;courseid=8895960&amp;acadyear=2567&amp;semester=1&amp;avs1007269091=203" TargetMode="External"/><Relationship Id="rId23" Type="http://schemas.openxmlformats.org/officeDocument/2006/relationships/hyperlink" Target="https://reg.mju.ac.th/registrar/class_info_2.asp?backto=home&amp;option=0&amp;courseid=8897811&amp;acadyear=2567&amp;semester=1&amp;avs1007269091=211" TargetMode="External"/><Relationship Id="rId28" Type="http://schemas.openxmlformats.org/officeDocument/2006/relationships/hyperlink" Target="https://reg.mju.ac.th/registrar/class_info_2.asp?backto=home&amp;option=0&amp;courseid=8895308&amp;acadyear=2567&amp;semester=1&amp;avs1007269091=216" TargetMode="External"/><Relationship Id="rId36" Type="http://schemas.openxmlformats.org/officeDocument/2006/relationships/hyperlink" Target="https://reg.mju.ac.th/registrar/class_info_2.asp?backto=home&amp;option=0&amp;courseid=8899456&amp;acadyear=2567&amp;semester=2&amp;avs1007269091=227" TargetMode="External"/><Relationship Id="rId49" Type="http://schemas.openxmlformats.org/officeDocument/2006/relationships/hyperlink" Target="https://reg.mju.ac.th/registrar/class_info_2.asp?backto=home&amp;option=0&amp;courseid=8895976&amp;acadyear=2567&amp;semester=2&amp;avs1007269091=240" TargetMode="External"/><Relationship Id="rId57" Type="http://schemas.openxmlformats.org/officeDocument/2006/relationships/hyperlink" Target="https://reg.mju.ac.th/registrar/class_info_2.asp?backto=home&amp;option=0&amp;courseid=8895954&amp;acadyear=2567&amp;semester=2&amp;avs1007269091=248" TargetMode="External"/><Relationship Id="rId106" Type="http://schemas.openxmlformats.org/officeDocument/2006/relationships/hyperlink" Target="https://reg.mju.ac.th/registrar/class_info_2.asp?backto=home&amp;option=0&amp;courseid=8895943&amp;acadyear=2567&amp;semester=2&amp;avs1007269091=303" TargetMode="External"/><Relationship Id="rId114" Type="http://schemas.openxmlformats.org/officeDocument/2006/relationships/hyperlink" Target="https://reg.mju.ac.th/registrar/class_info_2.asp?backto=home&amp;option=0&amp;courseid=8895963&amp;acadyear=2567&amp;semester=2&amp;avs1007269091=311" TargetMode="External"/><Relationship Id="rId10" Type="http://schemas.openxmlformats.org/officeDocument/2006/relationships/hyperlink" Target="https://reg.mju.ac.th/registrar/class_info_2.asp?backto=home&amp;option=0&amp;courseid=8895943&amp;acadyear=2567&amp;semester=1&amp;avs1007269091=198" TargetMode="External"/><Relationship Id="rId31" Type="http://schemas.openxmlformats.org/officeDocument/2006/relationships/hyperlink" Target="https://reg.mju.ac.th/registrar/class_info_2.asp?backto=home&amp;option=0&amp;courseid=8894956&amp;acadyear=2567&amp;semester=1&amp;avs1007269091=219" TargetMode="External"/><Relationship Id="rId44" Type="http://schemas.openxmlformats.org/officeDocument/2006/relationships/hyperlink" Target="https://reg.mju.ac.th/registrar/class_info_2.asp?backto=home&amp;option=0&amp;courseid=8895719&amp;acadyear=2567&amp;semester=2&amp;avs1007269091=235" TargetMode="External"/><Relationship Id="rId52" Type="http://schemas.openxmlformats.org/officeDocument/2006/relationships/hyperlink" Target="https://reg.mju.ac.th/registrar/class_info_2.asp?backto=home&amp;option=0&amp;courseid=8895957&amp;acadyear=2567&amp;semester=2&amp;avs1007269091=243" TargetMode="External"/><Relationship Id="rId60" Type="http://schemas.openxmlformats.org/officeDocument/2006/relationships/hyperlink" Target="https://reg.mju.ac.th/registrar/class_info_2.asp?backto=home&amp;option=0&amp;courseid=8895963&amp;acadyear=2567&amp;semester=2&amp;avs1007269091=251" TargetMode="External"/><Relationship Id="rId65" Type="http://schemas.openxmlformats.org/officeDocument/2006/relationships/hyperlink" Target="https://reg.mju.ac.th/registrar/class_info_2.asp?backto=home&amp;option=0&amp;courseid=8898535&amp;acadyear=2567&amp;semester=2&amp;avs1007269091=256" TargetMode="External"/><Relationship Id="rId73" Type="http://schemas.openxmlformats.org/officeDocument/2006/relationships/hyperlink" Target="https://reg.mju.ac.th/registrar/class_info_2.asp?backto=home&amp;option=0&amp;courseid=8894964&amp;acadyear=2567&amp;semester=2&amp;avs1007269091=264" TargetMode="External"/><Relationship Id="rId78" Type="http://schemas.openxmlformats.org/officeDocument/2006/relationships/hyperlink" Target="https://reg.mju.ac.th/registrar/class_info_2.asp?backto=home&amp;option=0&amp;courseid=8895942&amp;acadyear=2567&amp;semester=1&amp;avs1007269091=272" TargetMode="External"/><Relationship Id="rId81" Type="http://schemas.openxmlformats.org/officeDocument/2006/relationships/hyperlink" Target="https://reg.mju.ac.th/registrar/class_info_2.asp?backto=home&amp;option=0&amp;courseid=8895976&amp;acadyear=2567&amp;semester=1&amp;avs1007269091=275" TargetMode="External"/><Relationship Id="rId86" Type="http://schemas.openxmlformats.org/officeDocument/2006/relationships/hyperlink" Target="https://reg.mju.ac.th/registrar/class_info_2.asp?backto=home&amp;option=0&amp;courseid=8895959&amp;acadyear=2567&amp;semester=1&amp;avs1007269091=280" TargetMode="External"/><Relationship Id="rId94" Type="http://schemas.openxmlformats.org/officeDocument/2006/relationships/hyperlink" Target="https://reg.mju.ac.th/registrar/class_info_2.asp?backto=home&amp;option=0&amp;courseid=8895964&amp;acadyear=2567&amp;semester=1&amp;avs1007269091=288" TargetMode="External"/><Relationship Id="rId99" Type="http://schemas.openxmlformats.org/officeDocument/2006/relationships/hyperlink" Target="https://reg.mju.ac.th/registrar/class_info_2.asp?backto=home&amp;option=0&amp;courseid=8895715&amp;acadyear=2567&amp;semester=2&amp;avs1007269091=296" TargetMode="External"/><Relationship Id="rId101" Type="http://schemas.openxmlformats.org/officeDocument/2006/relationships/hyperlink" Target="https://reg.mju.ac.th/registrar/class_info_2.asp?backto=home&amp;option=0&amp;courseid=8895726&amp;acadyear=2567&amp;semester=2&amp;avs1007269091=298" TargetMode="External"/><Relationship Id="rId4" Type="http://schemas.openxmlformats.org/officeDocument/2006/relationships/hyperlink" Target="https://reg.mju.ac.th/registrar/class_info_2.asp?backto=home&amp;option=0&amp;courseid=8895738&amp;acadyear=2567&amp;semester=1&amp;avs1007269091=192" TargetMode="External"/><Relationship Id="rId9" Type="http://schemas.openxmlformats.org/officeDocument/2006/relationships/hyperlink" Target="https://reg.mju.ac.th/registrar/class_info_2.asp?backto=home&amp;option=0&amp;courseid=8895942&amp;acadyear=2567&amp;semester=1&amp;avs1007269091=197" TargetMode="External"/><Relationship Id="rId13" Type="http://schemas.openxmlformats.org/officeDocument/2006/relationships/hyperlink" Target="https://reg.mju.ac.th/registrar/class_info_2.asp?backto=home&amp;option=0&amp;courseid=8895958&amp;acadyear=2567&amp;semester=1&amp;avs1007269091=201" TargetMode="External"/><Relationship Id="rId18" Type="http://schemas.openxmlformats.org/officeDocument/2006/relationships/hyperlink" Target="https://reg.mju.ac.th/registrar/class_info_2.asp?backto=home&amp;option=0&amp;courseid=8895961&amp;acadyear=2567&amp;semester=1&amp;avs1007269091=206" TargetMode="External"/><Relationship Id="rId39" Type="http://schemas.openxmlformats.org/officeDocument/2006/relationships/hyperlink" Target="https://reg.mju.ac.th/registrar/class_info_2.asp?backto=home&amp;option=0&amp;courseid=8895714&amp;acadyear=2567&amp;semester=2&amp;avs1007269091=230" TargetMode="External"/><Relationship Id="rId109" Type="http://schemas.openxmlformats.org/officeDocument/2006/relationships/hyperlink" Target="https://reg.mju.ac.th/registrar/class_info_2.asp?backto=home&amp;option=0&amp;courseid=8895959&amp;acadyear=2567&amp;semester=2&amp;avs1007269091=306" TargetMode="External"/><Relationship Id="rId34" Type="http://schemas.openxmlformats.org/officeDocument/2006/relationships/hyperlink" Target="https://reg.mju.ac.th/registrar/class_info_2.asp?backto=home&amp;option=0&amp;courseid=8899316&amp;acadyear=2567&amp;semester=2&amp;avs1007269091=225" TargetMode="External"/><Relationship Id="rId50" Type="http://schemas.openxmlformats.org/officeDocument/2006/relationships/hyperlink" Target="https://reg.mju.ac.th/registrar/class_info_2.asp?backto=home&amp;option=0&amp;courseid=8895943&amp;acadyear=2567&amp;semester=2&amp;avs1007269091=241" TargetMode="External"/><Relationship Id="rId55" Type="http://schemas.openxmlformats.org/officeDocument/2006/relationships/hyperlink" Target="https://reg.mju.ac.th/registrar/class_info_2.asp?backto=home&amp;option=0&amp;courseid=8895960&amp;acadyear=2567&amp;semester=2&amp;avs1007269091=246" TargetMode="External"/><Relationship Id="rId76" Type="http://schemas.openxmlformats.org/officeDocument/2006/relationships/hyperlink" Target="https://reg.mju.ac.th/registrar/class_info_2.asp?backto=home&amp;option=0&amp;courseid=8895725&amp;acadyear=2567&amp;semester=1&amp;avs1007269091=270" TargetMode="External"/><Relationship Id="rId97" Type="http://schemas.openxmlformats.org/officeDocument/2006/relationships/hyperlink" Target="https://reg.mju.ac.th/registrar/class_info_2.asp?backto=home&amp;option=0&amp;courseid=8895717&amp;acadyear=2567&amp;semester=2&amp;avs1007269091=294" TargetMode="External"/><Relationship Id="rId104" Type="http://schemas.openxmlformats.org/officeDocument/2006/relationships/hyperlink" Target="https://reg.mju.ac.th/registrar/class_info_2.asp?backto=home&amp;option=0&amp;courseid=8895965&amp;acadyear=2567&amp;semester=2&amp;avs1007269091=301" TargetMode="External"/><Relationship Id="rId7" Type="http://schemas.openxmlformats.org/officeDocument/2006/relationships/hyperlink" Target="https://reg.mju.ac.th/registrar/class_info_2.asp?backto=home&amp;option=0&amp;courseid=8895720&amp;acadyear=2567&amp;semester=1&amp;avs1007269091=195" TargetMode="External"/><Relationship Id="rId71" Type="http://schemas.openxmlformats.org/officeDocument/2006/relationships/hyperlink" Target="https://reg.mju.ac.th/registrar/class_info_2.asp?backto=home&amp;option=0&amp;courseid=8894950&amp;acadyear=2567&amp;semester=2&amp;avs1007269091=262" TargetMode="External"/><Relationship Id="rId92" Type="http://schemas.openxmlformats.org/officeDocument/2006/relationships/hyperlink" Target="https://reg.mju.ac.th/registrar/class_info_2.asp?backto=home&amp;option=0&amp;courseid=8895963&amp;acadyear=2567&amp;semester=1&amp;avs1007269091=286" TargetMode="External"/><Relationship Id="rId2" Type="http://schemas.openxmlformats.org/officeDocument/2006/relationships/hyperlink" Target="https://reg.mju.ac.th/registrar/class_info_2.asp?backto=home&amp;option=0&amp;courseid=8899317&amp;acadyear=2567&amp;semester=1&amp;avs1007269091=190" TargetMode="External"/><Relationship Id="rId29" Type="http://schemas.openxmlformats.org/officeDocument/2006/relationships/hyperlink" Target="https://reg.mju.ac.th/registrar/class_info_2.asp?backto=home&amp;option=0&amp;courseid=8894459&amp;acadyear=2567&amp;semester=1&amp;avs1007269091=217" TargetMode="External"/><Relationship Id="rId24" Type="http://schemas.openxmlformats.org/officeDocument/2006/relationships/hyperlink" Target="https://reg.mju.ac.th/registrar/class_info_2.asp?backto=home&amp;option=0&amp;courseid=8898542&amp;acadyear=2567&amp;semester=1&amp;avs1007269091=212" TargetMode="External"/><Relationship Id="rId40" Type="http://schemas.openxmlformats.org/officeDocument/2006/relationships/hyperlink" Target="https://reg.mju.ac.th/registrar/class_info_2.asp?backto=home&amp;option=0&amp;courseid=8895717&amp;acadyear=2567&amp;semester=2&amp;avs1007269091=231" TargetMode="External"/><Relationship Id="rId45" Type="http://schemas.openxmlformats.org/officeDocument/2006/relationships/hyperlink" Target="https://reg.mju.ac.th/registrar/class_info_2.asp?backto=home&amp;option=0&amp;courseid=8895724&amp;acadyear=2567&amp;semester=2&amp;avs1007269091=236" TargetMode="External"/><Relationship Id="rId66" Type="http://schemas.openxmlformats.org/officeDocument/2006/relationships/hyperlink" Target="https://reg.mju.ac.th/registrar/class_info_2.asp?backto=home&amp;option=0&amp;courseid=8898404&amp;acadyear=2567&amp;semester=2&amp;avs1007269091=257" TargetMode="External"/><Relationship Id="rId87" Type="http://schemas.openxmlformats.org/officeDocument/2006/relationships/hyperlink" Target="https://reg.mju.ac.th/registrar/class_info_2.asp?backto=home&amp;option=0&amp;courseid=8895960&amp;acadyear=2567&amp;semester=1&amp;avs1007269091=281" TargetMode="External"/><Relationship Id="rId110" Type="http://schemas.openxmlformats.org/officeDocument/2006/relationships/hyperlink" Target="https://reg.mju.ac.th/registrar/class_info_2.asp?backto=home&amp;option=0&amp;courseid=8895944&amp;acadyear=2567&amp;semester=2&amp;avs1007269091=307" TargetMode="External"/><Relationship Id="rId115" Type="http://schemas.openxmlformats.org/officeDocument/2006/relationships/hyperlink" Target="https://reg.mju.ac.th/registrar/class_info_2.asp?backto=home&amp;option=0&amp;courseid=8895964&amp;acadyear=2567&amp;semester=2&amp;avs1007269091=312" TargetMode="External"/><Relationship Id="rId61" Type="http://schemas.openxmlformats.org/officeDocument/2006/relationships/hyperlink" Target="https://reg.mju.ac.th/registrar/class_info_2.asp?backto=home&amp;option=0&amp;courseid=8895964&amp;acadyear=2567&amp;semester=2&amp;avs1007269091=252" TargetMode="External"/><Relationship Id="rId82" Type="http://schemas.openxmlformats.org/officeDocument/2006/relationships/hyperlink" Target="https://reg.mju.ac.th/registrar/class_info_2.asp?backto=home&amp;option=0&amp;courseid=8895943&amp;acadyear=2567&amp;semester=1&amp;avs1007269091=276" TargetMode="External"/><Relationship Id="rId19" Type="http://schemas.openxmlformats.org/officeDocument/2006/relationships/hyperlink" Target="https://reg.mju.ac.th/registrar/class_info_2.asp?backto=home&amp;option=0&amp;courseid=8895963&amp;acadyear=2567&amp;semester=1&amp;avs1007269091=207" TargetMode="External"/><Relationship Id="rId14" Type="http://schemas.openxmlformats.org/officeDocument/2006/relationships/hyperlink" Target="https://reg.mju.ac.th/registrar/class_info_2.asp?backto=home&amp;option=0&amp;courseid=8895959&amp;acadyear=2567&amp;semester=1&amp;avs1007269091=202" TargetMode="External"/><Relationship Id="rId30" Type="http://schemas.openxmlformats.org/officeDocument/2006/relationships/hyperlink" Target="https://reg.mju.ac.th/registrar/class_info_2.asp?backto=home&amp;option=0&amp;courseid=8894946&amp;acadyear=2567&amp;semester=1&amp;avs1007269091=218" TargetMode="External"/><Relationship Id="rId35" Type="http://schemas.openxmlformats.org/officeDocument/2006/relationships/hyperlink" Target="https://reg.mju.ac.th/registrar/class_info_2.asp?backto=home&amp;option=0&amp;courseid=8899317&amp;acadyear=2567&amp;semester=2&amp;avs1007269091=226" TargetMode="External"/><Relationship Id="rId56" Type="http://schemas.openxmlformats.org/officeDocument/2006/relationships/hyperlink" Target="https://reg.mju.ac.th/registrar/class_info_2.asp?backto=home&amp;option=0&amp;courseid=8895944&amp;acadyear=2567&amp;semester=2&amp;avs1007269091=247" TargetMode="External"/><Relationship Id="rId77" Type="http://schemas.openxmlformats.org/officeDocument/2006/relationships/hyperlink" Target="https://reg.mju.ac.th/registrar/class_info_2.asp?backto=home&amp;option=0&amp;courseid=8895727&amp;acadyear=2567&amp;semester=1&amp;avs1007269091=271" TargetMode="External"/><Relationship Id="rId100" Type="http://schemas.openxmlformats.org/officeDocument/2006/relationships/hyperlink" Target="https://reg.mju.ac.th/registrar/class_info_2.asp?backto=home&amp;option=0&amp;courseid=8895722&amp;acadyear=2567&amp;semester=2&amp;avs1007269091=297" TargetMode="External"/><Relationship Id="rId105" Type="http://schemas.openxmlformats.org/officeDocument/2006/relationships/hyperlink" Target="https://reg.mju.ac.th/registrar/class_info_2.asp?backto=home&amp;option=0&amp;courseid=8895976&amp;acadyear=2567&amp;semester=2&amp;avs1007269091=302" TargetMode="External"/><Relationship Id="rId8" Type="http://schemas.openxmlformats.org/officeDocument/2006/relationships/hyperlink" Target="https://reg.mju.ac.th/registrar/class_info_2.asp?backto=home&amp;option=0&amp;courseid=8895727&amp;acadyear=2567&amp;semester=1&amp;avs1007269091=196" TargetMode="External"/><Relationship Id="rId51" Type="http://schemas.openxmlformats.org/officeDocument/2006/relationships/hyperlink" Target="https://reg.mju.ac.th/registrar/class_info_2.asp?backto=home&amp;option=0&amp;courseid=8895953&amp;acadyear=2567&amp;semester=2&amp;avs1007269091=242" TargetMode="External"/><Relationship Id="rId72" Type="http://schemas.openxmlformats.org/officeDocument/2006/relationships/hyperlink" Target="https://reg.mju.ac.th/registrar/class_info_2.asp?backto=home&amp;option=0&amp;courseid=8894962&amp;acadyear=2567&amp;semester=2&amp;avs1007269091=263" TargetMode="External"/><Relationship Id="rId93" Type="http://schemas.openxmlformats.org/officeDocument/2006/relationships/hyperlink" Target="https://reg.mju.ac.th/registrar/class_info_2.asp?backto=home&amp;option=0&amp;courseid=8895963&amp;acadyear=2567&amp;semester=1&amp;avs1007269091=287" TargetMode="External"/><Relationship Id="rId98" Type="http://schemas.openxmlformats.org/officeDocument/2006/relationships/hyperlink" Target="https://reg.mju.ac.th/registrar/class_info_2.asp?backto=home&amp;option=0&amp;courseid=8895718&amp;acadyear=2567&amp;semester=2&amp;avs1007269091=295" TargetMode="External"/><Relationship Id="rId3" Type="http://schemas.openxmlformats.org/officeDocument/2006/relationships/hyperlink" Target="https://reg.mju.ac.th/registrar/class_info_2.asp?backto=home&amp;option=0&amp;courseid=8899318&amp;acadyear=2567&amp;semester=1&amp;avs1007269091=191" TargetMode="External"/><Relationship Id="rId25" Type="http://schemas.openxmlformats.org/officeDocument/2006/relationships/hyperlink" Target="https://reg.mju.ac.th/registrar/class_info_2.asp?backto=home&amp;option=0&amp;courseid=8897812&amp;acadyear=2567&amp;semester=1&amp;avs1007269091=213" TargetMode="External"/><Relationship Id="rId46" Type="http://schemas.openxmlformats.org/officeDocument/2006/relationships/hyperlink" Target="https://reg.mju.ac.th/registrar/class_info_2.asp?backto=home&amp;option=0&amp;courseid=8895727&amp;acadyear=2567&amp;semester=2&amp;avs1007269091=237" TargetMode="External"/><Relationship Id="rId67" Type="http://schemas.openxmlformats.org/officeDocument/2006/relationships/hyperlink" Target="https://reg.mju.ac.th/registrar/class_info_2.asp?backto=home&amp;option=0&amp;courseid=8898543&amp;acadyear=2567&amp;semester=2&amp;avs1007269091=258" TargetMode="External"/><Relationship Id="rId116" Type="http://schemas.openxmlformats.org/officeDocument/2006/relationships/printerSettings" Target="../printerSettings/printerSettings5.bin"/><Relationship Id="rId20" Type="http://schemas.openxmlformats.org/officeDocument/2006/relationships/hyperlink" Target="https://reg.mju.ac.th/registrar/class_info_2.asp?backto=home&amp;option=0&amp;courseid=8895963&amp;acadyear=2567&amp;semester=1&amp;avs1007269091=208" TargetMode="External"/><Relationship Id="rId41" Type="http://schemas.openxmlformats.org/officeDocument/2006/relationships/hyperlink" Target="https://reg.mju.ac.th/registrar/class_info_2.asp?backto=home&amp;option=0&amp;courseid=8895718&amp;acadyear=2567&amp;semester=2&amp;avs1007269091=232" TargetMode="External"/><Relationship Id="rId62" Type="http://schemas.openxmlformats.org/officeDocument/2006/relationships/hyperlink" Target="https://reg.mju.ac.th/registrar/class_info_2.asp?backto=home&amp;option=0&amp;courseid=8895964&amp;acadyear=2567&amp;semester=2&amp;avs1007269091=253" TargetMode="External"/><Relationship Id="rId83" Type="http://schemas.openxmlformats.org/officeDocument/2006/relationships/hyperlink" Target="https://reg.mju.ac.th/registrar/class_info_2.asp?backto=home&amp;option=0&amp;courseid=8895943&amp;acadyear=2567&amp;semester=1&amp;avs1007269091=277" TargetMode="External"/><Relationship Id="rId88" Type="http://schemas.openxmlformats.org/officeDocument/2006/relationships/hyperlink" Target="https://reg.mju.ac.th/registrar/class_info_2.asp?backto=home&amp;option=0&amp;courseid=8895944&amp;acadyear=2567&amp;semester=1&amp;avs1007269091=282" TargetMode="External"/><Relationship Id="rId111" Type="http://schemas.openxmlformats.org/officeDocument/2006/relationships/hyperlink" Target="https://reg.mju.ac.th/registrar/class_info_2.asp?backto=home&amp;option=0&amp;courseid=8895961&amp;acadyear=2567&amp;semester=2&amp;avs1007269091=308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g.mju.ac.th/registrar/class_info_2.asp?backto=home&amp;option=0&amp;courseid=8896164&amp;acadyear=2567&amp;semester=1&amp;avs793821952=228" TargetMode="External"/><Relationship Id="rId671" Type="http://schemas.openxmlformats.org/officeDocument/2006/relationships/hyperlink" Target="https://reg.mju.ac.th/registrar/class_info_2.asp?backto=home&amp;option=0&amp;courseid=8895960&amp;acadyear=2567&amp;semester=2&amp;avs1007269091=246" TargetMode="External"/><Relationship Id="rId21" Type="http://schemas.openxmlformats.org/officeDocument/2006/relationships/hyperlink" Target="https://reg.mju.ac.th/registrar/class_info_2.asp?backto=home&amp;option=0&amp;courseid=8896682&amp;acadyear=2567&amp;semester=1&amp;avs793821952=128" TargetMode="External"/><Relationship Id="rId324" Type="http://schemas.openxmlformats.org/officeDocument/2006/relationships/hyperlink" Target="https://reg.mju.ac.th/registrar/class_info_2.asp?backto=home&amp;option=0&amp;courseid=8896119&amp;acadyear=2567&amp;semester=2&amp;avs1007185455=127" TargetMode="External"/><Relationship Id="rId531" Type="http://schemas.openxmlformats.org/officeDocument/2006/relationships/hyperlink" Target="https://reg.mju.ac.th/registrar/class_info_2.asp?backto=home&amp;option=0&amp;courseid=8895937&amp;acadyear=2567&amp;semester=2&amp;avs1007269091=90" TargetMode="External"/><Relationship Id="rId629" Type="http://schemas.openxmlformats.org/officeDocument/2006/relationships/hyperlink" Target="https://reg.mju.ac.th/registrar/class_info_2.asp?backto=home&amp;option=0&amp;courseid=8895958&amp;acadyear=2567&amp;semester=1&amp;avs1007269091=201" TargetMode="External"/><Relationship Id="rId170" Type="http://schemas.openxmlformats.org/officeDocument/2006/relationships/hyperlink" Target="https://reg.mju.ac.th/registrar/class_info_2.asp?backto=home&amp;option=0&amp;courseid=626628&amp;acadyear=2567&amp;semester=1&amp;avs793821952=283" TargetMode="External"/><Relationship Id="rId268" Type="http://schemas.openxmlformats.org/officeDocument/2006/relationships/hyperlink" Target="https://reg.mju.ac.th/registrar/class_info_2.asp?backto=home&amp;option=0&amp;courseid=8896028&amp;acadyear=2567&amp;semester=2&amp;avs1007185455=71" TargetMode="External"/><Relationship Id="rId475" Type="http://schemas.openxmlformats.org/officeDocument/2006/relationships/hyperlink" Target="https://reg.mju.ac.th/registrar/class_info_2.asp?backto=home&amp;option=0&amp;courseid=8895938&amp;acadyear=2567&amp;semester=1&amp;avs1007269091=30" TargetMode="External"/><Relationship Id="rId682" Type="http://schemas.openxmlformats.org/officeDocument/2006/relationships/hyperlink" Target="https://reg.mju.ac.th/registrar/class_info_2.asp?backto=home&amp;option=0&amp;courseid=8898404&amp;acadyear=2567&amp;semester=2&amp;avs1007269091=257" TargetMode="External"/><Relationship Id="rId32" Type="http://schemas.openxmlformats.org/officeDocument/2006/relationships/hyperlink" Target="https://reg.mju.ac.th/registrar/class_info_2.asp?backto=home&amp;option=0&amp;courseid=8896697&amp;acadyear=2567&amp;semester=1&amp;avs793821952=139" TargetMode="External"/><Relationship Id="rId128" Type="http://schemas.openxmlformats.org/officeDocument/2006/relationships/hyperlink" Target="https://reg.mju.ac.th/registrar/class_info_2.asp?backto=home&amp;option=0&amp;courseid=25498&amp;acadyear=2567&amp;semester=1&amp;avs793821952=240" TargetMode="External"/><Relationship Id="rId335" Type="http://schemas.openxmlformats.org/officeDocument/2006/relationships/hyperlink" Target="https://reg.mju.ac.th/registrar/class_info_2.asp?backto=home&amp;option=0&amp;courseid=8896150&amp;acadyear=2567&amp;semester=2&amp;avs1007185455=138" TargetMode="External"/><Relationship Id="rId542" Type="http://schemas.openxmlformats.org/officeDocument/2006/relationships/hyperlink" Target="https://reg.mju.ac.th/registrar/class_info_2.asp?backto=home&amp;option=0&amp;courseid=8897809&amp;acadyear=2567&amp;semester=2&amp;avs1007269091=101" TargetMode="External"/><Relationship Id="rId181" Type="http://schemas.openxmlformats.org/officeDocument/2006/relationships/hyperlink" Target="https://reg.mju.ac.th/registrar/class_info_2.asp?backto=home&amp;option=0&amp;courseid=8893896&amp;acadyear=2567&amp;semester=1&amp;avs793821952=294" TargetMode="External"/><Relationship Id="rId402" Type="http://schemas.openxmlformats.org/officeDocument/2006/relationships/hyperlink" Target="https://reg.mju.ac.th/registrar/class_info_2.asp?backto=home&amp;option=0&amp;courseid=8891269&amp;acadyear=2567&amp;semester=2&amp;avs1007185455=205" TargetMode="External"/><Relationship Id="rId279" Type="http://schemas.openxmlformats.org/officeDocument/2006/relationships/hyperlink" Target="https://reg.mju.ac.th/registrar/class_info_2.asp?backto=home&amp;option=0&amp;courseid=8896031&amp;acadyear=2567&amp;semester=2&amp;avs1007185455=82" TargetMode="External"/><Relationship Id="rId486" Type="http://schemas.openxmlformats.org/officeDocument/2006/relationships/hyperlink" Target="https://reg.mju.ac.th/registrar/class_info_2.asp?backto=home&amp;option=0&amp;courseid=8894444&amp;acadyear=2567&amp;semester=1&amp;avs1007269091=41" TargetMode="External"/><Relationship Id="rId693" Type="http://schemas.openxmlformats.org/officeDocument/2006/relationships/hyperlink" Target="https://reg.mju.ac.th/registrar/class_info_2.asp?backto=home&amp;option=0&amp;courseid=8895727&amp;acadyear=2567&amp;semester=1&amp;avs1007269091=271" TargetMode="External"/><Relationship Id="rId707" Type="http://schemas.openxmlformats.org/officeDocument/2006/relationships/hyperlink" Target="https://reg.mju.ac.th/registrar/class_info_2.asp?backto=home&amp;option=0&amp;courseid=8895962&amp;acadyear=2567&amp;semester=1&amp;avs1007269091=285" TargetMode="External"/><Relationship Id="rId43" Type="http://schemas.openxmlformats.org/officeDocument/2006/relationships/hyperlink" Target="https://reg.mju.ac.th/registrar/class_info_2.asp?backto=home&amp;option=0&amp;courseid=8897088&amp;acadyear=2567&amp;semester=1&amp;avs793821952=150" TargetMode="External"/><Relationship Id="rId139" Type="http://schemas.openxmlformats.org/officeDocument/2006/relationships/hyperlink" Target="https://reg.mju.ac.th/registrar/class_info_2.asp?backto=home&amp;option=0&amp;courseid=8888983&amp;acadyear=2567&amp;semester=1&amp;avs793821952=251" TargetMode="External"/><Relationship Id="rId346" Type="http://schemas.openxmlformats.org/officeDocument/2006/relationships/hyperlink" Target="https://reg.mju.ac.th/registrar/class_info_2.asp?backto=home&amp;option=0&amp;courseid=8892813&amp;acadyear=2567&amp;semester=2&amp;avs1007185455=149" TargetMode="External"/><Relationship Id="rId553" Type="http://schemas.openxmlformats.org/officeDocument/2006/relationships/hyperlink" Target="https://reg.mju.ac.th/registrar/class_info_2.asp?backto=home&amp;option=0&amp;courseid=8895525&amp;acadyear=2567&amp;semester=2&amp;avs1007269091=112" TargetMode="External"/><Relationship Id="rId192" Type="http://schemas.openxmlformats.org/officeDocument/2006/relationships/hyperlink" Target="https://reg.mju.ac.th/registrar/class_info_2.asp?backto=home&amp;option=0&amp;courseid=8893913&amp;acadyear=2567&amp;semester=1&amp;avs793821952=305" TargetMode="External"/><Relationship Id="rId206" Type="http://schemas.openxmlformats.org/officeDocument/2006/relationships/hyperlink" Target="https://reg.mju.ac.th/registrar/class_info_2.asp?backto=home&amp;option=0&amp;courseid=8896178&amp;acadyear=2567&amp;semester=2&amp;avs1007185455=9" TargetMode="External"/><Relationship Id="rId413" Type="http://schemas.openxmlformats.org/officeDocument/2006/relationships/hyperlink" Target="https://reg.mju.ac.th/registrar/class_info_2.asp?backto=home&amp;option=0&amp;courseid=8893914&amp;acadyear=2567&amp;semester=2&amp;avs1007185455=216" TargetMode="External"/><Relationship Id="rId497" Type="http://schemas.openxmlformats.org/officeDocument/2006/relationships/hyperlink" Target="https://reg.mju.ac.th/registrar/class_info_2.asp?backto=home&amp;option=0&amp;courseid=8895148&amp;acadyear=2567&amp;semester=1&amp;avs1007269091=52" TargetMode="External"/><Relationship Id="rId620" Type="http://schemas.openxmlformats.org/officeDocument/2006/relationships/hyperlink" Target="https://reg.mju.ac.th/registrar/class_info_2.asp?backto=home&amp;option=0&amp;courseid=8895738&amp;acadyear=2567&amp;semester=1&amp;avs1007269091=192" TargetMode="External"/><Relationship Id="rId718" Type="http://schemas.openxmlformats.org/officeDocument/2006/relationships/hyperlink" Target="https://reg.mju.ac.th/registrar/class_info_2.asp?backto=home&amp;option=0&amp;courseid=8895727&amp;acadyear=2567&amp;semester=2&amp;avs1007269091=299" TargetMode="External"/><Relationship Id="rId357" Type="http://schemas.openxmlformats.org/officeDocument/2006/relationships/hyperlink" Target="https://reg.mju.ac.th/registrar/class_info_2.asp?backto=home&amp;option=0&amp;courseid=8893958&amp;acadyear=2567&amp;semester=2&amp;avs1007185455=160" TargetMode="External"/><Relationship Id="rId54" Type="http://schemas.openxmlformats.org/officeDocument/2006/relationships/hyperlink" Target="https://reg.mju.ac.th/registrar/class_info_2.asp?backto=home&amp;option=0&amp;courseid=8898094&amp;acadyear=2567&amp;semester=1&amp;avs793821952=161" TargetMode="External"/><Relationship Id="rId217" Type="http://schemas.openxmlformats.org/officeDocument/2006/relationships/hyperlink" Target="https://reg.mju.ac.th/registrar/class_info_2.asp?backto=home&amp;option=0&amp;courseid=8896678&amp;acadyear=2567&amp;semester=2&amp;avs1007185455=20" TargetMode="External"/><Relationship Id="rId564" Type="http://schemas.openxmlformats.org/officeDocument/2006/relationships/hyperlink" Target="https://reg.mju.ac.th/registrar/class_info_2.asp?backto=home&amp;option=0&amp;courseid=8897794&amp;acadyear=2567&amp;semester=1&amp;avs1007269091=126" TargetMode="External"/><Relationship Id="rId424" Type="http://schemas.openxmlformats.org/officeDocument/2006/relationships/hyperlink" Target="https://reg.mju.ac.th/registrar/class_info_2.asp?backto=home&amp;option=0&amp;courseid=8893882&amp;acadyear=2567&amp;semester=2&amp;avs1007185455=227" TargetMode="External"/><Relationship Id="rId631" Type="http://schemas.openxmlformats.org/officeDocument/2006/relationships/hyperlink" Target="https://reg.mju.ac.th/registrar/class_info_2.asp?backto=home&amp;option=0&amp;courseid=8895960&amp;acadyear=2567&amp;semester=1&amp;avs1007269091=203" TargetMode="External"/><Relationship Id="rId729" Type="http://schemas.openxmlformats.org/officeDocument/2006/relationships/hyperlink" Target="https://reg.mju.ac.th/registrar/class_info_2.asp?backto=home&amp;option=0&amp;courseid=8895963&amp;acadyear=2567&amp;semester=2&amp;avs1007269091=310" TargetMode="External"/><Relationship Id="rId270" Type="http://schemas.openxmlformats.org/officeDocument/2006/relationships/hyperlink" Target="https://reg.mju.ac.th/registrar/class_info_2.asp?backto=home&amp;option=0&amp;courseid=8896028&amp;acadyear=2567&amp;semester=2&amp;avs1007185455=73" TargetMode="External"/><Relationship Id="rId65" Type="http://schemas.openxmlformats.org/officeDocument/2006/relationships/hyperlink" Target="https://reg.mju.ac.th/registrar/class_info_2.asp?backto=home&amp;option=0&amp;courseid=8896030&amp;acadyear=2567&amp;semester=1&amp;avs793821952=172" TargetMode="External"/><Relationship Id="rId130" Type="http://schemas.openxmlformats.org/officeDocument/2006/relationships/hyperlink" Target="https://reg.mju.ac.th/registrar/class_info_2.asp?backto=home&amp;option=0&amp;courseid=8891453&amp;acadyear=2567&amp;semester=1&amp;avs793821952=242" TargetMode="External"/><Relationship Id="rId368" Type="http://schemas.openxmlformats.org/officeDocument/2006/relationships/hyperlink" Target="https://reg.mju.ac.th/registrar/class_info_2.asp?backto=home&amp;option=0&amp;courseid=8888983&amp;acadyear=2567&amp;semester=2&amp;avs1007185455=171" TargetMode="External"/><Relationship Id="rId575" Type="http://schemas.openxmlformats.org/officeDocument/2006/relationships/hyperlink" Target="https://reg.mju.ac.th/registrar/class_info_2.asp?backto=home&amp;option=0&amp;courseid=8895938&amp;acadyear=2567&amp;semester=1&amp;avs1007269091=137" TargetMode="External"/><Relationship Id="rId228" Type="http://schemas.openxmlformats.org/officeDocument/2006/relationships/hyperlink" Target="https://reg.mju.ac.th/registrar/class_info_2.asp?backto=home&amp;option=0&amp;courseid=8896698&amp;acadyear=2567&amp;semester=2&amp;avs1007185455=31" TargetMode="External"/><Relationship Id="rId435" Type="http://schemas.openxmlformats.org/officeDocument/2006/relationships/hyperlink" Target="https://reg.mju.ac.th/registrar/class_info_2.asp?backto=home&amp;option=0&amp;courseid=8898093&amp;acadyear=2567&amp;semester=1&amp;avs1007257115=8" TargetMode="External"/><Relationship Id="rId642" Type="http://schemas.openxmlformats.org/officeDocument/2006/relationships/hyperlink" Target="https://reg.mju.ac.th/registrar/class_info_2.asp?backto=home&amp;option=0&amp;courseid=8892289&amp;acadyear=2567&amp;semester=1&amp;avs1007269091=214" TargetMode="External"/><Relationship Id="rId281" Type="http://schemas.openxmlformats.org/officeDocument/2006/relationships/hyperlink" Target="https://reg.mju.ac.th/registrar/class_info_2.asp?backto=home&amp;option=0&amp;courseid=8896031&amp;acadyear=2567&amp;semester=2&amp;avs1007185455=84" TargetMode="External"/><Relationship Id="rId502" Type="http://schemas.openxmlformats.org/officeDocument/2006/relationships/hyperlink" Target="https://reg.mju.ac.th/registrar/class_info_2.asp?backto=home&amp;option=0&amp;courseid=8895527&amp;acadyear=2567&amp;semester=1&amp;avs1007269091=57" TargetMode="External"/><Relationship Id="rId76" Type="http://schemas.openxmlformats.org/officeDocument/2006/relationships/hyperlink" Target="https://reg.mju.ac.th/registrar/class_info_2.asp?backto=home&amp;option=0&amp;courseid=8896034&amp;acadyear=2567&amp;semester=1&amp;avs793821952=183" TargetMode="External"/><Relationship Id="rId141" Type="http://schemas.openxmlformats.org/officeDocument/2006/relationships/hyperlink" Target="https://reg.mju.ac.th/registrar/class_info_2.asp?backto=home&amp;option=0&amp;courseid=8888984&amp;acadyear=2567&amp;semester=1&amp;avs793821952=253" TargetMode="External"/><Relationship Id="rId379" Type="http://schemas.openxmlformats.org/officeDocument/2006/relationships/hyperlink" Target="https://reg.mju.ac.th/registrar/class_info_2.asp?backto=home&amp;option=0&amp;courseid=8888983&amp;acadyear=2567&amp;semester=2&amp;avs1007185455=182" TargetMode="External"/><Relationship Id="rId586" Type="http://schemas.openxmlformats.org/officeDocument/2006/relationships/hyperlink" Target="https://reg.mju.ac.th/registrar/class_info_2.asp?backto=home&amp;option=0&amp;courseid=8895531&amp;acadyear=2567&amp;semester=1&amp;avs1007269091=148" TargetMode="External"/><Relationship Id="rId7" Type="http://schemas.openxmlformats.org/officeDocument/2006/relationships/hyperlink" Target="https://reg.mju.ac.th/registrar/class_info_2.asp?backto=home&amp;option=0&amp;courseid=8896185&amp;acadyear=2567&amp;semester=1&amp;avs793821952=114" TargetMode="External"/><Relationship Id="rId239" Type="http://schemas.openxmlformats.org/officeDocument/2006/relationships/hyperlink" Target="https://reg.mju.ac.th/registrar/class_info_2.asp?backto=home&amp;option=0&amp;courseid=8897085&amp;acadyear=2567&amp;semester=2&amp;avs1007185455=42" TargetMode="External"/><Relationship Id="rId446" Type="http://schemas.openxmlformats.org/officeDocument/2006/relationships/hyperlink" Target="https://reg.mju.ac.th/registrar/class_info_2.asp?backto=home&amp;option=0&amp;courseid=8896030&amp;acadyear=2567&amp;semester=2&amp;avs1007257115=22" TargetMode="External"/><Relationship Id="rId653" Type="http://schemas.openxmlformats.org/officeDocument/2006/relationships/hyperlink" Target="https://reg.mju.ac.th/registrar/class_info_2.asp?backto=home&amp;option=0&amp;courseid=8899318&amp;acadyear=2567&amp;semester=2&amp;avs1007269091=228" TargetMode="External"/><Relationship Id="rId292" Type="http://schemas.openxmlformats.org/officeDocument/2006/relationships/hyperlink" Target="https://reg.mju.ac.th/registrar/class_info_2.asp?backto=home&amp;option=0&amp;courseid=8896044&amp;acadyear=2567&amp;semester=2&amp;avs1007185455=95" TargetMode="External"/><Relationship Id="rId306" Type="http://schemas.openxmlformats.org/officeDocument/2006/relationships/hyperlink" Target="https://reg.mju.ac.th/registrar/class_info_2.asp?backto=home&amp;option=0&amp;courseid=8896058&amp;acadyear=2567&amp;semester=2&amp;avs1007185455=109" TargetMode="External"/><Relationship Id="rId87" Type="http://schemas.openxmlformats.org/officeDocument/2006/relationships/hyperlink" Target="https://reg.mju.ac.th/registrar/class_info_2.asp?backto=home&amp;option=0&amp;courseid=8896045&amp;acadyear=2567&amp;semester=1&amp;avs793821952=197" TargetMode="External"/><Relationship Id="rId513" Type="http://schemas.openxmlformats.org/officeDocument/2006/relationships/hyperlink" Target="https://reg.mju.ac.th/registrar/class_info_2.asp?backto=home&amp;option=0&amp;courseid=8897576&amp;acadyear=2567&amp;semester=2&amp;avs1007269091=72" TargetMode="External"/><Relationship Id="rId597" Type="http://schemas.openxmlformats.org/officeDocument/2006/relationships/hyperlink" Target="https://reg.mju.ac.th/registrar/class_info_2.asp?backto=home&amp;option=0&amp;courseid=8897778&amp;acadyear=2567&amp;semester=2&amp;avs1007269091=159" TargetMode="External"/><Relationship Id="rId720" Type="http://schemas.openxmlformats.org/officeDocument/2006/relationships/hyperlink" Target="https://reg.mju.ac.th/registrar/class_info_2.asp?backto=home&amp;option=0&amp;courseid=8895965&amp;acadyear=2567&amp;semester=2&amp;avs1007269091=301" TargetMode="External"/><Relationship Id="rId152" Type="http://schemas.openxmlformats.org/officeDocument/2006/relationships/hyperlink" Target="https://reg.mju.ac.th/registrar/class_info_2.asp?backto=home&amp;option=0&amp;courseid=626360&amp;acadyear=2567&amp;semester=1&amp;avs793821952=265" TargetMode="External"/><Relationship Id="rId457" Type="http://schemas.openxmlformats.org/officeDocument/2006/relationships/hyperlink" Target="https://reg.mju.ac.th/registrar/class_info_2.asp?backto=home&amp;option=0&amp;courseid=8897389&amp;acadyear=2567&amp;semester=1&amp;avs1007269091=12" TargetMode="External"/><Relationship Id="rId664" Type="http://schemas.openxmlformats.org/officeDocument/2006/relationships/hyperlink" Target="https://reg.mju.ac.th/registrar/class_info_2.asp?backto=home&amp;option=0&amp;courseid=8895965&amp;acadyear=2567&amp;semester=2&amp;avs1007269091=239" TargetMode="External"/><Relationship Id="rId14" Type="http://schemas.openxmlformats.org/officeDocument/2006/relationships/hyperlink" Target="https://reg.mju.ac.th/registrar/class_info_2.asp?backto=home&amp;option=0&amp;courseid=8896195&amp;acadyear=2567&amp;semester=1&amp;avs793821952=121" TargetMode="External"/><Relationship Id="rId317" Type="http://schemas.openxmlformats.org/officeDocument/2006/relationships/hyperlink" Target="https://reg.mju.ac.th/registrar/class_info_2.asp?backto=home&amp;option=0&amp;courseid=8896100&amp;acadyear=2567&amp;semester=2&amp;avs1007185455=120" TargetMode="External"/><Relationship Id="rId524" Type="http://schemas.openxmlformats.org/officeDocument/2006/relationships/hyperlink" Target="https://reg.mju.ac.th/registrar/class_info_2.asp?backto=home&amp;option=0&amp;courseid=8899405&amp;acadyear=2567&amp;semester=2&amp;avs1007269091=83" TargetMode="External"/><Relationship Id="rId731" Type="http://schemas.openxmlformats.org/officeDocument/2006/relationships/hyperlink" Target="https://reg.mju.ac.th/registrar/class_info_2.asp?backto=home&amp;option=0&amp;courseid=8895964&amp;acadyear=2567&amp;semester=2&amp;avs1007269091=312" TargetMode="External"/><Relationship Id="rId98" Type="http://schemas.openxmlformats.org/officeDocument/2006/relationships/hyperlink" Target="https://reg.mju.ac.th/registrar/class_info_2.asp?backto=home&amp;option=0&amp;courseid=8896062&amp;acadyear=2567&amp;semester=1&amp;avs793821952=208" TargetMode="External"/><Relationship Id="rId163" Type="http://schemas.openxmlformats.org/officeDocument/2006/relationships/hyperlink" Target="https://reg.mju.ac.th/registrar/class_info_2.asp?backto=home&amp;option=0&amp;courseid=8893888&amp;acadyear=2567&amp;semester=1&amp;avs793821952=276" TargetMode="External"/><Relationship Id="rId370" Type="http://schemas.openxmlformats.org/officeDocument/2006/relationships/hyperlink" Target="https://reg.mju.ac.th/registrar/class_info_2.asp?backto=home&amp;option=0&amp;courseid=8888983&amp;acadyear=2567&amp;semester=2&amp;avs1007185455=173" TargetMode="External"/><Relationship Id="rId230" Type="http://schemas.openxmlformats.org/officeDocument/2006/relationships/hyperlink" Target="https://reg.mju.ac.th/registrar/class_info_2.asp?backto=home&amp;option=0&amp;courseid=8897087&amp;acadyear=2567&amp;semester=2&amp;avs1007185455=33" TargetMode="External"/><Relationship Id="rId468" Type="http://schemas.openxmlformats.org/officeDocument/2006/relationships/hyperlink" Target="https://reg.mju.ac.th/registrar/class_info_2.asp?backto=home&amp;option=0&amp;courseid=8899411&amp;acadyear=2567&amp;semester=1&amp;avs1007269091=23" TargetMode="External"/><Relationship Id="rId675" Type="http://schemas.openxmlformats.org/officeDocument/2006/relationships/hyperlink" Target="https://reg.mju.ac.th/registrar/class_info_2.asp?backto=home&amp;option=0&amp;courseid=8895962&amp;acadyear=2567&amp;semester=2&amp;avs1007269091=250" TargetMode="External"/><Relationship Id="rId25" Type="http://schemas.openxmlformats.org/officeDocument/2006/relationships/hyperlink" Target="https://reg.mju.ac.th/registrar/class_info_2.asp?backto=home&amp;option=0&amp;courseid=8896687&amp;acadyear=2567&amp;semester=1&amp;avs793821952=132" TargetMode="External"/><Relationship Id="rId328" Type="http://schemas.openxmlformats.org/officeDocument/2006/relationships/hyperlink" Target="https://reg.mju.ac.th/registrar/class_info_2.asp?backto=home&amp;option=0&amp;courseid=8896128&amp;acadyear=2567&amp;semester=2&amp;avs1007185455=131" TargetMode="External"/><Relationship Id="rId535" Type="http://schemas.openxmlformats.org/officeDocument/2006/relationships/hyperlink" Target="https://reg.mju.ac.th/registrar/class_info_2.asp?backto=home&amp;option=0&amp;courseid=8895987&amp;acadyear=2567&amp;semester=2&amp;avs1007269091=94" TargetMode="External"/><Relationship Id="rId174" Type="http://schemas.openxmlformats.org/officeDocument/2006/relationships/hyperlink" Target="https://reg.mju.ac.th/registrar/class_info_2.asp?backto=home&amp;option=0&amp;courseid=12498&amp;acadyear=2567&amp;semester=1&amp;avs793821952=287" TargetMode="External"/><Relationship Id="rId381" Type="http://schemas.openxmlformats.org/officeDocument/2006/relationships/hyperlink" Target="https://reg.mju.ac.th/registrar/class_info_2.asp?backto=home&amp;option=0&amp;courseid=8888983&amp;acadyear=2567&amp;semester=2&amp;avs1007185455=184" TargetMode="External"/><Relationship Id="rId602" Type="http://schemas.openxmlformats.org/officeDocument/2006/relationships/hyperlink" Target="https://reg.mju.ac.th/registrar/class_info_2.asp?backto=home&amp;option=0&amp;courseid=8895951&amp;acadyear=2567&amp;semester=2&amp;avs1007269091=164" TargetMode="External"/><Relationship Id="rId241" Type="http://schemas.openxmlformats.org/officeDocument/2006/relationships/hyperlink" Target="https://reg.mju.ac.th/registrar/class_info_2.asp?backto=home&amp;option=0&amp;courseid=8896701&amp;acadyear=2567&amp;semester=2&amp;avs1007185455=44" TargetMode="External"/><Relationship Id="rId479" Type="http://schemas.openxmlformats.org/officeDocument/2006/relationships/hyperlink" Target="https://reg.mju.ac.th/registrar/class_info_2.asp?backto=home&amp;option=0&amp;courseid=8896009&amp;acadyear=2567&amp;semester=1&amp;avs1007269091=34" TargetMode="External"/><Relationship Id="rId686" Type="http://schemas.openxmlformats.org/officeDocument/2006/relationships/hyperlink" Target="https://reg.mju.ac.th/registrar/class_info_2.asp?backto=home&amp;option=0&amp;courseid=8894947&amp;acadyear=2567&amp;semester=2&amp;avs1007269091=261" TargetMode="External"/><Relationship Id="rId36" Type="http://schemas.openxmlformats.org/officeDocument/2006/relationships/hyperlink" Target="https://reg.mju.ac.th/registrar/class_info_2.asp?backto=home&amp;option=0&amp;courseid=8897095&amp;acadyear=2567&amp;semester=1&amp;avs793821952=143" TargetMode="External"/><Relationship Id="rId339" Type="http://schemas.openxmlformats.org/officeDocument/2006/relationships/hyperlink" Target="https://reg.mju.ac.th/registrar/class_info_2.asp?backto=home&amp;option=0&amp;courseid=8896160&amp;acadyear=2567&amp;semester=2&amp;avs1007185455=142" TargetMode="External"/><Relationship Id="rId546" Type="http://schemas.openxmlformats.org/officeDocument/2006/relationships/hyperlink" Target="https://reg.mju.ac.th/registrar/class_info_2.asp?backto=home&amp;option=0&amp;courseid=8894445&amp;acadyear=2567&amp;semester=2&amp;avs1007269091=105" TargetMode="External"/><Relationship Id="rId101" Type="http://schemas.openxmlformats.org/officeDocument/2006/relationships/hyperlink" Target="https://reg.mju.ac.th/registrar/class_info_2.asp?backto=home&amp;option=0&amp;courseid=8896095&amp;acadyear=2567&amp;semester=1&amp;avs793821952=211" TargetMode="External"/><Relationship Id="rId185" Type="http://schemas.openxmlformats.org/officeDocument/2006/relationships/hyperlink" Target="https://reg.mju.ac.th/registrar/class_info_2.asp?backto=home&amp;option=0&amp;courseid=8890309&amp;acadyear=2567&amp;semester=1&amp;avs793821952=298" TargetMode="External"/><Relationship Id="rId406" Type="http://schemas.openxmlformats.org/officeDocument/2006/relationships/hyperlink" Target="https://reg.mju.ac.th/registrar/class_info_2.asp?backto=home&amp;option=0&amp;courseid=12467&amp;acadyear=2567&amp;semester=2&amp;avs1007185455=209" TargetMode="External"/><Relationship Id="rId392" Type="http://schemas.openxmlformats.org/officeDocument/2006/relationships/hyperlink" Target="https://reg.mju.ac.th/registrar/class_info_2.asp?backto=home&amp;option=0&amp;courseid=626358&amp;acadyear=2567&amp;semester=2&amp;avs1007185455=195" TargetMode="External"/><Relationship Id="rId613" Type="http://schemas.openxmlformats.org/officeDocument/2006/relationships/hyperlink" Target="https://reg.mju.ac.th/registrar/class_info_2.asp?backto=home&amp;option=0&amp;courseid=8894438&amp;acadyear=2567&amp;semester=2&amp;avs1007269091=175" TargetMode="External"/><Relationship Id="rId697" Type="http://schemas.openxmlformats.org/officeDocument/2006/relationships/hyperlink" Target="https://reg.mju.ac.th/registrar/class_info_2.asp?backto=home&amp;option=0&amp;courseid=8895976&amp;acadyear=2567&amp;semester=1&amp;avs1007269091=275" TargetMode="External"/><Relationship Id="rId252" Type="http://schemas.openxmlformats.org/officeDocument/2006/relationships/hyperlink" Target="https://reg.mju.ac.th/registrar/class_info_2.asp?backto=home&amp;option=0&amp;courseid=8898097&amp;acadyear=2567&amp;semester=2&amp;avs1007185455=55" TargetMode="External"/><Relationship Id="rId47" Type="http://schemas.openxmlformats.org/officeDocument/2006/relationships/hyperlink" Target="https://reg.mju.ac.th/registrar/class_info_2.asp?backto=home&amp;option=0&amp;courseid=8897143&amp;acadyear=2567&amp;semester=1&amp;avs793821952=154" TargetMode="External"/><Relationship Id="rId112" Type="http://schemas.openxmlformats.org/officeDocument/2006/relationships/hyperlink" Target="https://reg.mju.ac.th/registrar/class_info_2.asp?backto=home&amp;option=0&amp;courseid=8896145&amp;acadyear=2567&amp;semester=1&amp;avs793821952=223" TargetMode="External"/><Relationship Id="rId557" Type="http://schemas.openxmlformats.org/officeDocument/2006/relationships/hyperlink" Target="https://reg.mju.ac.th/registrar/class_info_2.asp?backto=home&amp;option=0&amp;courseid=8896780&amp;acadyear=2567&amp;semester=1&amp;avs1007269091=119" TargetMode="External"/><Relationship Id="rId196" Type="http://schemas.openxmlformats.org/officeDocument/2006/relationships/hyperlink" Target="https://reg.mju.ac.th/registrar/class_info_2.asp?backto=home&amp;option=0&amp;courseid=8893934&amp;acadyear=2567&amp;semester=1&amp;avs793821952=309" TargetMode="External"/><Relationship Id="rId417" Type="http://schemas.openxmlformats.org/officeDocument/2006/relationships/hyperlink" Target="https://reg.mju.ac.th/registrar/class_info_2.asp?backto=home&amp;option=0&amp;courseid=8893937&amp;acadyear=2567&amp;semester=2&amp;avs1007185455=220" TargetMode="External"/><Relationship Id="rId624" Type="http://schemas.openxmlformats.org/officeDocument/2006/relationships/hyperlink" Target="https://reg.mju.ac.th/registrar/class_info_2.asp?backto=home&amp;option=0&amp;courseid=8895727&amp;acadyear=2567&amp;semester=1&amp;avs1007269091=196" TargetMode="External"/><Relationship Id="rId263" Type="http://schemas.openxmlformats.org/officeDocument/2006/relationships/hyperlink" Target="https://reg.mju.ac.th/registrar/class_info_2.asp?backto=home&amp;option=0&amp;courseid=8896026&amp;acadyear=2567&amp;semester=2&amp;avs1007185455=66" TargetMode="External"/><Relationship Id="rId470" Type="http://schemas.openxmlformats.org/officeDocument/2006/relationships/hyperlink" Target="https://reg.mju.ac.th/registrar/class_info_2.asp?backto=home&amp;option=0&amp;courseid=8899408&amp;acadyear=2567&amp;semester=1&amp;avs1007269091=25" TargetMode="External"/><Relationship Id="rId58" Type="http://schemas.openxmlformats.org/officeDocument/2006/relationships/hyperlink" Target="https://reg.mju.ac.th/registrar/class_info_2.asp?backto=home&amp;option=0&amp;courseid=8896025&amp;acadyear=2567&amp;semester=1&amp;avs793821952=165" TargetMode="External"/><Relationship Id="rId123" Type="http://schemas.openxmlformats.org/officeDocument/2006/relationships/hyperlink" Target="https://reg.mju.ac.th/registrar/class_info_2.asp?backto=home&amp;option=0&amp;courseid=16430&amp;acadyear=2567&amp;semester=1&amp;avs793821952=235" TargetMode="External"/><Relationship Id="rId330" Type="http://schemas.openxmlformats.org/officeDocument/2006/relationships/hyperlink" Target="https://reg.mju.ac.th/registrar/class_info_2.asp?backto=home&amp;option=0&amp;courseid=8896138&amp;acadyear=2567&amp;semester=2&amp;avs1007185455=133" TargetMode="External"/><Relationship Id="rId568" Type="http://schemas.openxmlformats.org/officeDocument/2006/relationships/hyperlink" Target="https://reg.mju.ac.th/registrar/class_info_2.asp?backto=home&amp;option=0&amp;courseid=8895940&amp;acadyear=2567&amp;semester=1&amp;avs1007269091=130" TargetMode="External"/><Relationship Id="rId428" Type="http://schemas.openxmlformats.org/officeDocument/2006/relationships/hyperlink" Target="https://reg.mju.ac.th/registrar/class_info_2.asp?backto=home&amp;option=0&amp;courseid=8895629&amp;acadyear=2567&amp;semester=2&amp;avs1007185455=6" TargetMode="External"/><Relationship Id="rId635" Type="http://schemas.openxmlformats.org/officeDocument/2006/relationships/hyperlink" Target="https://reg.mju.ac.th/registrar/class_info_2.asp?backto=home&amp;option=0&amp;courseid=8895963&amp;acadyear=2567&amp;semester=1&amp;avs1007269091=207" TargetMode="External"/><Relationship Id="rId274" Type="http://schemas.openxmlformats.org/officeDocument/2006/relationships/hyperlink" Target="https://reg.mju.ac.th/registrar/class_info_2.asp?backto=home&amp;option=0&amp;courseid=8896030&amp;acadyear=2567&amp;semester=2&amp;avs1007185455=77" TargetMode="External"/><Relationship Id="rId481" Type="http://schemas.openxmlformats.org/officeDocument/2006/relationships/hyperlink" Target="https://reg.mju.ac.th/registrar/class_info_2.asp?backto=home&amp;option=0&amp;courseid=8898530&amp;acadyear=2567&amp;semester=1&amp;avs1007269091=36" TargetMode="External"/><Relationship Id="rId702" Type="http://schemas.openxmlformats.org/officeDocument/2006/relationships/hyperlink" Target="https://reg.mju.ac.th/registrar/class_info_2.asp?backto=home&amp;option=0&amp;courseid=8895959&amp;acadyear=2567&amp;semester=1&amp;avs1007269091=280" TargetMode="External"/><Relationship Id="rId69" Type="http://schemas.openxmlformats.org/officeDocument/2006/relationships/hyperlink" Target="https://reg.mju.ac.th/registrar/class_info_2.asp?backto=home&amp;option=0&amp;courseid=8896031&amp;acadyear=2567&amp;semester=1&amp;avs793821952=176" TargetMode="External"/><Relationship Id="rId134" Type="http://schemas.openxmlformats.org/officeDocument/2006/relationships/hyperlink" Target="https://reg.mju.ac.th/registrar/class_info_2.asp?backto=home&amp;option=0&amp;courseid=8888983&amp;acadyear=2567&amp;semester=1&amp;avs793821952=246" TargetMode="External"/><Relationship Id="rId579" Type="http://schemas.openxmlformats.org/officeDocument/2006/relationships/hyperlink" Target="https://reg.mju.ac.th/registrar/class_info_2.asp?backto=home&amp;option=0&amp;courseid=8896287&amp;acadyear=2567&amp;semester=1&amp;avs1007269091=141" TargetMode="External"/><Relationship Id="rId341" Type="http://schemas.openxmlformats.org/officeDocument/2006/relationships/hyperlink" Target="https://reg.mju.ac.th/registrar/class_info_2.asp?backto=home&amp;option=0&amp;courseid=8896163&amp;acadyear=2567&amp;semester=2&amp;avs1007185455=144" TargetMode="External"/><Relationship Id="rId439" Type="http://schemas.openxmlformats.org/officeDocument/2006/relationships/hyperlink" Target="https://reg.mju.ac.th/registrar/class_info_2.asp?backto=home&amp;option=0&amp;courseid=8898014&amp;acadyear=2567&amp;semester=1&amp;avs1007257115=12" TargetMode="External"/><Relationship Id="rId646" Type="http://schemas.openxmlformats.org/officeDocument/2006/relationships/hyperlink" Target="https://reg.mju.ac.th/registrar/class_info_2.asp?backto=home&amp;option=0&amp;courseid=8894946&amp;acadyear=2567&amp;semester=1&amp;avs1007269091=218" TargetMode="External"/><Relationship Id="rId201" Type="http://schemas.openxmlformats.org/officeDocument/2006/relationships/hyperlink" Target="https://reg.mju.ac.th/registrar/class_info_2.asp?backto=home&amp;option=0&amp;courseid=8893884&amp;acadyear=2567&amp;semester=1&amp;avs793821952=314" TargetMode="External"/><Relationship Id="rId285" Type="http://schemas.openxmlformats.org/officeDocument/2006/relationships/hyperlink" Target="https://reg.mju.ac.th/registrar/class_info_2.asp?backto=home&amp;option=0&amp;courseid=8896035&amp;acadyear=2567&amp;semester=2&amp;avs1007185455=88" TargetMode="External"/><Relationship Id="rId506" Type="http://schemas.openxmlformats.org/officeDocument/2006/relationships/hyperlink" Target="https://reg.mju.ac.th/registrar/class_info_2.asp?backto=home&amp;option=0&amp;courseid=8899454&amp;acadyear=2567&amp;semester=2&amp;avs1007269091=65" TargetMode="External"/><Relationship Id="rId492" Type="http://schemas.openxmlformats.org/officeDocument/2006/relationships/hyperlink" Target="https://reg.mju.ac.th/registrar/class_info_2.asp?backto=home&amp;option=0&amp;courseid=8894972&amp;acadyear=2567&amp;semester=1&amp;avs1007269091=47" TargetMode="External"/><Relationship Id="rId713" Type="http://schemas.openxmlformats.org/officeDocument/2006/relationships/hyperlink" Target="https://reg.mju.ac.th/registrar/class_info_2.asp?backto=home&amp;option=0&amp;courseid=8895717&amp;acadyear=2567&amp;semester=2&amp;avs1007269091=294" TargetMode="External"/><Relationship Id="rId145" Type="http://schemas.openxmlformats.org/officeDocument/2006/relationships/hyperlink" Target="https://reg.mju.ac.th/registrar/class_info_2.asp?backto=home&amp;option=0&amp;courseid=11441&amp;acadyear=2567&amp;semester=1&amp;avs793821952=258" TargetMode="External"/><Relationship Id="rId352" Type="http://schemas.openxmlformats.org/officeDocument/2006/relationships/hyperlink" Target="https://reg.mju.ac.th/registrar/class_info_2.asp?backto=home&amp;option=0&amp;courseid=25300&amp;acadyear=2567&amp;semester=2&amp;avs1007185455=155" TargetMode="External"/><Relationship Id="rId212" Type="http://schemas.openxmlformats.org/officeDocument/2006/relationships/hyperlink" Target="https://reg.mju.ac.th/registrar/class_info_2.asp?backto=home&amp;option=0&amp;courseid=8896193&amp;acadyear=2567&amp;semester=2&amp;avs1007185455=15" TargetMode="External"/><Relationship Id="rId657" Type="http://schemas.openxmlformats.org/officeDocument/2006/relationships/hyperlink" Target="https://reg.mju.ac.th/registrar/class_info_2.asp?backto=home&amp;option=0&amp;courseid=8895718&amp;acadyear=2567&amp;semester=2&amp;avs1007269091=232" TargetMode="External"/><Relationship Id="rId296" Type="http://schemas.openxmlformats.org/officeDocument/2006/relationships/hyperlink" Target="https://reg.mju.ac.th/registrar/class_info_2.asp?backto=home&amp;option=0&amp;courseid=8896051&amp;acadyear=2567&amp;semester=2&amp;avs1007185455=99" TargetMode="External"/><Relationship Id="rId517" Type="http://schemas.openxmlformats.org/officeDocument/2006/relationships/hyperlink" Target="https://reg.mju.ac.th/registrar/class_info_2.asp?backto=home&amp;option=0&amp;courseid=8897641&amp;acadyear=2567&amp;semester=2&amp;avs1007269091=76" TargetMode="External"/><Relationship Id="rId724" Type="http://schemas.openxmlformats.org/officeDocument/2006/relationships/hyperlink" Target="https://reg.mju.ac.th/registrar/class_info_2.asp?backto=home&amp;option=0&amp;courseid=8895958&amp;acadyear=2567&amp;semester=2&amp;avs1007269091=305" TargetMode="External"/><Relationship Id="rId60" Type="http://schemas.openxmlformats.org/officeDocument/2006/relationships/hyperlink" Target="https://reg.mju.ac.th/registrar/class_info_2.asp?backto=home&amp;option=0&amp;courseid=8896025&amp;acadyear=2567&amp;semester=1&amp;avs793821952=167" TargetMode="External"/><Relationship Id="rId156" Type="http://schemas.openxmlformats.org/officeDocument/2006/relationships/hyperlink" Target="https://reg.mju.ac.th/registrar/class_info_2.asp?backto=home&amp;option=0&amp;courseid=12420&amp;acadyear=2567&amp;semester=1&amp;avs793821952=269" TargetMode="External"/><Relationship Id="rId363" Type="http://schemas.openxmlformats.org/officeDocument/2006/relationships/hyperlink" Target="https://reg.mju.ac.th/registrar/class_info_2.asp?backto=home&amp;option=0&amp;courseid=8890584&amp;acadyear=2567&amp;semester=2&amp;avs1007185455=166" TargetMode="External"/><Relationship Id="rId570" Type="http://schemas.openxmlformats.org/officeDocument/2006/relationships/hyperlink" Target="https://reg.mju.ac.th/registrar/class_info_2.asp?backto=home&amp;option=0&amp;courseid=8895986&amp;acadyear=2567&amp;semester=1&amp;avs1007269091=132" TargetMode="External"/><Relationship Id="rId223" Type="http://schemas.openxmlformats.org/officeDocument/2006/relationships/hyperlink" Target="https://reg.mju.ac.th/registrar/class_info_2.asp?backto=home&amp;option=0&amp;courseid=8896683&amp;acadyear=2567&amp;semester=2&amp;avs1007185455=26" TargetMode="External"/><Relationship Id="rId430" Type="http://schemas.openxmlformats.org/officeDocument/2006/relationships/hyperlink" Target="https://reg.mju.ac.th/registrar/class_info_2.asp?backto=home&amp;option=0&amp;courseid=8888984&amp;acadyear=2567&amp;semester=1&amp;avs793821952=253" TargetMode="External"/><Relationship Id="rId668" Type="http://schemas.openxmlformats.org/officeDocument/2006/relationships/hyperlink" Target="https://reg.mju.ac.th/registrar/class_info_2.asp?backto=home&amp;option=0&amp;courseid=8895957&amp;acadyear=2567&amp;semester=2&amp;avs1007269091=243" TargetMode="External"/><Relationship Id="rId18" Type="http://schemas.openxmlformats.org/officeDocument/2006/relationships/hyperlink" Target="https://reg.mju.ac.th/registrar/class_info_2.asp?backto=home&amp;option=0&amp;courseid=8896681&amp;acadyear=2567&amp;semester=1&amp;avs793821952=125" TargetMode="External"/><Relationship Id="rId528" Type="http://schemas.openxmlformats.org/officeDocument/2006/relationships/hyperlink" Target="https://reg.mju.ac.th/registrar/class_info_2.asp?backto=home&amp;option=0&amp;courseid=8898825&amp;acadyear=2567&amp;semester=2&amp;avs1007269091=87" TargetMode="External"/><Relationship Id="rId167" Type="http://schemas.openxmlformats.org/officeDocument/2006/relationships/hyperlink" Target="https://reg.mju.ac.th/registrar/class_info_2.asp?backto=home&amp;option=0&amp;courseid=12444&amp;acadyear=2567&amp;semester=1&amp;avs793821952=280" TargetMode="External"/><Relationship Id="rId374" Type="http://schemas.openxmlformats.org/officeDocument/2006/relationships/hyperlink" Target="https://reg.mju.ac.th/registrar/class_info_2.asp?backto=home&amp;option=0&amp;courseid=8888983&amp;acadyear=2567&amp;semester=2&amp;avs1007185455=177" TargetMode="External"/><Relationship Id="rId581" Type="http://schemas.openxmlformats.org/officeDocument/2006/relationships/hyperlink" Target="https://reg.mju.ac.th/registrar/class_info_2.asp?backto=home&amp;option=0&amp;courseid=8892399&amp;acadyear=2567&amp;semester=1&amp;avs1007269091=143" TargetMode="External"/><Relationship Id="rId71" Type="http://schemas.openxmlformats.org/officeDocument/2006/relationships/hyperlink" Target="https://reg.mju.ac.th/registrar/class_info_2.asp?backto=home&amp;option=0&amp;courseid=8896031&amp;acadyear=2567&amp;semester=1&amp;avs793821952=178" TargetMode="External"/><Relationship Id="rId234" Type="http://schemas.openxmlformats.org/officeDocument/2006/relationships/hyperlink" Target="https://reg.mju.ac.th/registrar/class_info_2.asp?backto=home&amp;option=0&amp;courseid=8897141&amp;acadyear=2567&amp;semester=2&amp;avs1007185455=37" TargetMode="External"/><Relationship Id="rId679" Type="http://schemas.openxmlformats.org/officeDocument/2006/relationships/hyperlink" Target="https://reg.mju.ac.th/registrar/class_info_2.asp?backto=home&amp;option=0&amp;courseid=8898533&amp;acadyear=2567&amp;semester=2&amp;avs1007269091=254" TargetMode="External"/><Relationship Id="rId2" Type="http://schemas.openxmlformats.org/officeDocument/2006/relationships/hyperlink" Target="https://reg.mju.ac.th/registrar/class_info_2.asp?backto=home&amp;option=0&amp;courseid=8895629&amp;acadyear=2567&amp;semester=1&amp;avs793821952=109" TargetMode="External"/><Relationship Id="rId29" Type="http://schemas.openxmlformats.org/officeDocument/2006/relationships/hyperlink" Target="https://reg.mju.ac.th/registrar/class_info_2.asp?backto=home&amp;option=0&amp;courseid=8896684&amp;acadyear=2567&amp;semester=1&amp;avs793821952=136" TargetMode="External"/><Relationship Id="rId441" Type="http://schemas.openxmlformats.org/officeDocument/2006/relationships/hyperlink" Target="https://reg.mju.ac.th/registrar/class_info_2.asp?backto=home&amp;option=0&amp;courseid=8898953&amp;acadyear=2567&amp;semester=2&amp;avs1007257115=17" TargetMode="External"/><Relationship Id="rId539" Type="http://schemas.openxmlformats.org/officeDocument/2006/relationships/hyperlink" Target="https://reg.mju.ac.th/registrar/class_info_2.asp?backto=home&amp;option=0&amp;courseid=8895982&amp;acadyear=2567&amp;semester=2&amp;avs1007269091=98" TargetMode="External"/><Relationship Id="rId178" Type="http://schemas.openxmlformats.org/officeDocument/2006/relationships/hyperlink" Target="https://reg.mju.ac.th/registrar/class_info_2.asp?backto=home&amp;option=0&amp;courseid=12498&amp;acadyear=2567&amp;semester=1&amp;avs793821952=291" TargetMode="External"/><Relationship Id="rId301" Type="http://schemas.openxmlformats.org/officeDocument/2006/relationships/hyperlink" Target="https://reg.mju.ac.th/registrar/class_info_2.asp?backto=home&amp;option=0&amp;courseid=8896046&amp;acadyear=2567&amp;semester=2&amp;avs1007185455=104" TargetMode="External"/><Relationship Id="rId82" Type="http://schemas.openxmlformats.org/officeDocument/2006/relationships/hyperlink" Target="https://reg.mju.ac.th/registrar/class_info_2.asp?backto=home&amp;option=0&amp;courseid=8896049&amp;acadyear=2567&amp;semester=1&amp;avs793821952=190" TargetMode="External"/><Relationship Id="rId385" Type="http://schemas.openxmlformats.org/officeDocument/2006/relationships/hyperlink" Target="https://reg.mju.ac.th/registrar/class_info_2.asp?backto=home&amp;option=0&amp;courseid=8890892&amp;acadyear=2567&amp;semester=2&amp;avs1007185455=188" TargetMode="External"/><Relationship Id="rId592" Type="http://schemas.openxmlformats.org/officeDocument/2006/relationships/hyperlink" Target="https://reg.mju.ac.th/registrar/class_info_2.asp?backto=home&amp;option=0&amp;courseid=8899535&amp;acadyear=2567&amp;semester=2&amp;avs1007269091=154" TargetMode="External"/><Relationship Id="rId606" Type="http://schemas.openxmlformats.org/officeDocument/2006/relationships/hyperlink" Target="https://reg.mju.ac.th/registrar/class_info_2.asp?backto=home&amp;option=0&amp;courseid=8896003&amp;acadyear=2567&amp;semester=2&amp;avs1007269091=168" TargetMode="External"/><Relationship Id="rId245" Type="http://schemas.openxmlformats.org/officeDocument/2006/relationships/hyperlink" Target="https://reg.mju.ac.th/registrar/class_info_2.asp?backto=home&amp;option=0&amp;courseid=8898953&amp;acadyear=2567&amp;semester=2&amp;avs1007185455=48" TargetMode="External"/><Relationship Id="rId452" Type="http://schemas.openxmlformats.org/officeDocument/2006/relationships/hyperlink" Target="https://reg.mju.ac.th/registrar/class_info_2.asp?backto=home&amp;option=0&amp;courseid=8899436&amp;acadyear=2567&amp;semester=1&amp;avs1007269091=7" TargetMode="External"/><Relationship Id="rId105" Type="http://schemas.openxmlformats.org/officeDocument/2006/relationships/hyperlink" Target="https://reg.mju.ac.th/registrar/class_info_2.asp?backto=home&amp;option=0&amp;courseid=8896115&amp;acadyear=2567&amp;semester=1&amp;avs793821952=216" TargetMode="External"/><Relationship Id="rId147" Type="http://schemas.openxmlformats.org/officeDocument/2006/relationships/hyperlink" Target="https://reg.mju.ac.th/registrar/class_info_2.asp?backto=home&amp;option=0&amp;courseid=8893954&amp;acadyear=2567&amp;semester=1&amp;avs793821952=260" TargetMode="External"/><Relationship Id="rId312" Type="http://schemas.openxmlformats.org/officeDocument/2006/relationships/hyperlink" Target="https://reg.mju.ac.th/registrar/class_info_2.asp?backto=home&amp;option=0&amp;courseid=8896075&amp;acadyear=2567&amp;semester=2&amp;avs1007185455=115" TargetMode="External"/><Relationship Id="rId354" Type="http://schemas.openxmlformats.org/officeDocument/2006/relationships/hyperlink" Target="https://reg.mju.ac.th/registrar/class_info_2.asp?backto=home&amp;option=0&amp;courseid=8894390&amp;acadyear=2567&amp;semester=2&amp;avs1007185455=157" TargetMode="External"/><Relationship Id="rId51" Type="http://schemas.openxmlformats.org/officeDocument/2006/relationships/hyperlink" Target="https://reg.mju.ac.th/registrar/class_info_2.asp?backto=home&amp;option=0&amp;courseid=8898093&amp;acadyear=2567&amp;semester=1&amp;avs793821952=158" TargetMode="External"/><Relationship Id="rId93" Type="http://schemas.openxmlformats.org/officeDocument/2006/relationships/hyperlink" Target="https://reg.mju.ac.th/registrar/class_info_2.asp?backto=home&amp;option=0&amp;courseid=8896046&amp;acadyear=2567&amp;semester=1&amp;avs793821952=203" TargetMode="External"/><Relationship Id="rId189" Type="http://schemas.openxmlformats.org/officeDocument/2006/relationships/hyperlink" Target="https://reg.mju.ac.th/registrar/class_info_2.asp?backto=home&amp;option=0&amp;courseid=8895565&amp;acadyear=2567&amp;semester=1&amp;avs793821952=302" TargetMode="External"/><Relationship Id="rId396" Type="http://schemas.openxmlformats.org/officeDocument/2006/relationships/hyperlink" Target="https://reg.mju.ac.th/registrar/class_info_2.asp?backto=home&amp;option=0&amp;courseid=12415&amp;acadyear=2567&amp;semester=2&amp;avs1007185455=199" TargetMode="External"/><Relationship Id="rId561" Type="http://schemas.openxmlformats.org/officeDocument/2006/relationships/hyperlink" Target="https://reg.mju.ac.th/registrar/class_info_2.asp?backto=home&amp;option=0&amp;courseid=8897781&amp;acadyear=2567&amp;semester=1&amp;avs1007269091=123" TargetMode="External"/><Relationship Id="rId617" Type="http://schemas.openxmlformats.org/officeDocument/2006/relationships/hyperlink" Target="https://reg.mju.ac.th/registrar/class_info_2.asp?backto=home&amp;option=0&amp;courseid=8899316&amp;acadyear=2567&amp;semester=1&amp;avs1007269091=189" TargetMode="External"/><Relationship Id="rId659" Type="http://schemas.openxmlformats.org/officeDocument/2006/relationships/hyperlink" Target="https://reg.mju.ac.th/registrar/class_info_2.asp?backto=home&amp;option=0&amp;courseid=8895715&amp;acadyear=2567&amp;semester=2&amp;avs1007269091=234" TargetMode="External"/><Relationship Id="rId214" Type="http://schemas.openxmlformats.org/officeDocument/2006/relationships/hyperlink" Target="https://reg.mju.ac.th/registrar/class_info_2.asp?backto=home&amp;option=0&amp;courseid=8896036&amp;acadyear=2567&amp;semester=2&amp;avs1007185455=17" TargetMode="External"/><Relationship Id="rId256" Type="http://schemas.openxmlformats.org/officeDocument/2006/relationships/hyperlink" Target="https://reg.mju.ac.th/registrar/class_info_2.asp?backto=home&amp;option=0&amp;courseid=8898098&amp;acadyear=2567&amp;semester=2&amp;avs1007185455=59" TargetMode="External"/><Relationship Id="rId298" Type="http://schemas.openxmlformats.org/officeDocument/2006/relationships/hyperlink" Target="https://reg.mju.ac.th/registrar/class_info_2.asp?backto=home&amp;option=0&amp;courseid=8896053&amp;acadyear=2567&amp;semester=2&amp;avs1007185455=101" TargetMode="External"/><Relationship Id="rId421" Type="http://schemas.openxmlformats.org/officeDocument/2006/relationships/hyperlink" Target="https://reg.mju.ac.th/registrar/class_info_2.asp?backto=home&amp;option=0&amp;courseid=8893939&amp;acadyear=2567&amp;semester=2&amp;avs1007185455=224" TargetMode="External"/><Relationship Id="rId463" Type="http://schemas.openxmlformats.org/officeDocument/2006/relationships/hyperlink" Target="https://reg.mju.ac.th/registrar/class_info_2.asp?backto=home&amp;option=0&amp;courseid=8897552&amp;acadyear=2567&amp;semester=1&amp;avs1007269091=18" TargetMode="External"/><Relationship Id="rId519" Type="http://schemas.openxmlformats.org/officeDocument/2006/relationships/hyperlink" Target="https://reg.mju.ac.th/registrar/class_info_2.asp?backto=home&amp;option=0&amp;courseid=8897643&amp;acadyear=2567&amp;semester=2&amp;avs1007269091=78" TargetMode="External"/><Relationship Id="rId670" Type="http://schemas.openxmlformats.org/officeDocument/2006/relationships/hyperlink" Target="https://reg.mju.ac.th/registrar/class_info_2.asp?backto=home&amp;option=0&amp;courseid=8895959&amp;acadyear=2567&amp;semester=2&amp;avs1007269091=245" TargetMode="External"/><Relationship Id="rId116" Type="http://schemas.openxmlformats.org/officeDocument/2006/relationships/hyperlink" Target="https://reg.mju.ac.th/registrar/class_info_2.asp?backto=home&amp;option=0&amp;courseid=8896161&amp;acadyear=2567&amp;semester=1&amp;avs793821952=227" TargetMode="External"/><Relationship Id="rId158" Type="http://schemas.openxmlformats.org/officeDocument/2006/relationships/hyperlink" Target="https://reg.mju.ac.th/registrar/class_info_2.asp?backto=home&amp;option=0&amp;courseid=12421&amp;acadyear=2567&amp;semester=1&amp;avs793821952=271" TargetMode="External"/><Relationship Id="rId323" Type="http://schemas.openxmlformats.org/officeDocument/2006/relationships/hyperlink" Target="https://reg.mju.ac.th/registrar/class_info_2.asp?backto=home&amp;option=0&amp;courseid=8896119&amp;acadyear=2567&amp;semester=2&amp;avs1007185455=126" TargetMode="External"/><Relationship Id="rId530" Type="http://schemas.openxmlformats.org/officeDocument/2006/relationships/hyperlink" Target="https://reg.mju.ac.th/registrar/class_info_2.asp?backto=home&amp;option=0&amp;courseid=8899413&amp;acadyear=2567&amp;semester=2&amp;avs1007269091=89" TargetMode="External"/><Relationship Id="rId726" Type="http://schemas.openxmlformats.org/officeDocument/2006/relationships/hyperlink" Target="https://reg.mju.ac.th/registrar/class_info_2.asp?backto=home&amp;option=0&amp;courseid=8895944&amp;acadyear=2567&amp;semester=2&amp;avs1007269091=307" TargetMode="External"/><Relationship Id="rId20" Type="http://schemas.openxmlformats.org/officeDocument/2006/relationships/hyperlink" Target="https://reg.mju.ac.th/registrar/class_info_2.asp?backto=home&amp;option=0&amp;courseid=8896681&amp;acadyear=2567&amp;semester=1&amp;avs793821952=127" TargetMode="External"/><Relationship Id="rId62" Type="http://schemas.openxmlformats.org/officeDocument/2006/relationships/hyperlink" Target="https://reg.mju.ac.th/registrar/class_info_2.asp?backto=home&amp;option=0&amp;courseid=8896025&amp;acadyear=2567&amp;semester=1&amp;avs793821952=169" TargetMode="External"/><Relationship Id="rId365" Type="http://schemas.openxmlformats.org/officeDocument/2006/relationships/hyperlink" Target="https://reg.mju.ac.th/registrar/class_info_2.asp?backto=home&amp;option=0&amp;courseid=8890584&amp;acadyear=2567&amp;semester=2&amp;avs1007185455=168" TargetMode="External"/><Relationship Id="rId572" Type="http://schemas.openxmlformats.org/officeDocument/2006/relationships/hyperlink" Target="https://reg.mju.ac.th/registrar/class_info_2.asp?backto=home&amp;option=0&amp;courseid=8895987&amp;acadyear=2567&amp;semester=1&amp;avs1007269091=134" TargetMode="External"/><Relationship Id="rId628" Type="http://schemas.openxmlformats.org/officeDocument/2006/relationships/hyperlink" Target="https://reg.mju.ac.th/registrar/class_info_2.asp?backto=home&amp;option=0&amp;courseid=8895957&amp;acadyear=2567&amp;semester=1&amp;avs1007269091=200" TargetMode="External"/><Relationship Id="rId225" Type="http://schemas.openxmlformats.org/officeDocument/2006/relationships/hyperlink" Target="https://reg.mju.ac.th/registrar/class_info_2.asp?backto=home&amp;option=0&amp;courseid=8896697&amp;acadyear=2567&amp;semester=2&amp;avs1007185455=28" TargetMode="External"/><Relationship Id="rId267" Type="http://schemas.openxmlformats.org/officeDocument/2006/relationships/hyperlink" Target="https://reg.mju.ac.th/registrar/class_info_2.asp?backto=home&amp;option=0&amp;courseid=8896028&amp;acadyear=2567&amp;semester=2&amp;avs1007185455=70" TargetMode="External"/><Relationship Id="rId432" Type="http://schemas.openxmlformats.org/officeDocument/2006/relationships/hyperlink" Target="https://reg.mju.ac.th/registrar/class_info_2.asp?backto=home&amp;option=0&amp;courseid=8898091&amp;acadyear=2567&amp;semester=1&amp;avs1007257115=5" TargetMode="External"/><Relationship Id="rId474" Type="http://schemas.openxmlformats.org/officeDocument/2006/relationships/hyperlink" Target="https://reg.mju.ac.th/registrar/class_info_2.asp?backto=home&amp;option=0&amp;courseid=8895937&amp;acadyear=2567&amp;semester=1&amp;avs1007269091=29" TargetMode="External"/><Relationship Id="rId127" Type="http://schemas.openxmlformats.org/officeDocument/2006/relationships/hyperlink" Target="https://reg.mju.ac.th/registrar/class_info_2.asp?backto=home&amp;option=0&amp;courseid=8893958&amp;acadyear=2567&amp;semester=1&amp;avs793821952=239" TargetMode="External"/><Relationship Id="rId681" Type="http://schemas.openxmlformats.org/officeDocument/2006/relationships/hyperlink" Target="https://reg.mju.ac.th/registrar/class_info_2.asp?backto=home&amp;option=0&amp;courseid=8898535&amp;acadyear=2567&amp;semester=2&amp;avs1007269091=256" TargetMode="External"/><Relationship Id="rId31" Type="http://schemas.openxmlformats.org/officeDocument/2006/relationships/hyperlink" Target="https://reg.mju.ac.th/registrar/class_info_2.asp?backto=home&amp;option=0&amp;courseid=8896697&amp;acadyear=2567&amp;semester=1&amp;avs793821952=138" TargetMode="External"/><Relationship Id="rId73" Type="http://schemas.openxmlformats.org/officeDocument/2006/relationships/hyperlink" Target="https://reg.mju.ac.th/registrar/class_info_2.asp?backto=home&amp;option=0&amp;courseid=8896031&amp;acadyear=2567&amp;semester=1&amp;avs793821952=180" TargetMode="External"/><Relationship Id="rId169" Type="http://schemas.openxmlformats.org/officeDocument/2006/relationships/hyperlink" Target="https://reg.mju.ac.th/registrar/class_info_2.asp?backto=home&amp;option=0&amp;courseid=8894386&amp;acadyear=2567&amp;semester=1&amp;avs793821952=282" TargetMode="External"/><Relationship Id="rId334" Type="http://schemas.openxmlformats.org/officeDocument/2006/relationships/hyperlink" Target="https://reg.mju.ac.th/registrar/class_info_2.asp?backto=home&amp;option=0&amp;courseid=8896149&amp;acadyear=2567&amp;semester=2&amp;avs1007185455=137" TargetMode="External"/><Relationship Id="rId376" Type="http://schemas.openxmlformats.org/officeDocument/2006/relationships/hyperlink" Target="https://reg.mju.ac.th/registrar/class_info_2.asp?backto=home&amp;option=0&amp;courseid=8888983&amp;acadyear=2567&amp;semester=2&amp;avs1007185455=179" TargetMode="External"/><Relationship Id="rId541" Type="http://schemas.openxmlformats.org/officeDocument/2006/relationships/hyperlink" Target="https://reg.mju.ac.th/registrar/class_info_2.asp?backto=home&amp;option=0&amp;courseid=8897807&amp;acadyear=2567&amp;semester=2&amp;avs1007269091=100" TargetMode="External"/><Relationship Id="rId583" Type="http://schemas.openxmlformats.org/officeDocument/2006/relationships/hyperlink" Target="https://reg.mju.ac.th/registrar/class_info_2.asp?backto=home&amp;option=0&amp;courseid=8892980&amp;acadyear=2567&amp;semester=1&amp;avs1007269091=145" TargetMode="External"/><Relationship Id="rId639" Type="http://schemas.openxmlformats.org/officeDocument/2006/relationships/hyperlink" Target="https://reg.mju.ac.th/registrar/class_info_2.asp?backto=home&amp;option=0&amp;courseid=8897811&amp;acadyear=2567&amp;semester=1&amp;avs1007269091=211" TargetMode="External"/><Relationship Id="rId4" Type="http://schemas.openxmlformats.org/officeDocument/2006/relationships/hyperlink" Target="https://reg.mju.ac.th/registrar/class_info_2.asp?backto=home&amp;option=0&amp;courseid=8896182&amp;acadyear=2567&amp;semester=1&amp;avs793821952=111" TargetMode="External"/><Relationship Id="rId180" Type="http://schemas.openxmlformats.org/officeDocument/2006/relationships/hyperlink" Target="https://reg.mju.ac.th/registrar/class_info_2.asp?backto=home&amp;option=0&amp;courseid=12499&amp;acadyear=2567&amp;semester=1&amp;avs793821952=293" TargetMode="External"/><Relationship Id="rId236" Type="http://schemas.openxmlformats.org/officeDocument/2006/relationships/hyperlink" Target="https://reg.mju.ac.th/registrar/class_info_2.asp?backto=home&amp;option=0&amp;courseid=8896700&amp;acadyear=2567&amp;semester=2&amp;avs1007185455=39" TargetMode="External"/><Relationship Id="rId278" Type="http://schemas.openxmlformats.org/officeDocument/2006/relationships/hyperlink" Target="https://reg.mju.ac.th/registrar/class_info_2.asp?backto=home&amp;option=0&amp;courseid=8896031&amp;acadyear=2567&amp;semester=2&amp;avs1007185455=81" TargetMode="External"/><Relationship Id="rId401" Type="http://schemas.openxmlformats.org/officeDocument/2006/relationships/hyperlink" Target="https://reg.mju.ac.th/registrar/class_info_2.asp?backto=home&amp;option=0&amp;courseid=12430&amp;acadyear=2567&amp;semester=2&amp;avs1007185455=204" TargetMode="External"/><Relationship Id="rId443" Type="http://schemas.openxmlformats.org/officeDocument/2006/relationships/hyperlink" Target="https://reg.mju.ac.th/registrar/class_info_2.asp?backto=home&amp;option=0&amp;courseid=8898098&amp;acadyear=2567&amp;semester=2&amp;avs1007257115=19" TargetMode="External"/><Relationship Id="rId650" Type="http://schemas.openxmlformats.org/officeDocument/2006/relationships/hyperlink" Target="https://reg.mju.ac.th/registrar/class_info_2.asp?backto=home&amp;option=0&amp;courseid=8899316&amp;acadyear=2567&amp;semester=2&amp;avs1007269091=225" TargetMode="External"/><Relationship Id="rId303" Type="http://schemas.openxmlformats.org/officeDocument/2006/relationships/hyperlink" Target="https://reg.mju.ac.th/registrar/class_info_2.asp?backto=home&amp;option=0&amp;courseid=8896046&amp;acadyear=2567&amp;semester=2&amp;avs1007185455=106" TargetMode="External"/><Relationship Id="rId485" Type="http://schemas.openxmlformats.org/officeDocument/2006/relationships/hyperlink" Target="https://reg.mju.ac.th/registrar/class_info_2.asp?backto=home&amp;option=0&amp;courseid=8895165&amp;acadyear=2567&amp;semester=1&amp;avs1007269091=40" TargetMode="External"/><Relationship Id="rId692" Type="http://schemas.openxmlformats.org/officeDocument/2006/relationships/hyperlink" Target="https://reg.mju.ac.th/registrar/class_info_2.asp?backto=home&amp;option=0&amp;courseid=8895725&amp;acadyear=2567&amp;semester=1&amp;avs1007269091=270" TargetMode="External"/><Relationship Id="rId706" Type="http://schemas.openxmlformats.org/officeDocument/2006/relationships/hyperlink" Target="https://reg.mju.ac.th/registrar/class_info_2.asp?backto=home&amp;option=0&amp;courseid=8895961&amp;acadyear=2567&amp;semester=1&amp;avs1007269091=284" TargetMode="External"/><Relationship Id="rId42" Type="http://schemas.openxmlformats.org/officeDocument/2006/relationships/hyperlink" Target="https://reg.mju.ac.th/registrar/class_info_2.asp?backto=home&amp;option=0&amp;courseid=8897150&amp;acadyear=2567&amp;semester=1&amp;avs793821952=149" TargetMode="External"/><Relationship Id="rId84" Type="http://schemas.openxmlformats.org/officeDocument/2006/relationships/hyperlink" Target="https://reg.mju.ac.th/registrar/class_info_2.asp?backto=home&amp;option=0&amp;courseid=8896052&amp;acadyear=2567&amp;semester=1&amp;avs793821952=193" TargetMode="External"/><Relationship Id="rId138" Type="http://schemas.openxmlformats.org/officeDocument/2006/relationships/hyperlink" Target="https://reg.mju.ac.th/registrar/class_info_2.asp?backto=home&amp;option=0&amp;courseid=8888983&amp;acadyear=2567&amp;semester=1&amp;avs793821952=250" TargetMode="External"/><Relationship Id="rId345" Type="http://schemas.openxmlformats.org/officeDocument/2006/relationships/hyperlink" Target="https://reg.mju.ac.th/registrar/class_info_2.asp?backto=home&amp;option=0&amp;courseid=8896175&amp;acadyear=2567&amp;semester=2&amp;avs1007185455=148" TargetMode="External"/><Relationship Id="rId387" Type="http://schemas.openxmlformats.org/officeDocument/2006/relationships/hyperlink" Target="https://reg.mju.ac.th/registrar/class_info_2.asp?backto=home&amp;option=0&amp;courseid=8890892&amp;acadyear=2567&amp;semester=2&amp;avs1007185455=190" TargetMode="External"/><Relationship Id="rId510" Type="http://schemas.openxmlformats.org/officeDocument/2006/relationships/hyperlink" Target="https://reg.mju.ac.th/registrar/class_info_2.asp?backto=home&amp;option=0&amp;courseid=8897647&amp;acadyear=2567&amp;semester=2&amp;avs1007269091=69" TargetMode="External"/><Relationship Id="rId552" Type="http://schemas.openxmlformats.org/officeDocument/2006/relationships/hyperlink" Target="https://reg.mju.ac.th/registrar/class_info_2.asp?backto=home&amp;option=0&amp;courseid=8893188&amp;acadyear=2567&amp;semester=2&amp;avs1007269091=111" TargetMode="External"/><Relationship Id="rId594" Type="http://schemas.openxmlformats.org/officeDocument/2006/relationships/hyperlink" Target="https://reg.mju.ac.th/registrar/class_info_2.asp?backto=home&amp;option=0&amp;courseid=8897795&amp;acadyear=2567&amp;semester=2&amp;avs1007269091=156" TargetMode="External"/><Relationship Id="rId608" Type="http://schemas.openxmlformats.org/officeDocument/2006/relationships/hyperlink" Target="https://reg.mju.ac.th/registrar/class_info_2.asp?backto=home&amp;option=0&amp;courseid=8895980&amp;acadyear=2567&amp;semester=2&amp;avs1007269091=170" TargetMode="External"/><Relationship Id="rId191" Type="http://schemas.openxmlformats.org/officeDocument/2006/relationships/hyperlink" Target="https://reg.mju.ac.th/registrar/class_info_2.asp?backto=home&amp;option=0&amp;courseid=8890316&amp;acadyear=2567&amp;semester=1&amp;avs793821952=304" TargetMode="External"/><Relationship Id="rId205" Type="http://schemas.openxmlformats.org/officeDocument/2006/relationships/hyperlink" Target="https://reg.mju.ac.th/registrar/class_info_2.asp?backto=home&amp;option=0&amp;courseid=8896177&amp;acadyear=2567&amp;semester=2&amp;avs1007185455=8" TargetMode="External"/><Relationship Id="rId247" Type="http://schemas.openxmlformats.org/officeDocument/2006/relationships/hyperlink" Target="https://reg.mju.ac.th/registrar/class_info_2.asp?backto=home&amp;option=0&amp;courseid=8897093&amp;acadyear=2567&amp;semester=2&amp;avs1007185455=50" TargetMode="External"/><Relationship Id="rId412" Type="http://schemas.openxmlformats.org/officeDocument/2006/relationships/hyperlink" Target="https://reg.mju.ac.th/registrar/class_info_2.asp?backto=home&amp;option=0&amp;courseid=8893913&amp;acadyear=2567&amp;semester=2&amp;avs1007185455=215" TargetMode="External"/><Relationship Id="rId107" Type="http://schemas.openxmlformats.org/officeDocument/2006/relationships/hyperlink" Target="https://reg.mju.ac.th/registrar/class_info_2.asp?backto=home&amp;option=0&amp;courseid=8896116&amp;acadyear=2567&amp;semester=1&amp;avs793821952=218" TargetMode="External"/><Relationship Id="rId289" Type="http://schemas.openxmlformats.org/officeDocument/2006/relationships/hyperlink" Target="https://reg.mju.ac.th/registrar/class_info_2.asp?backto=home&amp;option=0&amp;courseid=8896041&amp;acadyear=2567&amp;semester=2&amp;avs1007185455=92" TargetMode="External"/><Relationship Id="rId454" Type="http://schemas.openxmlformats.org/officeDocument/2006/relationships/hyperlink" Target="https://reg.mju.ac.th/registrar/class_info_2.asp?backto=home&amp;option=0&amp;courseid=8899437&amp;acadyear=2567&amp;semester=1&amp;avs1007269091=9" TargetMode="External"/><Relationship Id="rId496" Type="http://schemas.openxmlformats.org/officeDocument/2006/relationships/hyperlink" Target="https://reg.mju.ac.th/registrar/class_info_2.asp?backto=home&amp;option=0&amp;courseid=8893189&amp;acadyear=2567&amp;semester=1&amp;avs1007269091=51" TargetMode="External"/><Relationship Id="rId661" Type="http://schemas.openxmlformats.org/officeDocument/2006/relationships/hyperlink" Target="https://reg.mju.ac.th/registrar/class_info_2.asp?backto=home&amp;option=0&amp;courseid=8895724&amp;acadyear=2567&amp;semester=2&amp;avs1007269091=236" TargetMode="External"/><Relationship Id="rId717" Type="http://schemas.openxmlformats.org/officeDocument/2006/relationships/hyperlink" Target="https://reg.mju.ac.th/registrar/class_info_2.asp?backto=home&amp;option=0&amp;courseid=8895726&amp;acadyear=2567&amp;semester=2&amp;avs1007269091=298" TargetMode="External"/><Relationship Id="rId11" Type="http://schemas.openxmlformats.org/officeDocument/2006/relationships/hyperlink" Target="https://reg.mju.ac.th/registrar/class_info_2.asp?backto=home&amp;option=0&amp;courseid=8896191&amp;acadyear=2567&amp;semester=1&amp;avs793821952=118" TargetMode="External"/><Relationship Id="rId53" Type="http://schemas.openxmlformats.org/officeDocument/2006/relationships/hyperlink" Target="https://reg.mju.ac.th/registrar/class_info_2.asp?backto=home&amp;option=0&amp;courseid=8898954&amp;acadyear=2567&amp;semester=1&amp;avs793821952=160" TargetMode="External"/><Relationship Id="rId149" Type="http://schemas.openxmlformats.org/officeDocument/2006/relationships/hyperlink" Target="https://reg.mju.ac.th/registrar/class_info_2.asp?backto=home&amp;option=0&amp;courseid=8890897&amp;acadyear=2567&amp;semester=1&amp;avs793821952=262" TargetMode="External"/><Relationship Id="rId314" Type="http://schemas.openxmlformats.org/officeDocument/2006/relationships/hyperlink" Target="https://reg.mju.ac.th/registrar/class_info_2.asp?backto=home&amp;option=0&amp;courseid=8896093&amp;acadyear=2567&amp;semester=2&amp;avs1007185455=117" TargetMode="External"/><Relationship Id="rId356" Type="http://schemas.openxmlformats.org/officeDocument/2006/relationships/hyperlink" Target="https://reg.mju.ac.th/registrar/class_info_2.asp?backto=home&amp;option=0&amp;courseid=8894396&amp;acadyear=2567&amp;semester=2&amp;avs1007185455=159" TargetMode="External"/><Relationship Id="rId398" Type="http://schemas.openxmlformats.org/officeDocument/2006/relationships/hyperlink" Target="https://reg.mju.ac.th/registrar/class_info_2.asp?backto=home&amp;option=0&amp;courseid=12423&amp;acadyear=2567&amp;semester=2&amp;avs1007185455=201" TargetMode="External"/><Relationship Id="rId521" Type="http://schemas.openxmlformats.org/officeDocument/2006/relationships/hyperlink" Target="https://reg.mju.ac.th/registrar/class_info_2.asp?backto=home&amp;option=0&amp;courseid=8899407&amp;acadyear=2567&amp;semester=2&amp;avs1007269091=80" TargetMode="External"/><Relationship Id="rId563" Type="http://schemas.openxmlformats.org/officeDocument/2006/relationships/hyperlink" Target="https://reg.mju.ac.th/registrar/class_info_2.asp?backto=home&amp;option=0&amp;courseid=8897793&amp;acadyear=2567&amp;semester=1&amp;avs1007269091=125" TargetMode="External"/><Relationship Id="rId619" Type="http://schemas.openxmlformats.org/officeDocument/2006/relationships/hyperlink" Target="https://reg.mju.ac.th/registrar/class_info_2.asp?backto=home&amp;option=0&amp;courseid=8899318&amp;acadyear=2567&amp;semester=1&amp;avs1007269091=191" TargetMode="External"/><Relationship Id="rId95" Type="http://schemas.openxmlformats.org/officeDocument/2006/relationships/hyperlink" Target="https://reg.mju.ac.th/registrar/class_info_2.asp?backto=home&amp;option=0&amp;courseid=8896059&amp;acadyear=2567&amp;semester=1&amp;avs793821952=205" TargetMode="External"/><Relationship Id="rId160" Type="http://schemas.openxmlformats.org/officeDocument/2006/relationships/hyperlink" Target="https://reg.mju.ac.th/registrar/class_info_2.asp?backto=home&amp;option=0&amp;courseid=12423&amp;acadyear=2567&amp;semester=1&amp;avs793821952=273" TargetMode="External"/><Relationship Id="rId216" Type="http://schemas.openxmlformats.org/officeDocument/2006/relationships/hyperlink" Target="https://reg.mju.ac.th/registrar/class_info_2.asp?backto=home&amp;option=0&amp;courseid=8896675&amp;acadyear=2567&amp;semester=2&amp;avs1007185455=19" TargetMode="External"/><Relationship Id="rId423" Type="http://schemas.openxmlformats.org/officeDocument/2006/relationships/hyperlink" Target="https://reg.mju.ac.th/registrar/class_info_2.asp?backto=home&amp;option=0&amp;courseid=8890844&amp;acadyear=2567&amp;semester=2&amp;avs1007185455=226" TargetMode="External"/><Relationship Id="rId258" Type="http://schemas.openxmlformats.org/officeDocument/2006/relationships/hyperlink" Target="https://reg.mju.ac.th/registrar/class_info_2.asp?backto=home&amp;option=0&amp;courseid=8898968&amp;acadyear=2567&amp;semester=2&amp;avs1007185455=61" TargetMode="External"/><Relationship Id="rId465" Type="http://schemas.openxmlformats.org/officeDocument/2006/relationships/hyperlink" Target="https://reg.mju.ac.th/registrar/class_info_2.asp?backto=home&amp;option=0&amp;courseid=8897387&amp;acadyear=2567&amp;semester=1&amp;avs1007269091=20" TargetMode="External"/><Relationship Id="rId630" Type="http://schemas.openxmlformats.org/officeDocument/2006/relationships/hyperlink" Target="https://reg.mju.ac.th/registrar/class_info_2.asp?backto=home&amp;option=0&amp;courseid=8895959&amp;acadyear=2567&amp;semester=1&amp;avs1007269091=202" TargetMode="External"/><Relationship Id="rId672" Type="http://schemas.openxmlformats.org/officeDocument/2006/relationships/hyperlink" Target="https://reg.mju.ac.th/registrar/class_info_2.asp?backto=home&amp;option=0&amp;courseid=8895944&amp;acadyear=2567&amp;semester=2&amp;avs1007269091=247" TargetMode="External"/><Relationship Id="rId728" Type="http://schemas.openxmlformats.org/officeDocument/2006/relationships/hyperlink" Target="https://reg.mju.ac.th/registrar/class_info_2.asp?backto=home&amp;option=0&amp;courseid=8895962&amp;acadyear=2567&amp;semester=2&amp;avs1007269091=309" TargetMode="External"/><Relationship Id="rId22" Type="http://schemas.openxmlformats.org/officeDocument/2006/relationships/hyperlink" Target="https://reg.mju.ac.th/registrar/class_info_2.asp?backto=home&amp;option=0&amp;courseid=8896686&amp;acadyear=2567&amp;semester=1&amp;avs793821952=129" TargetMode="External"/><Relationship Id="rId64" Type="http://schemas.openxmlformats.org/officeDocument/2006/relationships/hyperlink" Target="https://reg.mju.ac.th/registrar/class_info_2.asp?backto=home&amp;option=0&amp;courseid=8896030&amp;acadyear=2567&amp;semester=1&amp;avs793821952=171" TargetMode="External"/><Relationship Id="rId118" Type="http://schemas.openxmlformats.org/officeDocument/2006/relationships/hyperlink" Target="https://reg.mju.ac.th/registrar/class_info_2.asp?backto=home&amp;option=0&amp;courseid=8896165&amp;acadyear=2567&amp;semester=1&amp;avs793821952=229" TargetMode="External"/><Relationship Id="rId325" Type="http://schemas.openxmlformats.org/officeDocument/2006/relationships/hyperlink" Target="https://reg.mju.ac.th/registrar/class_info_2.asp?backto=home&amp;option=0&amp;courseid=8896120&amp;acadyear=2567&amp;semester=2&amp;avs1007185455=128" TargetMode="External"/><Relationship Id="rId367" Type="http://schemas.openxmlformats.org/officeDocument/2006/relationships/hyperlink" Target="https://reg.mju.ac.th/registrar/class_info_2.asp?backto=home&amp;option=0&amp;courseid=8888983&amp;acadyear=2567&amp;semester=2&amp;avs1007185455=170" TargetMode="External"/><Relationship Id="rId532" Type="http://schemas.openxmlformats.org/officeDocument/2006/relationships/hyperlink" Target="https://reg.mju.ac.th/registrar/class_info_2.asp?backto=home&amp;option=0&amp;courseid=8895985&amp;acadyear=2567&amp;semester=2&amp;avs1007269091=91" TargetMode="External"/><Relationship Id="rId574" Type="http://schemas.openxmlformats.org/officeDocument/2006/relationships/hyperlink" Target="https://reg.mju.ac.th/registrar/class_info_2.asp?backto=home&amp;option=0&amp;courseid=8896003&amp;acadyear=2567&amp;semester=1&amp;avs1007269091=136" TargetMode="External"/><Relationship Id="rId171" Type="http://schemas.openxmlformats.org/officeDocument/2006/relationships/hyperlink" Target="https://reg.mju.ac.th/registrar/class_info_2.asp?backto=home&amp;option=0&amp;courseid=12466&amp;acadyear=2567&amp;semester=1&amp;avs793821952=284" TargetMode="External"/><Relationship Id="rId227" Type="http://schemas.openxmlformats.org/officeDocument/2006/relationships/hyperlink" Target="https://reg.mju.ac.th/registrar/class_info_2.asp?backto=home&amp;option=0&amp;courseid=8896698&amp;acadyear=2567&amp;semester=2&amp;avs1007185455=30" TargetMode="External"/><Relationship Id="rId269" Type="http://schemas.openxmlformats.org/officeDocument/2006/relationships/hyperlink" Target="https://reg.mju.ac.th/registrar/class_info_2.asp?backto=home&amp;option=0&amp;courseid=8896028&amp;acadyear=2567&amp;semester=2&amp;avs1007185455=72" TargetMode="External"/><Relationship Id="rId434" Type="http://schemas.openxmlformats.org/officeDocument/2006/relationships/hyperlink" Target="https://reg.mju.ac.th/registrar/class_info_2.asp?backto=home&amp;option=0&amp;courseid=8898096&amp;acadyear=2567&amp;semester=1&amp;avs1007257115=7" TargetMode="External"/><Relationship Id="rId476" Type="http://schemas.openxmlformats.org/officeDocument/2006/relationships/hyperlink" Target="https://reg.mju.ac.th/registrar/class_info_2.asp?backto=home&amp;option=0&amp;courseid=8895981&amp;acadyear=2567&amp;semester=1&amp;avs1007269091=31" TargetMode="External"/><Relationship Id="rId641" Type="http://schemas.openxmlformats.org/officeDocument/2006/relationships/hyperlink" Target="https://reg.mju.ac.th/registrar/class_info_2.asp?backto=home&amp;option=0&amp;courseid=8897812&amp;acadyear=2567&amp;semester=1&amp;avs1007269091=213" TargetMode="External"/><Relationship Id="rId683" Type="http://schemas.openxmlformats.org/officeDocument/2006/relationships/hyperlink" Target="https://reg.mju.ac.th/registrar/class_info_2.asp?backto=home&amp;option=0&amp;courseid=8898543&amp;acadyear=2567&amp;semester=2&amp;avs1007269091=258" TargetMode="External"/><Relationship Id="rId33" Type="http://schemas.openxmlformats.org/officeDocument/2006/relationships/hyperlink" Target="https://reg.mju.ac.th/registrar/class_info_2.asp?backto=home&amp;option=0&amp;courseid=8896697&amp;acadyear=2567&amp;semester=1&amp;avs793821952=140" TargetMode="External"/><Relationship Id="rId129" Type="http://schemas.openxmlformats.org/officeDocument/2006/relationships/hyperlink" Target="https://reg.mju.ac.th/registrar/class_info_2.asp?backto=home&amp;option=0&amp;courseid=8891453&amp;acadyear=2567&amp;semester=1&amp;avs793821952=241" TargetMode="External"/><Relationship Id="rId280" Type="http://schemas.openxmlformats.org/officeDocument/2006/relationships/hyperlink" Target="https://reg.mju.ac.th/registrar/class_info_2.asp?backto=home&amp;option=0&amp;courseid=8896031&amp;acadyear=2567&amp;semester=2&amp;avs1007185455=83" TargetMode="External"/><Relationship Id="rId336" Type="http://schemas.openxmlformats.org/officeDocument/2006/relationships/hyperlink" Target="https://reg.mju.ac.th/registrar/class_info_2.asp?backto=home&amp;option=0&amp;courseid=8896152&amp;acadyear=2567&amp;semester=2&amp;avs1007185455=139" TargetMode="External"/><Relationship Id="rId501" Type="http://schemas.openxmlformats.org/officeDocument/2006/relationships/hyperlink" Target="https://reg.mju.ac.th/registrar/class_info_2.asp?backto=home&amp;option=0&amp;courseid=8895526&amp;acadyear=2567&amp;semester=1&amp;avs1007269091=56" TargetMode="External"/><Relationship Id="rId543" Type="http://schemas.openxmlformats.org/officeDocument/2006/relationships/hyperlink" Target="https://reg.mju.ac.th/registrar/class_info_2.asp?backto=home&amp;option=0&amp;courseid=8897804&amp;acadyear=2567&amp;semester=2&amp;avs1007269091=102" TargetMode="External"/><Relationship Id="rId75" Type="http://schemas.openxmlformats.org/officeDocument/2006/relationships/hyperlink" Target="https://reg.mju.ac.th/registrar/class_info_2.asp?backto=home&amp;option=0&amp;courseid=8896031&amp;acadyear=2567&amp;semester=1&amp;avs793821952=182" TargetMode="External"/><Relationship Id="rId140" Type="http://schemas.openxmlformats.org/officeDocument/2006/relationships/hyperlink" Target="https://reg.mju.ac.th/registrar/class_info_2.asp?backto=home&amp;option=0&amp;courseid=8888984&amp;acadyear=2567&amp;semester=1&amp;avs793821952=252" TargetMode="External"/><Relationship Id="rId182" Type="http://schemas.openxmlformats.org/officeDocument/2006/relationships/hyperlink" Target="https://reg.mju.ac.th/registrar/class_info_2.asp?backto=home&amp;option=0&amp;courseid=8893896&amp;acadyear=2567&amp;semester=1&amp;avs793821952=295" TargetMode="External"/><Relationship Id="rId378" Type="http://schemas.openxmlformats.org/officeDocument/2006/relationships/hyperlink" Target="https://reg.mju.ac.th/registrar/class_info_2.asp?backto=home&amp;option=0&amp;courseid=8888983&amp;acadyear=2567&amp;semester=2&amp;avs1007185455=181" TargetMode="External"/><Relationship Id="rId403" Type="http://schemas.openxmlformats.org/officeDocument/2006/relationships/hyperlink" Target="https://reg.mju.ac.th/registrar/class_info_2.asp?backto=home&amp;option=0&amp;courseid=626362&amp;acadyear=2567&amp;semester=2&amp;avs1007185455=206" TargetMode="External"/><Relationship Id="rId585" Type="http://schemas.openxmlformats.org/officeDocument/2006/relationships/hyperlink" Target="https://reg.mju.ac.th/registrar/class_info_2.asp?backto=home&amp;option=0&amp;courseid=8895524&amp;acadyear=2567&amp;semester=1&amp;avs1007269091=147" TargetMode="External"/><Relationship Id="rId6" Type="http://schemas.openxmlformats.org/officeDocument/2006/relationships/hyperlink" Target="https://reg.mju.ac.th/registrar/class_info_2.asp?backto=home&amp;option=0&amp;courseid=8896182&amp;acadyear=2567&amp;semester=1&amp;avs793821952=113" TargetMode="External"/><Relationship Id="rId238" Type="http://schemas.openxmlformats.org/officeDocument/2006/relationships/hyperlink" Target="https://reg.mju.ac.th/registrar/class_info_2.asp?backto=home&amp;option=0&amp;courseid=8897115&amp;acadyear=2567&amp;semester=2&amp;avs1007185455=41" TargetMode="External"/><Relationship Id="rId445" Type="http://schemas.openxmlformats.org/officeDocument/2006/relationships/hyperlink" Target="https://reg.mju.ac.th/registrar/class_info_2.asp?backto=home&amp;option=0&amp;courseid=8898969&amp;acadyear=2567&amp;semester=2&amp;avs1007257115=21" TargetMode="External"/><Relationship Id="rId487" Type="http://schemas.openxmlformats.org/officeDocument/2006/relationships/hyperlink" Target="https://reg.mju.ac.th/registrar/class_info_2.asp?backto=home&amp;option=0&amp;courseid=8894445&amp;acadyear=2567&amp;semester=1&amp;avs1007269091=42" TargetMode="External"/><Relationship Id="rId610" Type="http://schemas.openxmlformats.org/officeDocument/2006/relationships/hyperlink" Target="https://reg.mju.ac.th/registrar/class_info_2.asp?backto=home&amp;option=0&amp;courseid=8896287&amp;acadyear=2567&amp;semester=2&amp;avs1007269091=172" TargetMode="External"/><Relationship Id="rId652" Type="http://schemas.openxmlformats.org/officeDocument/2006/relationships/hyperlink" Target="https://reg.mju.ac.th/registrar/class_info_2.asp?backto=home&amp;option=0&amp;courseid=8899456&amp;acadyear=2567&amp;semester=2&amp;avs1007269091=227" TargetMode="External"/><Relationship Id="rId694" Type="http://schemas.openxmlformats.org/officeDocument/2006/relationships/hyperlink" Target="https://reg.mju.ac.th/registrar/class_info_2.asp?backto=home&amp;option=0&amp;courseid=8895942&amp;acadyear=2567&amp;semester=1&amp;avs1007269091=272" TargetMode="External"/><Relationship Id="rId708" Type="http://schemas.openxmlformats.org/officeDocument/2006/relationships/hyperlink" Target="https://reg.mju.ac.th/registrar/class_info_2.asp?backto=home&amp;option=0&amp;courseid=8895963&amp;acadyear=2567&amp;semester=1&amp;avs1007269091=286" TargetMode="External"/><Relationship Id="rId291" Type="http://schemas.openxmlformats.org/officeDocument/2006/relationships/hyperlink" Target="https://reg.mju.ac.th/registrar/class_info_2.asp?backto=home&amp;option=0&amp;courseid=8896044&amp;acadyear=2567&amp;semester=2&amp;avs1007185455=94" TargetMode="External"/><Relationship Id="rId305" Type="http://schemas.openxmlformats.org/officeDocument/2006/relationships/hyperlink" Target="https://reg.mju.ac.th/registrar/class_info_2.asp?backto=home&amp;option=0&amp;courseid=8896046&amp;acadyear=2567&amp;semester=2&amp;avs1007185455=108" TargetMode="External"/><Relationship Id="rId347" Type="http://schemas.openxmlformats.org/officeDocument/2006/relationships/hyperlink" Target="https://reg.mju.ac.th/registrar/class_info_2.asp?backto=home&amp;option=0&amp;courseid=8892820&amp;acadyear=2567&amp;semester=2&amp;avs1007185455=150" TargetMode="External"/><Relationship Id="rId512" Type="http://schemas.openxmlformats.org/officeDocument/2006/relationships/hyperlink" Target="https://reg.mju.ac.th/registrar/class_info_2.asp?backto=home&amp;option=0&amp;courseid=8897648&amp;acadyear=2567&amp;semester=2&amp;avs1007269091=71" TargetMode="External"/><Relationship Id="rId44" Type="http://schemas.openxmlformats.org/officeDocument/2006/relationships/hyperlink" Target="https://reg.mju.ac.th/registrar/class_info_2.asp?backto=home&amp;option=0&amp;courseid=8897091&amp;acadyear=2567&amp;semester=1&amp;avs793821952=151" TargetMode="External"/><Relationship Id="rId86" Type="http://schemas.openxmlformats.org/officeDocument/2006/relationships/hyperlink" Target="https://reg.mju.ac.th/registrar/class_info_2.asp?backto=home&amp;option=0&amp;courseid=8896057&amp;acadyear=2567&amp;semester=1&amp;avs793821952=196" TargetMode="External"/><Relationship Id="rId151" Type="http://schemas.openxmlformats.org/officeDocument/2006/relationships/hyperlink" Target="https://reg.mju.ac.th/registrar/class_info_2.asp?backto=home&amp;option=0&amp;courseid=12303&amp;acadyear=2567&amp;semester=1&amp;avs793821952=264" TargetMode="External"/><Relationship Id="rId389" Type="http://schemas.openxmlformats.org/officeDocument/2006/relationships/hyperlink" Target="https://reg.mju.ac.th/registrar/class_info_2.asp?backto=home&amp;option=0&amp;courseid=8893953&amp;acadyear=2567&amp;semester=2&amp;avs1007185455=192" TargetMode="External"/><Relationship Id="rId554" Type="http://schemas.openxmlformats.org/officeDocument/2006/relationships/hyperlink" Target="https://reg.mju.ac.th/registrar/class_info_2.asp?backto=home&amp;option=0&amp;courseid=8895527&amp;acadyear=2567&amp;semester=2&amp;avs1007269091=113" TargetMode="External"/><Relationship Id="rId596" Type="http://schemas.openxmlformats.org/officeDocument/2006/relationships/hyperlink" Target="https://reg.mju.ac.th/registrar/class_info_2.asp?backto=home&amp;option=0&amp;courseid=8897797&amp;acadyear=2567&amp;semester=2&amp;avs1007269091=158" TargetMode="External"/><Relationship Id="rId193" Type="http://schemas.openxmlformats.org/officeDocument/2006/relationships/hyperlink" Target="https://reg.mju.ac.th/registrar/class_info_2.asp?backto=home&amp;option=0&amp;courseid=8893914&amp;acadyear=2567&amp;semester=1&amp;avs793821952=306" TargetMode="External"/><Relationship Id="rId207" Type="http://schemas.openxmlformats.org/officeDocument/2006/relationships/hyperlink" Target="https://reg.mju.ac.th/registrar/class_info_2.asp?backto=home&amp;option=0&amp;courseid=8896185&amp;acadyear=2567&amp;semester=2&amp;avs1007185455=10" TargetMode="External"/><Relationship Id="rId249" Type="http://schemas.openxmlformats.org/officeDocument/2006/relationships/hyperlink" Target="https://reg.mju.ac.th/registrar/class_info_2.asp?backto=home&amp;option=0&amp;courseid=8897145&amp;acadyear=2567&amp;semester=2&amp;avs1007185455=52" TargetMode="External"/><Relationship Id="rId414" Type="http://schemas.openxmlformats.org/officeDocument/2006/relationships/hyperlink" Target="https://reg.mju.ac.th/registrar/class_info_2.asp?backto=home&amp;option=0&amp;courseid=8893932&amp;acadyear=2567&amp;semester=2&amp;avs1007185455=217" TargetMode="External"/><Relationship Id="rId456" Type="http://schemas.openxmlformats.org/officeDocument/2006/relationships/hyperlink" Target="https://reg.mju.ac.th/registrar/class_info_2.asp?backto=home&amp;option=0&amp;courseid=8897385&amp;acadyear=2567&amp;semester=1&amp;avs1007269091=11" TargetMode="External"/><Relationship Id="rId498" Type="http://schemas.openxmlformats.org/officeDocument/2006/relationships/hyperlink" Target="https://reg.mju.ac.th/registrar/class_info_2.asp?backto=home&amp;option=0&amp;courseid=8895524&amp;acadyear=2567&amp;semester=1&amp;avs1007269091=53" TargetMode="External"/><Relationship Id="rId621" Type="http://schemas.openxmlformats.org/officeDocument/2006/relationships/hyperlink" Target="https://reg.mju.ac.th/registrar/class_info_2.asp?backto=home&amp;option=0&amp;courseid=8895716&amp;acadyear=2567&amp;semester=1&amp;avs1007269091=193" TargetMode="External"/><Relationship Id="rId663" Type="http://schemas.openxmlformats.org/officeDocument/2006/relationships/hyperlink" Target="https://reg.mju.ac.th/registrar/class_info_2.asp?backto=home&amp;option=0&amp;courseid=8895942&amp;acadyear=2567&amp;semester=2&amp;avs1007269091=238" TargetMode="External"/><Relationship Id="rId13" Type="http://schemas.openxmlformats.org/officeDocument/2006/relationships/hyperlink" Target="https://reg.mju.ac.th/registrar/class_info_2.asp?backto=home&amp;option=0&amp;courseid=8896193&amp;acadyear=2567&amp;semester=1&amp;avs793821952=120" TargetMode="External"/><Relationship Id="rId109" Type="http://schemas.openxmlformats.org/officeDocument/2006/relationships/hyperlink" Target="https://reg.mju.ac.th/registrar/class_info_2.asp?backto=home&amp;option=0&amp;courseid=8896117&amp;acadyear=2567&amp;semester=1&amp;avs793821952=220" TargetMode="External"/><Relationship Id="rId260" Type="http://schemas.openxmlformats.org/officeDocument/2006/relationships/hyperlink" Target="https://reg.mju.ac.th/registrar/class_info_2.asp?backto=home&amp;option=0&amp;courseid=8898430&amp;acadyear=2567&amp;semester=2&amp;avs1007185455=63" TargetMode="External"/><Relationship Id="rId316" Type="http://schemas.openxmlformats.org/officeDocument/2006/relationships/hyperlink" Target="https://reg.mju.ac.th/registrar/class_info_2.asp?backto=home&amp;option=0&amp;courseid=8896096&amp;acadyear=2567&amp;semester=2&amp;avs1007185455=119" TargetMode="External"/><Relationship Id="rId523" Type="http://schemas.openxmlformats.org/officeDocument/2006/relationships/hyperlink" Target="https://reg.mju.ac.th/registrar/class_info_2.asp?backto=home&amp;option=0&amp;courseid=8898824&amp;acadyear=2567&amp;semester=2&amp;avs1007269091=82" TargetMode="External"/><Relationship Id="rId719" Type="http://schemas.openxmlformats.org/officeDocument/2006/relationships/hyperlink" Target="https://reg.mju.ac.th/registrar/class_info_2.asp?backto=home&amp;option=0&amp;courseid=8895942&amp;acadyear=2567&amp;semester=2&amp;avs1007269091=300" TargetMode="External"/><Relationship Id="rId55" Type="http://schemas.openxmlformats.org/officeDocument/2006/relationships/hyperlink" Target="https://reg.mju.ac.th/registrar/class_info_2.asp?backto=home&amp;option=0&amp;courseid=8898094&amp;acadyear=2567&amp;semester=1&amp;avs793821952=162" TargetMode="External"/><Relationship Id="rId97" Type="http://schemas.openxmlformats.org/officeDocument/2006/relationships/hyperlink" Target="https://reg.mju.ac.th/registrar/class_info_2.asp?backto=home&amp;option=0&amp;courseid=8896061&amp;acadyear=2567&amp;semester=1&amp;avs793821952=207" TargetMode="External"/><Relationship Id="rId120" Type="http://schemas.openxmlformats.org/officeDocument/2006/relationships/hyperlink" Target="https://reg.mju.ac.th/registrar/class_info_2.asp?backto=home&amp;option=0&amp;courseid=8896172&amp;acadyear=2567&amp;semester=1&amp;avs793821952=231" TargetMode="External"/><Relationship Id="rId358" Type="http://schemas.openxmlformats.org/officeDocument/2006/relationships/hyperlink" Target="https://reg.mju.ac.th/registrar/class_info_2.asp?backto=home&amp;option=0&amp;courseid=25498&amp;acadyear=2567&amp;semester=2&amp;avs1007185455=161" TargetMode="External"/><Relationship Id="rId565" Type="http://schemas.openxmlformats.org/officeDocument/2006/relationships/hyperlink" Target="https://reg.mju.ac.th/registrar/class_info_2.asp?backto=home&amp;option=0&amp;courseid=8897788&amp;acadyear=2567&amp;semester=1&amp;avs1007269091=127" TargetMode="External"/><Relationship Id="rId730" Type="http://schemas.openxmlformats.org/officeDocument/2006/relationships/hyperlink" Target="https://reg.mju.ac.th/registrar/class_info_2.asp?backto=home&amp;option=0&amp;courseid=8895963&amp;acadyear=2567&amp;semester=2&amp;avs1007269091=311" TargetMode="External"/><Relationship Id="rId162" Type="http://schemas.openxmlformats.org/officeDocument/2006/relationships/hyperlink" Target="https://reg.mju.ac.th/registrar/class_info_2.asp?backto=home&amp;option=0&amp;courseid=8893894&amp;acadyear=2567&amp;semester=1&amp;avs793821952=275" TargetMode="External"/><Relationship Id="rId218" Type="http://schemas.openxmlformats.org/officeDocument/2006/relationships/hyperlink" Target="https://reg.mju.ac.th/registrar/class_info_2.asp?backto=home&amp;option=0&amp;courseid=8896686&amp;acadyear=2567&amp;semester=2&amp;avs1007185455=21" TargetMode="External"/><Relationship Id="rId425" Type="http://schemas.openxmlformats.org/officeDocument/2006/relationships/hyperlink" Target="https://reg.mju.ac.th/registrar/class_info_2.asp?backto=home&amp;option=0&amp;courseid=8893883&amp;acadyear=2567&amp;semester=2&amp;avs1007185455=228" TargetMode="External"/><Relationship Id="rId467" Type="http://schemas.openxmlformats.org/officeDocument/2006/relationships/hyperlink" Target="https://reg.mju.ac.th/registrar/class_info_2.asp?backto=home&amp;option=0&amp;courseid=8898822&amp;acadyear=2567&amp;semester=1&amp;avs1007269091=22" TargetMode="External"/><Relationship Id="rId632" Type="http://schemas.openxmlformats.org/officeDocument/2006/relationships/hyperlink" Target="https://reg.mju.ac.th/registrar/class_info_2.asp?backto=home&amp;option=0&amp;courseid=8895944&amp;acadyear=2567&amp;semester=1&amp;avs1007269091=204" TargetMode="External"/><Relationship Id="rId271" Type="http://schemas.openxmlformats.org/officeDocument/2006/relationships/hyperlink" Target="https://reg.mju.ac.th/registrar/class_info_2.asp?backto=home&amp;option=0&amp;courseid=8896028&amp;acadyear=2567&amp;semester=2&amp;avs1007185455=74" TargetMode="External"/><Relationship Id="rId674" Type="http://schemas.openxmlformats.org/officeDocument/2006/relationships/hyperlink" Target="https://reg.mju.ac.th/registrar/class_info_2.asp?backto=home&amp;option=0&amp;courseid=8895961&amp;acadyear=2567&amp;semester=2&amp;avs1007269091=249" TargetMode="External"/><Relationship Id="rId24" Type="http://schemas.openxmlformats.org/officeDocument/2006/relationships/hyperlink" Target="https://reg.mju.ac.th/registrar/class_info_2.asp?backto=home&amp;option=0&amp;courseid=8896686&amp;acadyear=2567&amp;semester=1&amp;avs793821952=131" TargetMode="External"/><Relationship Id="rId66" Type="http://schemas.openxmlformats.org/officeDocument/2006/relationships/hyperlink" Target="https://reg.mju.ac.th/registrar/class_info_2.asp?backto=home&amp;option=0&amp;courseid=8896030&amp;acadyear=2567&amp;semester=1&amp;avs793821952=173" TargetMode="External"/><Relationship Id="rId131" Type="http://schemas.openxmlformats.org/officeDocument/2006/relationships/hyperlink" Target="https://reg.mju.ac.th/registrar/class_info_2.asp?backto=home&amp;option=0&amp;courseid=8890584&amp;acadyear=2567&amp;semester=1&amp;avs793821952=243" TargetMode="External"/><Relationship Id="rId327" Type="http://schemas.openxmlformats.org/officeDocument/2006/relationships/hyperlink" Target="https://reg.mju.ac.th/registrar/class_info_2.asp?backto=home&amp;option=0&amp;courseid=8896121&amp;acadyear=2567&amp;semester=2&amp;avs1007185455=130" TargetMode="External"/><Relationship Id="rId369" Type="http://schemas.openxmlformats.org/officeDocument/2006/relationships/hyperlink" Target="https://reg.mju.ac.th/registrar/class_info_2.asp?backto=home&amp;option=0&amp;courseid=8888983&amp;acadyear=2567&amp;semester=2&amp;avs1007185455=172" TargetMode="External"/><Relationship Id="rId534" Type="http://schemas.openxmlformats.org/officeDocument/2006/relationships/hyperlink" Target="https://reg.mju.ac.th/registrar/class_info_2.asp?backto=home&amp;option=0&amp;courseid=8895941&amp;acadyear=2567&amp;semester=2&amp;avs1007269091=93" TargetMode="External"/><Relationship Id="rId576" Type="http://schemas.openxmlformats.org/officeDocument/2006/relationships/hyperlink" Target="https://reg.mju.ac.th/registrar/class_info_2.asp?backto=home&amp;option=0&amp;courseid=8895979&amp;acadyear=2567&amp;semester=1&amp;avs1007269091=138" TargetMode="External"/><Relationship Id="rId173" Type="http://schemas.openxmlformats.org/officeDocument/2006/relationships/hyperlink" Target="https://reg.mju.ac.th/registrar/class_info_2.asp?backto=home&amp;option=0&amp;courseid=12498&amp;acadyear=2567&amp;semester=1&amp;avs793821952=286" TargetMode="External"/><Relationship Id="rId229" Type="http://schemas.openxmlformats.org/officeDocument/2006/relationships/hyperlink" Target="https://reg.mju.ac.th/registrar/class_info_2.asp?backto=home&amp;option=0&amp;courseid=8896685&amp;acadyear=2567&amp;semester=2&amp;avs1007185455=32" TargetMode="External"/><Relationship Id="rId380" Type="http://schemas.openxmlformats.org/officeDocument/2006/relationships/hyperlink" Target="https://reg.mju.ac.th/registrar/class_info_2.asp?backto=home&amp;option=0&amp;courseid=8888983&amp;acadyear=2567&amp;semester=2&amp;avs1007185455=183" TargetMode="External"/><Relationship Id="rId436" Type="http://schemas.openxmlformats.org/officeDocument/2006/relationships/hyperlink" Target="https://reg.mju.ac.th/registrar/class_info_2.asp?backto=home&amp;option=0&amp;courseid=8898094&amp;acadyear=2567&amp;semester=1&amp;avs1007257115=9" TargetMode="External"/><Relationship Id="rId601" Type="http://schemas.openxmlformats.org/officeDocument/2006/relationships/hyperlink" Target="https://reg.mju.ac.th/registrar/class_info_2.asp?backto=home&amp;option=0&amp;courseid=8897788&amp;acadyear=2567&amp;semester=2&amp;avs1007269091=163" TargetMode="External"/><Relationship Id="rId643" Type="http://schemas.openxmlformats.org/officeDocument/2006/relationships/hyperlink" Target="https://reg.mju.ac.th/registrar/class_info_2.asp?backto=home&amp;option=0&amp;courseid=8892467&amp;acadyear=2567&amp;semester=1&amp;avs1007269091=215" TargetMode="External"/><Relationship Id="rId240" Type="http://schemas.openxmlformats.org/officeDocument/2006/relationships/hyperlink" Target="https://reg.mju.ac.th/registrar/class_info_2.asp?backto=home&amp;option=0&amp;courseid=8897130&amp;acadyear=2567&amp;semester=2&amp;avs1007185455=43" TargetMode="External"/><Relationship Id="rId478" Type="http://schemas.openxmlformats.org/officeDocument/2006/relationships/hyperlink" Target="https://reg.mju.ac.th/registrar/class_info_2.asp?backto=home&amp;option=0&amp;courseid=8895995&amp;acadyear=2567&amp;semester=1&amp;avs1007269091=33" TargetMode="External"/><Relationship Id="rId685" Type="http://schemas.openxmlformats.org/officeDocument/2006/relationships/hyperlink" Target="https://reg.mju.ac.th/registrar/class_info_2.asp?backto=home&amp;option=0&amp;courseid=8895308&amp;acadyear=2567&amp;semester=2&amp;avs1007269091=260" TargetMode="External"/><Relationship Id="rId35" Type="http://schemas.openxmlformats.org/officeDocument/2006/relationships/hyperlink" Target="https://reg.mju.ac.th/registrar/class_info_2.asp?backto=home&amp;option=0&amp;courseid=8897095&amp;acadyear=2567&amp;semester=1&amp;avs793821952=142" TargetMode="External"/><Relationship Id="rId77" Type="http://schemas.openxmlformats.org/officeDocument/2006/relationships/hyperlink" Target="https://reg.mju.ac.th/registrar/class_info_2.asp?backto=home&amp;option=0&amp;courseid=8898014&amp;acadyear=2567&amp;semester=1&amp;avs793821952=184" TargetMode="External"/><Relationship Id="rId100" Type="http://schemas.openxmlformats.org/officeDocument/2006/relationships/hyperlink" Target="https://reg.mju.ac.th/registrar/class_info_2.asp?backto=home&amp;option=0&amp;courseid=8896092&amp;acadyear=2567&amp;semester=1&amp;avs793821952=210" TargetMode="External"/><Relationship Id="rId282" Type="http://schemas.openxmlformats.org/officeDocument/2006/relationships/hyperlink" Target="https://reg.mju.ac.th/registrar/class_info_2.asp?backto=home&amp;option=0&amp;courseid=8896032&amp;acadyear=2567&amp;semester=2&amp;avs1007185455=85" TargetMode="External"/><Relationship Id="rId338" Type="http://schemas.openxmlformats.org/officeDocument/2006/relationships/hyperlink" Target="https://reg.mju.ac.th/registrar/class_info_2.asp?backto=home&amp;option=0&amp;courseid=8896160&amp;acadyear=2567&amp;semester=2&amp;avs1007185455=141" TargetMode="External"/><Relationship Id="rId503" Type="http://schemas.openxmlformats.org/officeDocument/2006/relationships/hyperlink" Target="https://reg.mju.ac.th/registrar/class_info_2.asp?backto=home&amp;option=0&amp;courseid=8899439&amp;acadyear=2567&amp;semester=2&amp;avs1007269091=62" TargetMode="External"/><Relationship Id="rId545" Type="http://schemas.openxmlformats.org/officeDocument/2006/relationships/hyperlink" Target="https://reg.mju.ac.th/registrar/class_info_2.asp?backto=home&amp;option=0&amp;courseid=8894455&amp;acadyear=2567&amp;semester=2&amp;avs1007269091=104" TargetMode="External"/><Relationship Id="rId587" Type="http://schemas.openxmlformats.org/officeDocument/2006/relationships/hyperlink" Target="https://reg.mju.ac.th/registrar/class_info_2.asp?backto=home&amp;option=0&amp;courseid=8895535&amp;acadyear=2567&amp;semester=1&amp;avs1007269091=149" TargetMode="External"/><Relationship Id="rId710" Type="http://schemas.openxmlformats.org/officeDocument/2006/relationships/hyperlink" Target="https://reg.mju.ac.th/registrar/class_info_2.asp?backto=home&amp;option=0&amp;courseid=8895964&amp;acadyear=2567&amp;semester=1&amp;avs1007269091=288" TargetMode="External"/><Relationship Id="rId8" Type="http://schemas.openxmlformats.org/officeDocument/2006/relationships/hyperlink" Target="https://reg.mju.ac.th/registrar/class_info_2.asp?backto=home&amp;option=0&amp;courseid=8896185&amp;acadyear=2567&amp;semester=1&amp;avs793821952=115" TargetMode="External"/><Relationship Id="rId142" Type="http://schemas.openxmlformats.org/officeDocument/2006/relationships/hyperlink" Target="https://reg.mju.ac.th/registrar/class_info_2.asp?backto=home&amp;option=0&amp;courseid=8888984&amp;acadyear=2567&amp;semester=1&amp;avs793821952=254" TargetMode="External"/><Relationship Id="rId184" Type="http://schemas.openxmlformats.org/officeDocument/2006/relationships/hyperlink" Target="https://reg.mju.ac.th/registrar/class_info_2.asp?backto=home&amp;option=0&amp;courseid=17411&amp;acadyear=2567&amp;semester=1&amp;avs793821952=297" TargetMode="External"/><Relationship Id="rId391" Type="http://schemas.openxmlformats.org/officeDocument/2006/relationships/hyperlink" Target="https://reg.mju.ac.th/registrar/class_info_2.asp?backto=home&amp;option=0&amp;courseid=8893887&amp;acadyear=2567&amp;semester=2&amp;avs1007185455=194" TargetMode="External"/><Relationship Id="rId405" Type="http://schemas.openxmlformats.org/officeDocument/2006/relationships/hyperlink" Target="https://reg.mju.ac.th/registrar/class_info_2.asp?backto=home&amp;option=0&amp;courseid=12466&amp;acadyear=2567&amp;semester=2&amp;avs1007185455=208" TargetMode="External"/><Relationship Id="rId447" Type="http://schemas.openxmlformats.org/officeDocument/2006/relationships/hyperlink" Target="https://reg.mju.ac.th/registrar/class_info_2.asp?backto=home&amp;option=0&amp;courseid=8893938&amp;acadyear=2567&amp;semester=2&amp;avs1007257115=23" TargetMode="External"/><Relationship Id="rId612" Type="http://schemas.openxmlformats.org/officeDocument/2006/relationships/hyperlink" Target="https://reg.mju.ac.th/registrar/class_info_2.asp?backto=home&amp;option=0&amp;courseid=8892399&amp;acadyear=2567&amp;semester=2&amp;avs1007269091=174" TargetMode="External"/><Relationship Id="rId251" Type="http://schemas.openxmlformats.org/officeDocument/2006/relationships/hyperlink" Target="https://reg.mju.ac.th/registrar/class_info_2.asp?backto=home&amp;option=0&amp;courseid=8898096&amp;acadyear=2567&amp;semester=2&amp;avs1007185455=54" TargetMode="External"/><Relationship Id="rId489" Type="http://schemas.openxmlformats.org/officeDocument/2006/relationships/hyperlink" Target="https://reg.mju.ac.th/registrar/class_info_2.asp?backto=home&amp;option=0&amp;courseid=8894970&amp;acadyear=2567&amp;semester=1&amp;avs1007269091=44" TargetMode="External"/><Relationship Id="rId654" Type="http://schemas.openxmlformats.org/officeDocument/2006/relationships/hyperlink" Target="https://reg.mju.ac.th/registrar/class_info_2.asp?backto=home&amp;option=0&amp;courseid=8899465&amp;acadyear=2567&amp;semester=2&amp;avs1007269091=229" TargetMode="External"/><Relationship Id="rId696" Type="http://schemas.openxmlformats.org/officeDocument/2006/relationships/hyperlink" Target="https://reg.mju.ac.th/registrar/class_info_2.asp?backto=home&amp;option=0&amp;courseid=8895965&amp;acadyear=2567&amp;semester=1&amp;avs1007269091=274" TargetMode="External"/><Relationship Id="rId46" Type="http://schemas.openxmlformats.org/officeDocument/2006/relationships/hyperlink" Target="https://reg.mju.ac.th/registrar/class_info_2.asp?backto=home&amp;option=0&amp;courseid=8897144&amp;acadyear=2567&amp;semester=1&amp;avs793821952=153" TargetMode="External"/><Relationship Id="rId293" Type="http://schemas.openxmlformats.org/officeDocument/2006/relationships/hyperlink" Target="https://reg.mju.ac.th/registrar/class_info_2.asp?backto=home&amp;option=0&amp;courseid=8896048&amp;acadyear=2567&amp;semester=2&amp;avs1007185455=96" TargetMode="External"/><Relationship Id="rId307" Type="http://schemas.openxmlformats.org/officeDocument/2006/relationships/hyperlink" Target="https://reg.mju.ac.th/registrar/class_info_2.asp?backto=home&amp;option=0&amp;courseid=8896063&amp;acadyear=2567&amp;semester=2&amp;avs1007185455=110" TargetMode="External"/><Relationship Id="rId349" Type="http://schemas.openxmlformats.org/officeDocument/2006/relationships/hyperlink" Target="https://reg.mju.ac.th/registrar/class_info_2.asp?backto=home&amp;option=0&amp;courseid=16320&amp;acadyear=2567&amp;semester=2&amp;avs1007185455=152" TargetMode="External"/><Relationship Id="rId514" Type="http://schemas.openxmlformats.org/officeDocument/2006/relationships/hyperlink" Target="https://reg.mju.ac.th/registrar/class_info_2.asp?backto=home&amp;option=0&amp;courseid=8897574&amp;acadyear=2567&amp;semester=2&amp;avs1007269091=73" TargetMode="External"/><Relationship Id="rId556" Type="http://schemas.openxmlformats.org/officeDocument/2006/relationships/hyperlink" Target="https://reg.mju.ac.th/registrar/class_info_2.asp?backto=home&amp;option=0&amp;courseid=8897798&amp;acadyear=2567&amp;semester=1&amp;avs1007269091=118" TargetMode="External"/><Relationship Id="rId721" Type="http://schemas.openxmlformats.org/officeDocument/2006/relationships/hyperlink" Target="https://reg.mju.ac.th/registrar/class_info_2.asp?backto=home&amp;option=0&amp;courseid=8895976&amp;acadyear=2567&amp;semester=2&amp;avs1007269091=302" TargetMode="External"/><Relationship Id="rId88" Type="http://schemas.openxmlformats.org/officeDocument/2006/relationships/hyperlink" Target="https://reg.mju.ac.th/registrar/class_info_2.asp?backto=home&amp;option=0&amp;courseid=8896046&amp;acadyear=2567&amp;semester=1&amp;avs793821952=198" TargetMode="External"/><Relationship Id="rId111" Type="http://schemas.openxmlformats.org/officeDocument/2006/relationships/hyperlink" Target="https://reg.mju.ac.th/registrar/class_info_2.asp?backto=home&amp;option=0&amp;courseid=8896144&amp;acadyear=2567&amp;semester=1&amp;avs793821952=222" TargetMode="External"/><Relationship Id="rId153" Type="http://schemas.openxmlformats.org/officeDocument/2006/relationships/hyperlink" Target="https://reg.mju.ac.th/registrar/class_info_2.asp?backto=home&amp;option=0&amp;courseid=626357&amp;acadyear=2567&amp;semester=1&amp;avs793821952=266" TargetMode="External"/><Relationship Id="rId195" Type="http://schemas.openxmlformats.org/officeDocument/2006/relationships/hyperlink" Target="https://reg.mju.ac.th/registrar/class_info_2.asp?backto=home&amp;option=0&amp;courseid=8893956&amp;acadyear=2567&amp;semester=1&amp;avs793821952=308" TargetMode="External"/><Relationship Id="rId209" Type="http://schemas.openxmlformats.org/officeDocument/2006/relationships/hyperlink" Target="https://reg.mju.ac.th/registrar/class_info_2.asp?backto=home&amp;option=0&amp;courseid=8896188&amp;acadyear=2567&amp;semester=2&amp;avs1007185455=12" TargetMode="External"/><Relationship Id="rId360" Type="http://schemas.openxmlformats.org/officeDocument/2006/relationships/hyperlink" Target="https://reg.mju.ac.th/registrar/class_info_2.asp?backto=home&amp;option=0&amp;courseid=8890584&amp;acadyear=2567&amp;semester=2&amp;avs1007185455=163" TargetMode="External"/><Relationship Id="rId416" Type="http://schemas.openxmlformats.org/officeDocument/2006/relationships/hyperlink" Target="https://reg.mju.ac.th/registrar/class_info_2.asp?backto=home&amp;option=0&amp;courseid=8893936&amp;acadyear=2567&amp;semester=2&amp;avs1007185455=219" TargetMode="External"/><Relationship Id="rId598" Type="http://schemas.openxmlformats.org/officeDocument/2006/relationships/hyperlink" Target="https://reg.mju.ac.th/registrar/class_info_2.asp?backto=home&amp;option=0&amp;courseid=8897779&amp;acadyear=2567&amp;semester=2&amp;avs1007269091=160" TargetMode="External"/><Relationship Id="rId220" Type="http://schemas.openxmlformats.org/officeDocument/2006/relationships/hyperlink" Target="https://reg.mju.ac.th/registrar/class_info_2.asp?backto=home&amp;option=0&amp;courseid=8896687&amp;acadyear=2567&amp;semester=2&amp;avs1007185455=23" TargetMode="External"/><Relationship Id="rId458" Type="http://schemas.openxmlformats.org/officeDocument/2006/relationships/hyperlink" Target="https://reg.mju.ac.th/registrar/class_info_2.asp?backto=home&amp;option=0&amp;courseid=8897553&amp;acadyear=2567&amp;semester=1&amp;avs1007269091=13" TargetMode="External"/><Relationship Id="rId623" Type="http://schemas.openxmlformats.org/officeDocument/2006/relationships/hyperlink" Target="https://reg.mju.ac.th/registrar/class_info_2.asp?backto=home&amp;option=0&amp;courseid=8895720&amp;acadyear=2567&amp;semester=1&amp;avs1007269091=195" TargetMode="External"/><Relationship Id="rId665" Type="http://schemas.openxmlformats.org/officeDocument/2006/relationships/hyperlink" Target="https://reg.mju.ac.th/registrar/class_info_2.asp?backto=home&amp;option=0&amp;courseid=8895976&amp;acadyear=2567&amp;semester=2&amp;avs1007269091=240" TargetMode="External"/><Relationship Id="rId15" Type="http://schemas.openxmlformats.org/officeDocument/2006/relationships/hyperlink" Target="https://reg.mju.ac.th/registrar/class_info_2.asp?backto=home&amp;option=0&amp;courseid=8896195&amp;acadyear=2567&amp;semester=1&amp;avs793821952=122" TargetMode="External"/><Relationship Id="rId57" Type="http://schemas.openxmlformats.org/officeDocument/2006/relationships/hyperlink" Target="https://reg.mju.ac.th/registrar/class_info_2.asp?backto=home&amp;option=0&amp;courseid=8898430&amp;acadyear=2567&amp;semester=1&amp;avs793821952=164" TargetMode="External"/><Relationship Id="rId262" Type="http://schemas.openxmlformats.org/officeDocument/2006/relationships/hyperlink" Target="https://reg.mju.ac.th/registrar/class_info_2.asp?backto=home&amp;option=0&amp;courseid=8898969&amp;acadyear=2567&amp;semester=2&amp;avs1007185455=65" TargetMode="External"/><Relationship Id="rId318" Type="http://schemas.openxmlformats.org/officeDocument/2006/relationships/hyperlink" Target="https://reg.mju.ac.th/registrar/class_info_2.asp?backto=home&amp;option=0&amp;courseid=8896101&amp;acadyear=2567&amp;semester=2&amp;avs1007185455=121" TargetMode="External"/><Relationship Id="rId525" Type="http://schemas.openxmlformats.org/officeDocument/2006/relationships/hyperlink" Target="https://reg.mju.ac.th/registrar/class_info_2.asp?backto=home&amp;option=0&amp;courseid=8899409&amp;acadyear=2567&amp;semester=2&amp;avs1007269091=84" TargetMode="External"/><Relationship Id="rId567" Type="http://schemas.openxmlformats.org/officeDocument/2006/relationships/hyperlink" Target="https://reg.mju.ac.th/registrar/class_info_2.asp?backto=home&amp;option=0&amp;courseid=8895939&amp;acadyear=2567&amp;semester=1&amp;avs1007269091=129" TargetMode="External"/><Relationship Id="rId732" Type="http://schemas.openxmlformats.org/officeDocument/2006/relationships/table" Target="../tables/table1.xml"/><Relationship Id="rId99" Type="http://schemas.openxmlformats.org/officeDocument/2006/relationships/hyperlink" Target="https://reg.mju.ac.th/registrar/class_info_2.asp?backto=home&amp;option=0&amp;courseid=8896072&amp;acadyear=2567&amp;semester=1&amp;avs793821952=209" TargetMode="External"/><Relationship Id="rId122" Type="http://schemas.openxmlformats.org/officeDocument/2006/relationships/hyperlink" Target="https://reg.mju.ac.th/registrar/class_info_2.asp?backto=home&amp;option=0&amp;courseid=8896175&amp;acadyear=2567&amp;semester=1&amp;avs793821952=233" TargetMode="External"/><Relationship Id="rId164" Type="http://schemas.openxmlformats.org/officeDocument/2006/relationships/hyperlink" Target="https://reg.mju.ac.th/registrar/class_info_2.asp?backto=home&amp;option=0&amp;courseid=8893888&amp;acadyear=2567&amp;semester=1&amp;avs793821952=277" TargetMode="External"/><Relationship Id="rId371" Type="http://schemas.openxmlformats.org/officeDocument/2006/relationships/hyperlink" Target="https://reg.mju.ac.th/registrar/class_info_2.asp?backto=home&amp;option=0&amp;courseid=8888983&amp;acadyear=2567&amp;semester=2&amp;avs1007185455=174" TargetMode="External"/><Relationship Id="rId427" Type="http://schemas.openxmlformats.org/officeDocument/2006/relationships/hyperlink" Target="https://reg.mju.ac.th/registrar/class_info_2.asp?backto=home&amp;option=0&amp;courseid=8893898&amp;acadyear=2567&amp;semester=2&amp;avs1007185455=230" TargetMode="External"/><Relationship Id="rId469" Type="http://schemas.openxmlformats.org/officeDocument/2006/relationships/hyperlink" Target="https://reg.mju.ac.th/registrar/class_info_2.asp?backto=home&amp;option=0&amp;courseid=8899407&amp;acadyear=2567&amp;semester=1&amp;avs1007269091=24" TargetMode="External"/><Relationship Id="rId634" Type="http://schemas.openxmlformats.org/officeDocument/2006/relationships/hyperlink" Target="https://reg.mju.ac.th/registrar/class_info_2.asp?backto=home&amp;option=0&amp;courseid=8895961&amp;acadyear=2567&amp;semester=1&amp;avs1007269091=206" TargetMode="External"/><Relationship Id="rId676" Type="http://schemas.openxmlformats.org/officeDocument/2006/relationships/hyperlink" Target="https://reg.mju.ac.th/registrar/class_info_2.asp?backto=home&amp;option=0&amp;courseid=8895963&amp;acadyear=2567&amp;semester=2&amp;avs1007269091=251" TargetMode="External"/><Relationship Id="rId26" Type="http://schemas.openxmlformats.org/officeDocument/2006/relationships/hyperlink" Target="https://reg.mju.ac.th/registrar/class_info_2.asp?backto=home&amp;option=0&amp;courseid=8897148&amp;acadyear=2567&amp;semester=1&amp;avs793821952=133" TargetMode="External"/><Relationship Id="rId231" Type="http://schemas.openxmlformats.org/officeDocument/2006/relationships/hyperlink" Target="https://reg.mju.ac.th/registrar/class_info_2.asp?backto=home&amp;option=0&amp;courseid=8897087&amp;acadyear=2567&amp;semester=2&amp;avs1007185455=34" TargetMode="External"/><Relationship Id="rId273" Type="http://schemas.openxmlformats.org/officeDocument/2006/relationships/hyperlink" Target="https://reg.mju.ac.th/registrar/class_info_2.asp?backto=home&amp;option=0&amp;courseid=8896030&amp;acadyear=2567&amp;semester=2&amp;avs1007185455=76" TargetMode="External"/><Relationship Id="rId329" Type="http://schemas.openxmlformats.org/officeDocument/2006/relationships/hyperlink" Target="https://reg.mju.ac.th/registrar/class_info_2.asp?backto=home&amp;option=0&amp;courseid=8896136&amp;acadyear=2567&amp;semester=2&amp;avs1007185455=132" TargetMode="External"/><Relationship Id="rId480" Type="http://schemas.openxmlformats.org/officeDocument/2006/relationships/hyperlink" Target="https://reg.mju.ac.th/registrar/class_info_2.asp?backto=home&amp;option=0&amp;courseid=8895996&amp;acadyear=2567&amp;semester=1&amp;avs1007269091=35" TargetMode="External"/><Relationship Id="rId536" Type="http://schemas.openxmlformats.org/officeDocument/2006/relationships/hyperlink" Target="https://reg.mju.ac.th/registrar/class_info_2.asp?backto=home&amp;option=0&amp;courseid=8895938&amp;acadyear=2567&amp;semester=2&amp;avs1007269091=95" TargetMode="External"/><Relationship Id="rId701" Type="http://schemas.openxmlformats.org/officeDocument/2006/relationships/hyperlink" Target="https://reg.mju.ac.th/registrar/class_info_2.asp?backto=home&amp;option=0&amp;courseid=8895958&amp;acadyear=2567&amp;semester=1&amp;avs1007269091=279" TargetMode="External"/><Relationship Id="rId68" Type="http://schemas.openxmlformats.org/officeDocument/2006/relationships/hyperlink" Target="https://reg.mju.ac.th/registrar/class_info_2.asp?backto=home&amp;option=0&amp;courseid=8896031&amp;acadyear=2567&amp;semester=1&amp;avs793821952=175" TargetMode="External"/><Relationship Id="rId133" Type="http://schemas.openxmlformats.org/officeDocument/2006/relationships/hyperlink" Target="https://reg.mju.ac.th/registrar/class_info_2.asp?backto=home&amp;option=0&amp;courseid=8890584&amp;acadyear=2567&amp;semester=1&amp;avs793821952=245" TargetMode="External"/><Relationship Id="rId175" Type="http://schemas.openxmlformats.org/officeDocument/2006/relationships/hyperlink" Target="https://reg.mju.ac.th/registrar/class_info_2.asp?backto=home&amp;option=0&amp;courseid=12498&amp;acadyear=2567&amp;semester=1&amp;avs793821952=288" TargetMode="External"/><Relationship Id="rId340" Type="http://schemas.openxmlformats.org/officeDocument/2006/relationships/hyperlink" Target="https://reg.mju.ac.th/registrar/class_info_2.asp?backto=home&amp;option=0&amp;courseid=8896162&amp;acadyear=2567&amp;semester=2&amp;avs1007185455=143" TargetMode="External"/><Relationship Id="rId578" Type="http://schemas.openxmlformats.org/officeDocument/2006/relationships/hyperlink" Target="https://reg.mju.ac.th/registrar/class_info_2.asp?backto=home&amp;option=0&amp;courseid=8895982&amp;acadyear=2567&amp;semester=1&amp;avs1007269091=140" TargetMode="External"/><Relationship Id="rId200" Type="http://schemas.openxmlformats.org/officeDocument/2006/relationships/hyperlink" Target="https://reg.mju.ac.th/registrar/class_info_2.asp?backto=home&amp;option=0&amp;courseid=8893884&amp;acadyear=2567&amp;semester=1&amp;avs793821952=313" TargetMode="External"/><Relationship Id="rId382" Type="http://schemas.openxmlformats.org/officeDocument/2006/relationships/hyperlink" Target="https://reg.mju.ac.th/registrar/class_info_2.asp?backto=home&amp;option=0&amp;courseid=8888984&amp;acadyear=2567&amp;semester=2&amp;avs1007185455=185" TargetMode="External"/><Relationship Id="rId438" Type="http://schemas.openxmlformats.org/officeDocument/2006/relationships/hyperlink" Target="https://reg.mju.ac.th/registrar/class_info_2.asp?backto=home&amp;option=0&amp;courseid=8896031&amp;acadyear=2567&amp;semester=1&amp;avs1007257115=11" TargetMode="External"/><Relationship Id="rId603" Type="http://schemas.openxmlformats.org/officeDocument/2006/relationships/hyperlink" Target="https://reg.mju.ac.th/registrar/class_info_2.asp?backto=home&amp;option=0&amp;courseid=8895985&amp;acadyear=2567&amp;semester=2&amp;avs1007269091=165" TargetMode="External"/><Relationship Id="rId645" Type="http://schemas.openxmlformats.org/officeDocument/2006/relationships/hyperlink" Target="https://reg.mju.ac.th/registrar/class_info_2.asp?backto=home&amp;option=0&amp;courseid=8894459&amp;acadyear=2567&amp;semester=1&amp;avs1007269091=217" TargetMode="External"/><Relationship Id="rId687" Type="http://schemas.openxmlformats.org/officeDocument/2006/relationships/hyperlink" Target="https://reg.mju.ac.th/registrar/class_info_2.asp?backto=home&amp;option=0&amp;courseid=8894950&amp;acadyear=2567&amp;semester=2&amp;avs1007269091=262" TargetMode="External"/><Relationship Id="rId242" Type="http://schemas.openxmlformats.org/officeDocument/2006/relationships/hyperlink" Target="https://reg.mju.ac.th/registrar/class_info_2.asp?backto=home&amp;option=0&amp;courseid=8897150&amp;acadyear=2567&amp;semester=2&amp;avs1007185455=45" TargetMode="External"/><Relationship Id="rId284" Type="http://schemas.openxmlformats.org/officeDocument/2006/relationships/hyperlink" Target="https://reg.mju.ac.th/registrar/class_info_2.asp?backto=home&amp;option=0&amp;courseid=8896033&amp;acadyear=2567&amp;semester=2&amp;avs1007185455=87" TargetMode="External"/><Relationship Id="rId491" Type="http://schemas.openxmlformats.org/officeDocument/2006/relationships/hyperlink" Target="https://reg.mju.ac.th/registrar/class_info_2.asp?backto=home&amp;option=0&amp;courseid=8894970&amp;acadyear=2567&amp;semester=1&amp;avs1007269091=46" TargetMode="External"/><Relationship Id="rId505" Type="http://schemas.openxmlformats.org/officeDocument/2006/relationships/hyperlink" Target="https://reg.mju.ac.th/registrar/class_info_2.asp?backto=home&amp;option=0&amp;courseid=8899437&amp;acadyear=2567&amp;semester=2&amp;avs1007269091=64" TargetMode="External"/><Relationship Id="rId712" Type="http://schemas.openxmlformats.org/officeDocument/2006/relationships/hyperlink" Target="https://reg.mju.ac.th/registrar/class_info_2.asp?backto=home&amp;option=0&amp;courseid=8895714&amp;acadyear=2567&amp;semester=2&amp;avs1007269091=293" TargetMode="External"/><Relationship Id="rId37" Type="http://schemas.openxmlformats.org/officeDocument/2006/relationships/hyperlink" Target="https://reg.mju.ac.th/registrar/class_info_2.asp?backto=home&amp;option=0&amp;courseid=8897095&amp;acadyear=2567&amp;semester=1&amp;avs793821952=144" TargetMode="External"/><Relationship Id="rId79" Type="http://schemas.openxmlformats.org/officeDocument/2006/relationships/hyperlink" Target="https://reg.mju.ac.th/registrar/class_info_2.asp?backto=home&amp;option=0&amp;courseid=8896040&amp;acadyear=2567&amp;semester=1&amp;avs793821952=186" TargetMode="External"/><Relationship Id="rId102" Type="http://schemas.openxmlformats.org/officeDocument/2006/relationships/hyperlink" Target="https://reg.mju.ac.th/registrar/class_info_2.asp?backto=home&amp;option=0&amp;courseid=8896097&amp;acadyear=2567&amp;semester=1&amp;avs793821952=212" TargetMode="External"/><Relationship Id="rId144" Type="http://schemas.openxmlformats.org/officeDocument/2006/relationships/hyperlink" Target="https://reg.mju.ac.th/registrar/class_info_2.asp?backto=home&amp;option=0&amp;courseid=11440&amp;acadyear=2567&amp;semester=1&amp;avs793821952=257" TargetMode="External"/><Relationship Id="rId547" Type="http://schemas.openxmlformats.org/officeDocument/2006/relationships/hyperlink" Target="https://reg.mju.ac.th/registrar/class_info_2.asp?backto=home&amp;option=0&amp;courseid=8894970&amp;acadyear=2567&amp;semester=2&amp;avs1007269091=106" TargetMode="External"/><Relationship Id="rId589" Type="http://schemas.openxmlformats.org/officeDocument/2006/relationships/hyperlink" Target="https://reg.mju.ac.th/registrar/class_info_2.asp?backto=home&amp;option=0&amp;courseid=8895527&amp;acadyear=2567&amp;semester=1&amp;avs1007269091=151" TargetMode="External"/><Relationship Id="rId90" Type="http://schemas.openxmlformats.org/officeDocument/2006/relationships/hyperlink" Target="https://reg.mju.ac.th/registrar/class_info_2.asp?backto=home&amp;option=0&amp;courseid=8896046&amp;acadyear=2567&amp;semester=1&amp;avs793821952=200" TargetMode="External"/><Relationship Id="rId186" Type="http://schemas.openxmlformats.org/officeDocument/2006/relationships/hyperlink" Target="https://reg.mju.ac.th/registrar/class_info_2.asp?backto=home&amp;option=0&amp;courseid=17470&amp;acadyear=2567&amp;semester=1&amp;avs793821952=299" TargetMode="External"/><Relationship Id="rId351" Type="http://schemas.openxmlformats.org/officeDocument/2006/relationships/hyperlink" Target="https://reg.mju.ac.th/registrar/class_info_2.asp?backto=home&amp;option=0&amp;courseid=8895564&amp;acadyear=2567&amp;semester=2&amp;avs1007185455=154" TargetMode="External"/><Relationship Id="rId393" Type="http://schemas.openxmlformats.org/officeDocument/2006/relationships/hyperlink" Target="https://reg.mju.ac.th/registrar/class_info_2.asp?backto=home&amp;option=0&amp;courseid=626358&amp;acadyear=2567&amp;semester=2&amp;avs1007185455=196" TargetMode="External"/><Relationship Id="rId407" Type="http://schemas.openxmlformats.org/officeDocument/2006/relationships/hyperlink" Target="https://reg.mju.ac.th/registrar/class_info_2.asp?backto=home&amp;option=0&amp;courseid=626363&amp;acadyear=2567&amp;semester=2&amp;avs1007185455=210" TargetMode="External"/><Relationship Id="rId449" Type="http://schemas.openxmlformats.org/officeDocument/2006/relationships/hyperlink" Target="https://reg.mju.ac.th/registrar/class_info_2.asp?backto=home&amp;option=0&amp;courseid=8899313&amp;acadyear=2567&amp;semester=1&amp;avs1007269091=4" TargetMode="External"/><Relationship Id="rId614" Type="http://schemas.openxmlformats.org/officeDocument/2006/relationships/hyperlink" Target="https://reg.mju.ac.th/registrar/class_info_2.asp?backto=home&amp;option=0&amp;courseid=8892980&amp;acadyear=2567&amp;semester=2&amp;avs1007269091=176" TargetMode="External"/><Relationship Id="rId656" Type="http://schemas.openxmlformats.org/officeDocument/2006/relationships/hyperlink" Target="https://reg.mju.ac.th/registrar/class_info_2.asp?backto=home&amp;option=0&amp;courseid=8895717&amp;acadyear=2567&amp;semester=2&amp;avs1007269091=231" TargetMode="External"/><Relationship Id="rId211" Type="http://schemas.openxmlformats.org/officeDocument/2006/relationships/hyperlink" Target="https://reg.mju.ac.th/registrar/class_info_2.asp?backto=home&amp;option=0&amp;courseid=8896192&amp;acadyear=2567&amp;semester=2&amp;avs1007185455=14" TargetMode="External"/><Relationship Id="rId253" Type="http://schemas.openxmlformats.org/officeDocument/2006/relationships/hyperlink" Target="https://reg.mju.ac.th/registrar/class_info_2.asp?backto=home&amp;option=0&amp;courseid=8898097&amp;acadyear=2567&amp;semester=2&amp;avs1007185455=56" TargetMode="External"/><Relationship Id="rId295" Type="http://schemas.openxmlformats.org/officeDocument/2006/relationships/hyperlink" Target="https://reg.mju.ac.th/registrar/class_info_2.asp?backto=home&amp;option=0&amp;courseid=8896050&amp;acadyear=2567&amp;semester=2&amp;avs1007185455=98" TargetMode="External"/><Relationship Id="rId309" Type="http://schemas.openxmlformats.org/officeDocument/2006/relationships/hyperlink" Target="https://reg.mju.ac.th/registrar/class_info_2.asp?backto=home&amp;option=0&amp;courseid=8896069&amp;acadyear=2567&amp;semester=2&amp;avs1007185455=112" TargetMode="External"/><Relationship Id="rId460" Type="http://schemas.openxmlformats.org/officeDocument/2006/relationships/hyperlink" Target="https://reg.mju.ac.th/registrar/class_info_2.asp?backto=home&amp;option=0&amp;courseid=8897390&amp;acadyear=2567&amp;semester=1&amp;avs1007269091=15" TargetMode="External"/><Relationship Id="rId516" Type="http://schemas.openxmlformats.org/officeDocument/2006/relationships/hyperlink" Target="https://reg.mju.ac.th/registrar/class_info_2.asp?backto=home&amp;option=0&amp;courseid=8897640&amp;acadyear=2567&amp;semester=2&amp;avs1007269091=75" TargetMode="External"/><Relationship Id="rId698" Type="http://schemas.openxmlformats.org/officeDocument/2006/relationships/hyperlink" Target="https://reg.mju.ac.th/registrar/class_info_2.asp?backto=home&amp;option=0&amp;courseid=8895943&amp;acadyear=2567&amp;semester=1&amp;avs1007269091=276" TargetMode="External"/><Relationship Id="rId48" Type="http://schemas.openxmlformats.org/officeDocument/2006/relationships/hyperlink" Target="https://reg.mju.ac.th/registrar/class_info_2.asp?backto=home&amp;option=0&amp;courseid=8898091&amp;acadyear=2567&amp;semester=1&amp;avs793821952=155" TargetMode="External"/><Relationship Id="rId113" Type="http://schemas.openxmlformats.org/officeDocument/2006/relationships/hyperlink" Target="https://reg.mju.ac.th/registrar/class_info_2.asp?backto=home&amp;option=0&amp;courseid=8896146&amp;acadyear=2567&amp;semester=1&amp;avs793821952=224" TargetMode="External"/><Relationship Id="rId320" Type="http://schemas.openxmlformats.org/officeDocument/2006/relationships/hyperlink" Target="https://reg.mju.ac.th/registrar/class_info_2.asp?backto=home&amp;option=0&amp;courseid=8896113&amp;acadyear=2567&amp;semester=2&amp;avs1007185455=123" TargetMode="External"/><Relationship Id="rId558" Type="http://schemas.openxmlformats.org/officeDocument/2006/relationships/hyperlink" Target="https://reg.mju.ac.th/registrar/class_info_2.asp?backto=home&amp;option=0&amp;courseid=8896788&amp;acadyear=2567&amp;semester=1&amp;avs1007269091=120" TargetMode="External"/><Relationship Id="rId723" Type="http://schemas.openxmlformats.org/officeDocument/2006/relationships/hyperlink" Target="https://reg.mju.ac.th/registrar/class_info_2.asp?backto=home&amp;option=0&amp;courseid=8895953&amp;acadyear=2567&amp;semester=2&amp;avs1007269091=304" TargetMode="External"/><Relationship Id="rId155" Type="http://schemas.openxmlformats.org/officeDocument/2006/relationships/hyperlink" Target="https://reg.mju.ac.th/registrar/class_info_2.asp?backto=home&amp;option=0&amp;courseid=12415&amp;acadyear=2567&amp;semester=1&amp;avs793821952=268" TargetMode="External"/><Relationship Id="rId197" Type="http://schemas.openxmlformats.org/officeDocument/2006/relationships/hyperlink" Target="https://reg.mju.ac.th/registrar/class_info_2.asp?backto=home&amp;option=0&amp;courseid=8893935&amp;acadyear=2567&amp;semester=1&amp;avs793821952=310" TargetMode="External"/><Relationship Id="rId362" Type="http://schemas.openxmlformats.org/officeDocument/2006/relationships/hyperlink" Target="https://reg.mju.ac.th/registrar/class_info_2.asp?backto=home&amp;option=0&amp;courseid=8890584&amp;acadyear=2567&amp;semester=2&amp;avs1007185455=165" TargetMode="External"/><Relationship Id="rId418" Type="http://schemas.openxmlformats.org/officeDocument/2006/relationships/hyperlink" Target="https://reg.mju.ac.th/registrar/class_info_2.asp?backto=home&amp;option=0&amp;courseid=8893938&amp;acadyear=2567&amp;semester=2&amp;avs1007185455=221" TargetMode="External"/><Relationship Id="rId625" Type="http://schemas.openxmlformats.org/officeDocument/2006/relationships/hyperlink" Target="https://reg.mju.ac.th/registrar/class_info_2.asp?backto=home&amp;option=0&amp;courseid=8895942&amp;acadyear=2567&amp;semester=1&amp;avs1007269091=197" TargetMode="External"/><Relationship Id="rId222" Type="http://schemas.openxmlformats.org/officeDocument/2006/relationships/hyperlink" Target="https://reg.mju.ac.th/registrar/class_info_2.asp?backto=home&amp;option=0&amp;courseid=8897148&amp;acadyear=2567&amp;semester=2&amp;avs1007185455=25" TargetMode="External"/><Relationship Id="rId264" Type="http://schemas.openxmlformats.org/officeDocument/2006/relationships/hyperlink" Target="https://reg.mju.ac.th/registrar/class_info_2.asp?backto=home&amp;option=0&amp;courseid=8896026&amp;acadyear=2567&amp;semester=2&amp;avs1007185455=67" TargetMode="External"/><Relationship Id="rId471" Type="http://schemas.openxmlformats.org/officeDocument/2006/relationships/hyperlink" Target="https://reg.mju.ac.th/registrar/class_info_2.asp?backto=home&amp;option=0&amp;courseid=8898823&amp;acadyear=2567&amp;semester=1&amp;avs1007269091=26" TargetMode="External"/><Relationship Id="rId667" Type="http://schemas.openxmlformats.org/officeDocument/2006/relationships/hyperlink" Target="https://reg.mju.ac.th/registrar/class_info_2.asp?backto=home&amp;option=0&amp;courseid=8895953&amp;acadyear=2567&amp;semester=2&amp;avs1007269091=242" TargetMode="External"/><Relationship Id="rId17" Type="http://schemas.openxmlformats.org/officeDocument/2006/relationships/hyperlink" Target="https://reg.mju.ac.th/registrar/class_info_2.asp?backto=home&amp;option=0&amp;courseid=8897154&amp;acadyear=2567&amp;semester=1&amp;avs793821952=124" TargetMode="External"/><Relationship Id="rId59" Type="http://schemas.openxmlformats.org/officeDocument/2006/relationships/hyperlink" Target="https://reg.mju.ac.th/registrar/class_info_2.asp?backto=home&amp;option=0&amp;courseid=8896025&amp;acadyear=2567&amp;semester=1&amp;avs793821952=166" TargetMode="External"/><Relationship Id="rId124" Type="http://schemas.openxmlformats.org/officeDocument/2006/relationships/hyperlink" Target="https://reg.mju.ac.th/registrar/class_info_2.asp?backto=home&amp;option=0&amp;courseid=8890306&amp;acadyear=2567&amp;semester=1&amp;avs793821952=236" TargetMode="External"/><Relationship Id="rId527" Type="http://schemas.openxmlformats.org/officeDocument/2006/relationships/hyperlink" Target="https://reg.mju.ac.th/registrar/class_info_2.asp?backto=home&amp;option=0&amp;courseid=8899435&amp;acadyear=2567&amp;semester=2&amp;avs1007269091=86" TargetMode="External"/><Relationship Id="rId569" Type="http://schemas.openxmlformats.org/officeDocument/2006/relationships/hyperlink" Target="https://reg.mju.ac.th/registrar/class_info_2.asp?backto=home&amp;option=0&amp;courseid=8895985&amp;acadyear=2567&amp;semester=1&amp;avs1007269091=131" TargetMode="External"/><Relationship Id="rId70" Type="http://schemas.openxmlformats.org/officeDocument/2006/relationships/hyperlink" Target="https://reg.mju.ac.th/registrar/class_info_2.asp?backto=home&amp;option=0&amp;courseid=8896031&amp;acadyear=2567&amp;semester=1&amp;avs793821952=177" TargetMode="External"/><Relationship Id="rId166" Type="http://schemas.openxmlformats.org/officeDocument/2006/relationships/hyperlink" Target="https://reg.mju.ac.th/registrar/class_info_2.asp?backto=home&amp;option=0&amp;courseid=8890716&amp;acadyear=2567&amp;semester=1&amp;avs793821952=279" TargetMode="External"/><Relationship Id="rId331" Type="http://schemas.openxmlformats.org/officeDocument/2006/relationships/hyperlink" Target="https://reg.mju.ac.th/registrar/class_info_2.asp?backto=home&amp;option=0&amp;courseid=8896126&amp;acadyear=2567&amp;semester=2&amp;avs1007185455=134" TargetMode="External"/><Relationship Id="rId373" Type="http://schemas.openxmlformats.org/officeDocument/2006/relationships/hyperlink" Target="https://reg.mju.ac.th/registrar/class_info_2.asp?backto=home&amp;option=0&amp;courseid=8888983&amp;acadyear=2567&amp;semester=2&amp;avs1007185455=176" TargetMode="External"/><Relationship Id="rId429" Type="http://schemas.openxmlformats.org/officeDocument/2006/relationships/hyperlink" Target="https://reg.mju.ac.th/registrar/class_info_2.asp?backto=home&amp;option=0&amp;courseid=8888984&amp;acadyear=2567&amp;semester=1&amp;avs793821952=253" TargetMode="External"/><Relationship Id="rId580" Type="http://schemas.openxmlformats.org/officeDocument/2006/relationships/hyperlink" Target="https://reg.mju.ac.th/registrar/class_info_2.asp?backto=home&amp;option=0&amp;courseid=8896287&amp;acadyear=2567&amp;semester=1&amp;avs1007269091=142" TargetMode="External"/><Relationship Id="rId636" Type="http://schemas.openxmlformats.org/officeDocument/2006/relationships/hyperlink" Target="https://reg.mju.ac.th/registrar/class_info_2.asp?backto=home&amp;option=0&amp;courseid=8895963&amp;acadyear=2567&amp;semester=1&amp;avs1007269091=208" TargetMode="External"/><Relationship Id="rId1" Type="http://schemas.openxmlformats.org/officeDocument/2006/relationships/hyperlink" Target="https://reg.mju.ac.th/registrar/class_info_2.asp?backto=home&amp;option=0&amp;courseid=8895629&amp;acadyear=2567&amp;semester=1&amp;avs793821952=108" TargetMode="External"/><Relationship Id="rId233" Type="http://schemas.openxmlformats.org/officeDocument/2006/relationships/hyperlink" Target="https://reg.mju.ac.th/registrar/class_info_2.asp?backto=home&amp;option=0&amp;courseid=8896696&amp;acadyear=2567&amp;semester=2&amp;avs1007185455=36" TargetMode="External"/><Relationship Id="rId440" Type="http://schemas.openxmlformats.org/officeDocument/2006/relationships/hyperlink" Target="https://reg.mju.ac.th/registrar/class_info_2.asp?backto=home&amp;option=0&amp;courseid=8895629&amp;acadyear=2567&amp;semester=2&amp;avs1007257115=16" TargetMode="External"/><Relationship Id="rId678" Type="http://schemas.openxmlformats.org/officeDocument/2006/relationships/hyperlink" Target="https://reg.mju.ac.th/registrar/class_info_2.asp?backto=home&amp;option=0&amp;courseid=8895964&amp;acadyear=2567&amp;semester=2&amp;avs1007269091=253" TargetMode="External"/><Relationship Id="rId28" Type="http://schemas.openxmlformats.org/officeDocument/2006/relationships/hyperlink" Target="https://reg.mju.ac.th/registrar/class_info_2.asp?backto=home&amp;option=0&amp;courseid=8896683&amp;acadyear=2567&amp;semester=1&amp;avs793821952=135" TargetMode="External"/><Relationship Id="rId275" Type="http://schemas.openxmlformats.org/officeDocument/2006/relationships/hyperlink" Target="https://reg.mju.ac.th/registrar/class_info_2.asp?backto=home&amp;option=0&amp;courseid=8896030&amp;acadyear=2567&amp;semester=2&amp;avs1007185455=78" TargetMode="External"/><Relationship Id="rId300" Type="http://schemas.openxmlformats.org/officeDocument/2006/relationships/hyperlink" Target="https://reg.mju.ac.th/registrar/class_info_2.asp?backto=home&amp;option=0&amp;courseid=8896046&amp;acadyear=2567&amp;semester=2&amp;avs1007185455=103" TargetMode="External"/><Relationship Id="rId482" Type="http://schemas.openxmlformats.org/officeDocument/2006/relationships/hyperlink" Target="https://reg.mju.ac.th/registrar/class_info_2.asp?backto=home&amp;option=0&amp;courseid=8898532&amp;acadyear=2567&amp;semester=1&amp;avs1007269091=37" TargetMode="External"/><Relationship Id="rId538" Type="http://schemas.openxmlformats.org/officeDocument/2006/relationships/hyperlink" Target="https://reg.mju.ac.th/registrar/class_info_2.asp?backto=home&amp;option=0&amp;courseid=8895982&amp;acadyear=2567&amp;semester=2&amp;avs1007269091=97" TargetMode="External"/><Relationship Id="rId703" Type="http://schemas.openxmlformats.org/officeDocument/2006/relationships/hyperlink" Target="https://reg.mju.ac.th/registrar/class_info_2.asp?backto=home&amp;option=0&amp;courseid=8895960&amp;acadyear=2567&amp;semester=1&amp;avs1007269091=281" TargetMode="External"/><Relationship Id="rId81" Type="http://schemas.openxmlformats.org/officeDocument/2006/relationships/hyperlink" Target="https://reg.mju.ac.th/registrar/class_info_2.asp?backto=home&amp;option=0&amp;courseid=8896047&amp;acadyear=2567&amp;semester=1&amp;avs793821952=189" TargetMode="External"/><Relationship Id="rId135" Type="http://schemas.openxmlformats.org/officeDocument/2006/relationships/hyperlink" Target="https://reg.mju.ac.th/registrar/class_info_2.asp?backto=home&amp;option=0&amp;courseid=8888983&amp;acadyear=2567&amp;semester=1&amp;avs793821952=247" TargetMode="External"/><Relationship Id="rId177" Type="http://schemas.openxmlformats.org/officeDocument/2006/relationships/hyperlink" Target="https://reg.mju.ac.th/registrar/class_info_2.asp?backto=home&amp;option=0&amp;courseid=12498&amp;acadyear=2567&amp;semester=1&amp;avs793821952=290" TargetMode="External"/><Relationship Id="rId342" Type="http://schemas.openxmlformats.org/officeDocument/2006/relationships/hyperlink" Target="https://reg.mju.ac.th/registrar/class_info_2.asp?backto=home&amp;option=0&amp;courseid=8896169&amp;acadyear=2567&amp;semester=2&amp;avs1007185455=145" TargetMode="External"/><Relationship Id="rId384" Type="http://schemas.openxmlformats.org/officeDocument/2006/relationships/hyperlink" Target="https://reg.mju.ac.th/registrar/class_info_2.asp?backto=home&amp;option=0&amp;courseid=8890892&amp;acadyear=2567&amp;semester=2&amp;avs1007185455=187" TargetMode="External"/><Relationship Id="rId591" Type="http://schemas.openxmlformats.org/officeDocument/2006/relationships/hyperlink" Target="https://reg.mju.ac.th/registrar/class_info_2.asp?backto=home&amp;option=0&amp;courseid=8899533&amp;acadyear=2567&amp;semester=2&amp;avs1007269091=153" TargetMode="External"/><Relationship Id="rId605" Type="http://schemas.openxmlformats.org/officeDocument/2006/relationships/hyperlink" Target="https://reg.mju.ac.th/registrar/class_info_2.asp?backto=home&amp;option=0&amp;courseid=8895987&amp;acadyear=2567&amp;semester=2&amp;avs1007269091=167" TargetMode="External"/><Relationship Id="rId202" Type="http://schemas.openxmlformats.org/officeDocument/2006/relationships/hyperlink" Target="https://reg.mju.ac.th/registrar/class_info_2.asp?backto=home&amp;option=0&amp;courseid=8893884&amp;acadyear=2567&amp;semester=1&amp;avs793821952=315" TargetMode="External"/><Relationship Id="rId244" Type="http://schemas.openxmlformats.org/officeDocument/2006/relationships/hyperlink" Target="https://reg.mju.ac.th/registrar/class_info_2.asp?backto=home&amp;option=0&amp;courseid=8897090&amp;acadyear=2567&amp;semester=2&amp;avs1007185455=47" TargetMode="External"/><Relationship Id="rId647" Type="http://schemas.openxmlformats.org/officeDocument/2006/relationships/hyperlink" Target="https://reg.mju.ac.th/registrar/class_info_2.asp?backto=home&amp;option=0&amp;courseid=8894956&amp;acadyear=2567&amp;semester=1&amp;avs1007269091=219" TargetMode="External"/><Relationship Id="rId689" Type="http://schemas.openxmlformats.org/officeDocument/2006/relationships/hyperlink" Target="https://reg.mju.ac.th/registrar/class_info_2.asp?backto=home&amp;option=0&amp;courseid=8894964&amp;acadyear=2567&amp;semester=2&amp;avs1007269091=264" TargetMode="External"/><Relationship Id="rId39" Type="http://schemas.openxmlformats.org/officeDocument/2006/relationships/hyperlink" Target="https://reg.mju.ac.th/registrar/class_info_2.asp?backto=home&amp;option=0&amp;courseid=8897097&amp;acadyear=2567&amp;semester=1&amp;avs793821952=146" TargetMode="External"/><Relationship Id="rId286" Type="http://schemas.openxmlformats.org/officeDocument/2006/relationships/hyperlink" Target="https://reg.mju.ac.th/registrar/class_info_2.asp?backto=home&amp;option=0&amp;courseid=8896035&amp;acadyear=2567&amp;semester=2&amp;avs1007185455=89" TargetMode="External"/><Relationship Id="rId451" Type="http://schemas.openxmlformats.org/officeDocument/2006/relationships/hyperlink" Target="https://reg.mju.ac.th/registrar/class_info_2.asp?backto=home&amp;option=0&amp;courseid=8899314&amp;acadyear=2567&amp;semester=1&amp;avs1007269091=6" TargetMode="External"/><Relationship Id="rId493" Type="http://schemas.openxmlformats.org/officeDocument/2006/relationships/hyperlink" Target="https://reg.mju.ac.th/registrar/class_info_2.asp?backto=home&amp;option=0&amp;courseid=8894972&amp;acadyear=2567&amp;semester=1&amp;avs1007269091=48" TargetMode="External"/><Relationship Id="rId507" Type="http://schemas.openxmlformats.org/officeDocument/2006/relationships/hyperlink" Target="https://reg.mju.ac.th/registrar/class_info_2.asp?backto=home&amp;option=0&amp;courseid=8897388&amp;acadyear=2567&amp;semester=2&amp;avs1007269091=66" TargetMode="External"/><Relationship Id="rId549" Type="http://schemas.openxmlformats.org/officeDocument/2006/relationships/hyperlink" Target="https://reg.mju.ac.th/registrar/class_info_2.asp?backto=home&amp;option=0&amp;courseid=8894970&amp;acadyear=2567&amp;semester=2&amp;avs1007269091=108" TargetMode="External"/><Relationship Id="rId714" Type="http://schemas.openxmlformats.org/officeDocument/2006/relationships/hyperlink" Target="https://reg.mju.ac.th/registrar/class_info_2.asp?backto=home&amp;option=0&amp;courseid=8895718&amp;acadyear=2567&amp;semester=2&amp;avs1007269091=295" TargetMode="External"/><Relationship Id="rId50" Type="http://schemas.openxmlformats.org/officeDocument/2006/relationships/hyperlink" Target="https://reg.mju.ac.th/registrar/class_info_2.asp?backto=home&amp;option=0&amp;courseid=8898092&amp;acadyear=2567&amp;semester=1&amp;avs793821952=157" TargetMode="External"/><Relationship Id="rId104" Type="http://schemas.openxmlformats.org/officeDocument/2006/relationships/hyperlink" Target="https://reg.mju.ac.th/registrar/class_info_2.asp?backto=home&amp;option=0&amp;courseid=8896103&amp;acadyear=2567&amp;semester=1&amp;avs793821952=215" TargetMode="External"/><Relationship Id="rId146" Type="http://schemas.openxmlformats.org/officeDocument/2006/relationships/hyperlink" Target="https://reg.mju.ac.th/registrar/class_info_2.asp?backto=home&amp;option=0&amp;courseid=8893953&amp;acadyear=2567&amp;semester=1&amp;avs793821952=259" TargetMode="External"/><Relationship Id="rId188" Type="http://schemas.openxmlformats.org/officeDocument/2006/relationships/hyperlink" Target="https://reg.mju.ac.th/registrar/class_info_2.asp?backto=home&amp;option=0&amp;courseid=8889692&amp;acadyear=2567&amp;semester=1&amp;avs793821952=301" TargetMode="External"/><Relationship Id="rId311" Type="http://schemas.openxmlformats.org/officeDocument/2006/relationships/hyperlink" Target="https://reg.mju.ac.th/registrar/class_info_2.asp?backto=home&amp;option=0&amp;courseid=8896071&amp;acadyear=2567&amp;semester=2&amp;avs1007185455=114" TargetMode="External"/><Relationship Id="rId353" Type="http://schemas.openxmlformats.org/officeDocument/2006/relationships/hyperlink" Target="https://reg.mju.ac.th/registrar/class_info_2.asp?backto=home&amp;option=0&amp;courseid=8894389&amp;acadyear=2567&amp;semester=2&amp;avs1007185455=156" TargetMode="External"/><Relationship Id="rId395" Type="http://schemas.openxmlformats.org/officeDocument/2006/relationships/hyperlink" Target="https://reg.mju.ac.th/registrar/class_info_2.asp?backto=home&amp;option=0&amp;courseid=8893892&amp;acadyear=2567&amp;semester=2&amp;avs1007185455=198" TargetMode="External"/><Relationship Id="rId409" Type="http://schemas.openxmlformats.org/officeDocument/2006/relationships/hyperlink" Target="https://reg.mju.ac.th/registrar/class_info_2.asp?backto=home&amp;option=0&amp;courseid=12498&amp;acadyear=2567&amp;semester=2&amp;avs1007185455=212" TargetMode="External"/><Relationship Id="rId560" Type="http://schemas.openxmlformats.org/officeDocument/2006/relationships/hyperlink" Target="https://reg.mju.ac.th/registrar/class_info_2.asp?backto=home&amp;option=0&amp;courseid=8896790&amp;acadyear=2567&amp;semester=1&amp;avs1007269091=122" TargetMode="External"/><Relationship Id="rId92" Type="http://schemas.openxmlformats.org/officeDocument/2006/relationships/hyperlink" Target="https://reg.mju.ac.th/registrar/class_info_2.asp?backto=home&amp;option=0&amp;courseid=8896046&amp;acadyear=2567&amp;semester=1&amp;avs793821952=202" TargetMode="External"/><Relationship Id="rId213" Type="http://schemas.openxmlformats.org/officeDocument/2006/relationships/hyperlink" Target="https://reg.mju.ac.th/registrar/class_info_2.asp?backto=home&amp;option=0&amp;courseid=8896195&amp;acadyear=2567&amp;semester=2&amp;avs1007185455=16" TargetMode="External"/><Relationship Id="rId420" Type="http://schemas.openxmlformats.org/officeDocument/2006/relationships/hyperlink" Target="https://reg.mju.ac.th/registrar/class_info_2.asp?backto=home&amp;option=0&amp;courseid=8893951&amp;acadyear=2567&amp;semester=2&amp;avs1007185455=223" TargetMode="External"/><Relationship Id="rId616" Type="http://schemas.openxmlformats.org/officeDocument/2006/relationships/hyperlink" Target="https://reg.mju.ac.th/registrar/class_info_2.asp?backto=home&amp;option=0&amp;courseid=8895527&amp;acadyear=2567&amp;semester=2&amp;avs1007269091=178" TargetMode="External"/><Relationship Id="rId658" Type="http://schemas.openxmlformats.org/officeDocument/2006/relationships/hyperlink" Target="https://reg.mju.ac.th/registrar/class_info_2.asp?backto=home&amp;option=0&amp;courseid=8895740&amp;acadyear=2567&amp;semester=2&amp;avs1007269091=233" TargetMode="External"/><Relationship Id="rId255" Type="http://schemas.openxmlformats.org/officeDocument/2006/relationships/hyperlink" Target="https://reg.mju.ac.th/registrar/class_info_2.asp?backto=home&amp;option=0&amp;courseid=8898955&amp;acadyear=2567&amp;semester=2&amp;avs1007185455=58" TargetMode="External"/><Relationship Id="rId297" Type="http://schemas.openxmlformats.org/officeDocument/2006/relationships/hyperlink" Target="https://reg.mju.ac.th/registrar/class_info_2.asp?backto=home&amp;option=0&amp;courseid=8896052&amp;acadyear=2567&amp;semester=2&amp;avs1007185455=100" TargetMode="External"/><Relationship Id="rId462" Type="http://schemas.openxmlformats.org/officeDocument/2006/relationships/hyperlink" Target="https://reg.mju.ac.th/registrar/class_info_2.asp?backto=home&amp;option=0&amp;courseid=8897574&amp;acadyear=2567&amp;semester=1&amp;avs1007269091=17" TargetMode="External"/><Relationship Id="rId518" Type="http://schemas.openxmlformats.org/officeDocument/2006/relationships/hyperlink" Target="https://reg.mju.ac.th/registrar/class_info_2.asp?backto=home&amp;option=0&amp;courseid=8897642&amp;acadyear=2567&amp;semester=2&amp;avs1007269091=77" TargetMode="External"/><Relationship Id="rId725" Type="http://schemas.openxmlformats.org/officeDocument/2006/relationships/hyperlink" Target="https://reg.mju.ac.th/registrar/class_info_2.asp?backto=home&amp;option=0&amp;courseid=8895959&amp;acadyear=2567&amp;semester=2&amp;avs1007269091=306" TargetMode="External"/><Relationship Id="rId115" Type="http://schemas.openxmlformats.org/officeDocument/2006/relationships/hyperlink" Target="https://reg.mju.ac.th/registrar/class_info_2.asp?backto=home&amp;option=0&amp;courseid=8896149&amp;acadyear=2567&amp;semester=1&amp;avs793821952=226" TargetMode="External"/><Relationship Id="rId157" Type="http://schemas.openxmlformats.org/officeDocument/2006/relationships/hyperlink" Target="https://reg.mju.ac.th/registrar/class_info_2.asp?backto=home&amp;option=0&amp;courseid=12420&amp;acadyear=2567&amp;semester=1&amp;avs793821952=270" TargetMode="External"/><Relationship Id="rId322" Type="http://schemas.openxmlformats.org/officeDocument/2006/relationships/hyperlink" Target="https://reg.mju.ac.th/registrar/class_info_2.asp?backto=home&amp;option=0&amp;courseid=8896118&amp;acadyear=2567&amp;semester=2&amp;avs1007185455=125" TargetMode="External"/><Relationship Id="rId364" Type="http://schemas.openxmlformats.org/officeDocument/2006/relationships/hyperlink" Target="https://reg.mju.ac.th/registrar/class_info_2.asp?backto=home&amp;option=0&amp;courseid=8890584&amp;acadyear=2567&amp;semester=2&amp;avs1007185455=167" TargetMode="External"/><Relationship Id="rId61" Type="http://schemas.openxmlformats.org/officeDocument/2006/relationships/hyperlink" Target="https://reg.mju.ac.th/registrar/class_info_2.asp?backto=home&amp;option=0&amp;courseid=8896025&amp;acadyear=2567&amp;semester=1&amp;avs793821952=168" TargetMode="External"/><Relationship Id="rId199" Type="http://schemas.openxmlformats.org/officeDocument/2006/relationships/hyperlink" Target="https://reg.mju.ac.th/registrar/class_info_2.asp?backto=home&amp;option=0&amp;courseid=8891300&amp;acadyear=2567&amp;semester=1&amp;avs793821952=312" TargetMode="External"/><Relationship Id="rId571" Type="http://schemas.openxmlformats.org/officeDocument/2006/relationships/hyperlink" Target="https://reg.mju.ac.th/registrar/class_info_2.asp?backto=home&amp;option=0&amp;courseid=8895941&amp;acadyear=2567&amp;semester=1&amp;avs1007269091=133" TargetMode="External"/><Relationship Id="rId627" Type="http://schemas.openxmlformats.org/officeDocument/2006/relationships/hyperlink" Target="https://reg.mju.ac.th/registrar/class_info_2.asp?backto=home&amp;option=0&amp;courseid=8895953&amp;acadyear=2567&amp;semester=1&amp;avs1007269091=199" TargetMode="External"/><Relationship Id="rId669" Type="http://schemas.openxmlformats.org/officeDocument/2006/relationships/hyperlink" Target="https://reg.mju.ac.th/registrar/class_info_2.asp?backto=home&amp;option=0&amp;courseid=8895958&amp;acadyear=2567&amp;semester=2&amp;avs1007269091=244" TargetMode="External"/><Relationship Id="rId19" Type="http://schemas.openxmlformats.org/officeDocument/2006/relationships/hyperlink" Target="https://reg.mju.ac.th/registrar/class_info_2.asp?backto=home&amp;option=0&amp;courseid=8896681&amp;acadyear=2567&amp;semester=1&amp;avs793821952=126" TargetMode="External"/><Relationship Id="rId224" Type="http://schemas.openxmlformats.org/officeDocument/2006/relationships/hyperlink" Target="https://reg.mju.ac.th/registrar/class_info_2.asp?backto=home&amp;option=0&amp;courseid=8896684&amp;acadyear=2567&amp;semester=2&amp;avs1007185455=27" TargetMode="External"/><Relationship Id="rId266" Type="http://schemas.openxmlformats.org/officeDocument/2006/relationships/hyperlink" Target="https://reg.mju.ac.th/registrar/class_info_2.asp?backto=home&amp;option=0&amp;courseid=8896028&amp;acadyear=2567&amp;semester=2&amp;avs1007185455=69" TargetMode="External"/><Relationship Id="rId431" Type="http://schemas.openxmlformats.org/officeDocument/2006/relationships/hyperlink" Target="https://reg.mju.ac.th/registrar/class_info_2.asp?backto=home&amp;option=0&amp;courseid=8896036&amp;acadyear=2567&amp;semester=2&amp;avs1007185455=17" TargetMode="External"/><Relationship Id="rId473" Type="http://schemas.openxmlformats.org/officeDocument/2006/relationships/hyperlink" Target="https://reg.mju.ac.th/registrar/class_info_2.asp?backto=home&amp;option=0&amp;courseid=8899412&amp;acadyear=2567&amp;semester=1&amp;avs1007269091=28" TargetMode="External"/><Relationship Id="rId529" Type="http://schemas.openxmlformats.org/officeDocument/2006/relationships/hyperlink" Target="https://reg.mju.ac.th/registrar/class_info_2.asp?backto=home&amp;option=0&amp;courseid=8899412&amp;acadyear=2567&amp;semester=2&amp;avs1007269091=88" TargetMode="External"/><Relationship Id="rId680" Type="http://schemas.openxmlformats.org/officeDocument/2006/relationships/hyperlink" Target="https://reg.mju.ac.th/registrar/class_info_2.asp?backto=home&amp;option=0&amp;courseid=8897811&amp;acadyear=2567&amp;semester=2&amp;avs1007269091=255" TargetMode="External"/><Relationship Id="rId30" Type="http://schemas.openxmlformats.org/officeDocument/2006/relationships/hyperlink" Target="https://reg.mju.ac.th/registrar/class_info_2.asp?backto=home&amp;option=0&amp;courseid=8896684&amp;acadyear=2567&amp;semester=1&amp;avs793821952=137" TargetMode="External"/><Relationship Id="rId126" Type="http://schemas.openxmlformats.org/officeDocument/2006/relationships/hyperlink" Target="https://reg.mju.ac.th/registrar/class_info_2.asp?backto=home&amp;option=0&amp;courseid=8895564&amp;acadyear=2567&amp;semester=1&amp;avs793821952=238" TargetMode="External"/><Relationship Id="rId168" Type="http://schemas.openxmlformats.org/officeDocument/2006/relationships/hyperlink" Target="https://reg.mju.ac.th/registrar/class_info_2.asp?backto=home&amp;option=0&amp;courseid=8891269&amp;acadyear=2567&amp;semester=1&amp;avs793821952=281" TargetMode="External"/><Relationship Id="rId333" Type="http://schemas.openxmlformats.org/officeDocument/2006/relationships/hyperlink" Target="https://reg.mju.ac.th/registrar/class_info_2.asp?backto=home&amp;option=0&amp;courseid=8896147&amp;acadyear=2567&amp;semester=2&amp;avs1007185455=136" TargetMode="External"/><Relationship Id="rId540" Type="http://schemas.openxmlformats.org/officeDocument/2006/relationships/hyperlink" Target="https://reg.mju.ac.th/registrar/class_info_2.asp?backto=home&amp;option=0&amp;courseid=8897806&amp;acadyear=2567&amp;semester=2&amp;avs1007269091=99" TargetMode="External"/><Relationship Id="rId72" Type="http://schemas.openxmlformats.org/officeDocument/2006/relationships/hyperlink" Target="https://reg.mju.ac.th/registrar/class_info_2.asp?backto=home&amp;option=0&amp;courseid=8896031&amp;acadyear=2567&amp;semester=1&amp;avs793821952=179" TargetMode="External"/><Relationship Id="rId375" Type="http://schemas.openxmlformats.org/officeDocument/2006/relationships/hyperlink" Target="https://reg.mju.ac.th/registrar/class_info_2.asp?backto=home&amp;option=0&amp;courseid=8888983&amp;acadyear=2567&amp;semester=2&amp;avs1007185455=178" TargetMode="External"/><Relationship Id="rId582" Type="http://schemas.openxmlformats.org/officeDocument/2006/relationships/hyperlink" Target="https://reg.mju.ac.th/registrar/class_info_2.asp?backto=home&amp;option=0&amp;courseid=8894438&amp;acadyear=2567&amp;semester=1&amp;avs1007269091=144" TargetMode="External"/><Relationship Id="rId638" Type="http://schemas.openxmlformats.org/officeDocument/2006/relationships/hyperlink" Target="https://reg.mju.ac.th/registrar/class_info_2.asp?backto=home&amp;option=0&amp;courseid=8898533&amp;acadyear=2567&amp;semester=1&amp;avs1007269091=210" TargetMode="External"/><Relationship Id="rId3" Type="http://schemas.openxmlformats.org/officeDocument/2006/relationships/hyperlink" Target="https://reg.mju.ac.th/registrar/class_info_2.asp?backto=home&amp;option=0&amp;courseid=8895629&amp;acadyear=2567&amp;semester=1&amp;avs793821952=110" TargetMode="External"/><Relationship Id="rId235" Type="http://schemas.openxmlformats.org/officeDocument/2006/relationships/hyperlink" Target="https://reg.mju.ac.th/registrar/class_info_2.asp?backto=home&amp;option=0&amp;courseid=8897142&amp;acadyear=2567&amp;semester=2&amp;avs1007185455=38" TargetMode="External"/><Relationship Id="rId277" Type="http://schemas.openxmlformats.org/officeDocument/2006/relationships/hyperlink" Target="https://reg.mju.ac.th/registrar/class_info_2.asp?backto=home&amp;option=0&amp;courseid=8896031&amp;acadyear=2567&amp;semester=2&amp;avs1007185455=80" TargetMode="External"/><Relationship Id="rId400" Type="http://schemas.openxmlformats.org/officeDocument/2006/relationships/hyperlink" Target="https://reg.mju.ac.th/registrar/class_info_2.asp?backto=home&amp;option=0&amp;courseid=12424&amp;acadyear=2567&amp;semester=2&amp;avs1007185455=203" TargetMode="External"/><Relationship Id="rId442" Type="http://schemas.openxmlformats.org/officeDocument/2006/relationships/hyperlink" Target="https://reg.mju.ac.th/registrar/class_info_2.asp?backto=home&amp;option=0&amp;courseid=8898097&amp;acadyear=2567&amp;semester=2&amp;avs1007257115=18" TargetMode="External"/><Relationship Id="rId484" Type="http://schemas.openxmlformats.org/officeDocument/2006/relationships/hyperlink" Target="https://reg.mju.ac.th/registrar/class_info_2.asp?backto=home&amp;option=0&amp;courseid=8891023&amp;acadyear=2567&amp;semester=1&amp;avs1007269091=39" TargetMode="External"/><Relationship Id="rId705" Type="http://schemas.openxmlformats.org/officeDocument/2006/relationships/hyperlink" Target="https://reg.mju.ac.th/registrar/class_info_2.asp?backto=home&amp;option=0&amp;courseid=8895954&amp;acadyear=2567&amp;semester=1&amp;avs1007269091=283" TargetMode="External"/><Relationship Id="rId137" Type="http://schemas.openxmlformats.org/officeDocument/2006/relationships/hyperlink" Target="https://reg.mju.ac.th/registrar/class_info_2.asp?backto=home&amp;option=0&amp;courseid=8888983&amp;acadyear=2567&amp;semester=1&amp;avs793821952=249" TargetMode="External"/><Relationship Id="rId302" Type="http://schemas.openxmlformats.org/officeDocument/2006/relationships/hyperlink" Target="https://reg.mju.ac.th/registrar/class_info_2.asp?backto=home&amp;option=0&amp;courseid=8896046&amp;acadyear=2567&amp;semester=2&amp;avs1007185455=105" TargetMode="External"/><Relationship Id="rId344" Type="http://schemas.openxmlformats.org/officeDocument/2006/relationships/hyperlink" Target="https://reg.mju.ac.th/registrar/class_info_2.asp?backto=home&amp;option=0&amp;courseid=8896167&amp;acadyear=2567&amp;semester=2&amp;avs1007185455=147" TargetMode="External"/><Relationship Id="rId691" Type="http://schemas.openxmlformats.org/officeDocument/2006/relationships/hyperlink" Target="https://reg.mju.ac.th/registrar/class_info_2.asp?backto=home&amp;option=0&amp;courseid=8895721&amp;acadyear=2567&amp;semester=1&amp;avs1007269091=269" TargetMode="External"/><Relationship Id="rId41" Type="http://schemas.openxmlformats.org/officeDocument/2006/relationships/hyperlink" Target="https://reg.mju.ac.th/registrar/class_info_2.asp?backto=home&amp;option=0&amp;courseid=8897147&amp;acadyear=2567&amp;semester=1&amp;avs793821952=148" TargetMode="External"/><Relationship Id="rId83" Type="http://schemas.openxmlformats.org/officeDocument/2006/relationships/hyperlink" Target="https://reg.mju.ac.th/registrar/class_info_2.asp?backto=home&amp;option=0&amp;courseid=8896051&amp;acadyear=2567&amp;semester=1&amp;avs793821952=192" TargetMode="External"/><Relationship Id="rId179" Type="http://schemas.openxmlformats.org/officeDocument/2006/relationships/hyperlink" Target="https://reg.mju.ac.th/registrar/class_info_2.asp?backto=home&amp;option=0&amp;courseid=12498&amp;acadyear=2567&amp;semester=1&amp;avs793821952=292" TargetMode="External"/><Relationship Id="rId386" Type="http://schemas.openxmlformats.org/officeDocument/2006/relationships/hyperlink" Target="https://reg.mju.ac.th/registrar/class_info_2.asp?backto=home&amp;option=0&amp;courseid=8890892&amp;acadyear=2567&amp;semester=2&amp;avs1007185455=189" TargetMode="External"/><Relationship Id="rId551" Type="http://schemas.openxmlformats.org/officeDocument/2006/relationships/hyperlink" Target="https://reg.mju.ac.th/registrar/class_info_2.asp?backto=home&amp;option=0&amp;courseid=8894972&amp;acadyear=2567&amp;semester=2&amp;avs1007269091=110" TargetMode="External"/><Relationship Id="rId593" Type="http://schemas.openxmlformats.org/officeDocument/2006/relationships/hyperlink" Target="https://reg.mju.ac.th/registrar/class_info_2.asp?backto=home&amp;option=0&amp;courseid=8899534&amp;acadyear=2567&amp;semester=2&amp;avs1007269091=155" TargetMode="External"/><Relationship Id="rId607" Type="http://schemas.openxmlformats.org/officeDocument/2006/relationships/hyperlink" Target="https://reg.mju.ac.th/registrar/class_info_2.asp?backto=home&amp;option=0&amp;courseid=8895950&amp;acadyear=2567&amp;semester=2&amp;avs1007269091=169" TargetMode="External"/><Relationship Id="rId649" Type="http://schemas.openxmlformats.org/officeDocument/2006/relationships/hyperlink" Target="https://reg.mju.ac.th/registrar/class_info_2.asp?backto=home&amp;option=0&amp;courseid=8894965&amp;acadyear=2567&amp;semester=1&amp;avs1007269091=221" TargetMode="External"/><Relationship Id="rId190" Type="http://schemas.openxmlformats.org/officeDocument/2006/relationships/hyperlink" Target="https://reg.mju.ac.th/registrar/class_info_2.asp?backto=home&amp;option=0&amp;courseid=8890315&amp;acadyear=2567&amp;semester=1&amp;avs793821952=303" TargetMode="External"/><Relationship Id="rId204" Type="http://schemas.openxmlformats.org/officeDocument/2006/relationships/hyperlink" Target="https://reg.mju.ac.th/registrar/class_info_2.asp?backto=home&amp;option=0&amp;courseid=8895629&amp;acadyear=2567&amp;semester=2&amp;avs1007185455=7" TargetMode="External"/><Relationship Id="rId246" Type="http://schemas.openxmlformats.org/officeDocument/2006/relationships/hyperlink" Target="https://reg.mju.ac.th/registrar/class_info_2.asp?backto=home&amp;option=0&amp;courseid=8896702&amp;acadyear=2567&amp;semester=2&amp;avs1007185455=49" TargetMode="External"/><Relationship Id="rId288" Type="http://schemas.openxmlformats.org/officeDocument/2006/relationships/hyperlink" Target="https://reg.mju.ac.th/registrar/class_info_2.asp?backto=home&amp;option=0&amp;courseid=8898014&amp;acadyear=2567&amp;semester=2&amp;avs1007185455=91" TargetMode="External"/><Relationship Id="rId411" Type="http://schemas.openxmlformats.org/officeDocument/2006/relationships/hyperlink" Target="https://reg.mju.ac.th/registrar/class_info_2.asp?backto=home&amp;option=0&amp;courseid=8893925&amp;acadyear=2567&amp;semester=2&amp;avs1007185455=214" TargetMode="External"/><Relationship Id="rId453" Type="http://schemas.openxmlformats.org/officeDocument/2006/relationships/hyperlink" Target="https://reg.mju.ac.th/registrar/class_info_2.asp?backto=home&amp;option=0&amp;courseid=8899315&amp;acadyear=2567&amp;semester=1&amp;avs1007269091=8" TargetMode="External"/><Relationship Id="rId509" Type="http://schemas.openxmlformats.org/officeDocument/2006/relationships/hyperlink" Target="https://reg.mju.ac.th/registrar/class_info_2.asp?backto=home&amp;option=0&amp;courseid=8897540&amp;acadyear=2567&amp;semester=2&amp;avs1007269091=68" TargetMode="External"/><Relationship Id="rId660" Type="http://schemas.openxmlformats.org/officeDocument/2006/relationships/hyperlink" Target="https://reg.mju.ac.th/registrar/class_info_2.asp?backto=home&amp;option=0&amp;courseid=8895719&amp;acadyear=2567&amp;semester=2&amp;avs1007269091=235" TargetMode="External"/><Relationship Id="rId106" Type="http://schemas.openxmlformats.org/officeDocument/2006/relationships/hyperlink" Target="https://reg.mju.ac.th/registrar/class_info_2.asp?backto=home&amp;option=0&amp;courseid=8896115&amp;acadyear=2567&amp;semester=1&amp;avs793821952=217" TargetMode="External"/><Relationship Id="rId313" Type="http://schemas.openxmlformats.org/officeDocument/2006/relationships/hyperlink" Target="https://reg.mju.ac.th/registrar/class_info_2.asp?backto=home&amp;option=0&amp;courseid=8896087&amp;acadyear=2567&amp;semester=2&amp;avs1007185455=116" TargetMode="External"/><Relationship Id="rId495" Type="http://schemas.openxmlformats.org/officeDocument/2006/relationships/hyperlink" Target="https://reg.mju.ac.th/registrar/class_info_2.asp?backto=home&amp;option=0&amp;courseid=8893188&amp;acadyear=2567&amp;semester=1&amp;avs1007269091=50" TargetMode="External"/><Relationship Id="rId716" Type="http://schemas.openxmlformats.org/officeDocument/2006/relationships/hyperlink" Target="https://reg.mju.ac.th/registrar/class_info_2.asp?backto=home&amp;option=0&amp;courseid=8895722&amp;acadyear=2567&amp;semester=2&amp;avs1007269091=297" TargetMode="External"/><Relationship Id="rId10" Type="http://schemas.openxmlformats.org/officeDocument/2006/relationships/hyperlink" Target="https://reg.mju.ac.th/registrar/class_info_2.asp?backto=home&amp;option=0&amp;courseid=8896190&amp;acadyear=2567&amp;semester=1&amp;avs793821952=117" TargetMode="External"/><Relationship Id="rId52" Type="http://schemas.openxmlformats.org/officeDocument/2006/relationships/hyperlink" Target="https://reg.mju.ac.th/registrar/class_info_2.asp?backto=home&amp;option=0&amp;courseid=8898093&amp;acadyear=2567&amp;semester=1&amp;avs793821952=159" TargetMode="External"/><Relationship Id="rId94" Type="http://schemas.openxmlformats.org/officeDocument/2006/relationships/hyperlink" Target="https://reg.mju.ac.th/registrar/class_info_2.asp?backto=home&amp;option=0&amp;courseid=8896046&amp;acadyear=2567&amp;semester=1&amp;avs793821952=204" TargetMode="External"/><Relationship Id="rId148" Type="http://schemas.openxmlformats.org/officeDocument/2006/relationships/hyperlink" Target="https://reg.mju.ac.th/registrar/class_info_2.asp?backto=home&amp;option=0&amp;courseid=11498&amp;acadyear=2567&amp;semester=1&amp;avs793821952=261" TargetMode="External"/><Relationship Id="rId355" Type="http://schemas.openxmlformats.org/officeDocument/2006/relationships/hyperlink" Target="https://reg.mju.ac.th/registrar/class_info_2.asp?backto=home&amp;option=0&amp;courseid=8894391&amp;acadyear=2567&amp;semester=2&amp;avs1007185455=158" TargetMode="External"/><Relationship Id="rId397" Type="http://schemas.openxmlformats.org/officeDocument/2006/relationships/hyperlink" Target="https://reg.mju.ac.th/registrar/class_info_2.asp?backto=home&amp;option=0&amp;courseid=8895131&amp;acadyear=2567&amp;semester=2&amp;avs1007185455=200" TargetMode="External"/><Relationship Id="rId520" Type="http://schemas.openxmlformats.org/officeDocument/2006/relationships/hyperlink" Target="https://reg.mju.ac.th/registrar/class_info_2.asp?backto=home&amp;option=0&amp;courseid=8899422&amp;acadyear=2567&amp;semester=2&amp;avs1007269091=79" TargetMode="External"/><Relationship Id="rId562" Type="http://schemas.openxmlformats.org/officeDocument/2006/relationships/hyperlink" Target="https://reg.mju.ac.th/registrar/class_info_2.asp?backto=home&amp;option=0&amp;courseid=8897783&amp;acadyear=2567&amp;semester=1&amp;avs1007269091=124" TargetMode="External"/><Relationship Id="rId618" Type="http://schemas.openxmlformats.org/officeDocument/2006/relationships/hyperlink" Target="https://reg.mju.ac.th/registrar/class_info_2.asp?backto=home&amp;option=0&amp;courseid=8899317&amp;acadyear=2567&amp;semester=1&amp;avs1007269091=190" TargetMode="External"/><Relationship Id="rId215" Type="http://schemas.openxmlformats.org/officeDocument/2006/relationships/hyperlink" Target="https://reg.mju.ac.th/registrar/class_info_2.asp?backto=home&amp;option=0&amp;courseid=8896039&amp;acadyear=2567&amp;semester=2&amp;avs1007185455=18" TargetMode="External"/><Relationship Id="rId257" Type="http://schemas.openxmlformats.org/officeDocument/2006/relationships/hyperlink" Target="https://reg.mju.ac.th/registrar/class_info_2.asp?backto=home&amp;option=0&amp;courseid=8898098&amp;acadyear=2567&amp;semester=2&amp;avs1007185455=60" TargetMode="External"/><Relationship Id="rId422" Type="http://schemas.openxmlformats.org/officeDocument/2006/relationships/hyperlink" Target="https://reg.mju.ac.th/registrar/class_info_2.asp?backto=home&amp;option=0&amp;courseid=8890844&amp;acadyear=2567&amp;semester=2&amp;avs1007185455=225" TargetMode="External"/><Relationship Id="rId464" Type="http://schemas.openxmlformats.org/officeDocument/2006/relationships/hyperlink" Target="https://reg.mju.ac.th/registrar/class_info_2.asp?backto=home&amp;option=0&amp;courseid=8897640&amp;acadyear=2567&amp;semester=1&amp;avs1007269091=19" TargetMode="External"/><Relationship Id="rId299" Type="http://schemas.openxmlformats.org/officeDocument/2006/relationships/hyperlink" Target="https://reg.mju.ac.th/registrar/class_info_2.asp?backto=home&amp;option=0&amp;courseid=8896057&amp;acadyear=2567&amp;semester=2&amp;avs1007185455=102" TargetMode="External"/><Relationship Id="rId727" Type="http://schemas.openxmlformats.org/officeDocument/2006/relationships/hyperlink" Target="https://reg.mju.ac.th/registrar/class_info_2.asp?backto=home&amp;option=0&amp;courseid=8895961&amp;acadyear=2567&amp;semester=2&amp;avs1007269091=308" TargetMode="External"/><Relationship Id="rId63" Type="http://schemas.openxmlformats.org/officeDocument/2006/relationships/hyperlink" Target="https://reg.mju.ac.th/registrar/class_info_2.asp?backto=home&amp;option=0&amp;courseid=8896030&amp;acadyear=2567&amp;semester=1&amp;avs793821952=170" TargetMode="External"/><Relationship Id="rId159" Type="http://schemas.openxmlformats.org/officeDocument/2006/relationships/hyperlink" Target="https://reg.mju.ac.th/registrar/class_info_2.asp?backto=home&amp;option=0&amp;courseid=12423&amp;acadyear=2567&amp;semester=1&amp;avs793821952=272" TargetMode="External"/><Relationship Id="rId366" Type="http://schemas.openxmlformats.org/officeDocument/2006/relationships/hyperlink" Target="https://reg.mju.ac.th/registrar/class_info_2.asp?backto=home&amp;option=0&amp;courseid=8890584&amp;acadyear=2567&amp;semester=2&amp;avs1007185455=169" TargetMode="External"/><Relationship Id="rId573" Type="http://schemas.openxmlformats.org/officeDocument/2006/relationships/hyperlink" Target="https://reg.mju.ac.th/registrar/class_info_2.asp?backto=home&amp;option=0&amp;courseid=8895999&amp;acadyear=2567&amp;semester=1&amp;avs1007269091=135" TargetMode="External"/><Relationship Id="rId226" Type="http://schemas.openxmlformats.org/officeDocument/2006/relationships/hyperlink" Target="https://reg.mju.ac.th/registrar/class_info_2.asp?backto=home&amp;option=0&amp;courseid=8896698&amp;acadyear=2567&amp;semester=2&amp;avs1007185455=29" TargetMode="External"/><Relationship Id="rId433" Type="http://schemas.openxmlformats.org/officeDocument/2006/relationships/hyperlink" Target="https://reg.mju.ac.th/registrar/class_info_2.asp?backto=home&amp;option=0&amp;courseid=8898092&amp;acadyear=2567&amp;semester=1&amp;avs1007257115=6" TargetMode="External"/><Relationship Id="rId640" Type="http://schemas.openxmlformats.org/officeDocument/2006/relationships/hyperlink" Target="https://reg.mju.ac.th/registrar/class_info_2.asp?backto=home&amp;option=0&amp;courseid=8898542&amp;acadyear=2567&amp;semester=1&amp;avs1007269091=212" TargetMode="External"/><Relationship Id="rId74" Type="http://schemas.openxmlformats.org/officeDocument/2006/relationships/hyperlink" Target="https://reg.mju.ac.th/registrar/class_info_2.asp?backto=home&amp;option=0&amp;courseid=8896031&amp;acadyear=2567&amp;semester=1&amp;avs793821952=181" TargetMode="External"/><Relationship Id="rId377" Type="http://schemas.openxmlformats.org/officeDocument/2006/relationships/hyperlink" Target="https://reg.mju.ac.th/registrar/class_info_2.asp?backto=home&amp;option=0&amp;courseid=8888983&amp;acadyear=2567&amp;semester=2&amp;avs1007185455=180" TargetMode="External"/><Relationship Id="rId500" Type="http://schemas.openxmlformats.org/officeDocument/2006/relationships/hyperlink" Target="https://reg.mju.ac.th/registrar/class_info_2.asp?backto=home&amp;option=0&amp;courseid=8895535&amp;acadyear=2567&amp;semester=1&amp;avs1007269091=55" TargetMode="External"/><Relationship Id="rId584" Type="http://schemas.openxmlformats.org/officeDocument/2006/relationships/hyperlink" Target="https://reg.mju.ac.th/registrar/class_info_2.asp?backto=home&amp;option=0&amp;courseid=8895148&amp;acadyear=2567&amp;semester=1&amp;avs1007269091=146" TargetMode="External"/><Relationship Id="rId5" Type="http://schemas.openxmlformats.org/officeDocument/2006/relationships/hyperlink" Target="https://reg.mju.ac.th/registrar/class_info_2.asp?backto=home&amp;option=0&amp;courseid=8896182&amp;acadyear=2567&amp;semester=1&amp;avs793821952=112" TargetMode="External"/><Relationship Id="rId237" Type="http://schemas.openxmlformats.org/officeDocument/2006/relationships/hyperlink" Target="https://reg.mju.ac.th/registrar/class_info_2.asp?backto=home&amp;option=0&amp;courseid=8897097&amp;acadyear=2567&amp;semester=2&amp;avs1007185455=40" TargetMode="External"/><Relationship Id="rId444" Type="http://schemas.openxmlformats.org/officeDocument/2006/relationships/hyperlink" Target="https://reg.mju.ac.th/registrar/class_info_2.asp?backto=home&amp;option=0&amp;courseid=8898968&amp;acadyear=2567&amp;semester=2&amp;avs1007257115=20" TargetMode="External"/><Relationship Id="rId651" Type="http://schemas.openxmlformats.org/officeDocument/2006/relationships/hyperlink" Target="https://reg.mju.ac.th/registrar/class_info_2.asp?backto=home&amp;option=0&amp;courseid=8899317&amp;acadyear=2567&amp;semester=2&amp;avs1007269091=226" TargetMode="External"/><Relationship Id="rId290" Type="http://schemas.openxmlformats.org/officeDocument/2006/relationships/hyperlink" Target="https://reg.mju.ac.th/registrar/class_info_2.asp?backto=home&amp;option=0&amp;courseid=8896043&amp;acadyear=2567&amp;semester=2&amp;avs1007185455=93" TargetMode="External"/><Relationship Id="rId304" Type="http://schemas.openxmlformats.org/officeDocument/2006/relationships/hyperlink" Target="https://reg.mju.ac.th/registrar/class_info_2.asp?backto=home&amp;option=0&amp;courseid=8896046&amp;acadyear=2567&amp;semester=2&amp;avs1007185455=107" TargetMode="External"/><Relationship Id="rId388" Type="http://schemas.openxmlformats.org/officeDocument/2006/relationships/hyperlink" Target="https://reg.mju.ac.th/registrar/class_info_2.asp?backto=home&amp;option=0&amp;courseid=8890892&amp;acadyear=2567&amp;semester=2&amp;avs1007185455=191" TargetMode="External"/><Relationship Id="rId511" Type="http://schemas.openxmlformats.org/officeDocument/2006/relationships/hyperlink" Target="https://reg.mju.ac.th/registrar/class_info_2.asp?backto=home&amp;option=0&amp;courseid=8897517&amp;acadyear=2567&amp;semester=2&amp;avs1007269091=70" TargetMode="External"/><Relationship Id="rId609" Type="http://schemas.openxmlformats.org/officeDocument/2006/relationships/hyperlink" Target="https://reg.mju.ac.th/registrar/class_info_2.asp?backto=home&amp;option=0&amp;courseid=8895982&amp;acadyear=2567&amp;semester=2&amp;avs1007269091=171" TargetMode="External"/><Relationship Id="rId85" Type="http://schemas.openxmlformats.org/officeDocument/2006/relationships/hyperlink" Target="https://reg.mju.ac.th/registrar/class_info_2.asp?backto=home&amp;option=0&amp;courseid=8896055&amp;acadyear=2567&amp;semester=1&amp;avs793821952=195" TargetMode="External"/><Relationship Id="rId150" Type="http://schemas.openxmlformats.org/officeDocument/2006/relationships/hyperlink" Target="https://reg.mju.ac.th/registrar/class_info_2.asp?backto=home&amp;option=0&amp;courseid=8891955&amp;acadyear=2567&amp;semester=1&amp;avs793821952=263" TargetMode="External"/><Relationship Id="rId595" Type="http://schemas.openxmlformats.org/officeDocument/2006/relationships/hyperlink" Target="https://reg.mju.ac.th/registrar/class_info_2.asp?backto=home&amp;option=0&amp;courseid=8896794&amp;acadyear=2567&amp;semester=2&amp;avs1007269091=157" TargetMode="External"/><Relationship Id="rId248" Type="http://schemas.openxmlformats.org/officeDocument/2006/relationships/hyperlink" Target="https://reg.mju.ac.th/registrar/class_info_2.asp?backto=home&amp;option=0&amp;courseid=8897094&amp;acadyear=2567&amp;semester=2&amp;avs1007185455=51" TargetMode="External"/><Relationship Id="rId455" Type="http://schemas.openxmlformats.org/officeDocument/2006/relationships/hyperlink" Target="https://reg.mju.ac.th/registrar/class_info_2.asp?backto=home&amp;option=0&amp;courseid=8899437&amp;acadyear=2567&amp;semester=1&amp;avs1007269091=10" TargetMode="External"/><Relationship Id="rId662" Type="http://schemas.openxmlformats.org/officeDocument/2006/relationships/hyperlink" Target="https://reg.mju.ac.th/registrar/class_info_2.asp?backto=home&amp;option=0&amp;courseid=8895727&amp;acadyear=2567&amp;semester=2&amp;avs1007269091=237" TargetMode="External"/><Relationship Id="rId12" Type="http://schemas.openxmlformats.org/officeDocument/2006/relationships/hyperlink" Target="https://reg.mju.ac.th/registrar/class_info_2.asp?backto=home&amp;option=0&amp;courseid=8896192&amp;acadyear=2567&amp;semester=1&amp;avs793821952=119" TargetMode="External"/><Relationship Id="rId108" Type="http://schemas.openxmlformats.org/officeDocument/2006/relationships/hyperlink" Target="https://reg.mju.ac.th/registrar/class_info_2.asp?backto=home&amp;option=0&amp;courseid=8896116&amp;acadyear=2567&amp;semester=1&amp;avs793821952=219" TargetMode="External"/><Relationship Id="rId315" Type="http://schemas.openxmlformats.org/officeDocument/2006/relationships/hyperlink" Target="https://reg.mju.ac.th/registrar/class_info_2.asp?backto=home&amp;option=0&amp;courseid=8896094&amp;acadyear=2567&amp;semester=2&amp;avs1007185455=118" TargetMode="External"/><Relationship Id="rId522" Type="http://schemas.openxmlformats.org/officeDocument/2006/relationships/hyperlink" Target="https://reg.mju.ac.th/registrar/class_info_2.asp?backto=home&amp;option=0&amp;courseid=8899432&amp;acadyear=2567&amp;semester=2&amp;avs1007269091=81" TargetMode="External"/><Relationship Id="rId96" Type="http://schemas.openxmlformats.org/officeDocument/2006/relationships/hyperlink" Target="https://reg.mju.ac.th/registrar/class_info_2.asp?backto=home&amp;option=0&amp;courseid=8896060&amp;acadyear=2567&amp;semester=1&amp;avs793821952=206" TargetMode="External"/><Relationship Id="rId161" Type="http://schemas.openxmlformats.org/officeDocument/2006/relationships/hyperlink" Target="https://reg.mju.ac.th/registrar/class_info_2.asp?backto=home&amp;option=0&amp;courseid=12424&amp;acadyear=2567&amp;semester=1&amp;avs793821952=274" TargetMode="External"/><Relationship Id="rId399" Type="http://schemas.openxmlformats.org/officeDocument/2006/relationships/hyperlink" Target="https://reg.mju.ac.th/registrar/class_info_2.asp?backto=home&amp;option=0&amp;courseid=12423&amp;acadyear=2567&amp;semester=2&amp;avs1007185455=202" TargetMode="External"/><Relationship Id="rId259" Type="http://schemas.openxmlformats.org/officeDocument/2006/relationships/hyperlink" Target="https://reg.mju.ac.th/registrar/class_info_2.asp?backto=home&amp;option=0&amp;courseid=8898959&amp;acadyear=2567&amp;semester=2&amp;avs1007185455=62" TargetMode="External"/><Relationship Id="rId466" Type="http://schemas.openxmlformats.org/officeDocument/2006/relationships/hyperlink" Target="https://reg.mju.ac.th/registrar/class_info_2.asp?backto=home&amp;option=0&amp;courseid=8897641&amp;acadyear=2567&amp;semester=1&amp;avs1007269091=21" TargetMode="External"/><Relationship Id="rId673" Type="http://schemas.openxmlformats.org/officeDocument/2006/relationships/hyperlink" Target="https://reg.mju.ac.th/registrar/class_info_2.asp?backto=home&amp;option=0&amp;courseid=8895954&amp;acadyear=2567&amp;semester=2&amp;avs1007269091=248" TargetMode="External"/><Relationship Id="rId23" Type="http://schemas.openxmlformats.org/officeDocument/2006/relationships/hyperlink" Target="https://reg.mju.ac.th/registrar/class_info_2.asp?backto=home&amp;option=0&amp;courseid=8896686&amp;acadyear=2567&amp;semester=1&amp;avs793821952=130" TargetMode="External"/><Relationship Id="rId119" Type="http://schemas.openxmlformats.org/officeDocument/2006/relationships/hyperlink" Target="https://reg.mju.ac.th/registrar/class_info_2.asp?backto=home&amp;option=0&amp;courseid=8896171&amp;acadyear=2567&amp;semester=1&amp;avs793821952=230" TargetMode="External"/><Relationship Id="rId326" Type="http://schemas.openxmlformats.org/officeDocument/2006/relationships/hyperlink" Target="https://reg.mju.ac.th/registrar/class_info_2.asp?backto=home&amp;option=0&amp;courseid=8896120&amp;acadyear=2567&amp;semester=2&amp;avs1007185455=129" TargetMode="External"/><Relationship Id="rId533" Type="http://schemas.openxmlformats.org/officeDocument/2006/relationships/hyperlink" Target="https://reg.mju.ac.th/registrar/class_info_2.asp?backto=home&amp;option=0&amp;courseid=8895986&amp;acadyear=2567&amp;semester=2&amp;avs1007269091=92" TargetMode="External"/><Relationship Id="rId172" Type="http://schemas.openxmlformats.org/officeDocument/2006/relationships/hyperlink" Target="https://reg.mju.ac.th/registrar/class_info_2.asp?backto=home&amp;option=0&amp;courseid=12497&amp;acadyear=2567&amp;semester=1&amp;avs793821952=285" TargetMode="External"/><Relationship Id="rId477" Type="http://schemas.openxmlformats.org/officeDocument/2006/relationships/hyperlink" Target="https://reg.mju.ac.th/registrar/class_info_2.asp?backto=home&amp;option=0&amp;courseid=8895982&amp;acadyear=2567&amp;semester=1&amp;avs1007269091=32" TargetMode="External"/><Relationship Id="rId600" Type="http://schemas.openxmlformats.org/officeDocument/2006/relationships/hyperlink" Target="https://reg.mju.ac.th/registrar/class_info_2.asp?backto=home&amp;option=0&amp;courseid=8897794&amp;acadyear=2567&amp;semester=2&amp;avs1007269091=162" TargetMode="External"/><Relationship Id="rId684" Type="http://schemas.openxmlformats.org/officeDocument/2006/relationships/hyperlink" Target="https://reg.mju.ac.th/registrar/class_info_2.asp?backto=home&amp;option=0&amp;courseid=8892467&amp;acadyear=2567&amp;semester=2&amp;avs1007269091=259" TargetMode="External"/><Relationship Id="rId337" Type="http://schemas.openxmlformats.org/officeDocument/2006/relationships/hyperlink" Target="https://reg.mju.ac.th/registrar/class_info_2.asp?backto=home&amp;option=0&amp;courseid=8896156&amp;acadyear=2567&amp;semester=2&amp;avs1007185455=140" TargetMode="External"/><Relationship Id="rId34" Type="http://schemas.openxmlformats.org/officeDocument/2006/relationships/hyperlink" Target="https://reg.mju.ac.th/registrar/class_info_2.asp?backto=home&amp;option=0&amp;courseid=8896698&amp;acadyear=2567&amp;semester=1&amp;avs793821952=141" TargetMode="External"/><Relationship Id="rId544" Type="http://schemas.openxmlformats.org/officeDocument/2006/relationships/hyperlink" Target="https://reg.mju.ac.th/registrar/class_info_2.asp?backto=home&amp;option=0&amp;courseid=8898532&amp;acadyear=2567&amp;semester=2&amp;avs1007269091=103" TargetMode="External"/><Relationship Id="rId183" Type="http://schemas.openxmlformats.org/officeDocument/2006/relationships/hyperlink" Target="https://reg.mju.ac.th/registrar/class_info_2.asp?backto=home&amp;option=0&amp;courseid=8890308&amp;acadyear=2567&amp;semester=1&amp;avs793821952=296" TargetMode="External"/><Relationship Id="rId390" Type="http://schemas.openxmlformats.org/officeDocument/2006/relationships/hyperlink" Target="https://reg.mju.ac.th/registrar/class_info_2.asp?backto=home&amp;option=0&amp;courseid=8893895&amp;acadyear=2567&amp;semester=2&amp;avs1007185455=193" TargetMode="External"/><Relationship Id="rId404" Type="http://schemas.openxmlformats.org/officeDocument/2006/relationships/hyperlink" Target="https://reg.mju.ac.th/registrar/class_info_2.asp?backto=home&amp;option=0&amp;courseid=626628&amp;acadyear=2567&amp;semester=2&amp;avs1007185455=207" TargetMode="External"/><Relationship Id="rId611" Type="http://schemas.openxmlformats.org/officeDocument/2006/relationships/hyperlink" Target="https://reg.mju.ac.th/registrar/class_info_2.asp?backto=home&amp;option=0&amp;courseid=8896287&amp;acadyear=2567&amp;semester=2&amp;avs1007269091=173" TargetMode="External"/><Relationship Id="rId250" Type="http://schemas.openxmlformats.org/officeDocument/2006/relationships/hyperlink" Target="https://reg.mju.ac.th/registrar/class_info_2.asp?backto=home&amp;option=0&amp;courseid=8898092&amp;acadyear=2567&amp;semester=2&amp;avs1007185455=53" TargetMode="External"/><Relationship Id="rId488" Type="http://schemas.openxmlformats.org/officeDocument/2006/relationships/hyperlink" Target="https://reg.mju.ac.th/registrar/class_info_2.asp?backto=home&amp;option=0&amp;courseid=8894446&amp;acadyear=2567&amp;semester=1&amp;avs1007269091=43" TargetMode="External"/><Relationship Id="rId695" Type="http://schemas.openxmlformats.org/officeDocument/2006/relationships/hyperlink" Target="https://reg.mju.ac.th/registrar/class_info_2.asp?backto=home&amp;option=0&amp;courseid=8895942&amp;acadyear=2567&amp;semester=1&amp;avs1007269091=273" TargetMode="External"/><Relationship Id="rId709" Type="http://schemas.openxmlformats.org/officeDocument/2006/relationships/hyperlink" Target="https://reg.mju.ac.th/registrar/class_info_2.asp?backto=home&amp;option=0&amp;courseid=8895963&amp;acadyear=2567&amp;semester=1&amp;avs1007269091=287" TargetMode="External"/><Relationship Id="rId45" Type="http://schemas.openxmlformats.org/officeDocument/2006/relationships/hyperlink" Target="https://reg.mju.ac.th/registrar/class_info_2.asp?backto=home&amp;option=0&amp;courseid=8897145&amp;acadyear=2567&amp;semester=1&amp;avs793821952=152" TargetMode="External"/><Relationship Id="rId110" Type="http://schemas.openxmlformats.org/officeDocument/2006/relationships/hyperlink" Target="https://reg.mju.ac.th/registrar/class_info_2.asp?backto=home&amp;option=0&amp;courseid=8896117&amp;acadyear=2567&amp;semester=1&amp;avs793821952=221" TargetMode="External"/><Relationship Id="rId348" Type="http://schemas.openxmlformats.org/officeDocument/2006/relationships/hyperlink" Target="https://reg.mju.ac.th/registrar/class_info_2.asp?backto=home&amp;option=0&amp;courseid=8890582&amp;acadyear=2567&amp;semester=2&amp;avs1007185455=151" TargetMode="External"/><Relationship Id="rId555" Type="http://schemas.openxmlformats.org/officeDocument/2006/relationships/hyperlink" Target="https://reg.mju.ac.th/registrar/class_info_2.asp?backto=home&amp;option=0&amp;courseid=8897796&amp;acadyear=2567&amp;semester=1&amp;avs1007269091=117" TargetMode="External"/><Relationship Id="rId194" Type="http://schemas.openxmlformats.org/officeDocument/2006/relationships/hyperlink" Target="https://reg.mju.ac.th/registrar/class_info_2.asp?backto=home&amp;option=0&amp;courseid=8893914&amp;acadyear=2567&amp;semester=1&amp;avs793821952=307" TargetMode="External"/><Relationship Id="rId208" Type="http://schemas.openxmlformats.org/officeDocument/2006/relationships/hyperlink" Target="https://reg.mju.ac.th/registrar/class_info_2.asp?backto=home&amp;option=0&amp;courseid=8896185&amp;acadyear=2567&amp;semester=2&amp;avs1007185455=11" TargetMode="External"/><Relationship Id="rId415" Type="http://schemas.openxmlformats.org/officeDocument/2006/relationships/hyperlink" Target="https://reg.mju.ac.th/registrar/class_info_2.asp?backto=home&amp;option=0&amp;courseid=8893948&amp;acadyear=2567&amp;semester=2&amp;avs1007185455=218" TargetMode="External"/><Relationship Id="rId622" Type="http://schemas.openxmlformats.org/officeDocument/2006/relationships/hyperlink" Target="https://reg.mju.ac.th/registrar/class_info_2.asp?backto=home&amp;option=0&amp;courseid=8895723&amp;acadyear=2567&amp;semester=1&amp;avs1007269091=194" TargetMode="External"/><Relationship Id="rId261" Type="http://schemas.openxmlformats.org/officeDocument/2006/relationships/hyperlink" Target="https://reg.mju.ac.th/registrar/class_info_2.asp?backto=home&amp;option=0&amp;courseid=8898965&amp;acadyear=2567&amp;semester=2&amp;avs1007185455=64" TargetMode="External"/><Relationship Id="rId499" Type="http://schemas.openxmlformats.org/officeDocument/2006/relationships/hyperlink" Target="https://reg.mju.ac.th/registrar/class_info_2.asp?backto=home&amp;option=0&amp;courseid=8895531&amp;acadyear=2567&amp;semester=1&amp;avs1007269091=54" TargetMode="External"/><Relationship Id="rId56" Type="http://schemas.openxmlformats.org/officeDocument/2006/relationships/hyperlink" Target="https://reg.mju.ac.th/registrar/class_info_2.asp?backto=home&amp;option=0&amp;courseid=8898963&amp;acadyear=2567&amp;semester=1&amp;avs793821952=163" TargetMode="External"/><Relationship Id="rId359" Type="http://schemas.openxmlformats.org/officeDocument/2006/relationships/hyperlink" Target="https://reg.mju.ac.th/registrar/class_info_2.asp?backto=home&amp;option=0&amp;courseid=8891453&amp;acadyear=2567&amp;semester=2&amp;avs1007185455=162" TargetMode="External"/><Relationship Id="rId566" Type="http://schemas.openxmlformats.org/officeDocument/2006/relationships/hyperlink" Target="https://reg.mju.ac.th/registrar/class_info_2.asp?backto=home&amp;option=0&amp;courseid=8895937&amp;acadyear=2567&amp;semester=1&amp;avs1007269091=128" TargetMode="External"/><Relationship Id="rId121" Type="http://schemas.openxmlformats.org/officeDocument/2006/relationships/hyperlink" Target="https://reg.mju.ac.th/registrar/class_info_2.asp?backto=home&amp;option=0&amp;courseid=8896167&amp;acadyear=2567&amp;semester=1&amp;avs793821952=232" TargetMode="External"/><Relationship Id="rId219" Type="http://schemas.openxmlformats.org/officeDocument/2006/relationships/hyperlink" Target="https://reg.mju.ac.th/registrar/class_info_2.asp?backto=home&amp;option=0&amp;courseid=8896687&amp;acadyear=2567&amp;semester=2&amp;avs1007185455=22" TargetMode="External"/><Relationship Id="rId426" Type="http://schemas.openxmlformats.org/officeDocument/2006/relationships/hyperlink" Target="https://reg.mju.ac.th/registrar/class_info_2.asp?backto=home&amp;option=0&amp;courseid=8893885&amp;acadyear=2567&amp;semester=2&amp;avs1007185455=229" TargetMode="External"/><Relationship Id="rId633" Type="http://schemas.openxmlformats.org/officeDocument/2006/relationships/hyperlink" Target="https://reg.mju.ac.th/registrar/class_info_2.asp?backto=home&amp;option=0&amp;courseid=8895954&amp;acadyear=2567&amp;semester=1&amp;avs1007269091=205" TargetMode="External"/><Relationship Id="rId67" Type="http://schemas.openxmlformats.org/officeDocument/2006/relationships/hyperlink" Target="https://reg.mju.ac.th/registrar/class_info_2.asp?backto=home&amp;option=0&amp;courseid=8896031&amp;acadyear=2567&amp;semester=1&amp;avs793821952=174" TargetMode="External"/><Relationship Id="rId272" Type="http://schemas.openxmlformats.org/officeDocument/2006/relationships/hyperlink" Target="https://reg.mju.ac.th/registrar/class_info_2.asp?backto=home&amp;option=0&amp;courseid=8896030&amp;acadyear=2567&amp;semester=2&amp;avs1007185455=75" TargetMode="External"/><Relationship Id="rId577" Type="http://schemas.openxmlformats.org/officeDocument/2006/relationships/hyperlink" Target="https://reg.mju.ac.th/registrar/class_info_2.asp?backto=home&amp;option=0&amp;courseid=8895980&amp;acadyear=2567&amp;semester=1&amp;avs1007269091=139" TargetMode="External"/><Relationship Id="rId700" Type="http://schemas.openxmlformats.org/officeDocument/2006/relationships/hyperlink" Target="https://reg.mju.ac.th/registrar/class_info_2.asp?backto=home&amp;option=0&amp;courseid=8895957&amp;acadyear=2567&amp;semester=1&amp;avs1007269091=278" TargetMode="External"/><Relationship Id="rId132" Type="http://schemas.openxmlformats.org/officeDocument/2006/relationships/hyperlink" Target="https://reg.mju.ac.th/registrar/class_info_2.asp?backto=home&amp;option=0&amp;courseid=8890584&amp;acadyear=2567&amp;semester=1&amp;avs793821952=244" TargetMode="External"/><Relationship Id="rId437" Type="http://schemas.openxmlformats.org/officeDocument/2006/relationships/hyperlink" Target="https://reg.mju.ac.th/registrar/class_info_2.asp?backto=home&amp;option=0&amp;courseid=8898963&amp;acadyear=2567&amp;semester=1&amp;avs1007257115=10" TargetMode="External"/><Relationship Id="rId644" Type="http://schemas.openxmlformats.org/officeDocument/2006/relationships/hyperlink" Target="https://reg.mju.ac.th/registrar/class_info_2.asp?backto=home&amp;option=0&amp;courseid=8895308&amp;acadyear=2567&amp;semester=1&amp;avs1007269091=216" TargetMode="External"/><Relationship Id="rId283" Type="http://schemas.openxmlformats.org/officeDocument/2006/relationships/hyperlink" Target="https://reg.mju.ac.th/registrar/class_info_2.asp?backto=home&amp;option=0&amp;courseid=8896032&amp;acadyear=2567&amp;semester=2&amp;avs1007185455=86" TargetMode="External"/><Relationship Id="rId490" Type="http://schemas.openxmlformats.org/officeDocument/2006/relationships/hyperlink" Target="https://reg.mju.ac.th/registrar/class_info_2.asp?backto=home&amp;option=0&amp;courseid=8894970&amp;acadyear=2567&amp;semester=1&amp;avs1007269091=45" TargetMode="External"/><Relationship Id="rId504" Type="http://schemas.openxmlformats.org/officeDocument/2006/relationships/hyperlink" Target="https://reg.mju.ac.th/registrar/class_info_2.asp?backto=home&amp;option=0&amp;courseid=8899320&amp;acadyear=2567&amp;semester=2&amp;avs1007269091=63" TargetMode="External"/><Relationship Id="rId711" Type="http://schemas.openxmlformats.org/officeDocument/2006/relationships/hyperlink" Target="https://reg.mju.ac.th/registrar/class_info_2.asp?backto=home&amp;option=0&amp;courseid=8895964&amp;acadyear=2567&amp;semester=1&amp;avs1007269091=289" TargetMode="External"/><Relationship Id="rId78" Type="http://schemas.openxmlformats.org/officeDocument/2006/relationships/hyperlink" Target="https://reg.mju.ac.th/registrar/class_info_2.asp?backto=home&amp;option=0&amp;courseid=8896040&amp;acadyear=2567&amp;semester=1&amp;avs793821952=185" TargetMode="External"/><Relationship Id="rId143" Type="http://schemas.openxmlformats.org/officeDocument/2006/relationships/hyperlink" Target="https://reg.mju.ac.th/registrar/class_info_2.asp?backto=home&amp;option=0&amp;courseid=11440&amp;acadyear=2567&amp;semester=1&amp;avs793821952=256" TargetMode="External"/><Relationship Id="rId350" Type="http://schemas.openxmlformats.org/officeDocument/2006/relationships/hyperlink" Target="https://reg.mju.ac.th/registrar/class_info_2.asp?backto=home&amp;option=0&amp;courseid=8890304&amp;acadyear=2567&amp;semester=2&amp;avs1007185455=153" TargetMode="External"/><Relationship Id="rId588" Type="http://schemas.openxmlformats.org/officeDocument/2006/relationships/hyperlink" Target="https://reg.mju.ac.th/registrar/class_info_2.asp?backto=home&amp;option=0&amp;courseid=8895526&amp;acadyear=2567&amp;semester=1&amp;avs1007269091=150" TargetMode="External"/><Relationship Id="rId9" Type="http://schemas.openxmlformats.org/officeDocument/2006/relationships/hyperlink" Target="https://reg.mju.ac.th/registrar/class_info_2.asp?backto=home&amp;option=0&amp;courseid=8896188&amp;acadyear=2567&amp;semester=1&amp;avs793821952=116" TargetMode="External"/><Relationship Id="rId210" Type="http://schemas.openxmlformats.org/officeDocument/2006/relationships/hyperlink" Target="https://reg.mju.ac.th/registrar/class_info_2.asp?backto=home&amp;option=0&amp;courseid=8896191&amp;acadyear=2567&amp;semester=2&amp;avs1007185455=13" TargetMode="External"/><Relationship Id="rId448" Type="http://schemas.openxmlformats.org/officeDocument/2006/relationships/hyperlink" Target="https://reg.mju.ac.th/registrar/class_info_2.asp?backto=home&amp;option=0&amp;courseid=8893939&amp;acadyear=2567&amp;semester=2&amp;avs1007257115=24" TargetMode="External"/><Relationship Id="rId655" Type="http://schemas.openxmlformats.org/officeDocument/2006/relationships/hyperlink" Target="https://reg.mju.ac.th/registrar/class_info_2.asp?backto=home&amp;option=0&amp;courseid=8895714&amp;acadyear=2567&amp;semester=2&amp;avs1007269091=230" TargetMode="External"/><Relationship Id="rId294" Type="http://schemas.openxmlformats.org/officeDocument/2006/relationships/hyperlink" Target="https://reg.mju.ac.th/registrar/class_info_2.asp?backto=home&amp;option=0&amp;courseid=8896049&amp;acadyear=2567&amp;semester=2&amp;avs1007185455=97" TargetMode="External"/><Relationship Id="rId308" Type="http://schemas.openxmlformats.org/officeDocument/2006/relationships/hyperlink" Target="https://reg.mju.ac.th/registrar/class_info_2.asp?backto=home&amp;option=0&amp;courseid=8896064&amp;acadyear=2567&amp;semester=2&amp;avs1007185455=111" TargetMode="External"/><Relationship Id="rId515" Type="http://schemas.openxmlformats.org/officeDocument/2006/relationships/hyperlink" Target="https://reg.mju.ac.th/registrar/class_info_2.asp?backto=home&amp;option=0&amp;courseid=8897552&amp;acadyear=2567&amp;semester=2&amp;avs1007269091=74" TargetMode="External"/><Relationship Id="rId722" Type="http://schemas.openxmlformats.org/officeDocument/2006/relationships/hyperlink" Target="https://reg.mju.ac.th/registrar/class_info_2.asp?backto=home&amp;option=0&amp;courseid=8895943&amp;acadyear=2567&amp;semester=2&amp;avs1007269091=303" TargetMode="External"/><Relationship Id="rId89" Type="http://schemas.openxmlformats.org/officeDocument/2006/relationships/hyperlink" Target="https://reg.mju.ac.th/registrar/class_info_2.asp?backto=home&amp;option=0&amp;courseid=8896046&amp;acadyear=2567&amp;semester=1&amp;avs793821952=199" TargetMode="External"/><Relationship Id="rId154" Type="http://schemas.openxmlformats.org/officeDocument/2006/relationships/hyperlink" Target="https://reg.mju.ac.th/registrar/class_info_2.asp?backto=home&amp;option=0&amp;courseid=12413&amp;acadyear=2567&amp;semester=1&amp;avs793821952=267" TargetMode="External"/><Relationship Id="rId361" Type="http://schemas.openxmlformats.org/officeDocument/2006/relationships/hyperlink" Target="https://reg.mju.ac.th/registrar/class_info_2.asp?backto=home&amp;option=0&amp;courseid=8890584&amp;acadyear=2567&amp;semester=2&amp;avs1007185455=164" TargetMode="External"/><Relationship Id="rId599" Type="http://schemas.openxmlformats.org/officeDocument/2006/relationships/hyperlink" Target="https://reg.mju.ac.th/registrar/class_info_2.asp?backto=home&amp;option=0&amp;courseid=8897794&amp;acadyear=2567&amp;semester=2&amp;avs1007269091=161" TargetMode="External"/><Relationship Id="rId459" Type="http://schemas.openxmlformats.org/officeDocument/2006/relationships/hyperlink" Target="https://reg.mju.ac.th/registrar/class_info_2.asp?backto=home&amp;option=0&amp;courseid=8897516&amp;acadyear=2567&amp;semester=1&amp;avs1007269091=14" TargetMode="External"/><Relationship Id="rId666" Type="http://schemas.openxmlformats.org/officeDocument/2006/relationships/hyperlink" Target="https://reg.mju.ac.th/registrar/class_info_2.asp?backto=home&amp;option=0&amp;courseid=8895943&amp;acadyear=2567&amp;semester=2&amp;avs1007269091=241" TargetMode="External"/><Relationship Id="rId16" Type="http://schemas.openxmlformats.org/officeDocument/2006/relationships/hyperlink" Target="https://reg.mju.ac.th/registrar/class_info_2.asp?backto=home&amp;option=0&amp;courseid=8896675&amp;acadyear=2567&amp;semester=1&amp;avs793821952=123" TargetMode="External"/><Relationship Id="rId221" Type="http://schemas.openxmlformats.org/officeDocument/2006/relationships/hyperlink" Target="https://reg.mju.ac.th/registrar/class_info_2.asp?backto=home&amp;option=0&amp;courseid=8896687&amp;acadyear=2567&amp;semester=2&amp;avs1007185455=24" TargetMode="External"/><Relationship Id="rId319" Type="http://schemas.openxmlformats.org/officeDocument/2006/relationships/hyperlink" Target="https://reg.mju.ac.th/registrar/class_info_2.asp?backto=home&amp;option=0&amp;courseid=8896105&amp;acadyear=2567&amp;semester=2&amp;avs1007185455=122" TargetMode="External"/><Relationship Id="rId526" Type="http://schemas.openxmlformats.org/officeDocument/2006/relationships/hyperlink" Target="https://reg.mju.ac.th/registrar/class_info_2.asp?backto=home&amp;option=0&amp;courseid=8899410&amp;acadyear=2567&amp;semester=2&amp;avs1007269091=85" TargetMode="External"/><Relationship Id="rId165" Type="http://schemas.openxmlformats.org/officeDocument/2006/relationships/hyperlink" Target="https://reg.mju.ac.th/registrar/class_info_2.asp?backto=home&amp;option=0&amp;courseid=8893888&amp;acadyear=2567&amp;semester=1&amp;avs793821952=278" TargetMode="External"/><Relationship Id="rId372" Type="http://schemas.openxmlformats.org/officeDocument/2006/relationships/hyperlink" Target="https://reg.mju.ac.th/registrar/class_info_2.asp?backto=home&amp;option=0&amp;courseid=8888983&amp;acadyear=2567&amp;semester=2&amp;avs1007185455=175" TargetMode="External"/><Relationship Id="rId677" Type="http://schemas.openxmlformats.org/officeDocument/2006/relationships/hyperlink" Target="https://reg.mju.ac.th/registrar/class_info_2.asp?backto=home&amp;option=0&amp;courseid=8895964&amp;acadyear=2567&amp;semester=2&amp;avs1007269091=252" TargetMode="External"/><Relationship Id="rId232" Type="http://schemas.openxmlformats.org/officeDocument/2006/relationships/hyperlink" Target="https://reg.mju.ac.th/registrar/class_info_2.asp?backto=home&amp;option=0&amp;courseid=8896696&amp;acadyear=2567&amp;semester=2&amp;avs1007185455=35" TargetMode="External"/><Relationship Id="rId27" Type="http://schemas.openxmlformats.org/officeDocument/2006/relationships/hyperlink" Target="https://reg.mju.ac.th/registrar/class_info_2.asp?backto=home&amp;option=0&amp;courseid=8896683&amp;acadyear=2567&amp;semester=1&amp;avs793821952=134" TargetMode="External"/><Relationship Id="rId537" Type="http://schemas.openxmlformats.org/officeDocument/2006/relationships/hyperlink" Target="https://reg.mju.ac.th/registrar/class_info_2.asp?backto=home&amp;option=0&amp;courseid=8895950&amp;acadyear=2567&amp;semester=2&amp;avs1007269091=96" TargetMode="External"/><Relationship Id="rId80" Type="http://schemas.openxmlformats.org/officeDocument/2006/relationships/hyperlink" Target="https://reg.mju.ac.th/registrar/class_info_2.asp?backto=home&amp;option=0&amp;courseid=8896042&amp;acadyear=2567&amp;semester=1&amp;avs793821952=187" TargetMode="External"/><Relationship Id="rId176" Type="http://schemas.openxmlformats.org/officeDocument/2006/relationships/hyperlink" Target="https://reg.mju.ac.th/registrar/class_info_2.asp?backto=home&amp;option=0&amp;courseid=12498&amp;acadyear=2567&amp;semester=1&amp;avs793821952=289" TargetMode="External"/><Relationship Id="rId383" Type="http://schemas.openxmlformats.org/officeDocument/2006/relationships/hyperlink" Target="https://reg.mju.ac.th/registrar/class_info_2.asp?backto=home&amp;option=0&amp;courseid=8890892&amp;acadyear=2567&amp;semester=2&amp;avs1007185455=186" TargetMode="External"/><Relationship Id="rId590" Type="http://schemas.openxmlformats.org/officeDocument/2006/relationships/hyperlink" Target="https://reg.mju.ac.th/registrar/class_info_2.asp?backto=home&amp;option=0&amp;courseid=8899532&amp;acadyear=2567&amp;semester=2&amp;avs1007269091=152" TargetMode="External"/><Relationship Id="rId604" Type="http://schemas.openxmlformats.org/officeDocument/2006/relationships/hyperlink" Target="https://reg.mju.ac.th/registrar/class_info_2.asp?backto=home&amp;option=0&amp;courseid=8895986&amp;acadyear=2567&amp;semester=2&amp;avs1007269091=166" TargetMode="External"/><Relationship Id="rId243" Type="http://schemas.openxmlformats.org/officeDocument/2006/relationships/hyperlink" Target="https://reg.mju.ac.th/registrar/class_info_2.asp?backto=home&amp;option=0&amp;courseid=8897151&amp;acadyear=2567&amp;semester=2&amp;avs1007185455=46" TargetMode="External"/><Relationship Id="rId450" Type="http://schemas.openxmlformats.org/officeDocument/2006/relationships/hyperlink" Target="https://reg.mju.ac.th/registrar/class_info_2.asp?backto=home&amp;option=0&amp;courseid=8899321&amp;acadyear=2567&amp;semester=1&amp;avs1007269091=5" TargetMode="External"/><Relationship Id="rId688" Type="http://schemas.openxmlformats.org/officeDocument/2006/relationships/hyperlink" Target="https://reg.mju.ac.th/registrar/class_info_2.asp?backto=home&amp;option=0&amp;courseid=8894962&amp;acadyear=2567&amp;semester=2&amp;avs1007269091=263" TargetMode="External"/><Relationship Id="rId38" Type="http://schemas.openxmlformats.org/officeDocument/2006/relationships/hyperlink" Target="https://reg.mju.ac.th/registrar/class_info_2.asp?backto=home&amp;option=0&amp;courseid=8897142&amp;acadyear=2567&amp;semester=1&amp;avs793821952=145" TargetMode="External"/><Relationship Id="rId103" Type="http://schemas.openxmlformats.org/officeDocument/2006/relationships/hyperlink" Target="https://reg.mju.ac.th/registrar/class_info_2.asp?backto=home&amp;option=0&amp;courseid=8896100&amp;acadyear=2567&amp;semester=1&amp;avs793821952=214" TargetMode="External"/><Relationship Id="rId310" Type="http://schemas.openxmlformats.org/officeDocument/2006/relationships/hyperlink" Target="https://reg.mju.ac.th/registrar/class_info_2.asp?backto=home&amp;option=0&amp;courseid=8896070&amp;acadyear=2567&amp;semester=2&amp;avs1007185455=113" TargetMode="External"/><Relationship Id="rId548" Type="http://schemas.openxmlformats.org/officeDocument/2006/relationships/hyperlink" Target="https://reg.mju.ac.th/registrar/class_info_2.asp?backto=home&amp;option=0&amp;courseid=8894970&amp;acadyear=2567&amp;semester=2&amp;avs1007269091=107" TargetMode="External"/><Relationship Id="rId91" Type="http://schemas.openxmlformats.org/officeDocument/2006/relationships/hyperlink" Target="https://reg.mju.ac.th/registrar/class_info_2.asp?backto=home&amp;option=0&amp;courseid=8896046&amp;acadyear=2567&amp;semester=1&amp;avs793821952=201" TargetMode="External"/><Relationship Id="rId187" Type="http://schemas.openxmlformats.org/officeDocument/2006/relationships/hyperlink" Target="https://reg.mju.ac.th/registrar/class_info_2.asp?backto=home&amp;option=0&amp;courseid=8890311&amp;acadyear=2567&amp;semester=1&amp;avs793821952=300" TargetMode="External"/><Relationship Id="rId394" Type="http://schemas.openxmlformats.org/officeDocument/2006/relationships/hyperlink" Target="https://reg.mju.ac.th/registrar/class_info_2.asp?backto=home&amp;option=0&amp;courseid=626358&amp;acadyear=2567&amp;semester=2&amp;avs1007185455=197" TargetMode="External"/><Relationship Id="rId408" Type="http://schemas.openxmlformats.org/officeDocument/2006/relationships/hyperlink" Target="https://reg.mju.ac.th/registrar/class_info_2.asp?backto=home&amp;option=0&amp;courseid=626367&amp;acadyear=2567&amp;semester=2&amp;avs1007185455=211" TargetMode="External"/><Relationship Id="rId615" Type="http://schemas.openxmlformats.org/officeDocument/2006/relationships/hyperlink" Target="https://reg.mju.ac.th/registrar/class_info_2.asp?backto=home&amp;option=0&amp;courseid=8895525&amp;acadyear=2567&amp;semester=2&amp;avs1007269091=177" TargetMode="External"/><Relationship Id="rId254" Type="http://schemas.openxmlformats.org/officeDocument/2006/relationships/hyperlink" Target="https://reg.mju.ac.th/registrar/class_info_2.asp?backto=home&amp;option=0&amp;courseid=8898954&amp;acadyear=2567&amp;semester=2&amp;avs1007185455=57" TargetMode="External"/><Relationship Id="rId699" Type="http://schemas.openxmlformats.org/officeDocument/2006/relationships/hyperlink" Target="https://reg.mju.ac.th/registrar/class_info_2.asp?backto=home&amp;option=0&amp;courseid=8895943&amp;acadyear=2567&amp;semester=1&amp;avs1007269091=277" TargetMode="External"/><Relationship Id="rId49" Type="http://schemas.openxmlformats.org/officeDocument/2006/relationships/hyperlink" Target="https://reg.mju.ac.th/registrar/class_info_2.asp?backto=home&amp;option=0&amp;courseid=8898091&amp;acadyear=2567&amp;semester=1&amp;avs793821952=156" TargetMode="External"/><Relationship Id="rId114" Type="http://schemas.openxmlformats.org/officeDocument/2006/relationships/hyperlink" Target="https://reg.mju.ac.th/registrar/class_info_2.asp?backto=home&amp;option=0&amp;courseid=8896148&amp;acadyear=2567&amp;semester=1&amp;avs793821952=225" TargetMode="External"/><Relationship Id="rId461" Type="http://schemas.openxmlformats.org/officeDocument/2006/relationships/hyperlink" Target="https://reg.mju.ac.th/registrar/class_info_2.asp?backto=home&amp;option=0&amp;courseid=8897386&amp;acadyear=2567&amp;semester=1&amp;avs1007269091=16" TargetMode="External"/><Relationship Id="rId559" Type="http://schemas.openxmlformats.org/officeDocument/2006/relationships/hyperlink" Target="https://reg.mju.ac.th/registrar/class_info_2.asp?backto=home&amp;option=0&amp;courseid=8896789&amp;acadyear=2567&amp;semester=1&amp;avs1007269091=121" TargetMode="External"/><Relationship Id="rId198" Type="http://schemas.openxmlformats.org/officeDocument/2006/relationships/hyperlink" Target="https://reg.mju.ac.th/registrar/class_info_2.asp?backto=home&amp;option=0&amp;courseid=8895358&amp;acadyear=2567&amp;semester=1&amp;avs793821952=311" TargetMode="External"/><Relationship Id="rId321" Type="http://schemas.openxmlformats.org/officeDocument/2006/relationships/hyperlink" Target="https://reg.mju.ac.th/registrar/class_info_2.asp?backto=home&amp;option=0&amp;courseid=8896118&amp;acadyear=2567&amp;semester=2&amp;avs1007185455=124" TargetMode="External"/><Relationship Id="rId419" Type="http://schemas.openxmlformats.org/officeDocument/2006/relationships/hyperlink" Target="https://reg.mju.ac.th/registrar/class_info_2.asp?backto=home&amp;option=0&amp;courseid=8893942&amp;acadyear=2567&amp;semester=2&amp;avs1007185455=222" TargetMode="External"/><Relationship Id="rId626" Type="http://schemas.openxmlformats.org/officeDocument/2006/relationships/hyperlink" Target="https://reg.mju.ac.th/registrar/class_info_2.asp?backto=home&amp;option=0&amp;courseid=8895943&amp;acadyear=2567&amp;semester=1&amp;avs1007269091=198" TargetMode="External"/><Relationship Id="rId265" Type="http://schemas.openxmlformats.org/officeDocument/2006/relationships/hyperlink" Target="https://reg.mju.ac.th/registrar/class_info_2.asp?backto=home&amp;option=0&amp;courseid=8896025&amp;acadyear=2567&amp;semester=2&amp;avs1007185455=68" TargetMode="External"/><Relationship Id="rId472" Type="http://schemas.openxmlformats.org/officeDocument/2006/relationships/hyperlink" Target="https://reg.mju.ac.th/registrar/class_info_2.asp?backto=home&amp;option=0&amp;courseid=8899405&amp;acadyear=2567&amp;semester=1&amp;avs1007269091=27" TargetMode="External"/><Relationship Id="rId125" Type="http://schemas.openxmlformats.org/officeDocument/2006/relationships/hyperlink" Target="https://reg.mju.ac.th/registrar/class_info_2.asp?backto=home&amp;option=0&amp;courseid=8890307&amp;acadyear=2567&amp;semester=1&amp;avs793821952=237" TargetMode="External"/><Relationship Id="rId332" Type="http://schemas.openxmlformats.org/officeDocument/2006/relationships/hyperlink" Target="https://reg.mju.ac.th/registrar/class_info_2.asp?backto=home&amp;option=0&amp;courseid=8896132&amp;acadyear=2567&amp;semester=2&amp;avs1007185455=135" TargetMode="External"/><Relationship Id="rId637" Type="http://schemas.openxmlformats.org/officeDocument/2006/relationships/hyperlink" Target="https://reg.mju.ac.th/registrar/class_info_2.asp?backto=home&amp;option=0&amp;courseid=8895964&amp;acadyear=2567&amp;semester=1&amp;avs1007269091=209" TargetMode="External"/><Relationship Id="rId276" Type="http://schemas.openxmlformats.org/officeDocument/2006/relationships/hyperlink" Target="https://reg.mju.ac.th/registrar/class_info_2.asp?backto=home&amp;option=0&amp;courseid=8896030&amp;acadyear=2567&amp;semester=2&amp;avs1007185455=79" TargetMode="External"/><Relationship Id="rId483" Type="http://schemas.openxmlformats.org/officeDocument/2006/relationships/hyperlink" Target="https://reg.mju.ac.th/registrar/class_info_2.asp?backto=home&amp;option=0&amp;courseid=8890992&amp;acadyear=2567&amp;semester=1&amp;avs1007269091=38" TargetMode="External"/><Relationship Id="rId690" Type="http://schemas.openxmlformats.org/officeDocument/2006/relationships/hyperlink" Target="https://reg.mju.ac.th/registrar/class_info_2.asp?backto=home&amp;option=0&amp;courseid=8894965&amp;acadyear=2567&amp;semester=2&amp;avs1007269091=265" TargetMode="External"/><Relationship Id="rId704" Type="http://schemas.openxmlformats.org/officeDocument/2006/relationships/hyperlink" Target="https://reg.mju.ac.th/registrar/class_info_2.asp?backto=home&amp;option=0&amp;courseid=8895944&amp;acadyear=2567&amp;semester=1&amp;avs1007269091=282" TargetMode="External"/><Relationship Id="rId40" Type="http://schemas.openxmlformats.org/officeDocument/2006/relationships/hyperlink" Target="https://reg.mju.ac.th/registrar/class_info_2.asp?backto=home&amp;option=0&amp;courseid=8897084&amp;acadyear=2567&amp;semester=1&amp;avs793821952=147" TargetMode="External"/><Relationship Id="rId136" Type="http://schemas.openxmlformats.org/officeDocument/2006/relationships/hyperlink" Target="https://reg.mju.ac.th/registrar/class_info_2.asp?backto=home&amp;option=0&amp;courseid=8888983&amp;acadyear=2567&amp;semester=1&amp;avs793821952=248" TargetMode="External"/><Relationship Id="rId343" Type="http://schemas.openxmlformats.org/officeDocument/2006/relationships/hyperlink" Target="https://reg.mju.ac.th/registrar/class_info_2.asp?backto=home&amp;option=0&amp;courseid=8896170&amp;acadyear=2567&amp;semester=2&amp;avs1007185455=146" TargetMode="External"/><Relationship Id="rId550" Type="http://schemas.openxmlformats.org/officeDocument/2006/relationships/hyperlink" Target="https://reg.mju.ac.th/registrar/class_info_2.asp?backto=home&amp;option=0&amp;courseid=8894970&amp;acadyear=2567&amp;semester=2&amp;avs1007269091=109" TargetMode="External"/><Relationship Id="rId203" Type="http://schemas.openxmlformats.org/officeDocument/2006/relationships/hyperlink" Target="https://reg.mju.ac.th/registrar/class_info_2.asp?backto=home&amp;option=0&amp;courseid=8895629&amp;acadyear=2567&amp;semester=2&amp;avs1007185455=6" TargetMode="External"/><Relationship Id="rId648" Type="http://schemas.openxmlformats.org/officeDocument/2006/relationships/hyperlink" Target="https://reg.mju.ac.th/registrar/class_info_2.asp?backto=home&amp;option=0&amp;courseid=8894964&amp;acadyear=2567&amp;semester=1&amp;avs1007269091=220" TargetMode="External"/><Relationship Id="rId287" Type="http://schemas.openxmlformats.org/officeDocument/2006/relationships/hyperlink" Target="https://reg.mju.ac.th/registrar/class_info_2.asp?backto=home&amp;option=0&amp;courseid=8898014&amp;acadyear=2567&amp;semester=2&amp;avs1007185455=90" TargetMode="External"/><Relationship Id="rId410" Type="http://schemas.openxmlformats.org/officeDocument/2006/relationships/hyperlink" Target="https://reg.mju.ac.th/registrar/class_info_2.asp?backto=home&amp;option=0&amp;courseid=12499&amp;acadyear=2567&amp;semester=2&amp;avs1007185455=213" TargetMode="External"/><Relationship Id="rId494" Type="http://schemas.openxmlformats.org/officeDocument/2006/relationships/hyperlink" Target="https://reg.mju.ac.th/registrar/class_info_2.asp?backto=home&amp;option=0&amp;courseid=8895933&amp;acadyear=2567&amp;semester=1&amp;avs1007269091=49" TargetMode="External"/><Relationship Id="rId508" Type="http://schemas.openxmlformats.org/officeDocument/2006/relationships/hyperlink" Target="https://reg.mju.ac.th/registrar/class_info_2.asp?backto=home&amp;option=0&amp;courseid=8897553&amp;acadyear=2567&amp;semester=2&amp;avs1007269091=67" TargetMode="External"/><Relationship Id="rId715" Type="http://schemas.openxmlformats.org/officeDocument/2006/relationships/hyperlink" Target="https://reg.mju.ac.th/registrar/class_info_2.asp?backto=home&amp;option=0&amp;courseid=8895715&amp;acadyear=2567&amp;semester=2&amp;avs1007269091=296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https://reg.mju.ac.th/registrar/class_info_2.asp?backto=home&amp;option=0&amp;courseid=8897390&amp;acadyear=2567&amp;semester=1&amp;avs1007269091=15" TargetMode="External"/><Relationship Id="rId18" Type="http://schemas.openxmlformats.org/officeDocument/2006/relationships/hyperlink" Target="https://reg.mju.ac.th/registrar/class_info_2.asp?backto=home&amp;option=0&amp;courseid=8897387&amp;acadyear=2567&amp;semester=1&amp;avs1007269091=20" TargetMode="External"/><Relationship Id="rId26" Type="http://schemas.openxmlformats.org/officeDocument/2006/relationships/hyperlink" Target="https://reg.mju.ac.th/registrar/class_info_2.asp?backto=home&amp;option=0&amp;courseid=8899412&amp;acadyear=2567&amp;semester=1&amp;avs1007269091=28" TargetMode="External"/><Relationship Id="rId39" Type="http://schemas.openxmlformats.org/officeDocument/2006/relationships/hyperlink" Target="https://reg.mju.ac.th/registrar/class_info_2.asp?backto=home&amp;option=0&amp;courseid=8894444&amp;acadyear=2567&amp;semester=1&amp;avs1007269091=41" TargetMode="External"/><Relationship Id="rId21" Type="http://schemas.openxmlformats.org/officeDocument/2006/relationships/hyperlink" Target="https://reg.mju.ac.th/registrar/class_info_2.asp?backto=home&amp;option=0&amp;courseid=8899411&amp;acadyear=2567&amp;semester=1&amp;avs1007269091=23" TargetMode="External"/><Relationship Id="rId34" Type="http://schemas.openxmlformats.org/officeDocument/2006/relationships/hyperlink" Target="https://reg.mju.ac.th/registrar/class_info_2.asp?backto=home&amp;option=0&amp;courseid=8898530&amp;acadyear=2567&amp;semester=1&amp;avs1007269091=36" TargetMode="External"/><Relationship Id="rId42" Type="http://schemas.openxmlformats.org/officeDocument/2006/relationships/hyperlink" Target="https://reg.mju.ac.th/registrar/class_info_2.asp?backto=home&amp;option=0&amp;courseid=8894970&amp;acadyear=2567&amp;semester=1&amp;avs1007269091=44" TargetMode="External"/><Relationship Id="rId47" Type="http://schemas.openxmlformats.org/officeDocument/2006/relationships/hyperlink" Target="https://reg.mju.ac.th/registrar/class_info_2.asp?backto=home&amp;option=0&amp;courseid=8894972&amp;acadyear=2567&amp;semester=1&amp;avs1007269091=48" TargetMode="External"/><Relationship Id="rId50" Type="http://schemas.openxmlformats.org/officeDocument/2006/relationships/hyperlink" Target="https://reg.mju.ac.th/registrar/class_info_2.asp?backto=home&amp;option=0&amp;courseid=8893188&amp;acadyear=2567&amp;semester=1&amp;avs1007269091=50" TargetMode="External"/><Relationship Id="rId55" Type="http://schemas.openxmlformats.org/officeDocument/2006/relationships/hyperlink" Target="https://reg.mju.ac.th/registrar/class_info_2.asp?backto=home&amp;option=0&amp;courseid=8895535&amp;acadyear=2567&amp;semester=1&amp;avs1007269091=55" TargetMode="External"/><Relationship Id="rId7" Type="http://schemas.openxmlformats.org/officeDocument/2006/relationships/hyperlink" Target="https://reg.mju.ac.th/registrar/class_info_2.asp?backto=home&amp;option=0&amp;courseid=8899437&amp;acadyear=2567&amp;semester=1&amp;avs1007269091=9" TargetMode="External"/><Relationship Id="rId2" Type="http://schemas.openxmlformats.org/officeDocument/2006/relationships/hyperlink" Target="https://sites.google.com/view/pattamahannok/home" TargetMode="External"/><Relationship Id="rId16" Type="http://schemas.openxmlformats.org/officeDocument/2006/relationships/hyperlink" Target="https://reg.mju.ac.th/registrar/class_info_2.asp?backto=home&amp;option=0&amp;courseid=8897552&amp;acadyear=2567&amp;semester=1&amp;avs1007269091=18" TargetMode="External"/><Relationship Id="rId29" Type="http://schemas.openxmlformats.org/officeDocument/2006/relationships/hyperlink" Target="https://reg.mju.ac.th/registrar/class_info_2.asp?backto=home&amp;option=0&amp;courseid=8895981&amp;acadyear=2567&amp;semester=1&amp;avs1007269091=31" TargetMode="External"/><Relationship Id="rId11" Type="http://schemas.openxmlformats.org/officeDocument/2006/relationships/hyperlink" Target="https://reg.mju.ac.th/registrar/class_info_2.asp?backto=home&amp;option=0&amp;courseid=8897553&amp;acadyear=2567&amp;semester=1&amp;avs1007269091=13" TargetMode="External"/><Relationship Id="rId24" Type="http://schemas.openxmlformats.org/officeDocument/2006/relationships/hyperlink" Target="https://reg.mju.ac.th/registrar/class_info_2.asp?backto=home&amp;option=0&amp;courseid=8898823&amp;acadyear=2567&amp;semester=1&amp;avs1007269091=26" TargetMode="External"/><Relationship Id="rId32" Type="http://schemas.openxmlformats.org/officeDocument/2006/relationships/hyperlink" Target="https://reg.mju.ac.th/registrar/class_info_2.asp?backto=home&amp;option=0&amp;courseid=8896009&amp;acadyear=2567&amp;semester=1&amp;avs1007269091=34" TargetMode="External"/><Relationship Id="rId37" Type="http://schemas.openxmlformats.org/officeDocument/2006/relationships/hyperlink" Target="https://reg.mju.ac.th/registrar/class_info_2.asp?backto=home&amp;option=0&amp;courseid=8891023&amp;acadyear=2567&amp;semester=1&amp;avs1007269091=39" TargetMode="External"/><Relationship Id="rId40" Type="http://schemas.openxmlformats.org/officeDocument/2006/relationships/hyperlink" Target="https://reg.mju.ac.th/registrar/class_info_2.asp?backto=home&amp;option=0&amp;courseid=8894445&amp;acadyear=2567&amp;semester=1&amp;avs1007269091=42" TargetMode="External"/><Relationship Id="rId45" Type="http://schemas.openxmlformats.org/officeDocument/2006/relationships/hyperlink" Target="https://reg.mju.ac.th/registrar/class_info_2.asp?backto=home&amp;option=0&amp;courseid=8894970&amp;acadyear=2567&amp;semester=1&amp;avs1007269091=46" TargetMode="External"/><Relationship Id="rId53" Type="http://schemas.openxmlformats.org/officeDocument/2006/relationships/hyperlink" Target="https://reg.mju.ac.th/registrar/class_info_2.asp?backto=home&amp;option=0&amp;courseid=8895524&amp;acadyear=2567&amp;semester=1&amp;avs1007269091=53" TargetMode="External"/><Relationship Id="rId5" Type="http://schemas.openxmlformats.org/officeDocument/2006/relationships/hyperlink" Target="https://reg.mju.ac.th/registrar/class_info_2.asp?backto=home&amp;option=0&amp;courseid=8899436&amp;acadyear=2567&amp;semester=1&amp;avs1007269091=7" TargetMode="External"/><Relationship Id="rId19" Type="http://schemas.openxmlformats.org/officeDocument/2006/relationships/hyperlink" Target="https://reg.mju.ac.th/registrar/class_info_2.asp?backto=home&amp;option=0&amp;courseid=8897641&amp;acadyear=2567&amp;semester=1&amp;avs1007269091=21" TargetMode="External"/><Relationship Id="rId4" Type="http://schemas.openxmlformats.org/officeDocument/2006/relationships/hyperlink" Target="https://reg.mju.ac.th/registrar/class_info_2.asp?backto=home&amp;option=0&amp;courseid=8899314&amp;acadyear=2567&amp;semester=1&amp;avs1007269091=6" TargetMode="External"/><Relationship Id="rId9" Type="http://schemas.openxmlformats.org/officeDocument/2006/relationships/hyperlink" Target="https://reg.mju.ac.th/registrar/class_info_2.asp?backto=home&amp;option=0&amp;courseid=8897385&amp;acadyear=2567&amp;semester=1&amp;avs1007269091=11" TargetMode="External"/><Relationship Id="rId14" Type="http://schemas.openxmlformats.org/officeDocument/2006/relationships/hyperlink" Target="https://reg.mju.ac.th/registrar/class_info_2.asp?backto=home&amp;option=0&amp;courseid=8897386&amp;acadyear=2567&amp;semester=1&amp;avs1007269091=16" TargetMode="External"/><Relationship Id="rId22" Type="http://schemas.openxmlformats.org/officeDocument/2006/relationships/hyperlink" Target="https://reg.mju.ac.th/registrar/class_info_2.asp?backto=home&amp;option=0&amp;courseid=8899407&amp;acadyear=2567&amp;semester=1&amp;avs1007269091=24" TargetMode="External"/><Relationship Id="rId27" Type="http://schemas.openxmlformats.org/officeDocument/2006/relationships/hyperlink" Target="https://reg.mju.ac.th/registrar/class_info_2.asp?backto=home&amp;option=0&amp;courseid=8895937&amp;acadyear=2567&amp;semester=1&amp;avs1007269091=29" TargetMode="External"/><Relationship Id="rId30" Type="http://schemas.openxmlformats.org/officeDocument/2006/relationships/hyperlink" Target="https://reg.mju.ac.th/registrar/class_info_2.asp?backto=home&amp;option=0&amp;courseid=8895982&amp;acadyear=2567&amp;semester=1&amp;avs1007269091=32" TargetMode="External"/><Relationship Id="rId35" Type="http://schemas.openxmlformats.org/officeDocument/2006/relationships/hyperlink" Target="https://reg.mju.ac.th/registrar/class_info_2.asp?backto=home&amp;option=0&amp;courseid=8898532&amp;acadyear=2567&amp;semester=1&amp;avs1007269091=37" TargetMode="External"/><Relationship Id="rId43" Type="http://schemas.openxmlformats.org/officeDocument/2006/relationships/hyperlink" Target="https://sites.google.com/view/pattamahannok/home" TargetMode="External"/><Relationship Id="rId48" Type="http://schemas.openxmlformats.org/officeDocument/2006/relationships/hyperlink" Target="https://sites.google.com/view/pattamahannok/home" TargetMode="External"/><Relationship Id="rId56" Type="http://schemas.openxmlformats.org/officeDocument/2006/relationships/hyperlink" Target="https://reg.mju.ac.th/registrar/class_info_2.asp?backto=home&amp;option=0&amp;courseid=8895526&amp;acadyear=2567&amp;semester=1&amp;avs1007269091=56" TargetMode="External"/><Relationship Id="rId8" Type="http://schemas.openxmlformats.org/officeDocument/2006/relationships/hyperlink" Target="https://reg.mju.ac.th/registrar/class_info_2.asp?backto=home&amp;option=0&amp;courseid=8899437&amp;acadyear=2567&amp;semester=1&amp;avs1007269091=10" TargetMode="External"/><Relationship Id="rId51" Type="http://schemas.openxmlformats.org/officeDocument/2006/relationships/hyperlink" Target="https://reg.mju.ac.th/registrar/class_info_2.asp?backto=home&amp;option=0&amp;courseid=8893189&amp;acadyear=2567&amp;semester=1&amp;avs1007269091=51" TargetMode="External"/><Relationship Id="rId3" Type="http://schemas.openxmlformats.org/officeDocument/2006/relationships/hyperlink" Target="https://reg.mju.ac.th/registrar/class_info_2.asp?backto=home&amp;option=0&amp;courseid=8899321&amp;acadyear=2567&amp;semester=1&amp;avs1007269091=5" TargetMode="External"/><Relationship Id="rId12" Type="http://schemas.openxmlformats.org/officeDocument/2006/relationships/hyperlink" Target="https://reg.mju.ac.th/registrar/class_info_2.asp?backto=home&amp;option=0&amp;courseid=8897516&amp;acadyear=2567&amp;semester=1&amp;avs1007269091=14" TargetMode="External"/><Relationship Id="rId17" Type="http://schemas.openxmlformats.org/officeDocument/2006/relationships/hyperlink" Target="https://reg.mju.ac.th/registrar/class_info_2.asp?backto=home&amp;option=0&amp;courseid=8897640&amp;acadyear=2567&amp;semester=1&amp;avs1007269091=19" TargetMode="External"/><Relationship Id="rId25" Type="http://schemas.openxmlformats.org/officeDocument/2006/relationships/hyperlink" Target="https://reg.mju.ac.th/registrar/class_info_2.asp?backto=home&amp;option=0&amp;courseid=8899405&amp;acadyear=2567&amp;semester=1&amp;avs1007269091=27" TargetMode="External"/><Relationship Id="rId33" Type="http://schemas.openxmlformats.org/officeDocument/2006/relationships/hyperlink" Target="https://reg.mju.ac.th/registrar/class_info_2.asp?backto=home&amp;option=0&amp;courseid=8895996&amp;acadyear=2567&amp;semester=1&amp;avs1007269091=35" TargetMode="External"/><Relationship Id="rId38" Type="http://schemas.openxmlformats.org/officeDocument/2006/relationships/hyperlink" Target="https://reg.mju.ac.th/registrar/class_info_2.asp?backto=home&amp;option=0&amp;courseid=8895165&amp;acadyear=2567&amp;semester=1&amp;avs1007269091=40" TargetMode="External"/><Relationship Id="rId46" Type="http://schemas.openxmlformats.org/officeDocument/2006/relationships/hyperlink" Target="https://reg.mju.ac.th/registrar/class_info_2.asp?backto=home&amp;option=0&amp;courseid=8894972&amp;acadyear=2567&amp;semester=1&amp;avs1007269091=47" TargetMode="External"/><Relationship Id="rId20" Type="http://schemas.openxmlformats.org/officeDocument/2006/relationships/hyperlink" Target="https://reg.mju.ac.th/registrar/class_info_2.asp?backto=home&amp;option=0&amp;courseid=8898822&amp;acadyear=2567&amp;semester=1&amp;avs1007269091=22" TargetMode="External"/><Relationship Id="rId41" Type="http://schemas.openxmlformats.org/officeDocument/2006/relationships/hyperlink" Target="https://reg.mju.ac.th/registrar/class_info_2.asp?backto=home&amp;option=0&amp;courseid=8894446&amp;acadyear=2567&amp;semester=1&amp;avs1007269091=43" TargetMode="External"/><Relationship Id="rId54" Type="http://schemas.openxmlformats.org/officeDocument/2006/relationships/hyperlink" Target="https://reg.mju.ac.th/registrar/class_info_2.asp?backto=home&amp;option=0&amp;courseid=8895531&amp;acadyear=2567&amp;semester=1&amp;avs1007269091=54" TargetMode="External"/><Relationship Id="rId1" Type="http://schemas.openxmlformats.org/officeDocument/2006/relationships/hyperlink" Target="https://reg.mju.ac.th/registrar/class_info_2.asp?backto=home&amp;option=0&amp;courseid=8899313&amp;acadyear=2567&amp;semester=1&amp;avs1007269091=4" TargetMode="External"/><Relationship Id="rId6" Type="http://schemas.openxmlformats.org/officeDocument/2006/relationships/hyperlink" Target="https://reg.mju.ac.th/registrar/class_info_2.asp?backto=home&amp;option=0&amp;courseid=8899315&amp;acadyear=2567&amp;semester=1&amp;avs1007269091=8" TargetMode="External"/><Relationship Id="rId15" Type="http://schemas.openxmlformats.org/officeDocument/2006/relationships/hyperlink" Target="https://reg.mju.ac.th/registrar/class_info_2.asp?backto=home&amp;option=0&amp;courseid=8897574&amp;acadyear=2567&amp;semester=1&amp;avs1007269091=17" TargetMode="External"/><Relationship Id="rId23" Type="http://schemas.openxmlformats.org/officeDocument/2006/relationships/hyperlink" Target="https://reg.mju.ac.th/registrar/class_info_2.asp?backto=home&amp;option=0&amp;courseid=8899408&amp;acadyear=2567&amp;semester=1&amp;avs1007269091=25" TargetMode="External"/><Relationship Id="rId28" Type="http://schemas.openxmlformats.org/officeDocument/2006/relationships/hyperlink" Target="https://reg.mju.ac.th/registrar/class_info_2.asp?backto=home&amp;option=0&amp;courseid=8895938&amp;acadyear=2567&amp;semester=1&amp;avs1007269091=30" TargetMode="External"/><Relationship Id="rId36" Type="http://schemas.openxmlformats.org/officeDocument/2006/relationships/hyperlink" Target="https://reg.mju.ac.th/registrar/class_info_2.asp?backto=home&amp;option=0&amp;courseid=8890992&amp;acadyear=2567&amp;semester=1&amp;avs1007269091=38" TargetMode="External"/><Relationship Id="rId49" Type="http://schemas.openxmlformats.org/officeDocument/2006/relationships/hyperlink" Target="https://reg.mju.ac.th/registrar/class_info_2.asp?backto=home&amp;option=0&amp;courseid=8895933&amp;acadyear=2567&amp;semester=1&amp;avs1007269091=49" TargetMode="External"/><Relationship Id="rId57" Type="http://schemas.openxmlformats.org/officeDocument/2006/relationships/hyperlink" Target="https://reg.mju.ac.th/registrar/class_info_2.asp?backto=home&amp;option=0&amp;courseid=8895527&amp;acadyear=2567&amp;semester=1&amp;avs1007269091=57" TargetMode="External"/><Relationship Id="rId10" Type="http://schemas.openxmlformats.org/officeDocument/2006/relationships/hyperlink" Target="https://reg.mju.ac.th/registrar/class_info_2.asp?backto=home&amp;option=0&amp;courseid=8897389&amp;acadyear=2567&amp;semester=1&amp;avs1007269091=12" TargetMode="External"/><Relationship Id="rId31" Type="http://schemas.openxmlformats.org/officeDocument/2006/relationships/hyperlink" Target="https://reg.mju.ac.th/registrar/class_info_2.asp?backto=home&amp;option=0&amp;courseid=8895995&amp;acadyear=2567&amp;semester=1&amp;avs1007269091=33" TargetMode="External"/><Relationship Id="rId44" Type="http://schemas.openxmlformats.org/officeDocument/2006/relationships/hyperlink" Target="https://reg.mju.ac.th/registrar/class_info_2.asp?backto=home&amp;option=0&amp;courseid=8894970&amp;acadyear=2567&amp;semester=1&amp;avs1007269091=45" TargetMode="External"/><Relationship Id="rId52" Type="http://schemas.openxmlformats.org/officeDocument/2006/relationships/hyperlink" Target="https://reg.mju.ac.th/registrar/class_info_2.asp?backto=home&amp;option=0&amp;courseid=8895148&amp;acadyear=2567&amp;semester=1&amp;avs1007269091=5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hyperlink" Target="https://reg.mju.ac.th/registrar/class_info_2.asp?backto=home&amp;option=0&amp;courseid=8897574&amp;acadyear=2567&amp;semester=2&amp;avs1007269091=73" TargetMode="External"/><Relationship Id="rId18" Type="http://schemas.openxmlformats.org/officeDocument/2006/relationships/hyperlink" Target="https://reg.mju.ac.th/registrar/class_info_2.asp?backto=home&amp;option=0&amp;courseid=8897643&amp;acadyear=2567&amp;semester=2&amp;avs1007269091=78" TargetMode="External"/><Relationship Id="rId26" Type="http://schemas.openxmlformats.org/officeDocument/2006/relationships/hyperlink" Target="https://reg.mju.ac.th/registrar/class_info_2.asp?backto=home&amp;option=0&amp;courseid=8899435&amp;acadyear=2567&amp;semester=2&amp;avs1007269091=86" TargetMode="External"/><Relationship Id="rId39" Type="http://schemas.openxmlformats.org/officeDocument/2006/relationships/hyperlink" Target="https://reg.mju.ac.th/registrar/class_info_2.asp?backto=home&amp;option=0&amp;courseid=8897806&amp;acadyear=2567&amp;semester=2&amp;avs1007269091=99" TargetMode="External"/><Relationship Id="rId21" Type="http://schemas.openxmlformats.org/officeDocument/2006/relationships/hyperlink" Target="https://reg.mju.ac.th/registrar/class_info_2.asp?backto=home&amp;option=0&amp;courseid=8899432&amp;acadyear=2567&amp;semester=2&amp;avs1007269091=81" TargetMode="External"/><Relationship Id="rId34" Type="http://schemas.openxmlformats.org/officeDocument/2006/relationships/hyperlink" Target="https://reg.mju.ac.th/registrar/class_info_2.asp?backto=home&amp;option=0&amp;courseid=8895987&amp;acadyear=2567&amp;semester=2&amp;avs1007269091=94" TargetMode="External"/><Relationship Id="rId42" Type="http://schemas.openxmlformats.org/officeDocument/2006/relationships/hyperlink" Target="https://reg.mju.ac.th/registrar/class_info_2.asp?backto=home&amp;option=0&amp;courseid=8897804&amp;acadyear=2567&amp;semester=2&amp;avs1007269091=102" TargetMode="External"/><Relationship Id="rId47" Type="http://schemas.openxmlformats.org/officeDocument/2006/relationships/hyperlink" Target="https://reg.mju.ac.th/registrar/class_info_2.asp?backto=home&amp;option=0&amp;courseid=8894970&amp;acadyear=2567&amp;semester=2&amp;avs1007269091=107" TargetMode="External"/><Relationship Id="rId50" Type="http://schemas.openxmlformats.org/officeDocument/2006/relationships/hyperlink" Target="https://reg.mju.ac.th/registrar/class_info_2.asp?backto=home&amp;option=0&amp;courseid=8894972&amp;acadyear=2567&amp;semester=2&amp;avs1007269091=110" TargetMode="External"/><Relationship Id="rId7" Type="http://schemas.openxmlformats.org/officeDocument/2006/relationships/hyperlink" Target="https://reg.mju.ac.th/registrar/class_info_2.asp?backto=home&amp;option=0&amp;courseid=8897553&amp;acadyear=2567&amp;semester=2&amp;avs1007269091=67" TargetMode="External"/><Relationship Id="rId2" Type="http://schemas.openxmlformats.org/officeDocument/2006/relationships/hyperlink" Target="https://reg.mju.ac.th/registrar/class_info_2.asp?backto=home&amp;option=0&amp;courseid=8899439&amp;acadyear=2567&amp;semester=2&amp;avs1007269091=62" TargetMode="External"/><Relationship Id="rId16" Type="http://schemas.openxmlformats.org/officeDocument/2006/relationships/hyperlink" Target="https://reg.mju.ac.th/registrar/class_info_2.asp?backto=home&amp;option=0&amp;courseid=8897641&amp;acadyear=2567&amp;semester=2&amp;avs1007269091=76" TargetMode="External"/><Relationship Id="rId29" Type="http://schemas.openxmlformats.org/officeDocument/2006/relationships/hyperlink" Target="https://reg.mju.ac.th/registrar/class_info_2.asp?backto=home&amp;option=0&amp;courseid=8899413&amp;acadyear=2567&amp;semester=2&amp;avs1007269091=89" TargetMode="External"/><Relationship Id="rId11" Type="http://schemas.openxmlformats.org/officeDocument/2006/relationships/hyperlink" Target="https://reg.mju.ac.th/registrar/class_info_2.asp?backto=home&amp;option=0&amp;courseid=8897648&amp;acadyear=2567&amp;semester=2&amp;avs1007269091=71" TargetMode="External"/><Relationship Id="rId24" Type="http://schemas.openxmlformats.org/officeDocument/2006/relationships/hyperlink" Target="https://reg.mju.ac.th/registrar/class_info_2.asp?backto=home&amp;option=0&amp;courseid=8899409&amp;acadyear=2567&amp;semester=2&amp;avs1007269091=84" TargetMode="External"/><Relationship Id="rId32" Type="http://schemas.openxmlformats.org/officeDocument/2006/relationships/hyperlink" Target="https://reg.mju.ac.th/registrar/class_info_2.asp?backto=home&amp;option=0&amp;courseid=8895986&amp;acadyear=2567&amp;semester=2&amp;avs1007269091=92" TargetMode="External"/><Relationship Id="rId37" Type="http://schemas.openxmlformats.org/officeDocument/2006/relationships/hyperlink" Target="https://reg.mju.ac.th/registrar/class_info_2.asp?backto=home&amp;option=0&amp;courseid=8895982&amp;acadyear=2567&amp;semester=2&amp;avs1007269091=97" TargetMode="External"/><Relationship Id="rId40" Type="http://schemas.openxmlformats.org/officeDocument/2006/relationships/hyperlink" Target="https://reg.mju.ac.th/registrar/class_info_2.asp?backto=home&amp;option=0&amp;courseid=8897807&amp;acadyear=2567&amp;semester=2&amp;avs1007269091=100" TargetMode="External"/><Relationship Id="rId45" Type="http://schemas.openxmlformats.org/officeDocument/2006/relationships/hyperlink" Target="https://reg.mju.ac.th/registrar/class_info_2.asp?backto=home&amp;option=0&amp;courseid=8894445&amp;acadyear=2567&amp;semester=2&amp;avs1007269091=105" TargetMode="External"/><Relationship Id="rId53" Type="http://schemas.openxmlformats.org/officeDocument/2006/relationships/hyperlink" Target="https://reg.mju.ac.th/registrar/class_info_2.asp?backto=home&amp;option=0&amp;courseid=8895527&amp;acadyear=2567&amp;semester=2&amp;avs1007269091=113" TargetMode="External"/><Relationship Id="rId5" Type="http://schemas.openxmlformats.org/officeDocument/2006/relationships/hyperlink" Target="https://reg.mju.ac.th/registrar/class_info_2.asp?backto=home&amp;option=0&amp;courseid=8899454&amp;acadyear=2567&amp;semester=2&amp;avs1007269091=65" TargetMode="External"/><Relationship Id="rId10" Type="http://schemas.openxmlformats.org/officeDocument/2006/relationships/hyperlink" Target="https://reg.mju.ac.th/registrar/class_info_2.asp?backto=home&amp;option=0&amp;courseid=8897517&amp;acadyear=2567&amp;semester=2&amp;avs1007269091=70" TargetMode="External"/><Relationship Id="rId19" Type="http://schemas.openxmlformats.org/officeDocument/2006/relationships/hyperlink" Target="https://reg.mju.ac.th/registrar/class_info_2.asp?backto=home&amp;option=0&amp;courseid=8899422&amp;acadyear=2567&amp;semester=2&amp;avs1007269091=79" TargetMode="External"/><Relationship Id="rId31" Type="http://schemas.openxmlformats.org/officeDocument/2006/relationships/hyperlink" Target="https://reg.mju.ac.th/registrar/class_info_2.asp?backto=home&amp;option=0&amp;courseid=8895985&amp;acadyear=2567&amp;semester=2&amp;avs1007269091=91" TargetMode="External"/><Relationship Id="rId44" Type="http://schemas.openxmlformats.org/officeDocument/2006/relationships/hyperlink" Target="https://reg.mju.ac.th/registrar/class_info_2.asp?backto=home&amp;option=0&amp;courseid=8894455&amp;acadyear=2567&amp;semester=2&amp;avs1007269091=104" TargetMode="External"/><Relationship Id="rId52" Type="http://schemas.openxmlformats.org/officeDocument/2006/relationships/hyperlink" Target="https://reg.mju.ac.th/registrar/class_info_2.asp?backto=home&amp;option=0&amp;courseid=8895525&amp;acadyear=2567&amp;semester=2&amp;avs1007269091=112" TargetMode="External"/><Relationship Id="rId4" Type="http://schemas.openxmlformats.org/officeDocument/2006/relationships/hyperlink" Target="https://reg.mju.ac.th/registrar/class_info_2.asp?backto=home&amp;option=0&amp;courseid=8899437&amp;acadyear=2567&amp;semester=2&amp;avs1007269091=64" TargetMode="External"/><Relationship Id="rId9" Type="http://schemas.openxmlformats.org/officeDocument/2006/relationships/hyperlink" Target="https://reg.mju.ac.th/registrar/class_info_2.asp?backto=home&amp;option=0&amp;courseid=8897647&amp;acadyear=2567&amp;semester=2&amp;avs1007269091=69" TargetMode="External"/><Relationship Id="rId14" Type="http://schemas.openxmlformats.org/officeDocument/2006/relationships/hyperlink" Target="https://reg.mju.ac.th/registrar/class_info_2.asp?backto=home&amp;option=0&amp;courseid=8897552&amp;acadyear=2567&amp;semester=2&amp;avs1007269091=74" TargetMode="External"/><Relationship Id="rId22" Type="http://schemas.openxmlformats.org/officeDocument/2006/relationships/hyperlink" Target="https://reg.mju.ac.th/registrar/class_info_2.asp?backto=home&amp;option=0&amp;courseid=8898824&amp;acadyear=2567&amp;semester=2&amp;avs1007269091=82" TargetMode="External"/><Relationship Id="rId27" Type="http://schemas.openxmlformats.org/officeDocument/2006/relationships/hyperlink" Target="https://reg.mju.ac.th/registrar/class_info_2.asp?backto=home&amp;option=0&amp;courseid=8898825&amp;acadyear=2567&amp;semester=2&amp;avs1007269091=87" TargetMode="External"/><Relationship Id="rId30" Type="http://schemas.openxmlformats.org/officeDocument/2006/relationships/hyperlink" Target="https://reg.mju.ac.th/registrar/class_info_2.asp?backto=home&amp;option=0&amp;courseid=8895937&amp;acadyear=2567&amp;semester=2&amp;avs1007269091=90" TargetMode="External"/><Relationship Id="rId35" Type="http://schemas.openxmlformats.org/officeDocument/2006/relationships/hyperlink" Target="https://reg.mju.ac.th/registrar/class_info_2.asp?backto=home&amp;option=0&amp;courseid=8895938&amp;acadyear=2567&amp;semester=2&amp;avs1007269091=95" TargetMode="External"/><Relationship Id="rId43" Type="http://schemas.openxmlformats.org/officeDocument/2006/relationships/hyperlink" Target="https://reg.mju.ac.th/registrar/class_info_2.asp?backto=home&amp;option=0&amp;courseid=8898532&amp;acadyear=2567&amp;semester=2&amp;avs1007269091=103" TargetMode="External"/><Relationship Id="rId48" Type="http://schemas.openxmlformats.org/officeDocument/2006/relationships/hyperlink" Target="https://reg.mju.ac.th/registrar/class_info_2.asp?backto=home&amp;option=0&amp;courseid=8894970&amp;acadyear=2567&amp;semester=2&amp;avs1007269091=108" TargetMode="External"/><Relationship Id="rId8" Type="http://schemas.openxmlformats.org/officeDocument/2006/relationships/hyperlink" Target="https://reg.mju.ac.th/registrar/class_info_2.asp?backto=home&amp;option=0&amp;courseid=8897540&amp;acadyear=2567&amp;semester=2&amp;avs1007269091=68" TargetMode="External"/><Relationship Id="rId51" Type="http://schemas.openxmlformats.org/officeDocument/2006/relationships/hyperlink" Target="https://reg.mju.ac.th/registrar/class_info_2.asp?backto=home&amp;option=0&amp;courseid=8893188&amp;acadyear=2567&amp;semester=2&amp;avs1007269091=111" TargetMode="External"/><Relationship Id="rId3" Type="http://schemas.openxmlformats.org/officeDocument/2006/relationships/hyperlink" Target="https://reg.mju.ac.th/registrar/class_info_2.asp?backto=home&amp;option=0&amp;courseid=8899320&amp;acadyear=2567&amp;semester=2&amp;avs1007269091=63" TargetMode="External"/><Relationship Id="rId12" Type="http://schemas.openxmlformats.org/officeDocument/2006/relationships/hyperlink" Target="https://reg.mju.ac.th/registrar/class_info_2.asp?backto=home&amp;option=0&amp;courseid=8897576&amp;acadyear=2567&amp;semester=2&amp;avs1007269091=72" TargetMode="External"/><Relationship Id="rId17" Type="http://schemas.openxmlformats.org/officeDocument/2006/relationships/hyperlink" Target="https://reg.mju.ac.th/registrar/class_info_2.asp?backto=home&amp;option=0&amp;courseid=8897642&amp;acadyear=2567&amp;semester=2&amp;avs1007269091=77" TargetMode="External"/><Relationship Id="rId25" Type="http://schemas.openxmlformats.org/officeDocument/2006/relationships/hyperlink" Target="https://reg.mju.ac.th/registrar/class_info_2.asp?backto=home&amp;option=0&amp;courseid=8899410&amp;acadyear=2567&amp;semester=2&amp;avs1007269091=85" TargetMode="External"/><Relationship Id="rId33" Type="http://schemas.openxmlformats.org/officeDocument/2006/relationships/hyperlink" Target="https://reg.mju.ac.th/registrar/class_info_2.asp?backto=home&amp;option=0&amp;courseid=8895941&amp;acadyear=2567&amp;semester=2&amp;avs1007269091=93" TargetMode="External"/><Relationship Id="rId38" Type="http://schemas.openxmlformats.org/officeDocument/2006/relationships/hyperlink" Target="https://reg.mju.ac.th/registrar/class_info_2.asp?backto=home&amp;option=0&amp;courseid=8895982&amp;acadyear=2567&amp;semester=2&amp;avs1007269091=98" TargetMode="External"/><Relationship Id="rId46" Type="http://schemas.openxmlformats.org/officeDocument/2006/relationships/hyperlink" Target="https://reg.mju.ac.th/registrar/class_info_2.asp?backto=home&amp;option=0&amp;courseid=8894970&amp;acadyear=2567&amp;semester=2&amp;avs1007269091=106" TargetMode="External"/><Relationship Id="rId20" Type="http://schemas.openxmlformats.org/officeDocument/2006/relationships/hyperlink" Target="https://reg.mju.ac.th/registrar/class_info_2.asp?backto=home&amp;option=0&amp;courseid=8899407&amp;acadyear=2567&amp;semester=2&amp;avs1007269091=80" TargetMode="External"/><Relationship Id="rId41" Type="http://schemas.openxmlformats.org/officeDocument/2006/relationships/hyperlink" Target="https://reg.mju.ac.th/registrar/class_info_2.asp?backto=home&amp;option=0&amp;courseid=8897809&amp;acadyear=2567&amp;semester=2&amp;avs1007269091=101" TargetMode="External"/><Relationship Id="rId1" Type="http://schemas.openxmlformats.org/officeDocument/2006/relationships/hyperlink" Target="https://reg.mju.ac.th/registrar/class_info_2.asp?backto=home&amp;option=0&amp;courseid=8896093&amp;acadyear=2567&amp;semester=2&amp;avs1007269091=61" TargetMode="External"/><Relationship Id="rId6" Type="http://schemas.openxmlformats.org/officeDocument/2006/relationships/hyperlink" Target="https://reg.mju.ac.th/registrar/class_info_2.asp?backto=home&amp;option=0&amp;courseid=8897388&amp;acadyear=2567&amp;semester=2&amp;avs1007269091=66" TargetMode="External"/><Relationship Id="rId15" Type="http://schemas.openxmlformats.org/officeDocument/2006/relationships/hyperlink" Target="https://reg.mju.ac.th/registrar/class_info_2.asp?backto=home&amp;option=0&amp;courseid=8897640&amp;acadyear=2567&amp;semester=2&amp;avs1007269091=75" TargetMode="External"/><Relationship Id="rId23" Type="http://schemas.openxmlformats.org/officeDocument/2006/relationships/hyperlink" Target="https://reg.mju.ac.th/registrar/class_info_2.asp?backto=home&amp;option=0&amp;courseid=8899405&amp;acadyear=2567&amp;semester=2&amp;avs1007269091=83" TargetMode="External"/><Relationship Id="rId28" Type="http://schemas.openxmlformats.org/officeDocument/2006/relationships/hyperlink" Target="https://reg.mju.ac.th/registrar/class_info_2.asp?backto=home&amp;option=0&amp;courseid=8899412&amp;acadyear=2567&amp;semester=2&amp;avs1007269091=88" TargetMode="External"/><Relationship Id="rId36" Type="http://schemas.openxmlformats.org/officeDocument/2006/relationships/hyperlink" Target="https://reg.mju.ac.th/registrar/class_info_2.asp?backto=home&amp;option=0&amp;courseid=8895950&amp;acadyear=2567&amp;semester=2&amp;avs1007269091=96" TargetMode="External"/><Relationship Id="rId49" Type="http://schemas.openxmlformats.org/officeDocument/2006/relationships/hyperlink" Target="https://reg.mju.ac.th/registrar/class_info_2.asp?backto=home&amp;option=0&amp;courseid=8894970&amp;acadyear=2567&amp;semester=2&amp;avs1007269091=109" TargetMode="External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g.mju.ac.th/registrar/class_info_2.asp?backto=home&amp;option=0&amp;courseid=8895939&amp;acadyear=2567&amp;semester=1&amp;avs1007269091=129" TargetMode="External"/><Relationship Id="rId18" Type="http://schemas.openxmlformats.org/officeDocument/2006/relationships/hyperlink" Target="https://reg.mju.ac.th/registrar/class_info_2.asp?backto=home&amp;option=0&amp;courseid=8895987&amp;acadyear=2567&amp;semester=1&amp;avs1007269091=134" TargetMode="External"/><Relationship Id="rId26" Type="http://schemas.openxmlformats.org/officeDocument/2006/relationships/hyperlink" Target="https://reg.mju.ac.th/registrar/class_info_2.asp?backto=home&amp;option=0&amp;courseid=8896287&amp;acadyear=2567&amp;semester=1&amp;avs1007269091=142" TargetMode="External"/><Relationship Id="rId3" Type="http://schemas.openxmlformats.org/officeDocument/2006/relationships/hyperlink" Target="https://reg.mju.ac.th/registrar/class_info_2.asp?backto=home&amp;option=0&amp;courseid=8896780&amp;acadyear=2567&amp;semester=1&amp;avs1007269091=119" TargetMode="External"/><Relationship Id="rId21" Type="http://schemas.openxmlformats.org/officeDocument/2006/relationships/hyperlink" Target="https://reg.mju.ac.th/registrar/class_info_2.asp?backto=home&amp;option=0&amp;courseid=8895938&amp;acadyear=2567&amp;semester=1&amp;avs1007269091=137" TargetMode="External"/><Relationship Id="rId34" Type="http://schemas.openxmlformats.org/officeDocument/2006/relationships/hyperlink" Target="https://reg.mju.ac.th/registrar/class_info_2.asp?backto=home&amp;option=0&amp;courseid=8895526&amp;acadyear=2567&amp;semester=1&amp;avs1007269091=150" TargetMode="External"/><Relationship Id="rId7" Type="http://schemas.openxmlformats.org/officeDocument/2006/relationships/hyperlink" Target="https://reg.mju.ac.th/registrar/class_info_2.asp?backto=home&amp;option=0&amp;courseid=8897781&amp;acadyear=2567&amp;semester=1&amp;avs1007269091=123" TargetMode="External"/><Relationship Id="rId12" Type="http://schemas.openxmlformats.org/officeDocument/2006/relationships/hyperlink" Target="https://reg.mju.ac.th/registrar/class_info_2.asp?backto=home&amp;option=0&amp;courseid=8895937&amp;acadyear=2567&amp;semester=1&amp;avs1007269091=128" TargetMode="External"/><Relationship Id="rId17" Type="http://schemas.openxmlformats.org/officeDocument/2006/relationships/hyperlink" Target="https://reg.mju.ac.th/registrar/class_info_2.asp?backto=home&amp;option=0&amp;courseid=8895941&amp;acadyear=2567&amp;semester=1&amp;avs1007269091=133" TargetMode="External"/><Relationship Id="rId25" Type="http://schemas.openxmlformats.org/officeDocument/2006/relationships/hyperlink" Target="https://reg.mju.ac.th/registrar/class_info_2.asp?backto=home&amp;option=0&amp;courseid=8896287&amp;acadyear=2567&amp;semester=1&amp;avs1007269091=141" TargetMode="External"/><Relationship Id="rId33" Type="http://schemas.openxmlformats.org/officeDocument/2006/relationships/hyperlink" Target="https://reg.mju.ac.th/registrar/class_info_2.asp?backto=home&amp;option=0&amp;courseid=8895535&amp;acadyear=2567&amp;semester=1&amp;avs1007269091=149" TargetMode="External"/><Relationship Id="rId2" Type="http://schemas.openxmlformats.org/officeDocument/2006/relationships/hyperlink" Target="https://reg.mju.ac.th/registrar/class_info_2.asp?backto=home&amp;option=0&amp;courseid=8897798&amp;acadyear=2567&amp;semester=1&amp;avs1007269091=118" TargetMode="External"/><Relationship Id="rId16" Type="http://schemas.openxmlformats.org/officeDocument/2006/relationships/hyperlink" Target="https://reg.mju.ac.th/registrar/class_info_2.asp?backto=home&amp;option=0&amp;courseid=8895986&amp;acadyear=2567&amp;semester=1&amp;avs1007269091=132" TargetMode="External"/><Relationship Id="rId20" Type="http://schemas.openxmlformats.org/officeDocument/2006/relationships/hyperlink" Target="https://reg.mju.ac.th/registrar/class_info_2.asp?backto=home&amp;option=0&amp;courseid=8896003&amp;acadyear=2567&amp;semester=1&amp;avs1007269091=136" TargetMode="External"/><Relationship Id="rId29" Type="http://schemas.openxmlformats.org/officeDocument/2006/relationships/hyperlink" Target="https://reg.mju.ac.th/registrar/class_info_2.asp?backto=home&amp;option=0&amp;courseid=8892980&amp;acadyear=2567&amp;semester=1&amp;avs1007269091=145" TargetMode="External"/><Relationship Id="rId1" Type="http://schemas.openxmlformats.org/officeDocument/2006/relationships/hyperlink" Target="https://reg.mju.ac.th/registrar/class_info_2.asp?backto=home&amp;option=0&amp;courseid=8897796&amp;acadyear=2567&amp;semester=1&amp;avs1007269091=117" TargetMode="External"/><Relationship Id="rId6" Type="http://schemas.openxmlformats.org/officeDocument/2006/relationships/hyperlink" Target="https://reg.mju.ac.th/registrar/class_info_2.asp?backto=home&amp;option=0&amp;courseid=8896790&amp;acadyear=2567&amp;semester=1&amp;avs1007269091=122" TargetMode="External"/><Relationship Id="rId11" Type="http://schemas.openxmlformats.org/officeDocument/2006/relationships/hyperlink" Target="https://reg.mju.ac.th/registrar/class_info_2.asp?backto=home&amp;option=0&amp;courseid=8897788&amp;acadyear=2567&amp;semester=1&amp;avs1007269091=127" TargetMode="External"/><Relationship Id="rId24" Type="http://schemas.openxmlformats.org/officeDocument/2006/relationships/hyperlink" Target="https://reg.mju.ac.th/registrar/class_info_2.asp?backto=home&amp;option=0&amp;courseid=8895982&amp;acadyear=2567&amp;semester=1&amp;avs1007269091=140" TargetMode="External"/><Relationship Id="rId32" Type="http://schemas.openxmlformats.org/officeDocument/2006/relationships/hyperlink" Target="https://reg.mju.ac.th/registrar/class_info_2.asp?backto=home&amp;option=0&amp;courseid=8895531&amp;acadyear=2567&amp;semester=1&amp;avs1007269091=148" TargetMode="External"/><Relationship Id="rId5" Type="http://schemas.openxmlformats.org/officeDocument/2006/relationships/hyperlink" Target="https://reg.mju.ac.th/registrar/class_info_2.asp?backto=home&amp;option=0&amp;courseid=8896789&amp;acadyear=2567&amp;semester=1&amp;avs1007269091=121" TargetMode="External"/><Relationship Id="rId15" Type="http://schemas.openxmlformats.org/officeDocument/2006/relationships/hyperlink" Target="https://reg.mju.ac.th/registrar/class_info_2.asp?backto=home&amp;option=0&amp;courseid=8895985&amp;acadyear=2567&amp;semester=1&amp;avs1007269091=131" TargetMode="External"/><Relationship Id="rId23" Type="http://schemas.openxmlformats.org/officeDocument/2006/relationships/hyperlink" Target="https://reg.mju.ac.th/registrar/class_info_2.asp?backto=home&amp;option=0&amp;courseid=8895980&amp;acadyear=2567&amp;semester=1&amp;avs1007269091=139" TargetMode="External"/><Relationship Id="rId28" Type="http://schemas.openxmlformats.org/officeDocument/2006/relationships/hyperlink" Target="https://reg.mju.ac.th/registrar/class_info_2.asp?backto=home&amp;option=0&amp;courseid=8894438&amp;acadyear=2567&amp;semester=1&amp;avs1007269091=144" TargetMode="External"/><Relationship Id="rId10" Type="http://schemas.openxmlformats.org/officeDocument/2006/relationships/hyperlink" Target="https://reg.mju.ac.th/registrar/class_info_2.asp?backto=home&amp;option=0&amp;courseid=8897794&amp;acadyear=2567&amp;semester=1&amp;avs1007269091=126" TargetMode="External"/><Relationship Id="rId19" Type="http://schemas.openxmlformats.org/officeDocument/2006/relationships/hyperlink" Target="https://reg.mju.ac.th/registrar/class_info_2.asp?backto=home&amp;option=0&amp;courseid=8895999&amp;acadyear=2567&amp;semester=1&amp;avs1007269091=135" TargetMode="External"/><Relationship Id="rId31" Type="http://schemas.openxmlformats.org/officeDocument/2006/relationships/hyperlink" Target="https://reg.mju.ac.th/registrar/class_info_2.asp?backto=home&amp;option=0&amp;courseid=8895524&amp;acadyear=2567&amp;semester=1&amp;avs1007269091=147" TargetMode="External"/><Relationship Id="rId4" Type="http://schemas.openxmlformats.org/officeDocument/2006/relationships/hyperlink" Target="https://reg.mju.ac.th/registrar/class_info_2.asp?backto=home&amp;option=0&amp;courseid=8896788&amp;acadyear=2567&amp;semester=1&amp;avs1007269091=120" TargetMode="External"/><Relationship Id="rId9" Type="http://schemas.openxmlformats.org/officeDocument/2006/relationships/hyperlink" Target="https://reg.mju.ac.th/registrar/class_info_2.asp?backto=home&amp;option=0&amp;courseid=8897793&amp;acadyear=2567&amp;semester=1&amp;avs1007269091=125" TargetMode="External"/><Relationship Id="rId14" Type="http://schemas.openxmlformats.org/officeDocument/2006/relationships/hyperlink" Target="https://reg.mju.ac.th/registrar/class_info_2.asp?backto=home&amp;option=0&amp;courseid=8895940&amp;acadyear=2567&amp;semester=1&amp;avs1007269091=130" TargetMode="External"/><Relationship Id="rId22" Type="http://schemas.openxmlformats.org/officeDocument/2006/relationships/hyperlink" Target="https://reg.mju.ac.th/registrar/class_info_2.asp?backto=home&amp;option=0&amp;courseid=8895979&amp;acadyear=2567&amp;semester=1&amp;avs1007269091=138" TargetMode="External"/><Relationship Id="rId27" Type="http://schemas.openxmlformats.org/officeDocument/2006/relationships/hyperlink" Target="https://reg.mju.ac.th/registrar/class_info_2.asp?backto=home&amp;option=0&amp;courseid=8892399&amp;acadyear=2567&amp;semester=1&amp;avs1007269091=143" TargetMode="External"/><Relationship Id="rId30" Type="http://schemas.openxmlformats.org/officeDocument/2006/relationships/hyperlink" Target="https://reg.mju.ac.th/registrar/class_info_2.asp?backto=home&amp;option=0&amp;courseid=8895148&amp;acadyear=2567&amp;semester=1&amp;avs1007269091=146" TargetMode="External"/><Relationship Id="rId35" Type="http://schemas.openxmlformats.org/officeDocument/2006/relationships/hyperlink" Target="https://reg.mju.ac.th/registrar/class_info_2.asp?backto=home&amp;option=0&amp;courseid=8895527&amp;acadyear=2567&amp;semester=1&amp;avs1007269091=151" TargetMode="External"/><Relationship Id="rId8" Type="http://schemas.openxmlformats.org/officeDocument/2006/relationships/hyperlink" Target="https://reg.mju.ac.th/registrar/class_info_2.asp?backto=home&amp;option=0&amp;courseid=8897783&amp;acadyear=2567&amp;semester=1&amp;avs1007269091=124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7778&amp;acadyear=2567&amp;semester=2&amp;avs1007269091=159" TargetMode="External"/><Relationship Id="rId13" Type="http://schemas.openxmlformats.org/officeDocument/2006/relationships/hyperlink" Target="https://reg.mju.ac.th/registrar/class_info_2.asp?backto=home&amp;option=0&amp;courseid=8895951&amp;acadyear=2567&amp;semester=2&amp;avs1007269091=164" TargetMode="External"/><Relationship Id="rId18" Type="http://schemas.openxmlformats.org/officeDocument/2006/relationships/hyperlink" Target="https://reg.mju.ac.th/registrar/class_info_2.asp?backto=home&amp;option=0&amp;courseid=8895950&amp;acadyear=2567&amp;semester=2&amp;avs1007269091=169" TargetMode="External"/><Relationship Id="rId26" Type="http://schemas.openxmlformats.org/officeDocument/2006/relationships/hyperlink" Target="https://reg.mju.ac.th/registrar/class_info_2.asp?backto=home&amp;option=0&amp;courseid=8895525&amp;acadyear=2567&amp;semester=2&amp;avs1007269091=177" TargetMode="External"/><Relationship Id="rId3" Type="http://schemas.openxmlformats.org/officeDocument/2006/relationships/hyperlink" Target="https://reg.mju.ac.th/registrar/class_info_2.asp?backto=home&amp;option=0&amp;courseid=8899535&amp;acadyear=2567&amp;semester=2&amp;avs1007269091=154" TargetMode="External"/><Relationship Id="rId21" Type="http://schemas.openxmlformats.org/officeDocument/2006/relationships/hyperlink" Target="https://reg.mju.ac.th/registrar/class_info_2.asp?backto=home&amp;option=0&amp;courseid=8896287&amp;acadyear=2567&amp;semester=2&amp;avs1007269091=172" TargetMode="External"/><Relationship Id="rId7" Type="http://schemas.openxmlformats.org/officeDocument/2006/relationships/hyperlink" Target="https://reg.mju.ac.th/registrar/class_info_2.asp?backto=home&amp;option=0&amp;courseid=8897797&amp;acadyear=2567&amp;semester=2&amp;avs1007269091=158" TargetMode="External"/><Relationship Id="rId12" Type="http://schemas.openxmlformats.org/officeDocument/2006/relationships/hyperlink" Target="https://reg.mju.ac.th/registrar/class_info_2.asp?backto=home&amp;option=0&amp;courseid=8897788&amp;acadyear=2567&amp;semester=2&amp;avs1007269091=163" TargetMode="External"/><Relationship Id="rId17" Type="http://schemas.openxmlformats.org/officeDocument/2006/relationships/hyperlink" Target="https://reg.mju.ac.th/registrar/class_info_2.asp?backto=home&amp;option=0&amp;courseid=8896003&amp;acadyear=2567&amp;semester=2&amp;avs1007269091=168" TargetMode="External"/><Relationship Id="rId25" Type="http://schemas.openxmlformats.org/officeDocument/2006/relationships/hyperlink" Target="https://reg.mju.ac.th/registrar/class_info_2.asp?backto=home&amp;option=0&amp;courseid=8892980&amp;acadyear=2567&amp;semester=2&amp;avs1007269091=176" TargetMode="External"/><Relationship Id="rId2" Type="http://schemas.openxmlformats.org/officeDocument/2006/relationships/hyperlink" Target="https://reg.mju.ac.th/registrar/class_info_2.asp?backto=home&amp;option=0&amp;courseid=8899533&amp;acadyear=2567&amp;semester=2&amp;avs1007269091=153" TargetMode="External"/><Relationship Id="rId16" Type="http://schemas.openxmlformats.org/officeDocument/2006/relationships/hyperlink" Target="https://reg.mju.ac.th/registrar/class_info_2.asp?backto=home&amp;option=0&amp;courseid=8895987&amp;acadyear=2567&amp;semester=2&amp;avs1007269091=167" TargetMode="External"/><Relationship Id="rId20" Type="http://schemas.openxmlformats.org/officeDocument/2006/relationships/hyperlink" Target="https://reg.mju.ac.th/registrar/class_info_2.asp?backto=home&amp;option=0&amp;courseid=8895982&amp;acadyear=2567&amp;semester=2&amp;avs1007269091=171" TargetMode="External"/><Relationship Id="rId1" Type="http://schemas.openxmlformats.org/officeDocument/2006/relationships/hyperlink" Target="https://reg.mju.ac.th/registrar/class_info_2.asp?backto=home&amp;option=0&amp;courseid=8899532&amp;acadyear=2567&amp;semester=2&amp;avs1007269091=152" TargetMode="External"/><Relationship Id="rId6" Type="http://schemas.openxmlformats.org/officeDocument/2006/relationships/hyperlink" Target="https://reg.mju.ac.th/registrar/class_info_2.asp?backto=home&amp;option=0&amp;courseid=8896794&amp;acadyear=2567&amp;semester=2&amp;avs1007269091=157" TargetMode="External"/><Relationship Id="rId11" Type="http://schemas.openxmlformats.org/officeDocument/2006/relationships/hyperlink" Target="https://reg.mju.ac.th/registrar/class_info_2.asp?backto=home&amp;option=0&amp;courseid=8897794&amp;acadyear=2567&amp;semester=2&amp;avs1007269091=162" TargetMode="External"/><Relationship Id="rId24" Type="http://schemas.openxmlformats.org/officeDocument/2006/relationships/hyperlink" Target="https://reg.mju.ac.th/registrar/class_info_2.asp?backto=home&amp;option=0&amp;courseid=8894438&amp;acadyear=2567&amp;semester=2&amp;avs1007269091=175" TargetMode="External"/><Relationship Id="rId5" Type="http://schemas.openxmlformats.org/officeDocument/2006/relationships/hyperlink" Target="https://reg.mju.ac.th/registrar/class_info_2.asp?backto=home&amp;option=0&amp;courseid=8897795&amp;acadyear=2567&amp;semester=2&amp;avs1007269091=156" TargetMode="External"/><Relationship Id="rId15" Type="http://schemas.openxmlformats.org/officeDocument/2006/relationships/hyperlink" Target="https://reg.mju.ac.th/registrar/class_info_2.asp?backto=home&amp;option=0&amp;courseid=8895986&amp;acadyear=2567&amp;semester=2&amp;avs1007269091=166" TargetMode="External"/><Relationship Id="rId23" Type="http://schemas.openxmlformats.org/officeDocument/2006/relationships/hyperlink" Target="https://reg.mju.ac.th/registrar/class_info_2.asp?backto=home&amp;option=0&amp;courseid=8892399&amp;acadyear=2567&amp;semester=2&amp;avs1007269091=174" TargetMode="External"/><Relationship Id="rId10" Type="http://schemas.openxmlformats.org/officeDocument/2006/relationships/hyperlink" Target="https://reg.mju.ac.th/registrar/class_info_2.asp?backto=home&amp;option=0&amp;courseid=8897794&amp;acadyear=2567&amp;semester=2&amp;avs1007269091=161" TargetMode="External"/><Relationship Id="rId19" Type="http://schemas.openxmlformats.org/officeDocument/2006/relationships/hyperlink" Target="https://reg.mju.ac.th/registrar/class_info_2.asp?backto=home&amp;option=0&amp;courseid=8895980&amp;acadyear=2567&amp;semester=2&amp;avs1007269091=170" TargetMode="External"/><Relationship Id="rId4" Type="http://schemas.openxmlformats.org/officeDocument/2006/relationships/hyperlink" Target="https://reg.mju.ac.th/registrar/class_info_2.asp?backto=home&amp;option=0&amp;courseid=8899534&amp;acadyear=2567&amp;semester=2&amp;avs1007269091=155" TargetMode="External"/><Relationship Id="rId9" Type="http://schemas.openxmlformats.org/officeDocument/2006/relationships/hyperlink" Target="https://reg.mju.ac.th/registrar/class_info_2.asp?backto=home&amp;option=0&amp;courseid=8897779&amp;acadyear=2567&amp;semester=2&amp;avs1007269091=160" TargetMode="External"/><Relationship Id="rId14" Type="http://schemas.openxmlformats.org/officeDocument/2006/relationships/hyperlink" Target="https://reg.mju.ac.th/registrar/class_info_2.asp?backto=home&amp;option=0&amp;courseid=8895985&amp;acadyear=2567&amp;semester=2&amp;avs1007269091=165" TargetMode="External"/><Relationship Id="rId22" Type="http://schemas.openxmlformats.org/officeDocument/2006/relationships/hyperlink" Target="https://reg.mju.ac.th/registrar/class_info_2.asp?backto=home&amp;option=0&amp;courseid=8896287&amp;acadyear=2567&amp;semester=2&amp;avs1007269091=173" TargetMode="External"/><Relationship Id="rId27" Type="http://schemas.openxmlformats.org/officeDocument/2006/relationships/hyperlink" Target="https://reg.mju.ac.th/registrar/class_info_2.asp?backto=home&amp;option=0&amp;courseid=8895527&amp;acadyear=2567&amp;semester=2&amp;avs1007269091=178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https://reg.mju.ac.th/registrar/class_info_2.asp?backto=home&amp;option=0&amp;courseid=8895958&amp;acadyear=2567&amp;semester=1&amp;avs1007269091=201" TargetMode="External"/><Relationship Id="rId18" Type="http://schemas.openxmlformats.org/officeDocument/2006/relationships/hyperlink" Target="https://reg.mju.ac.th/registrar/class_info_2.asp?backto=home&amp;option=0&amp;courseid=8895961&amp;acadyear=2567&amp;semester=1&amp;avs1007269091=206" TargetMode="External"/><Relationship Id="rId26" Type="http://schemas.openxmlformats.org/officeDocument/2006/relationships/hyperlink" Target="https://reg.mju.ac.th/registrar/class_info_2.asp?backto=home&amp;option=0&amp;courseid=8892289&amp;acadyear=2567&amp;semester=1&amp;avs1007269091=214" TargetMode="External"/><Relationship Id="rId3" Type="http://schemas.openxmlformats.org/officeDocument/2006/relationships/hyperlink" Target="https://reg.mju.ac.th/registrar/class_info_2.asp?backto=home&amp;option=0&amp;courseid=8899318&amp;acadyear=2567&amp;semester=1&amp;avs1007269091=191" TargetMode="External"/><Relationship Id="rId21" Type="http://schemas.openxmlformats.org/officeDocument/2006/relationships/hyperlink" Target="https://reg.mju.ac.th/registrar/class_info_2.asp?backto=home&amp;option=0&amp;courseid=8895964&amp;acadyear=2567&amp;semester=1&amp;avs1007269091=209" TargetMode="External"/><Relationship Id="rId7" Type="http://schemas.openxmlformats.org/officeDocument/2006/relationships/hyperlink" Target="https://reg.mju.ac.th/registrar/class_info_2.asp?backto=home&amp;option=0&amp;courseid=8895720&amp;acadyear=2567&amp;semester=1&amp;avs1007269091=195" TargetMode="External"/><Relationship Id="rId12" Type="http://schemas.openxmlformats.org/officeDocument/2006/relationships/hyperlink" Target="https://reg.mju.ac.th/registrar/class_info_2.asp?backto=home&amp;option=0&amp;courseid=8895957&amp;acadyear=2567&amp;semester=1&amp;avs1007269091=200" TargetMode="External"/><Relationship Id="rId17" Type="http://schemas.openxmlformats.org/officeDocument/2006/relationships/hyperlink" Target="https://reg.mju.ac.th/registrar/class_info_2.asp?backto=home&amp;option=0&amp;courseid=8895954&amp;acadyear=2567&amp;semester=1&amp;avs1007269091=205" TargetMode="External"/><Relationship Id="rId25" Type="http://schemas.openxmlformats.org/officeDocument/2006/relationships/hyperlink" Target="https://reg.mju.ac.th/registrar/class_info_2.asp?backto=home&amp;option=0&amp;courseid=8897812&amp;acadyear=2567&amp;semester=1&amp;avs1007269091=213" TargetMode="External"/><Relationship Id="rId33" Type="http://schemas.openxmlformats.org/officeDocument/2006/relationships/hyperlink" Target="https://reg.mju.ac.th/registrar/class_info_2.asp?backto=home&amp;option=0&amp;courseid=8894965&amp;acadyear=2567&amp;semester=1&amp;avs1007269091=221" TargetMode="External"/><Relationship Id="rId2" Type="http://schemas.openxmlformats.org/officeDocument/2006/relationships/hyperlink" Target="https://reg.mju.ac.th/registrar/class_info_2.asp?backto=home&amp;option=0&amp;courseid=8899317&amp;acadyear=2567&amp;semester=1&amp;avs1007269091=190" TargetMode="External"/><Relationship Id="rId16" Type="http://schemas.openxmlformats.org/officeDocument/2006/relationships/hyperlink" Target="https://reg.mju.ac.th/registrar/class_info_2.asp?backto=home&amp;option=0&amp;courseid=8895944&amp;acadyear=2567&amp;semester=1&amp;avs1007269091=204" TargetMode="External"/><Relationship Id="rId20" Type="http://schemas.openxmlformats.org/officeDocument/2006/relationships/hyperlink" Target="https://reg.mju.ac.th/registrar/class_info_2.asp?backto=home&amp;option=0&amp;courseid=8895963&amp;acadyear=2567&amp;semester=1&amp;avs1007269091=208" TargetMode="External"/><Relationship Id="rId29" Type="http://schemas.openxmlformats.org/officeDocument/2006/relationships/hyperlink" Target="https://reg.mju.ac.th/registrar/class_info_2.asp?backto=home&amp;option=0&amp;courseid=8894459&amp;acadyear=2567&amp;semester=1&amp;avs1007269091=217" TargetMode="External"/><Relationship Id="rId1" Type="http://schemas.openxmlformats.org/officeDocument/2006/relationships/hyperlink" Target="https://reg.mju.ac.th/registrar/class_info_2.asp?backto=home&amp;option=0&amp;courseid=8899316&amp;acadyear=2567&amp;semester=1&amp;avs1007269091=189" TargetMode="External"/><Relationship Id="rId6" Type="http://schemas.openxmlformats.org/officeDocument/2006/relationships/hyperlink" Target="https://reg.mju.ac.th/registrar/class_info_2.asp?backto=home&amp;option=0&amp;courseid=8895723&amp;acadyear=2567&amp;semester=1&amp;avs1007269091=194" TargetMode="External"/><Relationship Id="rId11" Type="http://schemas.openxmlformats.org/officeDocument/2006/relationships/hyperlink" Target="https://reg.mju.ac.th/registrar/class_info_2.asp?backto=home&amp;option=0&amp;courseid=8895953&amp;acadyear=2567&amp;semester=1&amp;avs1007269091=199" TargetMode="External"/><Relationship Id="rId24" Type="http://schemas.openxmlformats.org/officeDocument/2006/relationships/hyperlink" Target="https://reg.mju.ac.th/registrar/class_info_2.asp?backto=home&amp;option=0&amp;courseid=8898542&amp;acadyear=2567&amp;semester=1&amp;avs1007269091=212" TargetMode="External"/><Relationship Id="rId32" Type="http://schemas.openxmlformats.org/officeDocument/2006/relationships/hyperlink" Target="https://reg.mju.ac.th/registrar/class_info_2.asp?backto=home&amp;option=0&amp;courseid=8894964&amp;acadyear=2567&amp;semester=1&amp;avs1007269091=220" TargetMode="External"/><Relationship Id="rId5" Type="http://schemas.openxmlformats.org/officeDocument/2006/relationships/hyperlink" Target="https://reg.mju.ac.th/registrar/class_info_2.asp?backto=home&amp;option=0&amp;courseid=8895716&amp;acadyear=2567&amp;semester=1&amp;avs1007269091=193" TargetMode="External"/><Relationship Id="rId15" Type="http://schemas.openxmlformats.org/officeDocument/2006/relationships/hyperlink" Target="https://reg.mju.ac.th/registrar/class_info_2.asp?backto=home&amp;option=0&amp;courseid=8895960&amp;acadyear=2567&amp;semester=1&amp;avs1007269091=203" TargetMode="External"/><Relationship Id="rId23" Type="http://schemas.openxmlformats.org/officeDocument/2006/relationships/hyperlink" Target="https://reg.mju.ac.th/registrar/class_info_2.asp?backto=home&amp;option=0&amp;courseid=8897811&amp;acadyear=2567&amp;semester=1&amp;avs1007269091=211" TargetMode="External"/><Relationship Id="rId28" Type="http://schemas.openxmlformats.org/officeDocument/2006/relationships/hyperlink" Target="https://reg.mju.ac.th/registrar/class_info_2.asp?backto=home&amp;option=0&amp;courseid=8895308&amp;acadyear=2567&amp;semester=1&amp;avs1007269091=216" TargetMode="External"/><Relationship Id="rId10" Type="http://schemas.openxmlformats.org/officeDocument/2006/relationships/hyperlink" Target="https://reg.mju.ac.th/registrar/class_info_2.asp?backto=home&amp;option=0&amp;courseid=8895943&amp;acadyear=2567&amp;semester=1&amp;avs1007269091=198" TargetMode="External"/><Relationship Id="rId19" Type="http://schemas.openxmlformats.org/officeDocument/2006/relationships/hyperlink" Target="https://reg.mju.ac.th/registrar/class_info_2.asp?backto=home&amp;option=0&amp;courseid=8895963&amp;acadyear=2567&amp;semester=1&amp;avs1007269091=207" TargetMode="External"/><Relationship Id="rId31" Type="http://schemas.openxmlformats.org/officeDocument/2006/relationships/hyperlink" Target="https://reg.mju.ac.th/registrar/class_info_2.asp?backto=home&amp;option=0&amp;courseid=8894956&amp;acadyear=2567&amp;semester=1&amp;avs1007269091=219" TargetMode="External"/><Relationship Id="rId4" Type="http://schemas.openxmlformats.org/officeDocument/2006/relationships/hyperlink" Target="https://reg.mju.ac.th/registrar/class_info_2.asp?backto=home&amp;option=0&amp;courseid=8895738&amp;acadyear=2567&amp;semester=1&amp;avs1007269091=192" TargetMode="External"/><Relationship Id="rId9" Type="http://schemas.openxmlformats.org/officeDocument/2006/relationships/hyperlink" Target="https://reg.mju.ac.th/registrar/class_info_2.asp?backto=home&amp;option=0&amp;courseid=8895942&amp;acadyear=2567&amp;semester=1&amp;avs1007269091=197" TargetMode="External"/><Relationship Id="rId14" Type="http://schemas.openxmlformats.org/officeDocument/2006/relationships/hyperlink" Target="https://reg.mju.ac.th/registrar/class_info_2.asp?backto=home&amp;option=0&amp;courseid=8895959&amp;acadyear=2567&amp;semester=1&amp;avs1007269091=202" TargetMode="External"/><Relationship Id="rId22" Type="http://schemas.openxmlformats.org/officeDocument/2006/relationships/hyperlink" Target="https://reg.mju.ac.th/registrar/class_info_2.asp?backto=home&amp;option=0&amp;courseid=8898533&amp;acadyear=2567&amp;semester=1&amp;avs1007269091=210" TargetMode="External"/><Relationship Id="rId27" Type="http://schemas.openxmlformats.org/officeDocument/2006/relationships/hyperlink" Target="https://reg.mju.ac.th/registrar/class_info_2.asp?backto=home&amp;option=0&amp;courseid=8892467&amp;acadyear=2567&amp;semester=1&amp;avs1007269091=215" TargetMode="External"/><Relationship Id="rId30" Type="http://schemas.openxmlformats.org/officeDocument/2006/relationships/hyperlink" Target="https://reg.mju.ac.th/registrar/class_info_2.asp?backto=home&amp;option=0&amp;courseid=8894946&amp;acadyear=2567&amp;semester=1&amp;avs1007269091=218" TargetMode="External"/><Relationship Id="rId8" Type="http://schemas.openxmlformats.org/officeDocument/2006/relationships/hyperlink" Target="https://reg.mju.ac.th/registrar/class_info_2.asp?backto=home&amp;option=0&amp;courseid=8895727&amp;acadyear=2567&amp;semester=1&amp;avs1007269091=196" TargetMode="External"/></Relationships>
</file>

<file path=xl/worksheets/_rels/sheet24.xml.rels><?xml version="1.0" encoding="UTF-8" standalone="yes"?>
<Relationships xmlns="http://schemas.openxmlformats.org/package/2006/relationships"><Relationship Id="rId13" Type="http://schemas.openxmlformats.org/officeDocument/2006/relationships/hyperlink" Target="https://reg.mju.ac.th/registrar/class_info_2.asp?backto=home&amp;option=0&amp;courseid=8895727&amp;acadyear=2567&amp;semester=2&amp;avs1007269091=237" TargetMode="External"/><Relationship Id="rId18" Type="http://schemas.openxmlformats.org/officeDocument/2006/relationships/hyperlink" Target="https://reg.mju.ac.th/registrar/class_info_2.asp?backto=home&amp;option=0&amp;courseid=8895953&amp;acadyear=2567&amp;semester=2&amp;avs1007269091=242" TargetMode="External"/><Relationship Id="rId26" Type="http://schemas.openxmlformats.org/officeDocument/2006/relationships/hyperlink" Target="https://reg.mju.ac.th/registrar/class_info_2.asp?backto=home&amp;option=0&amp;courseid=8895962&amp;acadyear=2567&amp;semester=2&amp;avs1007269091=250" TargetMode="External"/><Relationship Id="rId39" Type="http://schemas.openxmlformats.org/officeDocument/2006/relationships/hyperlink" Target="https://reg.mju.ac.th/registrar/class_info_2.asp?backto=home&amp;option=0&amp;courseid=8894962&amp;acadyear=2567&amp;semester=2&amp;avs1007269091=263" TargetMode="External"/><Relationship Id="rId21" Type="http://schemas.openxmlformats.org/officeDocument/2006/relationships/hyperlink" Target="https://reg.mju.ac.th/registrar/class_info_2.asp?backto=home&amp;option=0&amp;courseid=8895959&amp;acadyear=2567&amp;semester=2&amp;avs1007269091=245" TargetMode="External"/><Relationship Id="rId34" Type="http://schemas.openxmlformats.org/officeDocument/2006/relationships/hyperlink" Target="https://reg.mju.ac.th/registrar/class_info_2.asp?backto=home&amp;option=0&amp;courseid=8898543&amp;acadyear=2567&amp;semester=2&amp;avs1007269091=258" TargetMode="External"/><Relationship Id="rId7" Type="http://schemas.openxmlformats.org/officeDocument/2006/relationships/hyperlink" Target="https://reg.mju.ac.th/registrar/class_info_2.asp?backto=home&amp;option=0&amp;courseid=8895717&amp;acadyear=2567&amp;semester=2&amp;avs1007269091=231" TargetMode="External"/><Relationship Id="rId2" Type="http://schemas.openxmlformats.org/officeDocument/2006/relationships/hyperlink" Target="https://reg.mju.ac.th/registrar/class_info_2.asp?backto=home&amp;option=0&amp;courseid=8899317&amp;acadyear=2567&amp;semester=2&amp;avs1007269091=226" TargetMode="External"/><Relationship Id="rId16" Type="http://schemas.openxmlformats.org/officeDocument/2006/relationships/hyperlink" Target="https://reg.mju.ac.th/registrar/class_info_2.asp?backto=home&amp;option=0&amp;courseid=8895976&amp;acadyear=2567&amp;semester=2&amp;avs1007269091=240" TargetMode="External"/><Relationship Id="rId20" Type="http://schemas.openxmlformats.org/officeDocument/2006/relationships/hyperlink" Target="https://reg.mju.ac.th/registrar/class_info_2.asp?backto=home&amp;option=0&amp;courseid=8895958&amp;acadyear=2567&amp;semester=2&amp;avs1007269091=244" TargetMode="External"/><Relationship Id="rId29" Type="http://schemas.openxmlformats.org/officeDocument/2006/relationships/hyperlink" Target="https://reg.mju.ac.th/registrar/class_info_2.asp?backto=home&amp;option=0&amp;courseid=8895964&amp;acadyear=2567&amp;semester=2&amp;avs1007269091=253" TargetMode="External"/><Relationship Id="rId41" Type="http://schemas.openxmlformats.org/officeDocument/2006/relationships/hyperlink" Target="https://reg.mju.ac.th/registrar/class_info_2.asp?backto=home&amp;option=0&amp;courseid=8894965&amp;acadyear=2567&amp;semester=2&amp;avs1007269091=265" TargetMode="External"/><Relationship Id="rId1" Type="http://schemas.openxmlformats.org/officeDocument/2006/relationships/hyperlink" Target="https://reg.mju.ac.th/registrar/class_info_2.asp?backto=home&amp;option=0&amp;courseid=8899316&amp;acadyear=2567&amp;semester=2&amp;avs1007269091=225" TargetMode="External"/><Relationship Id="rId6" Type="http://schemas.openxmlformats.org/officeDocument/2006/relationships/hyperlink" Target="https://reg.mju.ac.th/registrar/class_info_2.asp?backto=home&amp;option=0&amp;courseid=8895714&amp;acadyear=2567&amp;semester=2&amp;avs1007269091=230" TargetMode="External"/><Relationship Id="rId11" Type="http://schemas.openxmlformats.org/officeDocument/2006/relationships/hyperlink" Target="https://reg.mju.ac.th/registrar/class_info_2.asp?backto=home&amp;option=0&amp;courseid=8895719&amp;acadyear=2567&amp;semester=2&amp;avs1007269091=235" TargetMode="External"/><Relationship Id="rId24" Type="http://schemas.openxmlformats.org/officeDocument/2006/relationships/hyperlink" Target="https://reg.mju.ac.th/registrar/class_info_2.asp?backto=home&amp;option=0&amp;courseid=8895954&amp;acadyear=2567&amp;semester=2&amp;avs1007269091=248" TargetMode="External"/><Relationship Id="rId32" Type="http://schemas.openxmlformats.org/officeDocument/2006/relationships/hyperlink" Target="https://reg.mju.ac.th/registrar/class_info_2.asp?backto=home&amp;option=0&amp;courseid=8898535&amp;acadyear=2567&amp;semester=2&amp;avs1007269091=256" TargetMode="External"/><Relationship Id="rId37" Type="http://schemas.openxmlformats.org/officeDocument/2006/relationships/hyperlink" Target="https://reg.mju.ac.th/registrar/class_info_2.asp?backto=home&amp;option=0&amp;courseid=8894947&amp;acadyear=2567&amp;semester=2&amp;avs1007269091=261" TargetMode="External"/><Relationship Id="rId40" Type="http://schemas.openxmlformats.org/officeDocument/2006/relationships/hyperlink" Target="https://reg.mju.ac.th/registrar/class_info_2.asp?backto=home&amp;option=0&amp;courseid=8894964&amp;acadyear=2567&amp;semester=2&amp;avs1007269091=264" TargetMode="External"/><Relationship Id="rId5" Type="http://schemas.openxmlformats.org/officeDocument/2006/relationships/hyperlink" Target="https://reg.mju.ac.th/registrar/class_info_2.asp?backto=home&amp;option=0&amp;courseid=8899465&amp;acadyear=2567&amp;semester=2&amp;avs1007269091=229" TargetMode="External"/><Relationship Id="rId15" Type="http://schemas.openxmlformats.org/officeDocument/2006/relationships/hyperlink" Target="https://reg.mju.ac.th/registrar/class_info_2.asp?backto=home&amp;option=0&amp;courseid=8895965&amp;acadyear=2567&amp;semester=2&amp;avs1007269091=239" TargetMode="External"/><Relationship Id="rId23" Type="http://schemas.openxmlformats.org/officeDocument/2006/relationships/hyperlink" Target="https://reg.mju.ac.th/registrar/class_info_2.asp?backto=home&amp;option=0&amp;courseid=8895944&amp;acadyear=2567&amp;semester=2&amp;avs1007269091=247" TargetMode="External"/><Relationship Id="rId28" Type="http://schemas.openxmlformats.org/officeDocument/2006/relationships/hyperlink" Target="https://reg.mju.ac.th/registrar/class_info_2.asp?backto=home&amp;option=0&amp;courseid=8895964&amp;acadyear=2567&amp;semester=2&amp;avs1007269091=252" TargetMode="External"/><Relationship Id="rId36" Type="http://schemas.openxmlformats.org/officeDocument/2006/relationships/hyperlink" Target="https://reg.mju.ac.th/registrar/class_info_2.asp?backto=home&amp;option=0&amp;courseid=8895308&amp;acadyear=2567&amp;semester=2&amp;avs1007269091=260" TargetMode="External"/><Relationship Id="rId10" Type="http://schemas.openxmlformats.org/officeDocument/2006/relationships/hyperlink" Target="https://reg.mju.ac.th/registrar/class_info_2.asp?backto=home&amp;option=0&amp;courseid=8895715&amp;acadyear=2567&amp;semester=2&amp;avs1007269091=234" TargetMode="External"/><Relationship Id="rId19" Type="http://schemas.openxmlformats.org/officeDocument/2006/relationships/hyperlink" Target="https://reg.mju.ac.th/registrar/class_info_2.asp?backto=home&amp;option=0&amp;courseid=8895957&amp;acadyear=2567&amp;semester=2&amp;avs1007269091=243" TargetMode="External"/><Relationship Id="rId31" Type="http://schemas.openxmlformats.org/officeDocument/2006/relationships/hyperlink" Target="https://reg.mju.ac.th/registrar/class_info_2.asp?backto=home&amp;option=0&amp;courseid=8897811&amp;acadyear=2567&amp;semester=2&amp;avs1007269091=255" TargetMode="External"/><Relationship Id="rId4" Type="http://schemas.openxmlformats.org/officeDocument/2006/relationships/hyperlink" Target="https://reg.mju.ac.th/registrar/class_info_2.asp?backto=home&amp;option=0&amp;courseid=8899318&amp;acadyear=2567&amp;semester=2&amp;avs1007269091=228" TargetMode="External"/><Relationship Id="rId9" Type="http://schemas.openxmlformats.org/officeDocument/2006/relationships/hyperlink" Target="https://reg.mju.ac.th/registrar/class_info_2.asp?backto=home&amp;option=0&amp;courseid=8895740&amp;acadyear=2567&amp;semester=2&amp;avs1007269091=233" TargetMode="External"/><Relationship Id="rId14" Type="http://schemas.openxmlformats.org/officeDocument/2006/relationships/hyperlink" Target="https://reg.mju.ac.th/registrar/class_info_2.asp?backto=home&amp;option=0&amp;courseid=8895942&amp;acadyear=2567&amp;semester=2&amp;avs1007269091=238" TargetMode="External"/><Relationship Id="rId22" Type="http://schemas.openxmlformats.org/officeDocument/2006/relationships/hyperlink" Target="https://reg.mju.ac.th/registrar/class_info_2.asp?backto=home&amp;option=0&amp;courseid=8895960&amp;acadyear=2567&amp;semester=2&amp;avs1007269091=246" TargetMode="External"/><Relationship Id="rId27" Type="http://schemas.openxmlformats.org/officeDocument/2006/relationships/hyperlink" Target="https://reg.mju.ac.th/registrar/class_info_2.asp?backto=home&amp;option=0&amp;courseid=8895963&amp;acadyear=2567&amp;semester=2&amp;avs1007269091=251" TargetMode="External"/><Relationship Id="rId30" Type="http://schemas.openxmlformats.org/officeDocument/2006/relationships/hyperlink" Target="https://reg.mju.ac.th/registrar/class_info_2.asp?backto=home&amp;option=0&amp;courseid=8898533&amp;acadyear=2567&amp;semester=2&amp;avs1007269091=254" TargetMode="External"/><Relationship Id="rId35" Type="http://schemas.openxmlformats.org/officeDocument/2006/relationships/hyperlink" Target="https://reg.mju.ac.th/registrar/class_info_2.asp?backto=home&amp;option=0&amp;courseid=8892467&amp;acadyear=2567&amp;semester=2&amp;avs1007269091=259" TargetMode="External"/><Relationship Id="rId8" Type="http://schemas.openxmlformats.org/officeDocument/2006/relationships/hyperlink" Target="https://reg.mju.ac.th/registrar/class_info_2.asp?backto=home&amp;option=0&amp;courseid=8895718&amp;acadyear=2567&amp;semester=2&amp;avs1007269091=232" TargetMode="External"/><Relationship Id="rId3" Type="http://schemas.openxmlformats.org/officeDocument/2006/relationships/hyperlink" Target="https://reg.mju.ac.th/registrar/class_info_2.asp?backto=home&amp;option=0&amp;courseid=8899456&amp;acadyear=2567&amp;semester=2&amp;avs1007269091=227" TargetMode="External"/><Relationship Id="rId12" Type="http://schemas.openxmlformats.org/officeDocument/2006/relationships/hyperlink" Target="https://reg.mju.ac.th/registrar/class_info_2.asp?backto=home&amp;option=0&amp;courseid=8895724&amp;acadyear=2567&amp;semester=2&amp;avs1007269091=236" TargetMode="External"/><Relationship Id="rId17" Type="http://schemas.openxmlformats.org/officeDocument/2006/relationships/hyperlink" Target="https://reg.mju.ac.th/registrar/class_info_2.asp?backto=home&amp;option=0&amp;courseid=8895943&amp;acadyear=2567&amp;semester=2&amp;avs1007269091=241" TargetMode="External"/><Relationship Id="rId25" Type="http://schemas.openxmlformats.org/officeDocument/2006/relationships/hyperlink" Target="https://reg.mju.ac.th/registrar/class_info_2.asp?backto=home&amp;option=0&amp;courseid=8895961&amp;acadyear=2567&amp;semester=2&amp;avs1007269091=249" TargetMode="External"/><Relationship Id="rId33" Type="http://schemas.openxmlformats.org/officeDocument/2006/relationships/hyperlink" Target="https://reg.mju.ac.th/registrar/class_info_2.asp?backto=home&amp;option=0&amp;courseid=8898404&amp;acadyear=2567&amp;semester=2&amp;avs1007269091=257" TargetMode="External"/><Relationship Id="rId38" Type="http://schemas.openxmlformats.org/officeDocument/2006/relationships/hyperlink" Target="https://reg.mju.ac.th/registrar/class_info_2.asp?backto=home&amp;option=0&amp;courseid=8894950&amp;acadyear=2567&amp;semester=2&amp;avs1007269091=262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5943&amp;acadyear=2567&amp;semester=1&amp;avs1007269091=276" TargetMode="External"/><Relationship Id="rId13" Type="http://schemas.openxmlformats.org/officeDocument/2006/relationships/hyperlink" Target="https://reg.mju.ac.th/registrar/class_info_2.asp?backto=home&amp;option=0&amp;courseid=8895960&amp;acadyear=2567&amp;semester=1&amp;avs1007269091=281" TargetMode="External"/><Relationship Id="rId18" Type="http://schemas.openxmlformats.org/officeDocument/2006/relationships/hyperlink" Target="https://reg.mju.ac.th/registrar/class_info_2.asp?backto=home&amp;option=0&amp;courseid=8895963&amp;acadyear=2567&amp;semester=1&amp;avs1007269091=286" TargetMode="External"/><Relationship Id="rId3" Type="http://schemas.openxmlformats.org/officeDocument/2006/relationships/hyperlink" Target="https://reg.mju.ac.th/registrar/class_info_2.asp?backto=home&amp;option=0&amp;courseid=8895727&amp;acadyear=2567&amp;semester=1&amp;avs1007269091=271" TargetMode="External"/><Relationship Id="rId21" Type="http://schemas.openxmlformats.org/officeDocument/2006/relationships/hyperlink" Target="https://reg.mju.ac.th/registrar/class_info_2.asp?backto=home&amp;option=0&amp;courseid=8895964&amp;acadyear=2567&amp;semester=1&amp;avs1007269091=289" TargetMode="External"/><Relationship Id="rId7" Type="http://schemas.openxmlformats.org/officeDocument/2006/relationships/hyperlink" Target="https://reg.mju.ac.th/registrar/class_info_2.asp?backto=home&amp;option=0&amp;courseid=8895976&amp;acadyear=2567&amp;semester=1&amp;avs1007269091=275" TargetMode="External"/><Relationship Id="rId12" Type="http://schemas.openxmlformats.org/officeDocument/2006/relationships/hyperlink" Target="https://reg.mju.ac.th/registrar/class_info_2.asp?backto=home&amp;option=0&amp;courseid=8895959&amp;acadyear=2567&amp;semester=1&amp;avs1007269091=280" TargetMode="External"/><Relationship Id="rId17" Type="http://schemas.openxmlformats.org/officeDocument/2006/relationships/hyperlink" Target="https://reg.mju.ac.th/registrar/class_info_2.asp?backto=home&amp;option=0&amp;courseid=8895962&amp;acadyear=2567&amp;semester=1&amp;avs1007269091=285" TargetMode="External"/><Relationship Id="rId2" Type="http://schemas.openxmlformats.org/officeDocument/2006/relationships/hyperlink" Target="https://reg.mju.ac.th/registrar/class_info_2.asp?backto=home&amp;option=0&amp;courseid=8895725&amp;acadyear=2567&amp;semester=1&amp;avs1007269091=270" TargetMode="External"/><Relationship Id="rId16" Type="http://schemas.openxmlformats.org/officeDocument/2006/relationships/hyperlink" Target="https://reg.mju.ac.th/registrar/class_info_2.asp?backto=home&amp;option=0&amp;courseid=8895961&amp;acadyear=2567&amp;semester=1&amp;avs1007269091=284" TargetMode="External"/><Relationship Id="rId20" Type="http://schemas.openxmlformats.org/officeDocument/2006/relationships/hyperlink" Target="https://reg.mju.ac.th/registrar/class_info_2.asp?backto=home&amp;option=0&amp;courseid=8895964&amp;acadyear=2567&amp;semester=1&amp;avs1007269091=288" TargetMode="External"/><Relationship Id="rId1" Type="http://schemas.openxmlformats.org/officeDocument/2006/relationships/hyperlink" Target="https://reg.mju.ac.th/registrar/class_info_2.asp?backto=home&amp;option=0&amp;courseid=8895721&amp;acadyear=2567&amp;semester=1&amp;avs1007269091=269" TargetMode="External"/><Relationship Id="rId6" Type="http://schemas.openxmlformats.org/officeDocument/2006/relationships/hyperlink" Target="https://reg.mju.ac.th/registrar/class_info_2.asp?backto=home&amp;option=0&amp;courseid=8895965&amp;acadyear=2567&amp;semester=1&amp;avs1007269091=274" TargetMode="External"/><Relationship Id="rId11" Type="http://schemas.openxmlformats.org/officeDocument/2006/relationships/hyperlink" Target="https://reg.mju.ac.th/registrar/class_info_2.asp?backto=home&amp;option=0&amp;courseid=8895958&amp;acadyear=2567&amp;semester=1&amp;avs1007269091=279" TargetMode="External"/><Relationship Id="rId5" Type="http://schemas.openxmlformats.org/officeDocument/2006/relationships/hyperlink" Target="https://reg.mju.ac.th/registrar/class_info_2.asp?backto=home&amp;option=0&amp;courseid=8895942&amp;acadyear=2567&amp;semester=1&amp;avs1007269091=273" TargetMode="External"/><Relationship Id="rId15" Type="http://schemas.openxmlformats.org/officeDocument/2006/relationships/hyperlink" Target="https://reg.mju.ac.th/registrar/class_info_2.asp?backto=home&amp;option=0&amp;courseid=8895954&amp;acadyear=2567&amp;semester=1&amp;avs1007269091=283" TargetMode="External"/><Relationship Id="rId10" Type="http://schemas.openxmlformats.org/officeDocument/2006/relationships/hyperlink" Target="https://reg.mju.ac.th/registrar/class_info_2.asp?backto=home&amp;option=0&amp;courseid=8895957&amp;acadyear=2567&amp;semester=1&amp;avs1007269091=278" TargetMode="External"/><Relationship Id="rId19" Type="http://schemas.openxmlformats.org/officeDocument/2006/relationships/hyperlink" Target="https://reg.mju.ac.th/registrar/class_info_2.asp?backto=home&amp;option=0&amp;courseid=8895963&amp;acadyear=2567&amp;semester=1&amp;avs1007269091=287" TargetMode="External"/><Relationship Id="rId4" Type="http://schemas.openxmlformats.org/officeDocument/2006/relationships/hyperlink" Target="https://reg.mju.ac.th/registrar/class_info_2.asp?backto=home&amp;option=0&amp;courseid=8895942&amp;acadyear=2567&amp;semester=1&amp;avs1007269091=272" TargetMode="External"/><Relationship Id="rId9" Type="http://schemas.openxmlformats.org/officeDocument/2006/relationships/hyperlink" Target="https://reg.mju.ac.th/registrar/class_info_2.asp?backto=home&amp;option=0&amp;courseid=8895943&amp;acadyear=2567&amp;semester=1&amp;avs1007269091=277" TargetMode="External"/><Relationship Id="rId14" Type="http://schemas.openxmlformats.org/officeDocument/2006/relationships/hyperlink" Target="https://reg.mju.ac.th/registrar/class_info_2.asp?backto=home&amp;option=0&amp;courseid=8895944&amp;acadyear=2567&amp;semester=1&amp;avs1007269091=282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5942&amp;acadyear=2567&amp;semester=2&amp;avs1007269091=300" TargetMode="External"/><Relationship Id="rId13" Type="http://schemas.openxmlformats.org/officeDocument/2006/relationships/hyperlink" Target="https://reg.mju.ac.th/registrar/class_info_2.asp?backto=home&amp;option=0&amp;courseid=8895958&amp;acadyear=2567&amp;semester=2&amp;avs1007269091=305" TargetMode="External"/><Relationship Id="rId18" Type="http://schemas.openxmlformats.org/officeDocument/2006/relationships/hyperlink" Target="https://reg.mju.ac.th/registrar/class_info_2.asp?backto=home&amp;option=0&amp;courseid=8895963&amp;acadyear=2567&amp;semester=2&amp;avs1007269091=310" TargetMode="External"/><Relationship Id="rId3" Type="http://schemas.openxmlformats.org/officeDocument/2006/relationships/hyperlink" Target="https://reg.mju.ac.th/registrar/class_info_2.asp?backto=home&amp;option=0&amp;courseid=8895718&amp;acadyear=2567&amp;semester=2&amp;avs1007269091=295" TargetMode="External"/><Relationship Id="rId7" Type="http://schemas.openxmlformats.org/officeDocument/2006/relationships/hyperlink" Target="https://reg.mju.ac.th/registrar/class_info_2.asp?backto=home&amp;option=0&amp;courseid=8895727&amp;acadyear=2567&amp;semester=2&amp;avs1007269091=299" TargetMode="External"/><Relationship Id="rId12" Type="http://schemas.openxmlformats.org/officeDocument/2006/relationships/hyperlink" Target="https://reg.mju.ac.th/registrar/class_info_2.asp?backto=home&amp;option=0&amp;courseid=8895953&amp;acadyear=2567&amp;semester=2&amp;avs1007269091=304" TargetMode="External"/><Relationship Id="rId17" Type="http://schemas.openxmlformats.org/officeDocument/2006/relationships/hyperlink" Target="https://reg.mju.ac.th/registrar/class_info_2.asp?backto=home&amp;option=0&amp;courseid=8895962&amp;acadyear=2567&amp;semester=2&amp;avs1007269091=309" TargetMode="External"/><Relationship Id="rId2" Type="http://schemas.openxmlformats.org/officeDocument/2006/relationships/hyperlink" Target="https://reg.mju.ac.th/registrar/class_info_2.asp?backto=home&amp;option=0&amp;courseid=8895717&amp;acadyear=2567&amp;semester=2&amp;avs1007269091=294" TargetMode="External"/><Relationship Id="rId16" Type="http://schemas.openxmlformats.org/officeDocument/2006/relationships/hyperlink" Target="https://reg.mju.ac.th/registrar/class_info_2.asp?backto=home&amp;option=0&amp;courseid=8895961&amp;acadyear=2567&amp;semester=2&amp;avs1007269091=308" TargetMode="External"/><Relationship Id="rId20" Type="http://schemas.openxmlformats.org/officeDocument/2006/relationships/hyperlink" Target="https://reg.mju.ac.th/registrar/class_info_2.asp?backto=home&amp;option=0&amp;courseid=8895964&amp;acadyear=2567&amp;semester=2&amp;avs1007269091=312" TargetMode="External"/><Relationship Id="rId1" Type="http://schemas.openxmlformats.org/officeDocument/2006/relationships/hyperlink" Target="https://reg.mju.ac.th/registrar/class_info_2.asp?backto=home&amp;option=0&amp;courseid=8895714&amp;acadyear=2567&amp;semester=2&amp;avs1007269091=293" TargetMode="External"/><Relationship Id="rId6" Type="http://schemas.openxmlformats.org/officeDocument/2006/relationships/hyperlink" Target="https://reg.mju.ac.th/registrar/class_info_2.asp?backto=home&amp;option=0&amp;courseid=8895726&amp;acadyear=2567&amp;semester=2&amp;avs1007269091=298" TargetMode="External"/><Relationship Id="rId11" Type="http://schemas.openxmlformats.org/officeDocument/2006/relationships/hyperlink" Target="https://reg.mju.ac.th/registrar/class_info_2.asp?backto=home&amp;option=0&amp;courseid=8895943&amp;acadyear=2567&amp;semester=2&amp;avs1007269091=303" TargetMode="External"/><Relationship Id="rId5" Type="http://schemas.openxmlformats.org/officeDocument/2006/relationships/hyperlink" Target="https://reg.mju.ac.th/registrar/class_info_2.asp?backto=home&amp;option=0&amp;courseid=8895722&amp;acadyear=2567&amp;semester=2&amp;avs1007269091=297" TargetMode="External"/><Relationship Id="rId15" Type="http://schemas.openxmlformats.org/officeDocument/2006/relationships/hyperlink" Target="https://reg.mju.ac.th/registrar/class_info_2.asp?backto=home&amp;option=0&amp;courseid=8895944&amp;acadyear=2567&amp;semester=2&amp;avs1007269091=307" TargetMode="External"/><Relationship Id="rId10" Type="http://schemas.openxmlformats.org/officeDocument/2006/relationships/hyperlink" Target="https://reg.mju.ac.th/registrar/class_info_2.asp?backto=home&amp;option=0&amp;courseid=8895976&amp;acadyear=2567&amp;semester=2&amp;avs1007269091=302" TargetMode="External"/><Relationship Id="rId19" Type="http://schemas.openxmlformats.org/officeDocument/2006/relationships/hyperlink" Target="https://reg.mju.ac.th/registrar/class_info_2.asp?backto=home&amp;option=0&amp;courseid=8895963&amp;acadyear=2567&amp;semester=2&amp;avs1007269091=311" TargetMode="External"/><Relationship Id="rId4" Type="http://schemas.openxmlformats.org/officeDocument/2006/relationships/hyperlink" Target="https://reg.mju.ac.th/registrar/class_info_2.asp?backto=home&amp;option=0&amp;courseid=8895715&amp;acadyear=2567&amp;semester=2&amp;avs1007269091=296" TargetMode="External"/><Relationship Id="rId9" Type="http://schemas.openxmlformats.org/officeDocument/2006/relationships/hyperlink" Target="https://reg.mju.ac.th/registrar/class_info_2.asp?backto=home&amp;option=0&amp;courseid=8895965&amp;acadyear=2567&amp;semester=2&amp;avs1007269091=301" TargetMode="External"/><Relationship Id="rId14" Type="http://schemas.openxmlformats.org/officeDocument/2006/relationships/hyperlink" Target="https://reg.mju.ac.th/registrar/class_info_2.asp?backto=home&amp;option=0&amp;courseid=8895959&amp;acadyear=2567&amp;semester=2&amp;avs1007269091=306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g.mju.ac.th/registrar/class_info_2.asp?backto=home&amp;option=0&amp;courseid=8896164&amp;acadyear=2567&amp;semester=1&amp;avs793821952=228" TargetMode="External"/><Relationship Id="rId21" Type="http://schemas.openxmlformats.org/officeDocument/2006/relationships/hyperlink" Target="https://reg.mju.ac.th/registrar/class_info_2.asp?backto=home&amp;option=0&amp;courseid=8896682&amp;acadyear=2567&amp;semester=1&amp;avs793821952=128" TargetMode="External"/><Relationship Id="rId42" Type="http://schemas.openxmlformats.org/officeDocument/2006/relationships/hyperlink" Target="https://reg.mju.ac.th/registrar/class_info_2.asp?backto=home&amp;option=0&amp;courseid=8897150&amp;acadyear=2567&amp;semester=1&amp;avs793821952=149" TargetMode="External"/><Relationship Id="rId63" Type="http://schemas.openxmlformats.org/officeDocument/2006/relationships/hyperlink" Target="https://reg.mju.ac.th/registrar/class_info_2.asp?backto=home&amp;option=0&amp;courseid=8896030&amp;acadyear=2567&amp;semester=1&amp;avs793821952=170" TargetMode="External"/><Relationship Id="rId84" Type="http://schemas.openxmlformats.org/officeDocument/2006/relationships/hyperlink" Target="https://reg.mju.ac.th/registrar/class_info_2.asp?backto=home&amp;option=0&amp;courseid=8896052&amp;acadyear=2567&amp;semester=1&amp;avs793821952=193" TargetMode="External"/><Relationship Id="rId138" Type="http://schemas.openxmlformats.org/officeDocument/2006/relationships/hyperlink" Target="https://reg.mju.ac.th/registrar/class_info_2.asp?backto=home&amp;option=0&amp;courseid=8888983&amp;acadyear=2567&amp;semester=1&amp;avs793821952=250" TargetMode="External"/><Relationship Id="rId159" Type="http://schemas.openxmlformats.org/officeDocument/2006/relationships/hyperlink" Target="https://reg.mju.ac.th/registrar/class_info_2.asp?backto=home&amp;option=0&amp;courseid=12423&amp;acadyear=2567&amp;semester=1&amp;avs793821952=272" TargetMode="External"/><Relationship Id="rId170" Type="http://schemas.openxmlformats.org/officeDocument/2006/relationships/hyperlink" Target="https://reg.mju.ac.th/registrar/class_info_2.asp?backto=home&amp;option=0&amp;courseid=626628&amp;acadyear=2567&amp;semester=1&amp;avs793821952=283" TargetMode="External"/><Relationship Id="rId191" Type="http://schemas.openxmlformats.org/officeDocument/2006/relationships/hyperlink" Target="https://reg.mju.ac.th/registrar/class_info_2.asp?backto=home&amp;option=0&amp;courseid=8890316&amp;acadyear=2567&amp;semester=1&amp;avs793821952=304" TargetMode="External"/><Relationship Id="rId107" Type="http://schemas.openxmlformats.org/officeDocument/2006/relationships/hyperlink" Target="https://reg.mju.ac.th/registrar/class_info_2.asp?backto=home&amp;option=0&amp;courseid=8896116&amp;acadyear=2567&amp;semester=1&amp;avs793821952=218" TargetMode="External"/><Relationship Id="rId11" Type="http://schemas.openxmlformats.org/officeDocument/2006/relationships/hyperlink" Target="https://reg.mju.ac.th/registrar/class_info_2.asp?backto=home&amp;option=0&amp;courseid=8896191&amp;acadyear=2567&amp;semester=1&amp;avs793821952=118" TargetMode="External"/><Relationship Id="rId32" Type="http://schemas.openxmlformats.org/officeDocument/2006/relationships/hyperlink" Target="https://reg.mju.ac.th/registrar/class_info_2.asp?backto=home&amp;option=0&amp;courseid=8896697&amp;acadyear=2567&amp;semester=1&amp;avs793821952=139" TargetMode="External"/><Relationship Id="rId53" Type="http://schemas.openxmlformats.org/officeDocument/2006/relationships/hyperlink" Target="https://reg.mju.ac.th/registrar/class_info_2.asp?backto=home&amp;option=0&amp;courseid=8898954&amp;acadyear=2567&amp;semester=1&amp;avs793821952=160" TargetMode="External"/><Relationship Id="rId74" Type="http://schemas.openxmlformats.org/officeDocument/2006/relationships/hyperlink" Target="https://reg.mju.ac.th/registrar/class_info_2.asp?backto=home&amp;option=0&amp;courseid=8896031&amp;acadyear=2567&amp;semester=1&amp;avs793821952=181" TargetMode="External"/><Relationship Id="rId128" Type="http://schemas.openxmlformats.org/officeDocument/2006/relationships/hyperlink" Target="https://reg.mju.ac.th/registrar/class_info_2.asp?backto=home&amp;option=0&amp;courseid=25498&amp;acadyear=2567&amp;semester=1&amp;avs793821952=240" TargetMode="External"/><Relationship Id="rId149" Type="http://schemas.openxmlformats.org/officeDocument/2006/relationships/hyperlink" Target="https://reg.mju.ac.th/registrar/class_info_2.asp?backto=home&amp;option=0&amp;courseid=8890897&amp;acadyear=2567&amp;semester=1&amp;avs793821952=262" TargetMode="External"/><Relationship Id="rId5" Type="http://schemas.openxmlformats.org/officeDocument/2006/relationships/hyperlink" Target="https://reg.mju.ac.th/registrar/class_info_2.asp?backto=home&amp;option=0&amp;courseid=8896182&amp;acadyear=2567&amp;semester=1&amp;avs793821952=112" TargetMode="External"/><Relationship Id="rId95" Type="http://schemas.openxmlformats.org/officeDocument/2006/relationships/hyperlink" Target="https://reg.mju.ac.th/registrar/class_info_2.asp?backto=home&amp;option=0&amp;courseid=8896059&amp;acadyear=2567&amp;semester=1&amp;avs793821952=205" TargetMode="External"/><Relationship Id="rId160" Type="http://schemas.openxmlformats.org/officeDocument/2006/relationships/hyperlink" Target="https://reg.mju.ac.th/registrar/class_info_2.asp?backto=home&amp;option=0&amp;courseid=12423&amp;acadyear=2567&amp;semester=1&amp;avs793821952=273" TargetMode="External"/><Relationship Id="rId181" Type="http://schemas.openxmlformats.org/officeDocument/2006/relationships/hyperlink" Target="https://reg.mju.ac.th/registrar/class_info_2.asp?backto=home&amp;option=0&amp;courseid=8893896&amp;acadyear=2567&amp;semester=1&amp;avs793821952=294" TargetMode="External"/><Relationship Id="rId22" Type="http://schemas.openxmlformats.org/officeDocument/2006/relationships/hyperlink" Target="https://reg.mju.ac.th/registrar/class_info_2.asp?backto=home&amp;option=0&amp;courseid=8896686&amp;acadyear=2567&amp;semester=1&amp;avs793821952=129" TargetMode="External"/><Relationship Id="rId43" Type="http://schemas.openxmlformats.org/officeDocument/2006/relationships/hyperlink" Target="https://reg.mju.ac.th/registrar/class_info_2.asp?backto=home&amp;option=0&amp;courseid=8897088&amp;acadyear=2567&amp;semester=1&amp;avs793821952=150" TargetMode="External"/><Relationship Id="rId64" Type="http://schemas.openxmlformats.org/officeDocument/2006/relationships/hyperlink" Target="https://reg.mju.ac.th/registrar/class_info_2.asp?backto=home&amp;option=0&amp;courseid=8896030&amp;acadyear=2567&amp;semester=1&amp;avs793821952=171" TargetMode="External"/><Relationship Id="rId118" Type="http://schemas.openxmlformats.org/officeDocument/2006/relationships/hyperlink" Target="https://reg.mju.ac.th/registrar/class_info_2.asp?backto=home&amp;option=0&amp;courseid=8896165&amp;acadyear=2567&amp;semester=1&amp;avs793821952=229" TargetMode="External"/><Relationship Id="rId139" Type="http://schemas.openxmlformats.org/officeDocument/2006/relationships/hyperlink" Target="https://reg.mju.ac.th/registrar/class_info_2.asp?backto=home&amp;option=0&amp;courseid=8888983&amp;acadyear=2567&amp;semester=1&amp;avs793821952=251" TargetMode="External"/><Relationship Id="rId85" Type="http://schemas.openxmlformats.org/officeDocument/2006/relationships/hyperlink" Target="https://reg.mju.ac.th/registrar/class_info_2.asp?backto=home&amp;option=0&amp;courseid=8896055&amp;acadyear=2567&amp;semester=1&amp;avs793821952=195" TargetMode="External"/><Relationship Id="rId150" Type="http://schemas.openxmlformats.org/officeDocument/2006/relationships/hyperlink" Target="https://reg.mju.ac.th/registrar/class_info_2.asp?backto=home&amp;option=0&amp;courseid=8891955&amp;acadyear=2567&amp;semester=1&amp;avs793821952=263" TargetMode="External"/><Relationship Id="rId171" Type="http://schemas.openxmlformats.org/officeDocument/2006/relationships/hyperlink" Target="https://reg.mju.ac.th/registrar/class_info_2.asp?backto=home&amp;option=0&amp;courseid=12466&amp;acadyear=2567&amp;semester=1&amp;avs793821952=284" TargetMode="External"/><Relationship Id="rId192" Type="http://schemas.openxmlformats.org/officeDocument/2006/relationships/hyperlink" Target="https://reg.mju.ac.th/registrar/class_info_2.asp?backto=home&amp;option=0&amp;courseid=8893913&amp;acadyear=2567&amp;semester=1&amp;avs793821952=305" TargetMode="External"/><Relationship Id="rId12" Type="http://schemas.openxmlformats.org/officeDocument/2006/relationships/hyperlink" Target="https://reg.mju.ac.th/registrar/class_info_2.asp?backto=home&amp;option=0&amp;courseid=8896192&amp;acadyear=2567&amp;semester=1&amp;avs793821952=119" TargetMode="External"/><Relationship Id="rId33" Type="http://schemas.openxmlformats.org/officeDocument/2006/relationships/hyperlink" Target="https://reg.mju.ac.th/registrar/class_info_2.asp?backto=home&amp;option=0&amp;courseid=8896697&amp;acadyear=2567&amp;semester=1&amp;avs793821952=140" TargetMode="External"/><Relationship Id="rId108" Type="http://schemas.openxmlformats.org/officeDocument/2006/relationships/hyperlink" Target="https://reg.mju.ac.th/registrar/class_info_2.asp?backto=home&amp;option=0&amp;courseid=8896116&amp;acadyear=2567&amp;semester=1&amp;avs793821952=219" TargetMode="External"/><Relationship Id="rId129" Type="http://schemas.openxmlformats.org/officeDocument/2006/relationships/hyperlink" Target="https://reg.mju.ac.th/registrar/class_info_2.asp?backto=home&amp;option=0&amp;courseid=8891453&amp;acadyear=2567&amp;semester=1&amp;avs793821952=241" TargetMode="External"/><Relationship Id="rId54" Type="http://schemas.openxmlformats.org/officeDocument/2006/relationships/hyperlink" Target="https://reg.mju.ac.th/registrar/class_info_2.asp?backto=home&amp;option=0&amp;courseid=8898094&amp;acadyear=2567&amp;semester=1&amp;avs793821952=161" TargetMode="External"/><Relationship Id="rId75" Type="http://schemas.openxmlformats.org/officeDocument/2006/relationships/hyperlink" Target="https://reg.mju.ac.th/registrar/class_info_2.asp?backto=home&amp;option=0&amp;courseid=8896031&amp;acadyear=2567&amp;semester=1&amp;avs793821952=182" TargetMode="External"/><Relationship Id="rId96" Type="http://schemas.openxmlformats.org/officeDocument/2006/relationships/hyperlink" Target="https://reg.mju.ac.th/registrar/class_info_2.asp?backto=home&amp;option=0&amp;courseid=8896060&amp;acadyear=2567&amp;semester=1&amp;avs793821952=206" TargetMode="External"/><Relationship Id="rId140" Type="http://schemas.openxmlformats.org/officeDocument/2006/relationships/hyperlink" Target="https://reg.mju.ac.th/registrar/class_info_2.asp?backto=home&amp;option=0&amp;courseid=8888984&amp;acadyear=2567&amp;semester=1&amp;avs793821952=252" TargetMode="External"/><Relationship Id="rId161" Type="http://schemas.openxmlformats.org/officeDocument/2006/relationships/hyperlink" Target="https://reg.mju.ac.th/registrar/class_info_2.asp?backto=home&amp;option=0&amp;courseid=12424&amp;acadyear=2567&amp;semester=1&amp;avs793821952=274" TargetMode="External"/><Relationship Id="rId182" Type="http://schemas.openxmlformats.org/officeDocument/2006/relationships/hyperlink" Target="https://reg.mju.ac.th/registrar/class_info_2.asp?backto=home&amp;option=0&amp;courseid=8893896&amp;acadyear=2567&amp;semester=1&amp;avs793821952=295" TargetMode="External"/><Relationship Id="rId6" Type="http://schemas.openxmlformats.org/officeDocument/2006/relationships/hyperlink" Target="https://reg.mju.ac.th/registrar/class_info_2.asp?backto=home&amp;option=0&amp;courseid=8896182&amp;acadyear=2567&amp;semester=1&amp;avs793821952=113" TargetMode="External"/><Relationship Id="rId23" Type="http://schemas.openxmlformats.org/officeDocument/2006/relationships/hyperlink" Target="https://reg.mju.ac.th/registrar/class_info_2.asp?backto=home&amp;option=0&amp;courseid=8896686&amp;acadyear=2567&amp;semester=1&amp;avs793821952=130" TargetMode="External"/><Relationship Id="rId119" Type="http://schemas.openxmlformats.org/officeDocument/2006/relationships/hyperlink" Target="https://reg.mju.ac.th/registrar/class_info_2.asp?backto=home&amp;option=0&amp;courseid=8896171&amp;acadyear=2567&amp;semester=1&amp;avs793821952=230" TargetMode="External"/><Relationship Id="rId44" Type="http://schemas.openxmlformats.org/officeDocument/2006/relationships/hyperlink" Target="https://reg.mju.ac.th/registrar/class_info_2.asp?backto=home&amp;option=0&amp;courseid=8897091&amp;acadyear=2567&amp;semester=1&amp;avs793821952=151" TargetMode="External"/><Relationship Id="rId65" Type="http://schemas.openxmlformats.org/officeDocument/2006/relationships/hyperlink" Target="https://reg.mju.ac.th/registrar/class_info_2.asp?backto=home&amp;option=0&amp;courseid=8896030&amp;acadyear=2567&amp;semester=1&amp;avs793821952=172" TargetMode="External"/><Relationship Id="rId86" Type="http://schemas.openxmlformats.org/officeDocument/2006/relationships/hyperlink" Target="https://reg.mju.ac.th/registrar/class_info_2.asp?backto=home&amp;option=0&amp;courseid=8896057&amp;acadyear=2567&amp;semester=1&amp;avs793821952=196" TargetMode="External"/><Relationship Id="rId130" Type="http://schemas.openxmlformats.org/officeDocument/2006/relationships/hyperlink" Target="https://reg.mju.ac.th/registrar/class_info_2.asp?backto=home&amp;option=0&amp;courseid=8891453&amp;acadyear=2567&amp;semester=1&amp;avs793821952=242" TargetMode="External"/><Relationship Id="rId151" Type="http://schemas.openxmlformats.org/officeDocument/2006/relationships/hyperlink" Target="https://reg.mju.ac.th/registrar/class_info_2.asp?backto=home&amp;option=0&amp;courseid=12303&amp;acadyear=2567&amp;semester=1&amp;avs793821952=264" TargetMode="External"/><Relationship Id="rId172" Type="http://schemas.openxmlformats.org/officeDocument/2006/relationships/hyperlink" Target="https://reg.mju.ac.th/registrar/class_info_2.asp?backto=home&amp;option=0&amp;courseid=12497&amp;acadyear=2567&amp;semester=1&amp;avs793821952=285" TargetMode="External"/><Relationship Id="rId193" Type="http://schemas.openxmlformats.org/officeDocument/2006/relationships/hyperlink" Target="https://reg.mju.ac.th/registrar/class_info_2.asp?backto=home&amp;option=0&amp;courseid=8893914&amp;acadyear=2567&amp;semester=1&amp;avs793821952=306" TargetMode="External"/><Relationship Id="rId13" Type="http://schemas.openxmlformats.org/officeDocument/2006/relationships/hyperlink" Target="https://reg.mju.ac.th/registrar/class_info_2.asp?backto=home&amp;option=0&amp;courseid=8896193&amp;acadyear=2567&amp;semester=1&amp;avs793821952=120" TargetMode="External"/><Relationship Id="rId109" Type="http://schemas.openxmlformats.org/officeDocument/2006/relationships/hyperlink" Target="https://reg.mju.ac.th/registrar/class_info_2.asp?backto=home&amp;option=0&amp;courseid=8896117&amp;acadyear=2567&amp;semester=1&amp;avs793821952=220" TargetMode="External"/><Relationship Id="rId34" Type="http://schemas.openxmlformats.org/officeDocument/2006/relationships/hyperlink" Target="https://reg.mju.ac.th/registrar/class_info_2.asp?backto=home&amp;option=0&amp;courseid=8896698&amp;acadyear=2567&amp;semester=1&amp;avs793821952=141" TargetMode="External"/><Relationship Id="rId55" Type="http://schemas.openxmlformats.org/officeDocument/2006/relationships/hyperlink" Target="https://reg.mju.ac.th/registrar/class_info_2.asp?backto=home&amp;option=0&amp;courseid=8898094&amp;acadyear=2567&amp;semester=1&amp;avs793821952=162" TargetMode="External"/><Relationship Id="rId76" Type="http://schemas.openxmlformats.org/officeDocument/2006/relationships/hyperlink" Target="https://reg.mju.ac.th/registrar/class_info_2.asp?backto=home&amp;option=0&amp;courseid=8896034&amp;acadyear=2567&amp;semester=1&amp;avs793821952=183" TargetMode="External"/><Relationship Id="rId97" Type="http://schemas.openxmlformats.org/officeDocument/2006/relationships/hyperlink" Target="https://reg.mju.ac.th/registrar/class_info_2.asp?backto=home&amp;option=0&amp;courseid=8896061&amp;acadyear=2567&amp;semester=1&amp;avs793821952=207" TargetMode="External"/><Relationship Id="rId120" Type="http://schemas.openxmlformats.org/officeDocument/2006/relationships/hyperlink" Target="https://reg.mju.ac.th/registrar/class_info_2.asp?backto=home&amp;option=0&amp;courseid=8896172&amp;acadyear=2567&amp;semester=1&amp;avs793821952=231" TargetMode="External"/><Relationship Id="rId141" Type="http://schemas.openxmlformats.org/officeDocument/2006/relationships/hyperlink" Target="https://reg.mju.ac.th/registrar/class_info_2.asp?backto=home&amp;option=0&amp;courseid=8888984&amp;acadyear=2567&amp;semester=1&amp;avs793821952=253" TargetMode="External"/><Relationship Id="rId7" Type="http://schemas.openxmlformats.org/officeDocument/2006/relationships/hyperlink" Target="https://reg.mju.ac.th/registrar/class_info_2.asp?backto=home&amp;option=0&amp;courseid=8896185&amp;acadyear=2567&amp;semester=1&amp;avs793821952=114" TargetMode="External"/><Relationship Id="rId162" Type="http://schemas.openxmlformats.org/officeDocument/2006/relationships/hyperlink" Target="https://reg.mju.ac.th/registrar/class_info_2.asp?backto=home&amp;option=0&amp;courseid=8893894&amp;acadyear=2567&amp;semester=1&amp;avs793821952=275" TargetMode="External"/><Relationship Id="rId183" Type="http://schemas.openxmlformats.org/officeDocument/2006/relationships/hyperlink" Target="https://reg.mju.ac.th/registrar/class_info_2.asp?backto=home&amp;option=0&amp;courseid=8890308&amp;acadyear=2567&amp;semester=1&amp;avs793821952=296" TargetMode="External"/><Relationship Id="rId2" Type="http://schemas.openxmlformats.org/officeDocument/2006/relationships/hyperlink" Target="https://reg.mju.ac.th/registrar/class_info_2.asp?backto=home&amp;option=0&amp;courseid=8895629&amp;acadyear=2567&amp;semester=1&amp;avs793821952=109" TargetMode="External"/><Relationship Id="rId29" Type="http://schemas.openxmlformats.org/officeDocument/2006/relationships/hyperlink" Target="https://reg.mju.ac.th/registrar/class_info_2.asp?backto=home&amp;option=0&amp;courseid=8896684&amp;acadyear=2567&amp;semester=1&amp;avs793821952=136" TargetMode="External"/><Relationship Id="rId24" Type="http://schemas.openxmlformats.org/officeDocument/2006/relationships/hyperlink" Target="https://reg.mju.ac.th/registrar/class_info_2.asp?backto=home&amp;option=0&amp;courseid=8896686&amp;acadyear=2567&amp;semester=1&amp;avs793821952=131" TargetMode="External"/><Relationship Id="rId40" Type="http://schemas.openxmlformats.org/officeDocument/2006/relationships/hyperlink" Target="https://reg.mju.ac.th/registrar/class_info_2.asp?backto=home&amp;option=0&amp;courseid=8897084&amp;acadyear=2567&amp;semester=1&amp;avs793821952=147" TargetMode="External"/><Relationship Id="rId45" Type="http://schemas.openxmlformats.org/officeDocument/2006/relationships/hyperlink" Target="https://reg.mju.ac.th/registrar/class_info_2.asp?backto=home&amp;option=0&amp;courseid=8897145&amp;acadyear=2567&amp;semester=1&amp;avs793821952=152" TargetMode="External"/><Relationship Id="rId66" Type="http://schemas.openxmlformats.org/officeDocument/2006/relationships/hyperlink" Target="https://reg.mju.ac.th/registrar/class_info_2.asp?backto=home&amp;option=0&amp;courseid=8896030&amp;acadyear=2567&amp;semester=1&amp;avs793821952=173" TargetMode="External"/><Relationship Id="rId87" Type="http://schemas.openxmlformats.org/officeDocument/2006/relationships/hyperlink" Target="https://reg.mju.ac.th/registrar/class_info_2.asp?backto=home&amp;option=0&amp;courseid=8896045&amp;acadyear=2567&amp;semester=1&amp;avs793821952=197" TargetMode="External"/><Relationship Id="rId110" Type="http://schemas.openxmlformats.org/officeDocument/2006/relationships/hyperlink" Target="https://reg.mju.ac.th/registrar/class_info_2.asp?backto=home&amp;option=0&amp;courseid=8896117&amp;acadyear=2567&amp;semester=1&amp;avs793821952=221" TargetMode="External"/><Relationship Id="rId115" Type="http://schemas.openxmlformats.org/officeDocument/2006/relationships/hyperlink" Target="https://reg.mju.ac.th/registrar/class_info_2.asp?backto=home&amp;option=0&amp;courseid=8896149&amp;acadyear=2567&amp;semester=1&amp;avs793821952=226" TargetMode="External"/><Relationship Id="rId131" Type="http://schemas.openxmlformats.org/officeDocument/2006/relationships/hyperlink" Target="https://reg.mju.ac.th/registrar/class_info_2.asp?backto=home&amp;option=0&amp;courseid=8890584&amp;acadyear=2567&amp;semester=1&amp;avs793821952=243" TargetMode="External"/><Relationship Id="rId136" Type="http://schemas.openxmlformats.org/officeDocument/2006/relationships/hyperlink" Target="https://reg.mju.ac.th/registrar/class_info_2.asp?backto=home&amp;option=0&amp;courseid=8888983&amp;acadyear=2567&amp;semester=1&amp;avs793821952=248" TargetMode="External"/><Relationship Id="rId157" Type="http://schemas.openxmlformats.org/officeDocument/2006/relationships/hyperlink" Target="https://reg.mju.ac.th/registrar/class_info_2.asp?backto=home&amp;option=0&amp;courseid=12420&amp;acadyear=2567&amp;semester=1&amp;avs793821952=270" TargetMode="External"/><Relationship Id="rId178" Type="http://schemas.openxmlformats.org/officeDocument/2006/relationships/hyperlink" Target="https://reg.mju.ac.th/registrar/class_info_2.asp?backto=home&amp;option=0&amp;courseid=12498&amp;acadyear=2567&amp;semester=1&amp;avs793821952=291" TargetMode="External"/><Relationship Id="rId61" Type="http://schemas.openxmlformats.org/officeDocument/2006/relationships/hyperlink" Target="https://reg.mju.ac.th/registrar/class_info_2.asp?backto=home&amp;option=0&amp;courseid=8896025&amp;acadyear=2567&amp;semester=1&amp;avs793821952=168" TargetMode="External"/><Relationship Id="rId82" Type="http://schemas.openxmlformats.org/officeDocument/2006/relationships/hyperlink" Target="https://reg.mju.ac.th/registrar/class_info_2.asp?backto=home&amp;option=0&amp;courseid=8896049&amp;acadyear=2567&amp;semester=1&amp;avs793821952=190" TargetMode="External"/><Relationship Id="rId152" Type="http://schemas.openxmlformats.org/officeDocument/2006/relationships/hyperlink" Target="https://reg.mju.ac.th/registrar/class_info_2.asp?backto=home&amp;option=0&amp;courseid=626360&amp;acadyear=2567&amp;semester=1&amp;avs793821952=265" TargetMode="External"/><Relationship Id="rId173" Type="http://schemas.openxmlformats.org/officeDocument/2006/relationships/hyperlink" Target="https://reg.mju.ac.th/registrar/class_info_2.asp?backto=home&amp;option=0&amp;courseid=12498&amp;acadyear=2567&amp;semester=1&amp;avs793821952=286" TargetMode="External"/><Relationship Id="rId194" Type="http://schemas.openxmlformats.org/officeDocument/2006/relationships/hyperlink" Target="https://reg.mju.ac.th/registrar/class_info_2.asp?backto=home&amp;option=0&amp;courseid=8893914&amp;acadyear=2567&amp;semester=1&amp;avs793821952=307" TargetMode="External"/><Relationship Id="rId199" Type="http://schemas.openxmlformats.org/officeDocument/2006/relationships/hyperlink" Target="https://reg.mju.ac.th/registrar/class_info_2.asp?backto=home&amp;option=0&amp;courseid=8891300&amp;acadyear=2567&amp;semester=1&amp;avs793821952=312" TargetMode="External"/><Relationship Id="rId203" Type="http://schemas.openxmlformats.org/officeDocument/2006/relationships/hyperlink" Target="https://reg.mju.ac.th/registrar/class_info_2.asp?backto=home&amp;option=0&amp;courseid=8897643&amp;acadyear=2567&amp;semester=1&amp;avs793821952=234" TargetMode="External"/><Relationship Id="rId19" Type="http://schemas.openxmlformats.org/officeDocument/2006/relationships/hyperlink" Target="https://reg.mju.ac.th/registrar/class_info_2.asp?backto=home&amp;option=0&amp;courseid=8896681&amp;acadyear=2567&amp;semester=1&amp;avs793821952=126" TargetMode="External"/><Relationship Id="rId14" Type="http://schemas.openxmlformats.org/officeDocument/2006/relationships/hyperlink" Target="https://reg.mju.ac.th/registrar/class_info_2.asp?backto=home&amp;option=0&amp;courseid=8896195&amp;acadyear=2567&amp;semester=1&amp;avs793821952=121" TargetMode="External"/><Relationship Id="rId30" Type="http://schemas.openxmlformats.org/officeDocument/2006/relationships/hyperlink" Target="https://reg.mju.ac.th/registrar/class_info_2.asp?backto=home&amp;option=0&amp;courseid=8896684&amp;acadyear=2567&amp;semester=1&amp;avs793821952=137" TargetMode="External"/><Relationship Id="rId35" Type="http://schemas.openxmlformats.org/officeDocument/2006/relationships/hyperlink" Target="https://reg.mju.ac.th/registrar/class_info_2.asp?backto=home&amp;option=0&amp;courseid=8897095&amp;acadyear=2567&amp;semester=1&amp;avs793821952=142" TargetMode="External"/><Relationship Id="rId56" Type="http://schemas.openxmlformats.org/officeDocument/2006/relationships/hyperlink" Target="https://reg.mju.ac.th/registrar/class_info_2.asp?backto=home&amp;option=0&amp;courseid=8898963&amp;acadyear=2567&amp;semester=1&amp;avs793821952=163" TargetMode="External"/><Relationship Id="rId77" Type="http://schemas.openxmlformats.org/officeDocument/2006/relationships/hyperlink" Target="https://reg.mju.ac.th/registrar/class_info_2.asp?backto=home&amp;option=0&amp;courseid=8898014&amp;acadyear=2567&amp;semester=1&amp;avs793821952=184" TargetMode="External"/><Relationship Id="rId100" Type="http://schemas.openxmlformats.org/officeDocument/2006/relationships/hyperlink" Target="https://reg.mju.ac.th/registrar/class_info_2.asp?backto=home&amp;option=0&amp;courseid=8896092&amp;acadyear=2567&amp;semester=1&amp;avs793821952=210" TargetMode="External"/><Relationship Id="rId105" Type="http://schemas.openxmlformats.org/officeDocument/2006/relationships/hyperlink" Target="https://reg.mju.ac.th/registrar/class_info_2.asp?backto=home&amp;option=0&amp;courseid=8896115&amp;acadyear=2567&amp;semester=1&amp;avs793821952=216" TargetMode="External"/><Relationship Id="rId126" Type="http://schemas.openxmlformats.org/officeDocument/2006/relationships/hyperlink" Target="https://reg.mju.ac.th/registrar/class_info_2.asp?backto=home&amp;option=0&amp;courseid=8895564&amp;acadyear=2567&amp;semester=1&amp;avs793821952=238" TargetMode="External"/><Relationship Id="rId147" Type="http://schemas.openxmlformats.org/officeDocument/2006/relationships/hyperlink" Target="https://reg.mju.ac.th/registrar/class_info_2.asp?backto=home&amp;option=0&amp;courseid=8893954&amp;acadyear=2567&amp;semester=1&amp;avs793821952=260" TargetMode="External"/><Relationship Id="rId168" Type="http://schemas.openxmlformats.org/officeDocument/2006/relationships/hyperlink" Target="https://reg.mju.ac.th/registrar/class_info_2.asp?backto=home&amp;option=0&amp;courseid=8891269&amp;acadyear=2567&amp;semester=1&amp;avs793821952=281" TargetMode="External"/><Relationship Id="rId8" Type="http://schemas.openxmlformats.org/officeDocument/2006/relationships/hyperlink" Target="https://reg.mju.ac.th/registrar/class_info_2.asp?backto=home&amp;option=0&amp;courseid=8896185&amp;acadyear=2567&amp;semester=1&amp;avs793821952=115" TargetMode="External"/><Relationship Id="rId51" Type="http://schemas.openxmlformats.org/officeDocument/2006/relationships/hyperlink" Target="https://reg.mju.ac.th/registrar/class_info_2.asp?backto=home&amp;option=0&amp;courseid=8898093&amp;acadyear=2567&amp;semester=1&amp;avs793821952=158" TargetMode="External"/><Relationship Id="rId72" Type="http://schemas.openxmlformats.org/officeDocument/2006/relationships/hyperlink" Target="https://reg.mju.ac.th/registrar/class_info_2.asp?backto=home&amp;option=0&amp;courseid=8896031&amp;acadyear=2567&amp;semester=1&amp;avs793821952=179" TargetMode="External"/><Relationship Id="rId93" Type="http://schemas.openxmlformats.org/officeDocument/2006/relationships/hyperlink" Target="https://reg.mju.ac.th/registrar/class_info_2.asp?backto=home&amp;option=0&amp;courseid=8896046&amp;acadyear=2567&amp;semester=1&amp;avs793821952=203" TargetMode="External"/><Relationship Id="rId98" Type="http://schemas.openxmlformats.org/officeDocument/2006/relationships/hyperlink" Target="https://reg.mju.ac.th/registrar/class_info_2.asp?backto=home&amp;option=0&amp;courseid=8896062&amp;acadyear=2567&amp;semester=1&amp;avs793821952=208" TargetMode="External"/><Relationship Id="rId121" Type="http://schemas.openxmlformats.org/officeDocument/2006/relationships/hyperlink" Target="https://reg.mju.ac.th/registrar/class_info_2.asp?backto=home&amp;option=0&amp;courseid=8896167&amp;acadyear=2567&amp;semester=1&amp;avs793821952=232" TargetMode="External"/><Relationship Id="rId142" Type="http://schemas.openxmlformats.org/officeDocument/2006/relationships/hyperlink" Target="https://reg.mju.ac.th/registrar/class_info_2.asp?backto=home&amp;option=0&amp;courseid=8888984&amp;acadyear=2567&amp;semester=1&amp;avs793821952=254" TargetMode="External"/><Relationship Id="rId163" Type="http://schemas.openxmlformats.org/officeDocument/2006/relationships/hyperlink" Target="https://reg.mju.ac.th/registrar/class_info_2.asp?backto=home&amp;option=0&amp;courseid=8893888&amp;acadyear=2567&amp;semester=1&amp;avs793821952=276" TargetMode="External"/><Relationship Id="rId184" Type="http://schemas.openxmlformats.org/officeDocument/2006/relationships/hyperlink" Target="https://reg.mju.ac.th/registrar/class_info_2.asp?backto=home&amp;option=0&amp;courseid=17411&amp;acadyear=2567&amp;semester=1&amp;avs793821952=297" TargetMode="External"/><Relationship Id="rId189" Type="http://schemas.openxmlformats.org/officeDocument/2006/relationships/hyperlink" Target="https://reg.mju.ac.th/registrar/class_info_2.asp?backto=home&amp;option=0&amp;courseid=8895565&amp;acadyear=2567&amp;semester=1&amp;avs793821952=302" TargetMode="External"/><Relationship Id="rId3" Type="http://schemas.openxmlformats.org/officeDocument/2006/relationships/hyperlink" Target="https://reg.mju.ac.th/registrar/class_info_2.asp?backto=home&amp;option=0&amp;courseid=8895629&amp;acadyear=2567&amp;semester=1&amp;avs793821952=110" TargetMode="External"/><Relationship Id="rId25" Type="http://schemas.openxmlformats.org/officeDocument/2006/relationships/hyperlink" Target="https://reg.mju.ac.th/registrar/class_info_2.asp?backto=home&amp;option=0&amp;courseid=8896687&amp;acadyear=2567&amp;semester=1&amp;avs793821952=132" TargetMode="External"/><Relationship Id="rId46" Type="http://schemas.openxmlformats.org/officeDocument/2006/relationships/hyperlink" Target="https://reg.mju.ac.th/registrar/class_info_2.asp?backto=home&amp;option=0&amp;courseid=8897144&amp;acadyear=2567&amp;semester=1&amp;avs793821952=153" TargetMode="External"/><Relationship Id="rId67" Type="http://schemas.openxmlformats.org/officeDocument/2006/relationships/hyperlink" Target="https://reg.mju.ac.th/registrar/class_info_2.asp?backto=home&amp;option=0&amp;courseid=8896031&amp;acadyear=2567&amp;semester=1&amp;avs793821952=174" TargetMode="External"/><Relationship Id="rId116" Type="http://schemas.openxmlformats.org/officeDocument/2006/relationships/hyperlink" Target="https://reg.mju.ac.th/registrar/class_info_2.asp?backto=home&amp;option=0&amp;courseid=8896161&amp;acadyear=2567&amp;semester=1&amp;avs793821952=227" TargetMode="External"/><Relationship Id="rId137" Type="http://schemas.openxmlformats.org/officeDocument/2006/relationships/hyperlink" Target="https://reg.mju.ac.th/registrar/class_info_2.asp?backto=home&amp;option=0&amp;courseid=8888983&amp;acadyear=2567&amp;semester=1&amp;avs793821952=249" TargetMode="External"/><Relationship Id="rId158" Type="http://schemas.openxmlformats.org/officeDocument/2006/relationships/hyperlink" Target="https://reg.mju.ac.th/registrar/class_info_2.asp?backto=home&amp;option=0&amp;courseid=12421&amp;acadyear=2567&amp;semester=1&amp;avs793821952=271" TargetMode="External"/><Relationship Id="rId20" Type="http://schemas.openxmlformats.org/officeDocument/2006/relationships/hyperlink" Target="https://reg.mju.ac.th/registrar/class_info_2.asp?backto=home&amp;option=0&amp;courseid=8896681&amp;acadyear=2567&amp;semester=1&amp;avs793821952=127" TargetMode="External"/><Relationship Id="rId41" Type="http://schemas.openxmlformats.org/officeDocument/2006/relationships/hyperlink" Target="https://reg.mju.ac.th/registrar/class_info_2.asp?backto=home&amp;option=0&amp;courseid=8897147&amp;acadyear=2567&amp;semester=1&amp;avs793821952=148" TargetMode="External"/><Relationship Id="rId62" Type="http://schemas.openxmlformats.org/officeDocument/2006/relationships/hyperlink" Target="https://reg.mju.ac.th/registrar/class_info_2.asp?backto=home&amp;option=0&amp;courseid=8896025&amp;acadyear=2567&amp;semester=1&amp;avs793821952=169" TargetMode="External"/><Relationship Id="rId83" Type="http://schemas.openxmlformats.org/officeDocument/2006/relationships/hyperlink" Target="https://reg.mju.ac.th/registrar/class_info_2.asp?backto=home&amp;option=0&amp;courseid=8896051&amp;acadyear=2567&amp;semester=1&amp;avs793821952=192" TargetMode="External"/><Relationship Id="rId88" Type="http://schemas.openxmlformats.org/officeDocument/2006/relationships/hyperlink" Target="https://reg.mju.ac.th/registrar/class_info_2.asp?backto=home&amp;option=0&amp;courseid=8896046&amp;acadyear=2567&amp;semester=1&amp;avs793821952=198" TargetMode="External"/><Relationship Id="rId111" Type="http://schemas.openxmlformats.org/officeDocument/2006/relationships/hyperlink" Target="https://reg.mju.ac.th/registrar/class_info_2.asp?backto=home&amp;option=0&amp;courseid=8896144&amp;acadyear=2567&amp;semester=1&amp;avs793821952=222" TargetMode="External"/><Relationship Id="rId132" Type="http://schemas.openxmlformats.org/officeDocument/2006/relationships/hyperlink" Target="https://reg.mju.ac.th/registrar/class_info_2.asp?backto=home&amp;option=0&amp;courseid=8890584&amp;acadyear=2567&amp;semester=1&amp;avs793821952=244" TargetMode="External"/><Relationship Id="rId153" Type="http://schemas.openxmlformats.org/officeDocument/2006/relationships/hyperlink" Target="https://reg.mju.ac.th/registrar/class_info_2.asp?backto=home&amp;option=0&amp;courseid=626357&amp;acadyear=2567&amp;semester=1&amp;avs793821952=266" TargetMode="External"/><Relationship Id="rId174" Type="http://schemas.openxmlformats.org/officeDocument/2006/relationships/hyperlink" Target="https://reg.mju.ac.th/registrar/class_info_2.asp?backto=home&amp;option=0&amp;courseid=12498&amp;acadyear=2567&amp;semester=1&amp;avs793821952=287" TargetMode="External"/><Relationship Id="rId179" Type="http://schemas.openxmlformats.org/officeDocument/2006/relationships/hyperlink" Target="https://reg.mju.ac.th/registrar/class_info_2.asp?backto=home&amp;option=0&amp;courseid=12498&amp;acadyear=2567&amp;semester=1&amp;avs793821952=292" TargetMode="External"/><Relationship Id="rId195" Type="http://schemas.openxmlformats.org/officeDocument/2006/relationships/hyperlink" Target="https://reg.mju.ac.th/registrar/class_info_2.asp?backto=home&amp;option=0&amp;courseid=8893956&amp;acadyear=2567&amp;semester=1&amp;avs793821952=308" TargetMode="External"/><Relationship Id="rId190" Type="http://schemas.openxmlformats.org/officeDocument/2006/relationships/hyperlink" Target="https://reg.mju.ac.th/registrar/class_info_2.asp?backto=home&amp;option=0&amp;courseid=8890315&amp;acadyear=2567&amp;semester=1&amp;avs793821952=303" TargetMode="External"/><Relationship Id="rId15" Type="http://schemas.openxmlformats.org/officeDocument/2006/relationships/hyperlink" Target="https://reg.mju.ac.th/registrar/class_info_2.asp?backto=home&amp;option=0&amp;courseid=8896195&amp;acadyear=2567&amp;semester=1&amp;avs793821952=122" TargetMode="External"/><Relationship Id="rId36" Type="http://schemas.openxmlformats.org/officeDocument/2006/relationships/hyperlink" Target="https://reg.mju.ac.th/registrar/class_info_2.asp?backto=home&amp;option=0&amp;courseid=8897095&amp;acadyear=2567&amp;semester=1&amp;avs793821952=143" TargetMode="External"/><Relationship Id="rId57" Type="http://schemas.openxmlformats.org/officeDocument/2006/relationships/hyperlink" Target="https://reg.mju.ac.th/registrar/class_info_2.asp?backto=home&amp;option=0&amp;courseid=8898430&amp;acadyear=2567&amp;semester=1&amp;avs793821952=164" TargetMode="External"/><Relationship Id="rId106" Type="http://schemas.openxmlformats.org/officeDocument/2006/relationships/hyperlink" Target="https://reg.mju.ac.th/registrar/class_info_2.asp?backto=home&amp;option=0&amp;courseid=8896115&amp;acadyear=2567&amp;semester=1&amp;avs793821952=217" TargetMode="External"/><Relationship Id="rId127" Type="http://schemas.openxmlformats.org/officeDocument/2006/relationships/hyperlink" Target="https://reg.mju.ac.th/registrar/class_info_2.asp?backto=home&amp;option=0&amp;courseid=8893958&amp;acadyear=2567&amp;semester=1&amp;avs793821952=239" TargetMode="External"/><Relationship Id="rId10" Type="http://schemas.openxmlformats.org/officeDocument/2006/relationships/hyperlink" Target="https://reg.mju.ac.th/registrar/class_info_2.asp?backto=home&amp;option=0&amp;courseid=8896190&amp;acadyear=2567&amp;semester=1&amp;avs793821952=117" TargetMode="External"/><Relationship Id="rId31" Type="http://schemas.openxmlformats.org/officeDocument/2006/relationships/hyperlink" Target="https://reg.mju.ac.th/registrar/class_info_2.asp?backto=home&amp;option=0&amp;courseid=8896697&amp;acadyear=2567&amp;semester=1&amp;avs793821952=138" TargetMode="External"/><Relationship Id="rId52" Type="http://schemas.openxmlformats.org/officeDocument/2006/relationships/hyperlink" Target="https://reg.mju.ac.th/registrar/class_info_2.asp?backto=home&amp;option=0&amp;courseid=8898093&amp;acadyear=2567&amp;semester=1&amp;avs793821952=159" TargetMode="External"/><Relationship Id="rId73" Type="http://schemas.openxmlformats.org/officeDocument/2006/relationships/hyperlink" Target="https://reg.mju.ac.th/registrar/class_info_2.asp?backto=home&amp;option=0&amp;courseid=8896031&amp;acadyear=2567&amp;semester=1&amp;avs793821952=180" TargetMode="External"/><Relationship Id="rId78" Type="http://schemas.openxmlformats.org/officeDocument/2006/relationships/hyperlink" Target="https://reg.mju.ac.th/registrar/class_info_2.asp?backto=home&amp;option=0&amp;courseid=8896040&amp;acadyear=2567&amp;semester=1&amp;avs793821952=185" TargetMode="External"/><Relationship Id="rId94" Type="http://schemas.openxmlformats.org/officeDocument/2006/relationships/hyperlink" Target="https://reg.mju.ac.th/registrar/class_info_2.asp?backto=home&amp;option=0&amp;courseid=8896046&amp;acadyear=2567&amp;semester=1&amp;avs793821952=204" TargetMode="External"/><Relationship Id="rId99" Type="http://schemas.openxmlformats.org/officeDocument/2006/relationships/hyperlink" Target="https://reg.mju.ac.th/registrar/class_info_2.asp?backto=home&amp;option=0&amp;courseid=8896072&amp;acadyear=2567&amp;semester=1&amp;avs793821952=209" TargetMode="External"/><Relationship Id="rId101" Type="http://schemas.openxmlformats.org/officeDocument/2006/relationships/hyperlink" Target="https://reg.mju.ac.th/registrar/class_info_2.asp?backto=home&amp;option=0&amp;courseid=8896095&amp;acadyear=2567&amp;semester=1&amp;avs793821952=211" TargetMode="External"/><Relationship Id="rId122" Type="http://schemas.openxmlformats.org/officeDocument/2006/relationships/hyperlink" Target="https://reg.mju.ac.th/registrar/class_info_2.asp?backto=home&amp;option=0&amp;courseid=8896175&amp;acadyear=2567&amp;semester=1&amp;avs793821952=233" TargetMode="External"/><Relationship Id="rId143" Type="http://schemas.openxmlformats.org/officeDocument/2006/relationships/hyperlink" Target="https://reg.mju.ac.th/registrar/class_info_2.asp?backto=home&amp;option=0&amp;courseid=11440&amp;acadyear=2567&amp;semester=1&amp;avs793821952=256" TargetMode="External"/><Relationship Id="rId148" Type="http://schemas.openxmlformats.org/officeDocument/2006/relationships/hyperlink" Target="https://reg.mju.ac.th/registrar/class_info_2.asp?backto=home&amp;option=0&amp;courseid=11498&amp;acadyear=2567&amp;semester=1&amp;avs793821952=261" TargetMode="External"/><Relationship Id="rId164" Type="http://schemas.openxmlformats.org/officeDocument/2006/relationships/hyperlink" Target="https://reg.mju.ac.th/registrar/class_info_2.asp?backto=home&amp;option=0&amp;courseid=8893888&amp;acadyear=2567&amp;semester=1&amp;avs793821952=277" TargetMode="External"/><Relationship Id="rId169" Type="http://schemas.openxmlformats.org/officeDocument/2006/relationships/hyperlink" Target="https://reg.mju.ac.th/registrar/class_info_2.asp?backto=home&amp;option=0&amp;courseid=8894386&amp;acadyear=2567&amp;semester=1&amp;avs793821952=282" TargetMode="External"/><Relationship Id="rId185" Type="http://schemas.openxmlformats.org/officeDocument/2006/relationships/hyperlink" Target="https://reg.mju.ac.th/registrar/class_info_2.asp?backto=home&amp;option=0&amp;courseid=8890309&amp;acadyear=2567&amp;semester=1&amp;avs793821952=298" TargetMode="External"/><Relationship Id="rId4" Type="http://schemas.openxmlformats.org/officeDocument/2006/relationships/hyperlink" Target="https://reg.mju.ac.th/registrar/class_info_2.asp?backto=home&amp;option=0&amp;courseid=8896182&amp;acadyear=2567&amp;semester=1&amp;avs793821952=111" TargetMode="External"/><Relationship Id="rId9" Type="http://schemas.openxmlformats.org/officeDocument/2006/relationships/hyperlink" Target="https://reg.mju.ac.th/registrar/class_info_2.asp?backto=home&amp;option=0&amp;courseid=8896188&amp;acadyear=2567&amp;semester=1&amp;avs793821952=116" TargetMode="External"/><Relationship Id="rId180" Type="http://schemas.openxmlformats.org/officeDocument/2006/relationships/hyperlink" Target="https://reg.mju.ac.th/registrar/class_info_2.asp?backto=home&amp;option=0&amp;courseid=12499&amp;acadyear=2567&amp;semester=1&amp;avs793821952=293" TargetMode="External"/><Relationship Id="rId26" Type="http://schemas.openxmlformats.org/officeDocument/2006/relationships/hyperlink" Target="https://reg.mju.ac.th/registrar/class_info_2.asp?backto=home&amp;option=0&amp;courseid=8897148&amp;acadyear=2567&amp;semester=1&amp;avs793821952=133" TargetMode="External"/><Relationship Id="rId47" Type="http://schemas.openxmlformats.org/officeDocument/2006/relationships/hyperlink" Target="https://reg.mju.ac.th/registrar/class_info_2.asp?backto=home&amp;option=0&amp;courseid=8897143&amp;acadyear=2567&amp;semester=1&amp;avs793821952=154" TargetMode="External"/><Relationship Id="rId68" Type="http://schemas.openxmlformats.org/officeDocument/2006/relationships/hyperlink" Target="https://reg.mju.ac.th/registrar/class_info_2.asp?backto=home&amp;option=0&amp;courseid=8896031&amp;acadyear=2567&amp;semester=1&amp;avs793821952=175" TargetMode="External"/><Relationship Id="rId89" Type="http://schemas.openxmlformats.org/officeDocument/2006/relationships/hyperlink" Target="https://reg.mju.ac.th/registrar/class_info_2.asp?backto=home&amp;option=0&amp;courseid=8896046&amp;acadyear=2567&amp;semester=1&amp;avs793821952=199" TargetMode="External"/><Relationship Id="rId112" Type="http://schemas.openxmlformats.org/officeDocument/2006/relationships/hyperlink" Target="https://reg.mju.ac.th/registrar/class_info_2.asp?backto=home&amp;option=0&amp;courseid=8896145&amp;acadyear=2567&amp;semester=1&amp;avs793821952=223" TargetMode="External"/><Relationship Id="rId133" Type="http://schemas.openxmlformats.org/officeDocument/2006/relationships/hyperlink" Target="https://reg.mju.ac.th/registrar/class_info_2.asp?backto=home&amp;option=0&amp;courseid=8890584&amp;acadyear=2567&amp;semester=1&amp;avs793821952=245" TargetMode="External"/><Relationship Id="rId154" Type="http://schemas.openxmlformats.org/officeDocument/2006/relationships/hyperlink" Target="https://reg.mju.ac.th/registrar/class_info_2.asp?backto=home&amp;option=0&amp;courseid=12413&amp;acadyear=2567&amp;semester=1&amp;avs793821952=267" TargetMode="External"/><Relationship Id="rId175" Type="http://schemas.openxmlformats.org/officeDocument/2006/relationships/hyperlink" Target="https://reg.mju.ac.th/registrar/class_info_2.asp?backto=home&amp;option=0&amp;courseid=12498&amp;acadyear=2567&amp;semester=1&amp;avs793821952=288" TargetMode="External"/><Relationship Id="rId196" Type="http://schemas.openxmlformats.org/officeDocument/2006/relationships/hyperlink" Target="https://reg.mju.ac.th/registrar/class_info_2.asp?backto=home&amp;option=0&amp;courseid=8893934&amp;acadyear=2567&amp;semester=1&amp;avs793821952=309" TargetMode="External"/><Relationship Id="rId200" Type="http://schemas.openxmlformats.org/officeDocument/2006/relationships/hyperlink" Target="https://reg.mju.ac.th/registrar/class_info_2.asp?backto=home&amp;option=0&amp;courseid=8893884&amp;acadyear=2567&amp;semester=1&amp;avs793821952=313" TargetMode="External"/><Relationship Id="rId16" Type="http://schemas.openxmlformats.org/officeDocument/2006/relationships/hyperlink" Target="https://reg.mju.ac.th/registrar/class_info_2.asp?backto=home&amp;option=0&amp;courseid=8896675&amp;acadyear=2567&amp;semester=1&amp;avs793821952=123" TargetMode="External"/><Relationship Id="rId37" Type="http://schemas.openxmlformats.org/officeDocument/2006/relationships/hyperlink" Target="https://reg.mju.ac.th/registrar/class_info_2.asp?backto=home&amp;option=0&amp;courseid=8897095&amp;acadyear=2567&amp;semester=1&amp;avs793821952=144" TargetMode="External"/><Relationship Id="rId58" Type="http://schemas.openxmlformats.org/officeDocument/2006/relationships/hyperlink" Target="https://reg.mju.ac.th/registrar/class_info_2.asp?backto=home&amp;option=0&amp;courseid=8896025&amp;acadyear=2567&amp;semester=1&amp;avs793821952=165" TargetMode="External"/><Relationship Id="rId79" Type="http://schemas.openxmlformats.org/officeDocument/2006/relationships/hyperlink" Target="https://reg.mju.ac.th/registrar/class_info_2.asp?backto=home&amp;option=0&amp;courseid=8896040&amp;acadyear=2567&amp;semester=1&amp;avs793821952=186" TargetMode="External"/><Relationship Id="rId102" Type="http://schemas.openxmlformats.org/officeDocument/2006/relationships/hyperlink" Target="https://reg.mju.ac.th/registrar/class_info_2.asp?backto=home&amp;option=0&amp;courseid=8896097&amp;acadyear=2567&amp;semester=1&amp;avs793821952=212" TargetMode="External"/><Relationship Id="rId123" Type="http://schemas.openxmlformats.org/officeDocument/2006/relationships/hyperlink" Target="https://reg.mju.ac.th/registrar/class_info_2.asp?backto=home&amp;option=0&amp;courseid=16430&amp;acadyear=2567&amp;semester=1&amp;avs793821952=235" TargetMode="External"/><Relationship Id="rId144" Type="http://schemas.openxmlformats.org/officeDocument/2006/relationships/hyperlink" Target="https://reg.mju.ac.th/registrar/class_info_2.asp?backto=home&amp;option=0&amp;courseid=11440&amp;acadyear=2567&amp;semester=1&amp;avs793821952=257" TargetMode="External"/><Relationship Id="rId90" Type="http://schemas.openxmlformats.org/officeDocument/2006/relationships/hyperlink" Target="https://reg.mju.ac.th/registrar/class_info_2.asp?backto=home&amp;option=0&amp;courseid=8896046&amp;acadyear=2567&amp;semester=1&amp;avs793821952=200" TargetMode="External"/><Relationship Id="rId165" Type="http://schemas.openxmlformats.org/officeDocument/2006/relationships/hyperlink" Target="https://reg.mju.ac.th/registrar/class_info_2.asp?backto=home&amp;option=0&amp;courseid=8893888&amp;acadyear=2567&amp;semester=1&amp;avs793821952=278" TargetMode="External"/><Relationship Id="rId186" Type="http://schemas.openxmlformats.org/officeDocument/2006/relationships/hyperlink" Target="https://reg.mju.ac.th/registrar/class_info_2.asp?backto=home&amp;option=0&amp;courseid=17470&amp;acadyear=2567&amp;semester=1&amp;avs793821952=299" TargetMode="External"/><Relationship Id="rId27" Type="http://schemas.openxmlformats.org/officeDocument/2006/relationships/hyperlink" Target="https://reg.mju.ac.th/registrar/class_info_2.asp?backto=home&amp;option=0&amp;courseid=8896683&amp;acadyear=2567&amp;semester=1&amp;avs793821952=134" TargetMode="External"/><Relationship Id="rId48" Type="http://schemas.openxmlformats.org/officeDocument/2006/relationships/hyperlink" Target="https://reg.mju.ac.th/registrar/class_info_2.asp?backto=home&amp;option=0&amp;courseid=8898091&amp;acadyear=2567&amp;semester=1&amp;avs793821952=155" TargetMode="External"/><Relationship Id="rId69" Type="http://schemas.openxmlformats.org/officeDocument/2006/relationships/hyperlink" Target="https://reg.mju.ac.th/registrar/class_info_2.asp?backto=home&amp;option=0&amp;courseid=8896031&amp;acadyear=2567&amp;semester=1&amp;avs793821952=176" TargetMode="External"/><Relationship Id="rId113" Type="http://schemas.openxmlformats.org/officeDocument/2006/relationships/hyperlink" Target="https://reg.mju.ac.th/registrar/class_info_2.asp?backto=home&amp;option=0&amp;courseid=8896146&amp;acadyear=2567&amp;semester=1&amp;avs793821952=224" TargetMode="External"/><Relationship Id="rId134" Type="http://schemas.openxmlformats.org/officeDocument/2006/relationships/hyperlink" Target="https://reg.mju.ac.th/registrar/class_info_2.asp?backto=home&amp;option=0&amp;courseid=8888983&amp;acadyear=2567&amp;semester=1&amp;avs793821952=246" TargetMode="External"/><Relationship Id="rId80" Type="http://schemas.openxmlformats.org/officeDocument/2006/relationships/hyperlink" Target="https://reg.mju.ac.th/registrar/class_info_2.asp?backto=home&amp;option=0&amp;courseid=8896042&amp;acadyear=2567&amp;semester=1&amp;avs793821952=187" TargetMode="External"/><Relationship Id="rId155" Type="http://schemas.openxmlformats.org/officeDocument/2006/relationships/hyperlink" Target="https://reg.mju.ac.th/registrar/class_info_2.asp?backto=home&amp;option=0&amp;courseid=12415&amp;acadyear=2567&amp;semester=1&amp;avs793821952=268" TargetMode="External"/><Relationship Id="rId176" Type="http://schemas.openxmlformats.org/officeDocument/2006/relationships/hyperlink" Target="https://reg.mju.ac.th/registrar/class_info_2.asp?backto=home&amp;option=0&amp;courseid=12498&amp;acadyear=2567&amp;semester=1&amp;avs793821952=289" TargetMode="External"/><Relationship Id="rId197" Type="http://schemas.openxmlformats.org/officeDocument/2006/relationships/hyperlink" Target="https://reg.mju.ac.th/registrar/class_info_2.asp?backto=home&amp;option=0&amp;courseid=8893935&amp;acadyear=2567&amp;semester=1&amp;avs793821952=310" TargetMode="External"/><Relationship Id="rId201" Type="http://schemas.openxmlformats.org/officeDocument/2006/relationships/hyperlink" Target="https://reg.mju.ac.th/registrar/class_info_2.asp?backto=home&amp;option=0&amp;courseid=8893884&amp;acadyear=2567&amp;semester=1&amp;avs793821952=314" TargetMode="External"/><Relationship Id="rId17" Type="http://schemas.openxmlformats.org/officeDocument/2006/relationships/hyperlink" Target="https://reg.mju.ac.th/registrar/class_info_2.asp?backto=home&amp;option=0&amp;courseid=8897154&amp;acadyear=2567&amp;semester=1&amp;avs793821952=124" TargetMode="External"/><Relationship Id="rId38" Type="http://schemas.openxmlformats.org/officeDocument/2006/relationships/hyperlink" Target="https://reg.mju.ac.th/registrar/class_info_2.asp?backto=home&amp;option=0&amp;courseid=8897142&amp;acadyear=2567&amp;semester=1&amp;avs793821952=145" TargetMode="External"/><Relationship Id="rId59" Type="http://schemas.openxmlformats.org/officeDocument/2006/relationships/hyperlink" Target="https://reg.mju.ac.th/registrar/class_info_2.asp?backto=home&amp;option=0&amp;courseid=8896025&amp;acadyear=2567&amp;semester=1&amp;avs793821952=166" TargetMode="External"/><Relationship Id="rId103" Type="http://schemas.openxmlformats.org/officeDocument/2006/relationships/hyperlink" Target="https://reg.mju.ac.th/registrar/class_info_2.asp?backto=home&amp;option=0&amp;courseid=8896100&amp;acadyear=2567&amp;semester=1&amp;avs793821952=214" TargetMode="External"/><Relationship Id="rId124" Type="http://schemas.openxmlformats.org/officeDocument/2006/relationships/hyperlink" Target="https://reg.mju.ac.th/registrar/class_info_2.asp?backto=home&amp;option=0&amp;courseid=8890306&amp;acadyear=2567&amp;semester=1&amp;avs793821952=236" TargetMode="External"/><Relationship Id="rId70" Type="http://schemas.openxmlformats.org/officeDocument/2006/relationships/hyperlink" Target="https://reg.mju.ac.th/registrar/class_info_2.asp?backto=home&amp;option=0&amp;courseid=8896031&amp;acadyear=2567&amp;semester=1&amp;avs793821952=177" TargetMode="External"/><Relationship Id="rId91" Type="http://schemas.openxmlformats.org/officeDocument/2006/relationships/hyperlink" Target="https://reg.mju.ac.th/registrar/class_info_2.asp?backto=home&amp;option=0&amp;courseid=8896046&amp;acadyear=2567&amp;semester=1&amp;avs793821952=201" TargetMode="External"/><Relationship Id="rId145" Type="http://schemas.openxmlformats.org/officeDocument/2006/relationships/hyperlink" Target="https://reg.mju.ac.th/registrar/class_info_2.asp?backto=home&amp;option=0&amp;courseid=11441&amp;acadyear=2567&amp;semester=1&amp;avs793821952=258" TargetMode="External"/><Relationship Id="rId166" Type="http://schemas.openxmlformats.org/officeDocument/2006/relationships/hyperlink" Target="https://reg.mju.ac.th/registrar/class_info_2.asp?backto=home&amp;option=0&amp;courseid=8890716&amp;acadyear=2567&amp;semester=1&amp;avs793821952=279" TargetMode="External"/><Relationship Id="rId187" Type="http://schemas.openxmlformats.org/officeDocument/2006/relationships/hyperlink" Target="https://reg.mju.ac.th/registrar/class_info_2.asp?backto=home&amp;option=0&amp;courseid=8890311&amp;acadyear=2567&amp;semester=1&amp;avs793821952=300" TargetMode="External"/><Relationship Id="rId1" Type="http://schemas.openxmlformats.org/officeDocument/2006/relationships/hyperlink" Target="https://reg.mju.ac.th/registrar/class_info_2.asp?backto=home&amp;option=0&amp;courseid=8895629&amp;acadyear=2567&amp;semester=1&amp;avs793821952=108" TargetMode="External"/><Relationship Id="rId28" Type="http://schemas.openxmlformats.org/officeDocument/2006/relationships/hyperlink" Target="https://reg.mju.ac.th/registrar/class_info_2.asp?backto=home&amp;option=0&amp;courseid=8896683&amp;acadyear=2567&amp;semester=1&amp;avs793821952=135" TargetMode="External"/><Relationship Id="rId49" Type="http://schemas.openxmlformats.org/officeDocument/2006/relationships/hyperlink" Target="https://reg.mju.ac.th/registrar/class_info_2.asp?backto=home&amp;option=0&amp;courseid=8898091&amp;acadyear=2567&amp;semester=1&amp;avs793821952=156" TargetMode="External"/><Relationship Id="rId114" Type="http://schemas.openxmlformats.org/officeDocument/2006/relationships/hyperlink" Target="https://reg.mju.ac.th/registrar/class_info_2.asp?backto=home&amp;option=0&amp;courseid=8896148&amp;acadyear=2567&amp;semester=1&amp;avs793821952=225" TargetMode="External"/><Relationship Id="rId60" Type="http://schemas.openxmlformats.org/officeDocument/2006/relationships/hyperlink" Target="https://reg.mju.ac.th/registrar/class_info_2.asp?backto=home&amp;option=0&amp;courseid=8896025&amp;acadyear=2567&amp;semester=1&amp;avs793821952=167" TargetMode="External"/><Relationship Id="rId81" Type="http://schemas.openxmlformats.org/officeDocument/2006/relationships/hyperlink" Target="https://reg.mju.ac.th/registrar/class_info_2.asp?backto=home&amp;option=0&amp;courseid=8896047&amp;acadyear=2567&amp;semester=1&amp;avs793821952=189" TargetMode="External"/><Relationship Id="rId135" Type="http://schemas.openxmlformats.org/officeDocument/2006/relationships/hyperlink" Target="https://reg.mju.ac.th/registrar/class_info_2.asp?backto=home&amp;option=0&amp;courseid=8888983&amp;acadyear=2567&amp;semester=1&amp;avs793821952=247" TargetMode="External"/><Relationship Id="rId156" Type="http://schemas.openxmlformats.org/officeDocument/2006/relationships/hyperlink" Target="https://reg.mju.ac.th/registrar/class_info_2.asp?backto=home&amp;option=0&amp;courseid=12420&amp;acadyear=2567&amp;semester=1&amp;avs793821952=269" TargetMode="External"/><Relationship Id="rId177" Type="http://schemas.openxmlformats.org/officeDocument/2006/relationships/hyperlink" Target="https://reg.mju.ac.th/registrar/class_info_2.asp?backto=home&amp;option=0&amp;courseid=12498&amp;acadyear=2567&amp;semester=1&amp;avs793821952=290" TargetMode="External"/><Relationship Id="rId198" Type="http://schemas.openxmlformats.org/officeDocument/2006/relationships/hyperlink" Target="https://reg.mju.ac.th/registrar/class_info_2.asp?backto=home&amp;option=0&amp;courseid=8895358&amp;acadyear=2567&amp;semester=1&amp;avs793821952=311" TargetMode="External"/><Relationship Id="rId202" Type="http://schemas.openxmlformats.org/officeDocument/2006/relationships/hyperlink" Target="https://reg.mju.ac.th/registrar/class_info_2.asp?backto=home&amp;option=0&amp;courseid=8893884&amp;acadyear=2567&amp;semester=1&amp;avs793821952=315" TargetMode="External"/><Relationship Id="rId18" Type="http://schemas.openxmlformats.org/officeDocument/2006/relationships/hyperlink" Target="https://reg.mju.ac.th/registrar/class_info_2.asp?backto=home&amp;option=0&amp;courseid=8896681&amp;acadyear=2567&amp;semester=1&amp;avs793821952=125" TargetMode="External"/><Relationship Id="rId39" Type="http://schemas.openxmlformats.org/officeDocument/2006/relationships/hyperlink" Target="https://reg.mju.ac.th/registrar/class_info_2.asp?backto=home&amp;option=0&amp;courseid=8897097&amp;acadyear=2567&amp;semester=1&amp;avs793821952=146" TargetMode="External"/><Relationship Id="rId50" Type="http://schemas.openxmlformats.org/officeDocument/2006/relationships/hyperlink" Target="https://reg.mju.ac.th/registrar/class_info_2.asp?backto=home&amp;option=0&amp;courseid=8898092&amp;acadyear=2567&amp;semester=1&amp;avs793821952=157" TargetMode="External"/><Relationship Id="rId104" Type="http://schemas.openxmlformats.org/officeDocument/2006/relationships/hyperlink" Target="https://reg.mju.ac.th/registrar/class_info_2.asp?backto=home&amp;option=0&amp;courseid=8896103&amp;acadyear=2567&amp;semester=1&amp;avs793821952=215" TargetMode="External"/><Relationship Id="rId125" Type="http://schemas.openxmlformats.org/officeDocument/2006/relationships/hyperlink" Target="https://reg.mju.ac.th/registrar/class_info_2.asp?backto=home&amp;option=0&amp;courseid=8890307&amp;acadyear=2567&amp;semester=1&amp;avs793821952=237" TargetMode="External"/><Relationship Id="rId146" Type="http://schemas.openxmlformats.org/officeDocument/2006/relationships/hyperlink" Target="https://reg.mju.ac.th/registrar/class_info_2.asp?backto=home&amp;option=0&amp;courseid=8893953&amp;acadyear=2567&amp;semester=1&amp;avs793821952=259" TargetMode="External"/><Relationship Id="rId167" Type="http://schemas.openxmlformats.org/officeDocument/2006/relationships/hyperlink" Target="https://reg.mju.ac.th/registrar/class_info_2.asp?backto=home&amp;option=0&amp;courseid=12444&amp;acadyear=2567&amp;semester=1&amp;avs793821952=280" TargetMode="External"/><Relationship Id="rId188" Type="http://schemas.openxmlformats.org/officeDocument/2006/relationships/hyperlink" Target="https://reg.mju.ac.th/registrar/class_info_2.asp?backto=home&amp;option=0&amp;courseid=8889692&amp;acadyear=2567&amp;semester=1&amp;avs793821952=301" TargetMode="External"/><Relationship Id="rId71" Type="http://schemas.openxmlformats.org/officeDocument/2006/relationships/hyperlink" Target="https://reg.mju.ac.th/registrar/class_info_2.asp?backto=home&amp;option=0&amp;courseid=8896031&amp;acadyear=2567&amp;semester=1&amp;avs793821952=178" TargetMode="External"/><Relationship Id="rId92" Type="http://schemas.openxmlformats.org/officeDocument/2006/relationships/hyperlink" Target="https://reg.mju.ac.th/registrar/class_info_2.asp?backto=home&amp;option=0&amp;courseid=8896046&amp;acadyear=2567&amp;semester=1&amp;avs793821952=202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g.mju.ac.th/registrar/class_info_2.asp?backto=home&amp;option=0&amp;courseid=8896100&amp;acadyear=2567&amp;semester=2&amp;avs1007185455=120" TargetMode="External"/><Relationship Id="rId21" Type="http://schemas.openxmlformats.org/officeDocument/2006/relationships/hyperlink" Target="https://reg.mju.ac.th/registrar/class_info_2.asp?backto=home&amp;option=0&amp;courseid=8896683&amp;acadyear=2567&amp;semester=2&amp;avs1007185455=26" TargetMode="External"/><Relationship Id="rId42" Type="http://schemas.openxmlformats.org/officeDocument/2006/relationships/hyperlink" Target="https://reg.mju.ac.th/registrar/class_info_2.asp?backto=home&amp;option=0&amp;courseid=8897090&amp;acadyear=2567&amp;semester=2&amp;avs1007185455=47" TargetMode="External"/><Relationship Id="rId63" Type="http://schemas.openxmlformats.org/officeDocument/2006/relationships/hyperlink" Target="https://reg.mju.ac.th/registrar/class_info_2.asp?backto=home&amp;option=0&amp;courseid=8896025&amp;acadyear=2567&amp;semester=2&amp;avs1007185455=68" TargetMode="External"/><Relationship Id="rId84" Type="http://schemas.openxmlformats.org/officeDocument/2006/relationships/hyperlink" Target="https://reg.mju.ac.th/registrar/class_info_2.asp?backto=home&amp;option=0&amp;courseid=8896033&amp;acadyear=2567&amp;semester=2&amp;avs1007185455=87" TargetMode="External"/><Relationship Id="rId138" Type="http://schemas.openxmlformats.org/officeDocument/2006/relationships/hyperlink" Target="https://reg.mju.ac.th/registrar/class_info_2.asp?backto=home&amp;option=0&amp;courseid=8896160&amp;acadyear=2567&amp;semester=2&amp;avs1007185455=141" TargetMode="External"/><Relationship Id="rId159" Type="http://schemas.openxmlformats.org/officeDocument/2006/relationships/hyperlink" Target="https://reg.mju.ac.th/registrar/class_info_2.asp?backto=home&amp;option=0&amp;courseid=8891453&amp;acadyear=2567&amp;semester=2&amp;avs1007185455=162" TargetMode="External"/><Relationship Id="rId170" Type="http://schemas.openxmlformats.org/officeDocument/2006/relationships/hyperlink" Target="https://reg.mju.ac.th/registrar/class_info_2.asp?backto=home&amp;option=0&amp;courseid=8888983&amp;acadyear=2567&amp;semester=2&amp;avs1007185455=173" TargetMode="External"/><Relationship Id="rId191" Type="http://schemas.openxmlformats.org/officeDocument/2006/relationships/hyperlink" Target="https://reg.mju.ac.th/registrar/class_info_2.asp?backto=home&amp;option=0&amp;courseid=8893887&amp;acadyear=2567&amp;semester=2&amp;avs1007185455=194" TargetMode="External"/><Relationship Id="rId205" Type="http://schemas.openxmlformats.org/officeDocument/2006/relationships/hyperlink" Target="https://reg.mju.ac.th/registrar/class_info_2.asp?backto=home&amp;option=0&amp;courseid=12466&amp;acadyear=2567&amp;semester=2&amp;avs1007185455=208" TargetMode="External"/><Relationship Id="rId226" Type="http://schemas.openxmlformats.org/officeDocument/2006/relationships/hyperlink" Target="https://reg.mju.ac.th/registrar/class_info_2.asp?backto=home&amp;option=0&amp;courseid=8893885&amp;acadyear=2567&amp;semester=2&amp;avs1007185455=229" TargetMode="External"/><Relationship Id="rId107" Type="http://schemas.openxmlformats.org/officeDocument/2006/relationships/hyperlink" Target="https://reg.mju.ac.th/registrar/class_info_2.asp?backto=home&amp;option=0&amp;courseid=8896063&amp;acadyear=2567&amp;semester=2&amp;avs1007185455=110" TargetMode="External"/><Relationship Id="rId11" Type="http://schemas.openxmlformats.org/officeDocument/2006/relationships/hyperlink" Target="https://reg.mju.ac.th/registrar/class_info_2.asp?backto=home&amp;option=0&amp;courseid=8896195&amp;acadyear=2567&amp;semester=2&amp;avs1007185455=16" TargetMode="External"/><Relationship Id="rId32" Type="http://schemas.openxmlformats.org/officeDocument/2006/relationships/hyperlink" Target="https://reg.mju.ac.th/registrar/class_info_2.asp?backto=home&amp;option=0&amp;courseid=8897141&amp;acadyear=2567&amp;semester=2&amp;avs1007185455=37" TargetMode="External"/><Relationship Id="rId53" Type="http://schemas.openxmlformats.org/officeDocument/2006/relationships/hyperlink" Target="https://reg.mju.ac.th/registrar/class_info_2.asp?backto=home&amp;option=0&amp;courseid=8898955&amp;acadyear=2567&amp;semester=2&amp;avs1007185455=58" TargetMode="External"/><Relationship Id="rId74" Type="http://schemas.openxmlformats.org/officeDocument/2006/relationships/hyperlink" Target="https://reg.mju.ac.th/registrar/class_info_2.asp?backto=home&amp;option=0&amp;courseid=8896030&amp;acadyear=2567&amp;semester=2&amp;avs1007185455=77" TargetMode="External"/><Relationship Id="rId128" Type="http://schemas.openxmlformats.org/officeDocument/2006/relationships/hyperlink" Target="https://reg.mju.ac.th/registrar/class_info_2.asp?backto=home&amp;option=0&amp;courseid=8896128&amp;acadyear=2567&amp;semester=2&amp;avs1007185455=131" TargetMode="External"/><Relationship Id="rId149" Type="http://schemas.openxmlformats.org/officeDocument/2006/relationships/hyperlink" Target="https://reg.mju.ac.th/registrar/class_info_2.asp?backto=home&amp;option=0&amp;courseid=16320&amp;acadyear=2567&amp;semester=2&amp;avs1007185455=152" TargetMode="External"/><Relationship Id="rId5" Type="http://schemas.openxmlformats.org/officeDocument/2006/relationships/hyperlink" Target="https://reg.mju.ac.th/registrar/class_info_2.asp?backto=home&amp;option=0&amp;courseid=8896185&amp;acadyear=2567&amp;semester=2&amp;avs1007185455=10" TargetMode="External"/><Relationship Id="rId95" Type="http://schemas.openxmlformats.org/officeDocument/2006/relationships/hyperlink" Target="https://reg.mju.ac.th/registrar/class_info_2.asp?backto=home&amp;option=0&amp;courseid=8896050&amp;acadyear=2567&amp;semester=2&amp;avs1007185455=98" TargetMode="External"/><Relationship Id="rId160" Type="http://schemas.openxmlformats.org/officeDocument/2006/relationships/hyperlink" Target="https://reg.mju.ac.th/registrar/class_info_2.asp?backto=home&amp;option=0&amp;courseid=8890584&amp;acadyear=2567&amp;semester=2&amp;avs1007185455=163" TargetMode="External"/><Relationship Id="rId181" Type="http://schemas.openxmlformats.org/officeDocument/2006/relationships/hyperlink" Target="https://reg.mju.ac.th/registrar/class_info_2.asp?backto=home&amp;option=0&amp;courseid=8888983&amp;acadyear=2567&amp;semester=2&amp;avs1007185455=184" TargetMode="External"/><Relationship Id="rId216" Type="http://schemas.openxmlformats.org/officeDocument/2006/relationships/hyperlink" Target="https://reg.mju.ac.th/registrar/class_info_2.asp?backto=home&amp;option=0&amp;courseid=8893936&amp;acadyear=2567&amp;semester=2&amp;avs1007185455=219" TargetMode="External"/><Relationship Id="rId22" Type="http://schemas.openxmlformats.org/officeDocument/2006/relationships/hyperlink" Target="https://reg.mju.ac.th/registrar/class_info_2.asp?backto=home&amp;option=0&amp;courseid=8896684&amp;acadyear=2567&amp;semester=2&amp;avs1007185455=27" TargetMode="External"/><Relationship Id="rId43" Type="http://schemas.openxmlformats.org/officeDocument/2006/relationships/hyperlink" Target="https://reg.mju.ac.th/registrar/class_info_2.asp?backto=home&amp;option=0&amp;courseid=8898953&amp;acadyear=2567&amp;semester=2&amp;avs1007185455=48" TargetMode="External"/><Relationship Id="rId64" Type="http://schemas.openxmlformats.org/officeDocument/2006/relationships/hyperlink" Target="https://reg.mju.ac.th/registrar/class_info_2.asp?backto=home&amp;option=0&amp;courseid=8896028&amp;acadyear=2567&amp;semester=2&amp;avs1007185455=69" TargetMode="External"/><Relationship Id="rId118" Type="http://schemas.openxmlformats.org/officeDocument/2006/relationships/hyperlink" Target="https://reg.mju.ac.th/registrar/class_info_2.asp?backto=home&amp;option=0&amp;courseid=8896101&amp;acadyear=2567&amp;semester=2&amp;avs1007185455=121" TargetMode="External"/><Relationship Id="rId139" Type="http://schemas.openxmlformats.org/officeDocument/2006/relationships/hyperlink" Target="https://reg.mju.ac.th/registrar/class_info_2.asp?backto=home&amp;option=0&amp;courseid=8896160&amp;acadyear=2567&amp;semester=2&amp;avs1007185455=142" TargetMode="External"/><Relationship Id="rId85" Type="http://schemas.openxmlformats.org/officeDocument/2006/relationships/hyperlink" Target="https://reg.mju.ac.th/registrar/class_info_2.asp?backto=home&amp;option=0&amp;courseid=8896035&amp;acadyear=2567&amp;semester=2&amp;avs1007185455=88" TargetMode="External"/><Relationship Id="rId150" Type="http://schemas.openxmlformats.org/officeDocument/2006/relationships/hyperlink" Target="https://reg.mju.ac.th/registrar/class_info_2.asp?backto=home&amp;option=0&amp;courseid=8890304&amp;acadyear=2567&amp;semester=2&amp;avs1007185455=153" TargetMode="External"/><Relationship Id="rId171" Type="http://schemas.openxmlformats.org/officeDocument/2006/relationships/hyperlink" Target="https://reg.mju.ac.th/registrar/class_info_2.asp?backto=home&amp;option=0&amp;courseid=8888983&amp;acadyear=2567&amp;semester=2&amp;avs1007185455=174" TargetMode="External"/><Relationship Id="rId192" Type="http://schemas.openxmlformats.org/officeDocument/2006/relationships/hyperlink" Target="https://reg.mju.ac.th/registrar/class_info_2.asp?backto=home&amp;option=0&amp;courseid=626358&amp;acadyear=2567&amp;semester=2&amp;avs1007185455=195" TargetMode="External"/><Relationship Id="rId206" Type="http://schemas.openxmlformats.org/officeDocument/2006/relationships/hyperlink" Target="https://reg.mju.ac.th/registrar/class_info_2.asp?backto=home&amp;option=0&amp;courseid=12467&amp;acadyear=2567&amp;semester=2&amp;avs1007185455=209" TargetMode="External"/><Relationship Id="rId227" Type="http://schemas.openxmlformats.org/officeDocument/2006/relationships/hyperlink" Target="https://reg.mju.ac.th/registrar/class_info_2.asp?backto=home&amp;option=0&amp;courseid=8893898&amp;acadyear=2567&amp;semester=2&amp;avs1007185455=230" TargetMode="External"/><Relationship Id="rId12" Type="http://schemas.openxmlformats.org/officeDocument/2006/relationships/hyperlink" Target="https://reg.mju.ac.th/registrar/class_info_2.asp?backto=home&amp;option=0&amp;courseid=8896036&amp;acadyear=2567&amp;semester=2&amp;avs1007185455=17" TargetMode="External"/><Relationship Id="rId33" Type="http://schemas.openxmlformats.org/officeDocument/2006/relationships/hyperlink" Target="https://reg.mju.ac.th/registrar/class_info_2.asp?backto=home&amp;option=0&amp;courseid=8897142&amp;acadyear=2567&amp;semester=2&amp;avs1007185455=38" TargetMode="External"/><Relationship Id="rId108" Type="http://schemas.openxmlformats.org/officeDocument/2006/relationships/hyperlink" Target="https://reg.mju.ac.th/registrar/class_info_2.asp?backto=home&amp;option=0&amp;courseid=8896064&amp;acadyear=2567&amp;semester=2&amp;avs1007185455=111" TargetMode="External"/><Relationship Id="rId129" Type="http://schemas.openxmlformats.org/officeDocument/2006/relationships/hyperlink" Target="https://reg.mju.ac.th/registrar/class_info_2.asp?backto=home&amp;option=0&amp;courseid=8896136&amp;acadyear=2567&amp;semester=2&amp;avs1007185455=132" TargetMode="External"/><Relationship Id="rId54" Type="http://schemas.openxmlformats.org/officeDocument/2006/relationships/hyperlink" Target="https://reg.mju.ac.th/registrar/class_info_2.asp?backto=home&amp;option=0&amp;courseid=8898098&amp;acadyear=2567&amp;semester=2&amp;avs1007185455=59" TargetMode="External"/><Relationship Id="rId75" Type="http://schemas.openxmlformats.org/officeDocument/2006/relationships/hyperlink" Target="https://reg.mju.ac.th/registrar/class_info_2.asp?backto=home&amp;option=0&amp;courseid=8896030&amp;acadyear=2567&amp;semester=2&amp;avs1007185455=78" TargetMode="External"/><Relationship Id="rId96" Type="http://schemas.openxmlformats.org/officeDocument/2006/relationships/hyperlink" Target="https://reg.mju.ac.th/registrar/class_info_2.asp?backto=home&amp;option=0&amp;courseid=8896051&amp;acadyear=2567&amp;semester=2&amp;avs1007185455=99" TargetMode="External"/><Relationship Id="rId140" Type="http://schemas.openxmlformats.org/officeDocument/2006/relationships/hyperlink" Target="https://reg.mju.ac.th/registrar/class_info_2.asp?backto=home&amp;option=0&amp;courseid=8896162&amp;acadyear=2567&amp;semester=2&amp;avs1007185455=143" TargetMode="External"/><Relationship Id="rId161" Type="http://schemas.openxmlformats.org/officeDocument/2006/relationships/hyperlink" Target="https://reg.mju.ac.th/registrar/class_info_2.asp?backto=home&amp;option=0&amp;courseid=8890584&amp;acadyear=2567&amp;semester=2&amp;avs1007185455=164" TargetMode="External"/><Relationship Id="rId182" Type="http://schemas.openxmlformats.org/officeDocument/2006/relationships/hyperlink" Target="https://reg.mju.ac.th/registrar/class_info_2.asp?backto=home&amp;option=0&amp;courseid=8888984&amp;acadyear=2567&amp;semester=2&amp;avs1007185455=185" TargetMode="External"/><Relationship Id="rId217" Type="http://schemas.openxmlformats.org/officeDocument/2006/relationships/hyperlink" Target="https://reg.mju.ac.th/registrar/class_info_2.asp?backto=home&amp;option=0&amp;courseid=8893937&amp;acadyear=2567&amp;semester=2&amp;avs1007185455=220" TargetMode="External"/><Relationship Id="rId6" Type="http://schemas.openxmlformats.org/officeDocument/2006/relationships/hyperlink" Target="https://reg.mju.ac.th/registrar/class_info_2.asp?backto=home&amp;option=0&amp;courseid=8896185&amp;acadyear=2567&amp;semester=2&amp;avs1007185455=11" TargetMode="External"/><Relationship Id="rId23" Type="http://schemas.openxmlformats.org/officeDocument/2006/relationships/hyperlink" Target="https://reg.mju.ac.th/registrar/class_info_2.asp?backto=home&amp;option=0&amp;courseid=8896697&amp;acadyear=2567&amp;semester=2&amp;avs1007185455=28" TargetMode="External"/><Relationship Id="rId119" Type="http://schemas.openxmlformats.org/officeDocument/2006/relationships/hyperlink" Target="https://reg.mju.ac.th/registrar/class_info_2.asp?backto=home&amp;option=0&amp;courseid=8896105&amp;acadyear=2567&amp;semester=2&amp;avs1007185455=122" TargetMode="External"/><Relationship Id="rId44" Type="http://schemas.openxmlformats.org/officeDocument/2006/relationships/hyperlink" Target="https://reg.mju.ac.th/registrar/class_info_2.asp?backto=home&amp;option=0&amp;courseid=8896702&amp;acadyear=2567&amp;semester=2&amp;avs1007185455=49" TargetMode="External"/><Relationship Id="rId65" Type="http://schemas.openxmlformats.org/officeDocument/2006/relationships/hyperlink" Target="https://sites.google.com/view/pattamahannok/home" TargetMode="External"/><Relationship Id="rId86" Type="http://schemas.openxmlformats.org/officeDocument/2006/relationships/hyperlink" Target="https://reg.mju.ac.th/registrar/class_info_2.asp?backto=home&amp;option=0&amp;courseid=8896035&amp;acadyear=2567&amp;semester=2&amp;avs1007185455=89" TargetMode="External"/><Relationship Id="rId130" Type="http://schemas.openxmlformats.org/officeDocument/2006/relationships/hyperlink" Target="https://reg.mju.ac.th/registrar/class_info_2.asp?backto=home&amp;option=0&amp;courseid=8896138&amp;acadyear=2567&amp;semester=2&amp;avs1007185455=133" TargetMode="External"/><Relationship Id="rId151" Type="http://schemas.openxmlformats.org/officeDocument/2006/relationships/hyperlink" Target="https://reg.mju.ac.th/registrar/class_info_2.asp?backto=home&amp;option=0&amp;courseid=8895564&amp;acadyear=2567&amp;semester=2&amp;avs1007185455=154" TargetMode="External"/><Relationship Id="rId172" Type="http://schemas.openxmlformats.org/officeDocument/2006/relationships/hyperlink" Target="https://reg.mju.ac.th/registrar/class_info_2.asp?backto=home&amp;option=0&amp;courseid=8888983&amp;acadyear=2567&amp;semester=2&amp;avs1007185455=175" TargetMode="External"/><Relationship Id="rId193" Type="http://schemas.openxmlformats.org/officeDocument/2006/relationships/hyperlink" Target="https://reg.mju.ac.th/registrar/class_info_2.asp?backto=home&amp;option=0&amp;courseid=626358&amp;acadyear=2567&amp;semester=2&amp;avs1007185455=196" TargetMode="External"/><Relationship Id="rId207" Type="http://schemas.openxmlformats.org/officeDocument/2006/relationships/hyperlink" Target="https://reg.mju.ac.th/registrar/class_info_2.asp?backto=home&amp;option=0&amp;courseid=626363&amp;acadyear=2567&amp;semester=2&amp;avs1007185455=210" TargetMode="External"/><Relationship Id="rId228" Type="http://schemas.openxmlformats.org/officeDocument/2006/relationships/hyperlink" Target="https://reg.mju.ac.th/registrar/class_info_2.asp?backto=home&amp;option=0&amp;courseid=8895629&amp;acadyear=2567&amp;semester=2&amp;avs1007185455=6" TargetMode="External"/><Relationship Id="rId13" Type="http://schemas.openxmlformats.org/officeDocument/2006/relationships/hyperlink" Target="https://reg.mju.ac.th/registrar/class_info_2.asp?backto=home&amp;option=0&amp;courseid=8896039&amp;acadyear=2567&amp;semester=2&amp;avs1007185455=18" TargetMode="External"/><Relationship Id="rId109" Type="http://schemas.openxmlformats.org/officeDocument/2006/relationships/hyperlink" Target="https://reg.mju.ac.th/registrar/class_info_2.asp?backto=home&amp;option=0&amp;courseid=8896069&amp;acadyear=2567&amp;semester=2&amp;avs1007185455=112" TargetMode="External"/><Relationship Id="rId34" Type="http://schemas.openxmlformats.org/officeDocument/2006/relationships/hyperlink" Target="https://reg.mju.ac.th/registrar/class_info_2.asp?backto=home&amp;option=0&amp;courseid=8896700&amp;acadyear=2567&amp;semester=2&amp;avs1007185455=39" TargetMode="External"/><Relationship Id="rId55" Type="http://schemas.openxmlformats.org/officeDocument/2006/relationships/hyperlink" Target="https://reg.mju.ac.th/registrar/class_info_2.asp?backto=home&amp;option=0&amp;courseid=8898098&amp;acadyear=2567&amp;semester=2&amp;avs1007185455=60" TargetMode="External"/><Relationship Id="rId76" Type="http://schemas.openxmlformats.org/officeDocument/2006/relationships/hyperlink" Target="https://reg.mju.ac.th/registrar/class_info_2.asp?backto=home&amp;option=0&amp;courseid=8896030&amp;acadyear=2567&amp;semester=2&amp;avs1007185455=79" TargetMode="External"/><Relationship Id="rId97" Type="http://schemas.openxmlformats.org/officeDocument/2006/relationships/hyperlink" Target="https://reg.mju.ac.th/registrar/class_info_2.asp?backto=home&amp;option=0&amp;courseid=8896052&amp;acadyear=2567&amp;semester=2&amp;avs1007185455=100" TargetMode="External"/><Relationship Id="rId120" Type="http://schemas.openxmlformats.org/officeDocument/2006/relationships/hyperlink" Target="https://reg.mju.ac.th/registrar/class_info_2.asp?backto=home&amp;option=0&amp;courseid=8896113&amp;acadyear=2567&amp;semester=2&amp;avs1007185455=123" TargetMode="External"/><Relationship Id="rId141" Type="http://schemas.openxmlformats.org/officeDocument/2006/relationships/hyperlink" Target="https://reg.mju.ac.th/registrar/class_info_2.asp?backto=home&amp;option=0&amp;courseid=8896163&amp;acadyear=2567&amp;semester=2&amp;avs1007185455=144" TargetMode="External"/><Relationship Id="rId7" Type="http://schemas.openxmlformats.org/officeDocument/2006/relationships/hyperlink" Target="https://reg.mju.ac.th/registrar/class_info_2.asp?backto=home&amp;option=0&amp;courseid=8896188&amp;acadyear=2567&amp;semester=2&amp;avs1007185455=12" TargetMode="External"/><Relationship Id="rId162" Type="http://schemas.openxmlformats.org/officeDocument/2006/relationships/hyperlink" Target="https://reg.mju.ac.th/registrar/class_info_2.asp?backto=home&amp;option=0&amp;courseid=8890584&amp;acadyear=2567&amp;semester=2&amp;avs1007185455=165" TargetMode="External"/><Relationship Id="rId183" Type="http://schemas.openxmlformats.org/officeDocument/2006/relationships/hyperlink" Target="https://reg.mju.ac.th/registrar/class_info_2.asp?backto=home&amp;option=0&amp;courseid=8890892&amp;acadyear=2567&amp;semester=2&amp;avs1007185455=186" TargetMode="External"/><Relationship Id="rId218" Type="http://schemas.openxmlformats.org/officeDocument/2006/relationships/hyperlink" Target="https://reg.mju.ac.th/registrar/class_info_2.asp?backto=home&amp;option=0&amp;courseid=8893938&amp;acadyear=2567&amp;semester=2&amp;avs1007185455=221" TargetMode="External"/><Relationship Id="rId24" Type="http://schemas.openxmlformats.org/officeDocument/2006/relationships/hyperlink" Target="https://reg.mju.ac.th/registrar/class_info_2.asp?backto=home&amp;option=0&amp;courseid=8896698&amp;acadyear=2567&amp;semester=2&amp;avs1007185455=29" TargetMode="External"/><Relationship Id="rId45" Type="http://schemas.openxmlformats.org/officeDocument/2006/relationships/hyperlink" Target="https://reg.mju.ac.th/registrar/class_info_2.asp?backto=home&amp;option=0&amp;courseid=8897093&amp;acadyear=2567&amp;semester=2&amp;avs1007185455=50" TargetMode="External"/><Relationship Id="rId66" Type="http://schemas.openxmlformats.org/officeDocument/2006/relationships/hyperlink" Target="https://reg.mju.ac.th/registrar/class_info_2.asp?backto=home&amp;option=0&amp;courseid=8896028&amp;acadyear=2567&amp;semester=2&amp;avs1007185455=70" TargetMode="External"/><Relationship Id="rId87" Type="http://schemas.openxmlformats.org/officeDocument/2006/relationships/hyperlink" Target="https://reg.mju.ac.th/registrar/class_info_2.asp?backto=home&amp;option=0&amp;courseid=8898014&amp;acadyear=2567&amp;semester=2&amp;avs1007185455=90" TargetMode="External"/><Relationship Id="rId110" Type="http://schemas.openxmlformats.org/officeDocument/2006/relationships/hyperlink" Target="https://reg.mju.ac.th/registrar/class_info_2.asp?backto=home&amp;option=0&amp;courseid=8896070&amp;acadyear=2567&amp;semester=2&amp;avs1007185455=113" TargetMode="External"/><Relationship Id="rId131" Type="http://schemas.openxmlformats.org/officeDocument/2006/relationships/hyperlink" Target="https://reg.mju.ac.th/registrar/class_info_2.asp?backto=home&amp;option=0&amp;courseid=8896126&amp;acadyear=2567&amp;semester=2&amp;avs1007185455=134" TargetMode="External"/><Relationship Id="rId152" Type="http://schemas.openxmlformats.org/officeDocument/2006/relationships/hyperlink" Target="https://reg.mju.ac.th/registrar/class_info_2.asp?backto=home&amp;option=0&amp;courseid=25300&amp;acadyear=2567&amp;semester=2&amp;avs1007185455=155" TargetMode="External"/><Relationship Id="rId173" Type="http://schemas.openxmlformats.org/officeDocument/2006/relationships/hyperlink" Target="https://reg.mju.ac.th/registrar/class_info_2.asp?backto=home&amp;option=0&amp;courseid=8888983&amp;acadyear=2567&amp;semester=2&amp;avs1007185455=176" TargetMode="External"/><Relationship Id="rId194" Type="http://schemas.openxmlformats.org/officeDocument/2006/relationships/hyperlink" Target="https://reg.mju.ac.th/registrar/class_info_2.asp?backto=home&amp;option=0&amp;courseid=626358&amp;acadyear=2567&amp;semester=2&amp;avs1007185455=197" TargetMode="External"/><Relationship Id="rId208" Type="http://schemas.openxmlformats.org/officeDocument/2006/relationships/hyperlink" Target="https://reg.mju.ac.th/registrar/class_info_2.asp?backto=home&amp;option=0&amp;courseid=626367&amp;acadyear=2567&amp;semester=2&amp;avs1007185455=211" TargetMode="External"/><Relationship Id="rId14" Type="http://schemas.openxmlformats.org/officeDocument/2006/relationships/hyperlink" Target="https://reg.mju.ac.th/registrar/class_info_2.asp?backto=home&amp;option=0&amp;courseid=8896675&amp;acadyear=2567&amp;semester=2&amp;avs1007185455=19" TargetMode="External"/><Relationship Id="rId35" Type="http://schemas.openxmlformats.org/officeDocument/2006/relationships/hyperlink" Target="https://reg.mju.ac.th/registrar/class_info_2.asp?backto=home&amp;option=0&amp;courseid=8897097&amp;acadyear=2567&amp;semester=2&amp;avs1007185455=40" TargetMode="External"/><Relationship Id="rId56" Type="http://schemas.openxmlformats.org/officeDocument/2006/relationships/hyperlink" Target="https://reg.mju.ac.th/registrar/class_info_2.asp?backto=home&amp;option=0&amp;courseid=8898968&amp;acadyear=2567&amp;semester=2&amp;avs1007185455=61" TargetMode="External"/><Relationship Id="rId77" Type="http://schemas.openxmlformats.org/officeDocument/2006/relationships/hyperlink" Target="https://reg.mju.ac.th/registrar/class_info_2.asp?backto=home&amp;option=0&amp;courseid=8896031&amp;acadyear=2567&amp;semester=2&amp;avs1007185455=80" TargetMode="External"/><Relationship Id="rId100" Type="http://schemas.openxmlformats.org/officeDocument/2006/relationships/hyperlink" Target="https://reg.mju.ac.th/registrar/class_info_2.asp?backto=home&amp;option=0&amp;courseid=8896046&amp;acadyear=2567&amp;semester=2&amp;avs1007185455=103" TargetMode="External"/><Relationship Id="rId8" Type="http://schemas.openxmlformats.org/officeDocument/2006/relationships/hyperlink" Target="https://reg.mju.ac.th/registrar/class_info_2.asp?backto=home&amp;option=0&amp;courseid=8896191&amp;acadyear=2567&amp;semester=2&amp;avs1007185455=13" TargetMode="External"/><Relationship Id="rId98" Type="http://schemas.openxmlformats.org/officeDocument/2006/relationships/hyperlink" Target="https://reg.mju.ac.th/registrar/class_info_2.asp?backto=home&amp;option=0&amp;courseid=8896053&amp;acadyear=2567&amp;semester=2&amp;avs1007185455=101" TargetMode="External"/><Relationship Id="rId121" Type="http://schemas.openxmlformats.org/officeDocument/2006/relationships/hyperlink" Target="https://reg.mju.ac.th/registrar/class_info_2.asp?backto=home&amp;option=0&amp;courseid=8896118&amp;acadyear=2567&amp;semester=2&amp;avs1007185455=124" TargetMode="External"/><Relationship Id="rId142" Type="http://schemas.openxmlformats.org/officeDocument/2006/relationships/hyperlink" Target="https://reg.mju.ac.th/registrar/class_info_2.asp?backto=home&amp;option=0&amp;courseid=8896169&amp;acadyear=2567&amp;semester=2&amp;avs1007185455=145" TargetMode="External"/><Relationship Id="rId163" Type="http://schemas.openxmlformats.org/officeDocument/2006/relationships/hyperlink" Target="https://reg.mju.ac.th/registrar/class_info_2.asp?backto=home&amp;option=0&amp;courseid=8890584&amp;acadyear=2567&amp;semester=2&amp;avs1007185455=166" TargetMode="External"/><Relationship Id="rId184" Type="http://schemas.openxmlformats.org/officeDocument/2006/relationships/hyperlink" Target="https://reg.mju.ac.th/registrar/class_info_2.asp?backto=home&amp;option=0&amp;courseid=8890892&amp;acadyear=2567&amp;semester=2&amp;avs1007185455=187" TargetMode="External"/><Relationship Id="rId219" Type="http://schemas.openxmlformats.org/officeDocument/2006/relationships/hyperlink" Target="https://reg.mju.ac.th/registrar/class_info_2.asp?backto=home&amp;option=0&amp;courseid=8893942&amp;acadyear=2567&amp;semester=2&amp;avs1007185455=222" TargetMode="External"/><Relationship Id="rId3" Type="http://schemas.openxmlformats.org/officeDocument/2006/relationships/hyperlink" Target="https://reg.mju.ac.th/registrar/class_info_2.asp?backto=home&amp;option=0&amp;courseid=8896177&amp;acadyear=2567&amp;semester=2&amp;avs1007185455=8" TargetMode="External"/><Relationship Id="rId214" Type="http://schemas.openxmlformats.org/officeDocument/2006/relationships/hyperlink" Target="https://reg.mju.ac.th/registrar/class_info_2.asp?backto=home&amp;option=0&amp;courseid=8893932&amp;acadyear=2567&amp;semester=2&amp;avs1007185455=217" TargetMode="External"/><Relationship Id="rId25" Type="http://schemas.openxmlformats.org/officeDocument/2006/relationships/hyperlink" Target="https://reg.mju.ac.th/registrar/class_info_2.asp?backto=home&amp;option=0&amp;courseid=8896698&amp;acadyear=2567&amp;semester=2&amp;avs1007185455=30" TargetMode="External"/><Relationship Id="rId46" Type="http://schemas.openxmlformats.org/officeDocument/2006/relationships/hyperlink" Target="https://reg.mju.ac.th/registrar/class_info_2.asp?backto=home&amp;option=0&amp;courseid=8897094&amp;acadyear=2567&amp;semester=2&amp;avs1007185455=51" TargetMode="External"/><Relationship Id="rId67" Type="http://schemas.openxmlformats.org/officeDocument/2006/relationships/hyperlink" Target="https://reg.mju.ac.th/registrar/class_info_2.asp?backto=home&amp;option=0&amp;courseid=8896028&amp;acadyear=2567&amp;semester=2&amp;avs1007185455=71" TargetMode="External"/><Relationship Id="rId116" Type="http://schemas.openxmlformats.org/officeDocument/2006/relationships/hyperlink" Target="https://reg.mju.ac.th/registrar/class_info_2.asp?backto=home&amp;option=0&amp;courseid=8896096&amp;acadyear=2567&amp;semester=2&amp;avs1007185455=119" TargetMode="External"/><Relationship Id="rId137" Type="http://schemas.openxmlformats.org/officeDocument/2006/relationships/hyperlink" Target="https://reg.mju.ac.th/registrar/class_info_2.asp?backto=home&amp;option=0&amp;courseid=8896156&amp;acadyear=2567&amp;semester=2&amp;avs1007185455=140" TargetMode="External"/><Relationship Id="rId158" Type="http://schemas.openxmlformats.org/officeDocument/2006/relationships/hyperlink" Target="https://reg.mju.ac.th/registrar/class_info_2.asp?backto=home&amp;option=0&amp;courseid=25498&amp;acadyear=2567&amp;semester=2&amp;avs1007185455=161" TargetMode="External"/><Relationship Id="rId20" Type="http://schemas.openxmlformats.org/officeDocument/2006/relationships/hyperlink" Target="https://reg.mju.ac.th/registrar/class_info_2.asp?backto=home&amp;option=0&amp;courseid=8897148&amp;acadyear=2567&amp;semester=2&amp;avs1007185455=25" TargetMode="External"/><Relationship Id="rId41" Type="http://schemas.openxmlformats.org/officeDocument/2006/relationships/hyperlink" Target="https://reg.mju.ac.th/registrar/class_info_2.asp?backto=home&amp;option=0&amp;courseid=8897151&amp;acadyear=2567&amp;semester=2&amp;avs1007185455=46" TargetMode="External"/><Relationship Id="rId62" Type="http://schemas.openxmlformats.org/officeDocument/2006/relationships/hyperlink" Target="https://reg.mju.ac.th/registrar/class_info_2.asp?backto=home&amp;option=0&amp;courseid=8896026&amp;acadyear=2567&amp;semester=2&amp;avs1007185455=67" TargetMode="External"/><Relationship Id="rId83" Type="http://schemas.openxmlformats.org/officeDocument/2006/relationships/hyperlink" Target="https://reg.mju.ac.th/registrar/class_info_2.asp?backto=home&amp;option=0&amp;courseid=8896032&amp;acadyear=2567&amp;semester=2&amp;avs1007185455=86" TargetMode="External"/><Relationship Id="rId88" Type="http://schemas.openxmlformats.org/officeDocument/2006/relationships/hyperlink" Target="https://reg.mju.ac.th/registrar/class_info_2.asp?backto=home&amp;option=0&amp;courseid=8898014&amp;acadyear=2567&amp;semester=2&amp;avs1007185455=91" TargetMode="External"/><Relationship Id="rId111" Type="http://schemas.openxmlformats.org/officeDocument/2006/relationships/hyperlink" Target="https://reg.mju.ac.th/registrar/class_info_2.asp?backto=home&amp;option=0&amp;courseid=8896071&amp;acadyear=2567&amp;semester=2&amp;avs1007185455=114" TargetMode="External"/><Relationship Id="rId132" Type="http://schemas.openxmlformats.org/officeDocument/2006/relationships/hyperlink" Target="https://reg.mju.ac.th/registrar/class_info_2.asp?backto=home&amp;option=0&amp;courseid=8896132&amp;acadyear=2567&amp;semester=2&amp;avs1007185455=135" TargetMode="External"/><Relationship Id="rId153" Type="http://schemas.openxmlformats.org/officeDocument/2006/relationships/hyperlink" Target="https://reg.mju.ac.th/registrar/class_info_2.asp?backto=home&amp;option=0&amp;courseid=8894389&amp;acadyear=2567&amp;semester=2&amp;avs1007185455=156" TargetMode="External"/><Relationship Id="rId174" Type="http://schemas.openxmlformats.org/officeDocument/2006/relationships/hyperlink" Target="https://reg.mju.ac.th/registrar/class_info_2.asp?backto=home&amp;option=0&amp;courseid=8888983&amp;acadyear=2567&amp;semester=2&amp;avs1007185455=177" TargetMode="External"/><Relationship Id="rId179" Type="http://schemas.openxmlformats.org/officeDocument/2006/relationships/hyperlink" Target="https://reg.mju.ac.th/registrar/class_info_2.asp?backto=home&amp;option=0&amp;courseid=8888983&amp;acadyear=2567&amp;semester=2&amp;avs1007185455=182" TargetMode="External"/><Relationship Id="rId195" Type="http://schemas.openxmlformats.org/officeDocument/2006/relationships/hyperlink" Target="https://reg.mju.ac.th/registrar/class_info_2.asp?backto=home&amp;option=0&amp;courseid=8893892&amp;acadyear=2567&amp;semester=2&amp;avs1007185455=198" TargetMode="External"/><Relationship Id="rId209" Type="http://schemas.openxmlformats.org/officeDocument/2006/relationships/hyperlink" Target="https://reg.mju.ac.th/registrar/class_info_2.asp?backto=home&amp;option=0&amp;courseid=12498&amp;acadyear=2567&amp;semester=2&amp;avs1007185455=212" TargetMode="External"/><Relationship Id="rId190" Type="http://schemas.openxmlformats.org/officeDocument/2006/relationships/hyperlink" Target="https://reg.mju.ac.th/registrar/class_info_2.asp?backto=home&amp;option=0&amp;courseid=8893895&amp;acadyear=2567&amp;semester=2&amp;avs1007185455=193" TargetMode="External"/><Relationship Id="rId204" Type="http://schemas.openxmlformats.org/officeDocument/2006/relationships/hyperlink" Target="https://reg.mju.ac.th/registrar/class_info_2.asp?backto=home&amp;option=0&amp;courseid=626628&amp;acadyear=2567&amp;semester=2&amp;avs1007185455=207" TargetMode="External"/><Relationship Id="rId220" Type="http://schemas.openxmlformats.org/officeDocument/2006/relationships/hyperlink" Target="https://reg.mju.ac.th/registrar/class_info_2.asp?backto=home&amp;option=0&amp;courseid=8893951&amp;acadyear=2567&amp;semester=2&amp;avs1007185455=223" TargetMode="External"/><Relationship Id="rId225" Type="http://schemas.openxmlformats.org/officeDocument/2006/relationships/hyperlink" Target="https://reg.mju.ac.th/registrar/class_info_2.asp?backto=home&amp;option=0&amp;courseid=8893883&amp;acadyear=2567&amp;semester=2&amp;avs1007185455=228" TargetMode="External"/><Relationship Id="rId15" Type="http://schemas.openxmlformats.org/officeDocument/2006/relationships/hyperlink" Target="https://reg.mju.ac.th/registrar/class_info_2.asp?backto=home&amp;option=0&amp;courseid=8896678&amp;acadyear=2567&amp;semester=2&amp;avs1007185455=20" TargetMode="External"/><Relationship Id="rId36" Type="http://schemas.openxmlformats.org/officeDocument/2006/relationships/hyperlink" Target="https://reg.mju.ac.th/registrar/class_info_2.asp?backto=home&amp;option=0&amp;courseid=8897115&amp;acadyear=2567&amp;semester=2&amp;avs1007185455=41" TargetMode="External"/><Relationship Id="rId57" Type="http://schemas.openxmlformats.org/officeDocument/2006/relationships/hyperlink" Target="https://reg.mju.ac.th/registrar/class_info_2.asp?backto=home&amp;option=0&amp;courseid=8898959&amp;acadyear=2567&amp;semester=2&amp;avs1007185455=62" TargetMode="External"/><Relationship Id="rId106" Type="http://schemas.openxmlformats.org/officeDocument/2006/relationships/hyperlink" Target="https://reg.mju.ac.th/registrar/class_info_2.asp?backto=home&amp;option=0&amp;courseid=8896058&amp;acadyear=2567&amp;semester=2&amp;avs1007185455=109" TargetMode="External"/><Relationship Id="rId127" Type="http://schemas.openxmlformats.org/officeDocument/2006/relationships/hyperlink" Target="https://reg.mju.ac.th/registrar/class_info_2.asp?backto=home&amp;option=0&amp;courseid=8896121&amp;acadyear=2567&amp;semester=2&amp;avs1007185455=130" TargetMode="External"/><Relationship Id="rId10" Type="http://schemas.openxmlformats.org/officeDocument/2006/relationships/hyperlink" Target="https://reg.mju.ac.th/registrar/class_info_2.asp?backto=home&amp;option=0&amp;courseid=8896193&amp;acadyear=2567&amp;semester=2&amp;avs1007185455=15" TargetMode="External"/><Relationship Id="rId31" Type="http://schemas.openxmlformats.org/officeDocument/2006/relationships/hyperlink" Target="https://reg.mju.ac.th/registrar/class_info_2.asp?backto=home&amp;option=0&amp;courseid=8896696&amp;acadyear=2567&amp;semester=2&amp;avs1007185455=36" TargetMode="External"/><Relationship Id="rId52" Type="http://schemas.openxmlformats.org/officeDocument/2006/relationships/hyperlink" Target="https://reg.mju.ac.th/registrar/class_info_2.asp?backto=home&amp;option=0&amp;courseid=8898954&amp;acadyear=2567&amp;semester=2&amp;avs1007185455=57" TargetMode="External"/><Relationship Id="rId73" Type="http://schemas.openxmlformats.org/officeDocument/2006/relationships/hyperlink" Target="https://reg.mju.ac.th/registrar/class_info_2.asp?backto=home&amp;option=0&amp;courseid=8896030&amp;acadyear=2567&amp;semester=2&amp;avs1007185455=76" TargetMode="External"/><Relationship Id="rId78" Type="http://schemas.openxmlformats.org/officeDocument/2006/relationships/hyperlink" Target="https://reg.mju.ac.th/registrar/class_info_2.asp?backto=home&amp;option=0&amp;courseid=8896031&amp;acadyear=2567&amp;semester=2&amp;avs1007185455=81" TargetMode="External"/><Relationship Id="rId94" Type="http://schemas.openxmlformats.org/officeDocument/2006/relationships/hyperlink" Target="https://reg.mju.ac.th/registrar/class_info_2.asp?backto=home&amp;option=0&amp;courseid=8896049&amp;acadyear=2567&amp;semester=2&amp;avs1007185455=97" TargetMode="External"/><Relationship Id="rId99" Type="http://schemas.openxmlformats.org/officeDocument/2006/relationships/hyperlink" Target="https://reg.mju.ac.th/registrar/class_info_2.asp?backto=home&amp;option=0&amp;courseid=8896057&amp;acadyear=2567&amp;semester=2&amp;avs1007185455=102" TargetMode="External"/><Relationship Id="rId101" Type="http://schemas.openxmlformats.org/officeDocument/2006/relationships/hyperlink" Target="https://reg.mju.ac.th/registrar/class_info_2.asp?backto=home&amp;option=0&amp;courseid=8896046&amp;acadyear=2567&amp;semester=2&amp;avs1007185455=104" TargetMode="External"/><Relationship Id="rId122" Type="http://schemas.openxmlformats.org/officeDocument/2006/relationships/hyperlink" Target="https://reg.mju.ac.th/registrar/class_info_2.asp?backto=home&amp;option=0&amp;courseid=8896118&amp;acadyear=2567&amp;semester=2&amp;avs1007185455=125" TargetMode="External"/><Relationship Id="rId143" Type="http://schemas.openxmlformats.org/officeDocument/2006/relationships/hyperlink" Target="https://reg.mju.ac.th/registrar/class_info_2.asp?backto=home&amp;option=0&amp;courseid=8896170&amp;acadyear=2567&amp;semester=2&amp;avs1007185455=146" TargetMode="External"/><Relationship Id="rId148" Type="http://schemas.openxmlformats.org/officeDocument/2006/relationships/hyperlink" Target="https://reg.mju.ac.th/registrar/class_info_2.asp?backto=home&amp;option=0&amp;courseid=8890582&amp;acadyear=2567&amp;semester=2&amp;avs1007185455=151" TargetMode="External"/><Relationship Id="rId164" Type="http://schemas.openxmlformats.org/officeDocument/2006/relationships/hyperlink" Target="https://reg.mju.ac.th/registrar/class_info_2.asp?backto=home&amp;option=0&amp;courseid=8890584&amp;acadyear=2567&amp;semester=2&amp;avs1007185455=167" TargetMode="External"/><Relationship Id="rId169" Type="http://schemas.openxmlformats.org/officeDocument/2006/relationships/hyperlink" Target="https://reg.mju.ac.th/registrar/class_info_2.asp?backto=home&amp;option=0&amp;courseid=8888983&amp;acadyear=2567&amp;semester=2&amp;avs1007185455=172" TargetMode="External"/><Relationship Id="rId185" Type="http://schemas.openxmlformats.org/officeDocument/2006/relationships/hyperlink" Target="https://reg.mju.ac.th/registrar/class_info_2.asp?backto=home&amp;option=0&amp;courseid=8890892&amp;acadyear=2567&amp;semester=2&amp;avs1007185455=188" TargetMode="External"/><Relationship Id="rId4" Type="http://schemas.openxmlformats.org/officeDocument/2006/relationships/hyperlink" Target="https://reg.mju.ac.th/registrar/class_info_2.asp?backto=home&amp;option=0&amp;courseid=8896178&amp;acadyear=2567&amp;semester=2&amp;avs1007185455=9" TargetMode="External"/><Relationship Id="rId9" Type="http://schemas.openxmlformats.org/officeDocument/2006/relationships/hyperlink" Target="https://reg.mju.ac.th/registrar/class_info_2.asp?backto=home&amp;option=0&amp;courseid=8896192&amp;acadyear=2567&amp;semester=2&amp;avs1007185455=14" TargetMode="External"/><Relationship Id="rId180" Type="http://schemas.openxmlformats.org/officeDocument/2006/relationships/hyperlink" Target="https://reg.mju.ac.th/registrar/class_info_2.asp?backto=home&amp;option=0&amp;courseid=8888983&amp;acadyear=2567&amp;semester=2&amp;avs1007185455=183" TargetMode="External"/><Relationship Id="rId210" Type="http://schemas.openxmlformats.org/officeDocument/2006/relationships/hyperlink" Target="https://reg.mju.ac.th/registrar/class_info_2.asp?backto=home&amp;option=0&amp;courseid=12499&amp;acadyear=2567&amp;semester=2&amp;avs1007185455=213" TargetMode="External"/><Relationship Id="rId215" Type="http://schemas.openxmlformats.org/officeDocument/2006/relationships/hyperlink" Target="https://reg.mju.ac.th/registrar/class_info_2.asp?backto=home&amp;option=0&amp;courseid=8893948&amp;acadyear=2567&amp;semester=2&amp;avs1007185455=218" TargetMode="External"/><Relationship Id="rId26" Type="http://schemas.openxmlformats.org/officeDocument/2006/relationships/hyperlink" Target="https://reg.mju.ac.th/registrar/class_info_2.asp?backto=home&amp;option=0&amp;courseid=8896698&amp;acadyear=2567&amp;semester=2&amp;avs1007185455=31" TargetMode="External"/><Relationship Id="rId47" Type="http://schemas.openxmlformats.org/officeDocument/2006/relationships/hyperlink" Target="https://reg.mju.ac.th/registrar/class_info_2.asp?backto=home&amp;option=0&amp;courseid=8897145&amp;acadyear=2567&amp;semester=2&amp;avs1007185455=52" TargetMode="External"/><Relationship Id="rId68" Type="http://schemas.openxmlformats.org/officeDocument/2006/relationships/hyperlink" Target="https://sites.google.com/view/pattamahannok/home" TargetMode="External"/><Relationship Id="rId89" Type="http://schemas.openxmlformats.org/officeDocument/2006/relationships/hyperlink" Target="https://reg.mju.ac.th/registrar/class_info_2.asp?backto=home&amp;option=0&amp;courseid=8896041&amp;acadyear=2567&amp;semester=2&amp;avs1007185455=92" TargetMode="External"/><Relationship Id="rId112" Type="http://schemas.openxmlformats.org/officeDocument/2006/relationships/hyperlink" Target="https://reg.mju.ac.th/registrar/class_info_2.asp?backto=home&amp;option=0&amp;courseid=8896075&amp;acadyear=2567&amp;semester=2&amp;avs1007185455=115" TargetMode="External"/><Relationship Id="rId133" Type="http://schemas.openxmlformats.org/officeDocument/2006/relationships/hyperlink" Target="https://reg.mju.ac.th/registrar/class_info_2.asp?backto=home&amp;option=0&amp;courseid=8896147&amp;acadyear=2567&amp;semester=2&amp;avs1007185455=136" TargetMode="External"/><Relationship Id="rId154" Type="http://schemas.openxmlformats.org/officeDocument/2006/relationships/hyperlink" Target="https://reg.mju.ac.th/registrar/class_info_2.asp?backto=home&amp;option=0&amp;courseid=8894390&amp;acadyear=2567&amp;semester=2&amp;avs1007185455=157" TargetMode="External"/><Relationship Id="rId175" Type="http://schemas.openxmlformats.org/officeDocument/2006/relationships/hyperlink" Target="https://reg.mju.ac.th/registrar/class_info_2.asp?backto=home&amp;option=0&amp;courseid=8888983&amp;acadyear=2567&amp;semester=2&amp;avs1007185455=178" TargetMode="External"/><Relationship Id="rId196" Type="http://schemas.openxmlformats.org/officeDocument/2006/relationships/hyperlink" Target="https://reg.mju.ac.th/registrar/class_info_2.asp?backto=home&amp;option=0&amp;courseid=12415&amp;acadyear=2567&amp;semester=2&amp;avs1007185455=199" TargetMode="External"/><Relationship Id="rId200" Type="http://schemas.openxmlformats.org/officeDocument/2006/relationships/hyperlink" Target="https://reg.mju.ac.th/registrar/class_info_2.asp?backto=home&amp;option=0&amp;courseid=12424&amp;acadyear=2567&amp;semester=2&amp;avs1007185455=203" TargetMode="External"/><Relationship Id="rId16" Type="http://schemas.openxmlformats.org/officeDocument/2006/relationships/hyperlink" Target="https://reg.mju.ac.th/registrar/class_info_2.asp?backto=home&amp;option=0&amp;courseid=8896686&amp;acadyear=2567&amp;semester=2&amp;avs1007185455=21" TargetMode="External"/><Relationship Id="rId221" Type="http://schemas.openxmlformats.org/officeDocument/2006/relationships/hyperlink" Target="https://reg.mju.ac.th/registrar/class_info_2.asp?backto=home&amp;option=0&amp;courseid=8893939&amp;acadyear=2567&amp;semester=2&amp;avs1007185455=224" TargetMode="External"/><Relationship Id="rId37" Type="http://schemas.openxmlformats.org/officeDocument/2006/relationships/hyperlink" Target="https://reg.mju.ac.th/registrar/class_info_2.asp?backto=home&amp;option=0&amp;courseid=8897085&amp;acadyear=2567&amp;semester=2&amp;avs1007185455=42" TargetMode="External"/><Relationship Id="rId58" Type="http://schemas.openxmlformats.org/officeDocument/2006/relationships/hyperlink" Target="https://reg.mju.ac.th/registrar/class_info_2.asp?backto=home&amp;option=0&amp;courseid=8898430&amp;acadyear=2567&amp;semester=2&amp;avs1007185455=63" TargetMode="External"/><Relationship Id="rId79" Type="http://schemas.openxmlformats.org/officeDocument/2006/relationships/hyperlink" Target="https://reg.mju.ac.th/registrar/class_info_2.asp?backto=home&amp;option=0&amp;courseid=8896031&amp;acadyear=2567&amp;semester=2&amp;avs1007185455=82" TargetMode="External"/><Relationship Id="rId102" Type="http://schemas.openxmlformats.org/officeDocument/2006/relationships/hyperlink" Target="https://reg.mju.ac.th/registrar/class_info_2.asp?backto=home&amp;option=0&amp;courseid=8896046&amp;acadyear=2567&amp;semester=2&amp;avs1007185455=105" TargetMode="External"/><Relationship Id="rId123" Type="http://schemas.openxmlformats.org/officeDocument/2006/relationships/hyperlink" Target="https://reg.mju.ac.th/registrar/class_info_2.asp?backto=home&amp;option=0&amp;courseid=8896119&amp;acadyear=2567&amp;semester=2&amp;avs1007185455=126" TargetMode="External"/><Relationship Id="rId144" Type="http://schemas.openxmlformats.org/officeDocument/2006/relationships/hyperlink" Target="https://reg.mju.ac.th/registrar/class_info_2.asp?backto=home&amp;option=0&amp;courseid=8896167&amp;acadyear=2567&amp;semester=2&amp;avs1007185455=147" TargetMode="External"/><Relationship Id="rId90" Type="http://schemas.openxmlformats.org/officeDocument/2006/relationships/hyperlink" Target="https://reg.mju.ac.th/registrar/class_info_2.asp?backto=home&amp;option=0&amp;courseid=8896043&amp;acadyear=2567&amp;semester=2&amp;avs1007185455=93" TargetMode="External"/><Relationship Id="rId165" Type="http://schemas.openxmlformats.org/officeDocument/2006/relationships/hyperlink" Target="https://reg.mju.ac.th/registrar/class_info_2.asp?backto=home&amp;option=0&amp;courseid=8890584&amp;acadyear=2567&amp;semester=2&amp;avs1007185455=168" TargetMode="External"/><Relationship Id="rId186" Type="http://schemas.openxmlformats.org/officeDocument/2006/relationships/hyperlink" Target="https://reg.mju.ac.th/registrar/class_info_2.asp?backto=home&amp;option=0&amp;courseid=8890892&amp;acadyear=2567&amp;semester=2&amp;avs1007185455=189" TargetMode="External"/><Relationship Id="rId211" Type="http://schemas.openxmlformats.org/officeDocument/2006/relationships/hyperlink" Target="https://reg.mju.ac.th/registrar/class_info_2.asp?backto=home&amp;option=0&amp;courseid=8893925&amp;acadyear=2567&amp;semester=2&amp;avs1007185455=214" TargetMode="External"/><Relationship Id="rId27" Type="http://schemas.openxmlformats.org/officeDocument/2006/relationships/hyperlink" Target="https://reg.mju.ac.th/registrar/class_info_2.asp?backto=home&amp;option=0&amp;courseid=8896685&amp;acadyear=2567&amp;semester=2&amp;avs1007185455=32" TargetMode="External"/><Relationship Id="rId48" Type="http://schemas.openxmlformats.org/officeDocument/2006/relationships/hyperlink" Target="https://reg.mju.ac.th/registrar/class_info_2.asp?backto=home&amp;option=0&amp;courseid=8898092&amp;acadyear=2567&amp;semester=2&amp;avs1007185455=53" TargetMode="External"/><Relationship Id="rId69" Type="http://schemas.openxmlformats.org/officeDocument/2006/relationships/hyperlink" Target="https://reg.mju.ac.th/registrar/class_info_2.asp?backto=home&amp;option=0&amp;courseid=8896028&amp;acadyear=2567&amp;semester=2&amp;avs1007185455=72" TargetMode="External"/><Relationship Id="rId113" Type="http://schemas.openxmlformats.org/officeDocument/2006/relationships/hyperlink" Target="https://reg.mju.ac.th/registrar/class_info_2.asp?backto=home&amp;option=0&amp;courseid=8896087&amp;acadyear=2567&amp;semester=2&amp;avs1007185455=116" TargetMode="External"/><Relationship Id="rId134" Type="http://schemas.openxmlformats.org/officeDocument/2006/relationships/hyperlink" Target="https://reg.mju.ac.th/registrar/class_info_2.asp?backto=home&amp;option=0&amp;courseid=8896149&amp;acadyear=2567&amp;semester=2&amp;avs1007185455=137" TargetMode="External"/><Relationship Id="rId80" Type="http://schemas.openxmlformats.org/officeDocument/2006/relationships/hyperlink" Target="https://reg.mju.ac.th/registrar/class_info_2.asp?backto=home&amp;option=0&amp;courseid=8896031&amp;acadyear=2567&amp;semester=2&amp;avs1007185455=83" TargetMode="External"/><Relationship Id="rId155" Type="http://schemas.openxmlformats.org/officeDocument/2006/relationships/hyperlink" Target="https://reg.mju.ac.th/registrar/class_info_2.asp?backto=home&amp;option=0&amp;courseid=8894391&amp;acadyear=2567&amp;semester=2&amp;avs1007185455=158" TargetMode="External"/><Relationship Id="rId176" Type="http://schemas.openxmlformats.org/officeDocument/2006/relationships/hyperlink" Target="https://reg.mju.ac.th/registrar/class_info_2.asp?backto=home&amp;option=0&amp;courseid=8888983&amp;acadyear=2567&amp;semester=2&amp;avs1007185455=179" TargetMode="External"/><Relationship Id="rId197" Type="http://schemas.openxmlformats.org/officeDocument/2006/relationships/hyperlink" Target="https://reg.mju.ac.th/registrar/class_info_2.asp?backto=home&amp;option=0&amp;courseid=8895131&amp;acadyear=2567&amp;semester=2&amp;avs1007185455=200" TargetMode="External"/><Relationship Id="rId201" Type="http://schemas.openxmlformats.org/officeDocument/2006/relationships/hyperlink" Target="https://reg.mju.ac.th/registrar/class_info_2.asp?backto=home&amp;option=0&amp;courseid=12430&amp;acadyear=2567&amp;semester=2&amp;avs1007185455=204" TargetMode="External"/><Relationship Id="rId222" Type="http://schemas.openxmlformats.org/officeDocument/2006/relationships/hyperlink" Target="https://reg.mju.ac.th/registrar/class_info_2.asp?backto=home&amp;option=0&amp;courseid=8890844&amp;acadyear=2567&amp;semester=2&amp;avs1007185455=225" TargetMode="External"/><Relationship Id="rId17" Type="http://schemas.openxmlformats.org/officeDocument/2006/relationships/hyperlink" Target="https://reg.mju.ac.th/registrar/class_info_2.asp?backto=home&amp;option=0&amp;courseid=8896687&amp;acadyear=2567&amp;semester=2&amp;avs1007185455=22" TargetMode="External"/><Relationship Id="rId38" Type="http://schemas.openxmlformats.org/officeDocument/2006/relationships/hyperlink" Target="https://reg.mju.ac.th/registrar/class_info_2.asp?backto=home&amp;option=0&amp;courseid=8897130&amp;acadyear=2567&amp;semester=2&amp;avs1007185455=43" TargetMode="External"/><Relationship Id="rId59" Type="http://schemas.openxmlformats.org/officeDocument/2006/relationships/hyperlink" Target="https://reg.mju.ac.th/registrar/class_info_2.asp?backto=home&amp;option=0&amp;courseid=8898965&amp;acadyear=2567&amp;semester=2&amp;avs1007185455=64" TargetMode="External"/><Relationship Id="rId103" Type="http://schemas.openxmlformats.org/officeDocument/2006/relationships/hyperlink" Target="https://reg.mju.ac.th/registrar/class_info_2.asp?backto=home&amp;option=0&amp;courseid=8896046&amp;acadyear=2567&amp;semester=2&amp;avs1007185455=106" TargetMode="External"/><Relationship Id="rId124" Type="http://schemas.openxmlformats.org/officeDocument/2006/relationships/hyperlink" Target="https://reg.mju.ac.th/registrar/class_info_2.asp?backto=home&amp;option=0&amp;courseid=8896119&amp;acadyear=2567&amp;semester=2&amp;avs1007185455=127" TargetMode="External"/><Relationship Id="rId70" Type="http://schemas.openxmlformats.org/officeDocument/2006/relationships/hyperlink" Target="https://reg.mju.ac.th/registrar/class_info_2.asp?backto=home&amp;option=0&amp;courseid=8896028&amp;acadyear=2567&amp;semester=2&amp;avs1007185455=73" TargetMode="External"/><Relationship Id="rId91" Type="http://schemas.openxmlformats.org/officeDocument/2006/relationships/hyperlink" Target="https://reg.mju.ac.th/registrar/class_info_2.asp?backto=home&amp;option=0&amp;courseid=8896044&amp;acadyear=2567&amp;semester=2&amp;avs1007185455=94" TargetMode="External"/><Relationship Id="rId145" Type="http://schemas.openxmlformats.org/officeDocument/2006/relationships/hyperlink" Target="https://reg.mju.ac.th/registrar/class_info_2.asp?backto=home&amp;option=0&amp;courseid=8896175&amp;acadyear=2567&amp;semester=2&amp;avs1007185455=148" TargetMode="External"/><Relationship Id="rId166" Type="http://schemas.openxmlformats.org/officeDocument/2006/relationships/hyperlink" Target="https://reg.mju.ac.th/registrar/class_info_2.asp?backto=home&amp;option=0&amp;courseid=8890584&amp;acadyear=2567&amp;semester=2&amp;avs1007185455=169" TargetMode="External"/><Relationship Id="rId187" Type="http://schemas.openxmlformats.org/officeDocument/2006/relationships/hyperlink" Target="https://reg.mju.ac.th/registrar/class_info_2.asp?backto=home&amp;option=0&amp;courseid=8890892&amp;acadyear=2567&amp;semester=2&amp;avs1007185455=190" TargetMode="External"/><Relationship Id="rId1" Type="http://schemas.openxmlformats.org/officeDocument/2006/relationships/hyperlink" Target="https://reg.mju.ac.th/registrar/class_info_2.asp?backto=home&amp;option=0&amp;courseid=8895629&amp;acadyear=2567&amp;semester=2&amp;avs1007185455=6" TargetMode="External"/><Relationship Id="rId212" Type="http://schemas.openxmlformats.org/officeDocument/2006/relationships/hyperlink" Target="https://reg.mju.ac.th/registrar/class_info_2.asp?backto=home&amp;option=0&amp;courseid=8893913&amp;acadyear=2567&amp;semester=2&amp;avs1007185455=215" TargetMode="External"/><Relationship Id="rId28" Type="http://schemas.openxmlformats.org/officeDocument/2006/relationships/hyperlink" Target="https://reg.mju.ac.th/registrar/class_info_2.asp?backto=home&amp;option=0&amp;courseid=8897087&amp;acadyear=2567&amp;semester=2&amp;avs1007185455=33" TargetMode="External"/><Relationship Id="rId49" Type="http://schemas.openxmlformats.org/officeDocument/2006/relationships/hyperlink" Target="https://reg.mju.ac.th/registrar/class_info_2.asp?backto=home&amp;option=0&amp;courseid=8898096&amp;acadyear=2567&amp;semester=2&amp;avs1007185455=54" TargetMode="External"/><Relationship Id="rId114" Type="http://schemas.openxmlformats.org/officeDocument/2006/relationships/hyperlink" Target="https://reg.mju.ac.th/registrar/class_info_2.asp?backto=home&amp;option=0&amp;courseid=8896093&amp;acadyear=2567&amp;semester=2&amp;avs1007185455=117" TargetMode="External"/><Relationship Id="rId60" Type="http://schemas.openxmlformats.org/officeDocument/2006/relationships/hyperlink" Target="https://reg.mju.ac.th/registrar/class_info_2.asp?backto=home&amp;option=0&amp;courseid=8898969&amp;acadyear=2567&amp;semester=2&amp;avs1007185455=65" TargetMode="External"/><Relationship Id="rId81" Type="http://schemas.openxmlformats.org/officeDocument/2006/relationships/hyperlink" Target="https://reg.mju.ac.th/registrar/class_info_2.asp?backto=home&amp;option=0&amp;courseid=8896031&amp;acadyear=2567&amp;semester=2&amp;avs1007185455=84" TargetMode="External"/><Relationship Id="rId135" Type="http://schemas.openxmlformats.org/officeDocument/2006/relationships/hyperlink" Target="https://reg.mju.ac.th/registrar/class_info_2.asp?backto=home&amp;option=0&amp;courseid=8896150&amp;acadyear=2567&amp;semester=2&amp;avs1007185455=138" TargetMode="External"/><Relationship Id="rId156" Type="http://schemas.openxmlformats.org/officeDocument/2006/relationships/hyperlink" Target="https://reg.mju.ac.th/registrar/class_info_2.asp?backto=home&amp;option=0&amp;courseid=8894396&amp;acadyear=2567&amp;semester=2&amp;avs1007185455=159" TargetMode="External"/><Relationship Id="rId177" Type="http://schemas.openxmlformats.org/officeDocument/2006/relationships/hyperlink" Target="https://reg.mju.ac.th/registrar/class_info_2.asp?backto=home&amp;option=0&amp;courseid=8888983&amp;acadyear=2567&amp;semester=2&amp;avs1007185455=180" TargetMode="External"/><Relationship Id="rId198" Type="http://schemas.openxmlformats.org/officeDocument/2006/relationships/hyperlink" Target="https://reg.mju.ac.th/registrar/class_info_2.asp?backto=home&amp;option=0&amp;courseid=12423&amp;acadyear=2567&amp;semester=2&amp;avs1007185455=201" TargetMode="External"/><Relationship Id="rId202" Type="http://schemas.openxmlformats.org/officeDocument/2006/relationships/hyperlink" Target="https://reg.mju.ac.th/registrar/class_info_2.asp?backto=home&amp;option=0&amp;courseid=8891269&amp;acadyear=2567&amp;semester=2&amp;avs1007185455=205" TargetMode="External"/><Relationship Id="rId223" Type="http://schemas.openxmlformats.org/officeDocument/2006/relationships/hyperlink" Target="https://reg.mju.ac.th/registrar/class_info_2.asp?backto=home&amp;option=0&amp;courseid=8890844&amp;acadyear=2567&amp;semester=2&amp;avs1007185455=226" TargetMode="External"/><Relationship Id="rId18" Type="http://schemas.openxmlformats.org/officeDocument/2006/relationships/hyperlink" Target="https://reg.mju.ac.th/registrar/class_info_2.asp?backto=home&amp;option=0&amp;courseid=8896687&amp;acadyear=2567&amp;semester=2&amp;avs1007185455=23" TargetMode="External"/><Relationship Id="rId39" Type="http://schemas.openxmlformats.org/officeDocument/2006/relationships/hyperlink" Target="https://reg.mju.ac.th/registrar/class_info_2.asp?backto=home&amp;option=0&amp;courseid=8896701&amp;acadyear=2567&amp;semester=2&amp;avs1007185455=44" TargetMode="External"/><Relationship Id="rId50" Type="http://schemas.openxmlformats.org/officeDocument/2006/relationships/hyperlink" Target="https://reg.mju.ac.th/registrar/class_info_2.asp?backto=home&amp;option=0&amp;courseid=8898097&amp;acadyear=2567&amp;semester=2&amp;avs1007185455=55" TargetMode="External"/><Relationship Id="rId104" Type="http://schemas.openxmlformats.org/officeDocument/2006/relationships/hyperlink" Target="https://reg.mju.ac.th/registrar/class_info_2.asp?backto=home&amp;option=0&amp;courseid=8896046&amp;acadyear=2567&amp;semester=2&amp;avs1007185455=107" TargetMode="External"/><Relationship Id="rId125" Type="http://schemas.openxmlformats.org/officeDocument/2006/relationships/hyperlink" Target="https://reg.mju.ac.th/registrar/class_info_2.asp?backto=home&amp;option=0&amp;courseid=8896120&amp;acadyear=2567&amp;semester=2&amp;avs1007185455=128" TargetMode="External"/><Relationship Id="rId146" Type="http://schemas.openxmlformats.org/officeDocument/2006/relationships/hyperlink" Target="https://reg.mju.ac.th/registrar/class_info_2.asp?backto=home&amp;option=0&amp;courseid=8892813&amp;acadyear=2567&amp;semester=2&amp;avs1007185455=149" TargetMode="External"/><Relationship Id="rId167" Type="http://schemas.openxmlformats.org/officeDocument/2006/relationships/hyperlink" Target="https://reg.mju.ac.th/registrar/class_info_2.asp?backto=home&amp;option=0&amp;courseid=8888983&amp;acadyear=2567&amp;semester=2&amp;avs1007185455=170" TargetMode="External"/><Relationship Id="rId188" Type="http://schemas.openxmlformats.org/officeDocument/2006/relationships/hyperlink" Target="https://reg.mju.ac.th/registrar/class_info_2.asp?backto=home&amp;option=0&amp;courseid=8890892&amp;acadyear=2567&amp;semester=2&amp;avs1007185455=191" TargetMode="External"/><Relationship Id="rId71" Type="http://schemas.openxmlformats.org/officeDocument/2006/relationships/hyperlink" Target="https://reg.mju.ac.th/registrar/class_info_2.asp?backto=home&amp;option=0&amp;courseid=8896028&amp;acadyear=2567&amp;semester=2&amp;avs1007185455=74" TargetMode="External"/><Relationship Id="rId92" Type="http://schemas.openxmlformats.org/officeDocument/2006/relationships/hyperlink" Target="https://reg.mju.ac.th/registrar/class_info_2.asp?backto=home&amp;option=0&amp;courseid=8896044&amp;acadyear=2567&amp;semester=2&amp;avs1007185455=95" TargetMode="External"/><Relationship Id="rId213" Type="http://schemas.openxmlformats.org/officeDocument/2006/relationships/hyperlink" Target="https://reg.mju.ac.th/registrar/class_info_2.asp?backto=home&amp;option=0&amp;courseid=8893914&amp;acadyear=2567&amp;semester=2&amp;avs1007185455=216" TargetMode="External"/><Relationship Id="rId2" Type="http://schemas.openxmlformats.org/officeDocument/2006/relationships/hyperlink" Target="https://reg.mju.ac.th/registrar/class_info_2.asp?backto=home&amp;option=0&amp;courseid=8895629&amp;acadyear=2567&amp;semester=2&amp;avs1007185455=7" TargetMode="External"/><Relationship Id="rId29" Type="http://schemas.openxmlformats.org/officeDocument/2006/relationships/hyperlink" Target="https://reg.mju.ac.th/registrar/class_info_2.asp?backto=home&amp;option=0&amp;courseid=8897087&amp;acadyear=2567&amp;semester=2&amp;avs1007185455=34" TargetMode="External"/><Relationship Id="rId40" Type="http://schemas.openxmlformats.org/officeDocument/2006/relationships/hyperlink" Target="https://reg.mju.ac.th/registrar/class_info_2.asp?backto=home&amp;option=0&amp;courseid=8897150&amp;acadyear=2567&amp;semester=2&amp;avs1007185455=45" TargetMode="External"/><Relationship Id="rId115" Type="http://schemas.openxmlformats.org/officeDocument/2006/relationships/hyperlink" Target="https://reg.mju.ac.th/registrar/class_info_2.asp?backto=home&amp;option=0&amp;courseid=8896094&amp;acadyear=2567&amp;semester=2&amp;avs1007185455=118" TargetMode="External"/><Relationship Id="rId136" Type="http://schemas.openxmlformats.org/officeDocument/2006/relationships/hyperlink" Target="https://reg.mju.ac.th/registrar/class_info_2.asp?backto=home&amp;option=0&amp;courseid=8896152&amp;acadyear=2567&amp;semester=2&amp;avs1007185455=139" TargetMode="External"/><Relationship Id="rId157" Type="http://schemas.openxmlformats.org/officeDocument/2006/relationships/hyperlink" Target="https://reg.mju.ac.th/registrar/class_info_2.asp?backto=home&amp;option=0&amp;courseid=8893958&amp;acadyear=2567&amp;semester=2&amp;avs1007185455=160" TargetMode="External"/><Relationship Id="rId178" Type="http://schemas.openxmlformats.org/officeDocument/2006/relationships/hyperlink" Target="https://reg.mju.ac.th/registrar/class_info_2.asp?backto=home&amp;option=0&amp;courseid=8888983&amp;acadyear=2567&amp;semester=2&amp;avs1007185455=181" TargetMode="External"/><Relationship Id="rId61" Type="http://schemas.openxmlformats.org/officeDocument/2006/relationships/hyperlink" Target="https://reg.mju.ac.th/registrar/class_info_2.asp?backto=home&amp;option=0&amp;courseid=8896026&amp;acadyear=2567&amp;semester=2&amp;avs1007185455=66" TargetMode="External"/><Relationship Id="rId82" Type="http://schemas.openxmlformats.org/officeDocument/2006/relationships/hyperlink" Target="https://reg.mju.ac.th/registrar/class_info_2.asp?backto=home&amp;option=0&amp;courseid=8896032&amp;acadyear=2567&amp;semester=2&amp;avs1007185455=85" TargetMode="External"/><Relationship Id="rId199" Type="http://schemas.openxmlformats.org/officeDocument/2006/relationships/hyperlink" Target="https://reg.mju.ac.th/registrar/class_info_2.asp?backto=home&amp;option=0&amp;courseid=12423&amp;acadyear=2567&amp;semester=2&amp;avs1007185455=202" TargetMode="External"/><Relationship Id="rId203" Type="http://schemas.openxmlformats.org/officeDocument/2006/relationships/hyperlink" Target="https://reg.mju.ac.th/registrar/class_info_2.asp?backto=home&amp;option=0&amp;courseid=626362&amp;acadyear=2567&amp;semester=2&amp;avs1007185455=206" TargetMode="External"/><Relationship Id="rId19" Type="http://schemas.openxmlformats.org/officeDocument/2006/relationships/hyperlink" Target="https://reg.mju.ac.th/registrar/class_info_2.asp?backto=home&amp;option=0&amp;courseid=8896687&amp;acadyear=2567&amp;semester=2&amp;avs1007185455=24" TargetMode="External"/><Relationship Id="rId224" Type="http://schemas.openxmlformats.org/officeDocument/2006/relationships/hyperlink" Target="https://reg.mju.ac.th/registrar/class_info_2.asp?backto=home&amp;option=0&amp;courseid=8893882&amp;acadyear=2567&amp;semester=2&amp;avs1007185455=227" TargetMode="External"/><Relationship Id="rId30" Type="http://schemas.openxmlformats.org/officeDocument/2006/relationships/hyperlink" Target="https://reg.mju.ac.th/registrar/class_info_2.asp?backto=home&amp;option=0&amp;courseid=8896696&amp;acadyear=2567&amp;semester=2&amp;avs1007185455=35" TargetMode="External"/><Relationship Id="rId105" Type="http://schemas.openxmlformats.org/officeDocument/2006/relationships/hyperlink" Target="https://reg.mju.ac.th/registrar/class_info_2.asp?backto=home&amp;option=0&amp;courseid=8896046&amp;acadyear=2567&amp;semester=2&amp;avs1007185455=108" TargetMode="External"/><Relationship Id="rId126" Type="http://schemas.openxmlformats.org/officeDocument/2006/relationships/hyperlink" Target="https://reg.mju.ac.th/registrar/class_info_2.asp?backto=home&amp;option=0&amp;courseid=8896120&amp;acadyear=2567&amp;semester=2&amp;avs1007185455=129" TargetMode="External"/><Relationship Id="rId147" Type="http://schemas.openxmlformats.org/officeDocument/2006/relationships/hyperlink" Target="https://reg.mju.ac.th/registrar/class_info_2.asp?backto=home&amp;option=0&amp;courseid=8892820&amp;acadyear=2567&amp;semester=2&amp;avs1007185455=150" TargetMode="External"/><Relationship Id="rId168" Type="http://schemas.openxmlformats.org/officeDocument/2006/relationships/hyperlink" Target="https://reg.mju.ac.th/registrar/class_info_2.asp?backto=home&amp;option=0&amp;courseid=8888983&amp;acadyear=2567&amp;semester=2&amp;avs1007185455=171" TargetMode="External"/><Relationship Id="rId51" Type="http://schemas.openxmlformats.org/officeDocument/2006/relationships/hyperlink" Target="https://reg.mju.ac.th/registrar/class_info_2.asp?backto=home&amp;option=0&amp;courseid=8898097&amp;acadyear=2567&amp;semester=2&amp;avs1007185455=56" TargetMode="External"/><Relationship Id="rId72" Type="http://schemas.openxmlformats.org/officeDocument/2006/relationships/hyperlink" Target="https://reg.mju.ac.th/registrar/class_info_2.asp?backto=home&amp;option=0&amp;courseid=8896030&amp;acadyear=2567&amp;semester=2&amp;avs1007185455=75" TargetMode="External"/><Relationship Id="rId93" Type="http://schemas.openxmlformats.org/officeDocument/2006/relationships/hyperlink" Target="https://reg.mju.ac.th/registrar/class_info_2.asp?backto=home&amp;option=0&amp;courseid=8896048&amp;acadyear=2567&amp;semester=2&amp;avs1007185455=96" TargetMode="External"/><Relationship Id="rId189" Type="http://schemas.openxmlformats.org/officeDocument/2006/relationships/hyperlink" Target="https://reg.mju.ac.th/registrar/class_info_2.asp?backto=home&amp;option=0&amp;courseid=8893953&amp;acadyear=2567&amp;semester=2&amp;avs1007185455=192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6031&amp;acadyear=2567&amp;semester=1&amp;avs1007257115=11" TargetMode="External"/><Relationship Id="rId3" Type="http://schemas.openxmlformats.org/officeDocument/2006/relationships/hyperlink" Target="https://reg.mju.ac.th/registrar/class_info_2.asp?backto=home&amp;option=0&amp;courseid=8898092&amp;acadyear=2567&amp;semester=1&amp;avs1007257115=6" TargetMode="External"/><Relationship Id="rId7" Type="http://schemas.openxmlformats.org/officeDocument/2006/relationships/hyperlink" Target="https://reg.mju.ac.th/registrar/class_info_2.asp?backto=home&amp;option=0&amp;courseid=8898963&amp;acadyear=2567&amp;semester=1&amp;avs1007257115=10" TargetMode="External"/><Relationship Id="rId2" Type="http://schemas.openxmlformats.org/officeDocument/2006/relationships/hyperlink" Target="https://reg.mju.ac.th/registrar/class_info_2.asp?backto=home&amp;option=0&amp;courseid=8898091&amp;acadyear=2567&amp;semester=1&amp;avs1007257115=5" TargetMode="External"/><Relationship Id="rId1" Type="http://schemas.openxmlformats.org/officeDocument/2006/relationships/hyperlink" Target="https://reg.mju.ac.th/registrar/class_info_2.asp?backto=home&amp;option=0&amp;courseid=8896682&amp;acadyear=2567&amp;semester=1&amp;avs1007257115=4" TargetMode="External"/><Relationship Id="rId6" Type="http://schemas.openxmlformats.org/officeDocument/2006/relationships/hyperlink" Target="https://reg.mju.ac.th/registrar/class_info_2.asp?backto=home&amp;option=0&amp;courseid=8898094&amp;acadyear=2567&amp;semester=1&amp;avs1007257115=9" TargetMode="External"/><Relationship Id="rId5" Type="http://schemas.openxmlformats.org/officeDocument/2006/relationships/hyperlink" Target="https://reg.mju.ac.th/registrar/class_info_2.asp?backto=home&amp;option=0&amp;courseid=8898093&amp;acadyear=2567&amp;semester=1&amp;avs1007257115=8" TargetMode="External"/><Relationship Id="rId4" Type="http://schemas.openxmlformats.org/officeDocument/2006/relationships/hyperlink" Target="https://reg.mju.ac.th/registrar/class_info_2.asp?backto=home&amp;option=0&amp;courseid=8898096&amp;acadyear=2567&amp;semester=1&amp;avs1007257115=7" TargetMode="External"/><Relationship Id="rId9" Type="http://schemas.openxmlformats.org/officeDocument/2006/relationships/hyperlink" Target="https://reg.mju.ac.th/registrar/class_info_2.asp?backto=home&amp;option=0&amp;courseid=8898014&amp;acadyear=2567&amp;semester=1&amp;avs1007257115=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1631-E772-46EA-BA1B-D842293C0CC5}">
  <dimension ref="A1:AQ353"/>
  <sheetViews>
    <sheetView tabSelected="1" zoomScale="110" zoomScaleNormal="110" workbookViewId="0">
      <selection activeCell="A6" sqref="A6"/>
    </sheetView>
  </sheetViews>
  <sheetFormatPr defaultColWidth="5.25" defaultRowHeight="18"/>
  <cols>
    <col min="1" max="1" width="14.1640625" style="145" customWidth="1"/>
    <col min="2" max="2" width="7" style="145" customWidth="1"/>
    <col min="3" max="3" width="10.1640625" style="160" customWidth="1"/>
    <col min="4" max="4" width="6.5" style="142" customWidth="1"/>
    <col min="5" max="5" width="6.08203125" style="143" customWidth="1"/>
    <col min="6" max="6" width="11.9140625" style="160" customWidth="1"/>
    <col min="7" max="7" width="6.6640625" style="212" customWidth="1"/>
    <col min="8" max="8" width="5.25" style="144"/>
    <col min="9" max="9" width="5.25" style="142"/>
    <col min="10" max="10" width="6.08203125" style="142" customWidth="1"/>
    <col min="11" max="11" width="5.25" style="142"/>
    <col min="12" max="12" width="2.58203125" style="142" customWidth="1"/>
    <col min="13" max="13" width="8.75" style="144" customWidth="1"/>
    <col min="14" max="14" width="12.25" style="129" customWidth="1"/>
    <col min="15" max="15" width="0.4140625" style="128" customWidth="1"/>
    <col min="16" max="16" width="14.1640625" style="145" customWidth="1"/>
    <col min="17" max="17" width="7" style="145" customWidth="1"/>
    <col min="18" max="18" width="10.1640625" style="160" customWidth="1"/>
    <col min="19" max="19" width="6.5" style="144" customWidth="1"/>
    <col min="20" max="20" width="6.08203125" style="143" customWidth="1"/>
    <col min="21" max="21" width="11.9140625" style="160" customWidth="1"/>
    <col min="22" max="22" width="6.6640625" style="144" customWidth="1"/>
    <col min="23" max="23" width="5.25" style="144"/>
    <col min="24" max="24" width="5.25" style="142"/>
    <col min="25" max="25" width="6.08203125" style="142" customWidth="1"/>
    <col min="26" max="26" width="5.25" style="142"/>
    <col min="27" max="27" width="2.58203125" style="142" customWidth="1"/>
    <col min="28" max="28" width="8.75" style="144" customWidth="1"/>
    <col min="29" max="29" width="12.25" style="129" customWidth="1"/>
    <col min="30" max="30" width="0.4140625" style="128" customWidth="1"/>
    <col min="31" max="31" width="14.1640625" style="145" customWidth="1"/>
    <col min="32" max="32" width="7" style="145" customWidth="1"/>
    <col min="33" max="33" width="10.1640625" style="160" customWidth="1"/>
    <col min="34" max="34" width="6.5" style="144" customWidth="1"/>
    <col min="35" max="35" width="6.08203125" style="143" customWidth="1"/>
    <col min="36" max="36" width="11.9140625" style="160" customWidth="1"/>
    <col min="37" max="37" width="6.6640625" style="144" customWidth="1"/>
    <col min="38" max="38" width="5.25" style="144"/>
    <col min="39" max="39" width="5.25" style="142"/>
    <col min="40" max="40" width="6.08203125" style="142" customWidth="1"/>
    <col min="41" max="41" width="5.25" style="142"/>
    <col min="42" max="42" width="2.58203125" style="142" customWidth="1"/>
    <col min="43" max="43" width="8.75" style="144" customWidth="1"/>
    <col min="44" max="16384" width="5.25" style="142"/>
  </cols>
  <sheetData>
    <row r="1" spans="1:43">
      <c r="A1" s="539" t="s">
        <v>1270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127"/>
      <c r="P1" s="539" t="s">
        <v>1269</v>
      </c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127"/>
      <c r="AE1" s="539" t="s">
        <v>1268</v>
      </c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</row>
    <row r="2" spans="1:43">
      <c r="M2" s="212"/>
      <c r="N2" s="127"/>
      <c r="AB2" s="212"/>
      <c r="AC2" s="127"/>
      <c r="AQ2" s="212"/>
    </row>
    <row r="3" spans="1:43">
      <c r="C3" s="540" t="s">
        <v>958</v>
      </c>
      <c r="D3" s="540"/>
      <c r="E3" s="540"/>
      <c r="F3" s="162" t="s">
        <v>959</v>
      </c>
      <c r="G3" s="227">
        <v>4</v>
      </c>
      <c r="H3" s="144" t="s">
        <v>960</v>
      </c>
      <c r="M3" s="212"/>
      <c r="N3" s="127"/>
      <c r="R3" s="540" t="s">
        <v>958</v>
      </c>
      <c r="S3" s="540"/>
      <c r="T3" s="540"/>
      <c r="U3" s="162" t="s">
        <v>959</v>
      </c>
      <c r="V3" s="370">
        <v>4</v>
      </c>
      <c r="W3" s="144" t="s">
        <v>960</v>
      </c>
      <c r="AB3" s="212"/>
      <c r="AC3" s="127"/>
      <c r="AG3" s="540" t="s">
        <v>958</v>
      </c>
      <c r="AH3" s="540"/>
      <c r="AI3" s="540"/>
      <c r="AJ3" s="162" t="s">
        <v>959</v>
      </c>
      <c r="AK3" s="370">
        <v>4</v>
      </c>
      <c r="AL3" s="144" t="s">
        <v>960</v>
      </c>
      <c r="AQ3" s="212"/>
    </row>
    <row r="4" spans="1:43">
      <c r="C4" s="540" t="s">
        <v>962</v>
      </c>
      <c r="D4" s="540"/>
      <c r="M4" s="212"/>
      <c r="N4" s="127"/>
      <c r="R4" s="540" t="s">
        <v>962</v>
      </c>
      <c r="S4" s="540"/>
      <c r="AB4" s="212"/>
      <c r="AC4" s="127"/>
      <c r="AG4" s="540" t="s">
        <v>962</v>
      </c>
      <c r="AH4" s="540"/>
      <c r="AQ4" s="212"/>
    </row>
    <row r="7" spans="1:43">
      <c r="A7" s="154" t="s">
        <v>963</v>
      </c>
      <c r="P7" s="154" t="s">
        <v>963</v>
      </c>
      <c r="AE7" s="154" t="s">
        <v>963</v>
      </c>
    </row>
    <row r="8" spans="1:43">
      <c r="A8" s="155" t="s">
        <v>964</v>
      </c>
      <c r="P8" s="155" t="s">
        <v>964</v>
      </c>
      <c r="AE8" s="155" t="s">
        <v>964</v>
      </c>
    </row>
    <row r="9" spans="1:43">
      <c r="A9" s="541" t="s">
        <v>965</v>
      </c>
      <c r="B9" s="541" t="s">
        <v>966</v>
      </c>
      <c r="C9" s="365" t="s">
        <v>967</v>
      </c>
      <c r="D9" s="544" t="s">
        <v>968</v>
      </c>
      <c r="E9" s="545" t="s">
        <v>952</v>
      </c>
      <c r="F9" s="365" t="s">
        <v>969</v>
      </c>
      <c r="G9" s="546" t="s">
        <v>968</v>
      </c>
      <c r="H9" s="484" t="s">
        <v>952</v>
      </c>
      <c r="I9" s="543"/>
      <c r="J9" s="488" t="s">
        <v>970</v>
      </c>
      <c r="K9" s="489" t="s">
        <v>971</v>
      </c>
      <c r="L9" s="543"/>
      <c r="M9" s="484" t="s">
        <v>972</v>
      </c>
      <c r="P9" s="541" t="s">
        <v>965</v>
      </c>
      <c r="Q9" s="541" t="s">
        <v>966</v>
      </c>
      <c r="R9" s="365" t="s">
        <v>967</v>
      </c>
      <c r="S9" s="544" t="s">
        <v>968</v>
      </c>
      <c r="T9" s="545" t="s">
        <v>952</v>
      </c>
      <c r="U9" s="365" t="s">
        <v>969</v>
      </c>
      <c r="V9" s="542" t="s">
        <v>968</v>
      </c>
      <c r="W9" s="484" t="s">
        <v>952</v>
      </c>
      <c r="X9" s="543"/>
      <c r="Y9" s="488" t="s">
        <v>970</v>
      </c>
      <c r="Z9" s="489" t="s">
        <v>971</v>
      </c>
      <c r="AA9" s="543"/>
      <c r="AB9" s="484" t="s">
        <v>972</v>
      </c>
      <c r="AE9" s="541" t="s">
        <v>965</v>
      </c>
      <c r="AF9" s="541" t="s">
        <v>966</v>
      </c>
      <c r="AG9" s="157" t="s">
        <v>967</v>
      </c>
      <c r="AH9" s="542" t="s">
        <v>968</v>
      </c>
      <c r="AI9" s="486" t="s">
        <v>952</v>
      </c>
      <c r="AJ9" s="157" t="s">
        <v>969</v>
      </c>
      <c r="AK9" s="542" t="s">
        <v>968</v>
      </c>
      <c r="AL9" s="484" t="s">
        <v>952</v>
      </c>
      <c r="AM9" s="543"/>
      <c r="AN9" s="488" t="s">
        <v>970</v>
      </c>
      <c r="AO9" s="489" t="s">
        <v>971</v>
      </c>
      <c r="AP9" s="543"/>
      <c r="AQ9" s="484" t="s">
        <v>972</v>
      </c>
    </row>
    <row r="10" spans="1:43">
      <c r="A10" s="541"/>
      <c r="B10" s="541"/>
      <c r="C10" s="365" t="s">
        <v>973</v>
      </c>
      <c r="D10" s="544"/>
      <c r="E10" s="545"/>
      <c r="F10" s="365" t="s">
        <v>973</v>
      </c>
      <c r="G10" s="546"/>
      <c r="H10" s="484"/>
      <c r="I10" s="543"/>
      <c r="J10" s="488"/>
      <c r="K10" s="489"/>
      <c r="L10" s="543"/>
      <c r="M10" s="484"/>
      <c r="P10" s="541"/>
      <c r="Q10" s="541"/>
      <c r="R10" s="365" t="s">
        <v>973</v>
      </c>
      <c r="S10" s="544"/>
      <c r="T10" s="545"/>
      <c r="U10" s="365" t="s">
        <v>973</v>
      </c>
      <c r="V10" s="542"/>
      <c r="W10" s="484"/>
      <c r="X10" s="543"/>
      <c r="Y10" s="488"/>
      <c r="Z10" s="489"/>
      <c r="AA10" s="543"/>
      <c r="AB10" s="484"/>
      <c r="AE10" s="541"/>
      <c r="AF10" s="541"/>
      <c r="AG10" s="157" t="s">
        <v>973</v>
      </c>
      <c r="AH10" s="542"/>
      <c r="AI10" s="486"/>
      <c r="AJ10" s="157" t="s">
        <v>973</v>
      </c>
      <c r="AK10" s="542"/>
      <c r="AL10" s="484"/>
      <c r="AM10" s="543"/>
      <c r="AN10" s="488"/>
      <c r="AO10" s="489"/>
      <c r="AP10" s="543"/>
      <c r="AQ10" s="484"/>
    </row>
    <row r="11" spans="1:43">
      <c r="A11" s="537" t="s">
        <v>1007</v>
      </c>
      <c r="B11" s="537"/>
      <c r="C11" s="537"/>
      <c r="D11" s="537"/>
      <c r="E11" s="537"/>
      <c r="F11" s="537"/>
      <c r="G11" s="537"/>
      <c r="H11" s="537"/>
      <c r="I11" s="537"/>
      <c r="J11" s="537"/>
      <c r="K11" s="537"/>
      <c r="L11" s="537"/>
      <c r="M11" s="537"/>
      <c r="P11" s="537" t="s">
        <v>1007</v>
      </c>
      <c r="Q11" s="537"/>
      <c r="R11" s="537"/>
      <c r="S11" s="537"/>
      <c r="T11" s="537"/>
      <c r="U11" s="537"/>
      <c r="V11" s="537"/>
      <c r="W11" s="537"/>
      <c r="X11" s="537"/>
      <c r="Y11" s="537"/>
      <c r="Z11" s="537"/>
      <c r="AA11" s="537"/>
      <c r="AB11" s="537"/>
      <c r="AE11" s="537" t="s">
        <v>1007</v>
      </c>
      <c r="AF11" s="537"/>
      <c r="AG11" s="537"/>
      <c r="AH11" s="537"/>
      <c r="AI11" s="537"/>
      <c r="AJ11" s="537"/>
      <c r="AK11" s="537"/>
      <c r="AL11" s="537"/>
      <c r="AM11" s="537"/>
      <c r="AN11" s="537"/>
      <c r="AO11" s="537"/>
      <c r="AP11" s="537"/>
      <c r="AQ11" s="537"/>
    </row>
    <row r="12" spans="1:43">
      <c r="A12" s="538" t="s">
        <v>1008</v>
      </c>
      <c r="B12" s="538"/>
      <c r="C12" s="538"/>
      <c r="D12" s="538"/>
      <c r="E12" s="538"/>
      <c r="F12" s="538"/>
      <c r="G12" s="538"/>
      <c r="H12" s="538"/>
      <c r="I12" s="538"/>
      <c r="J12" s="538"/>
      <c r="K12" s="538"/>
      <c r="L12" s="538"/>
      <c r="M12" s="538"/>
      <c r="P12" s="538" t="s">
        <v>1008</v>
      </c>
      <c r="Q12" s="538"/>
      <c r="R12" s="538"/>
      <c r="S12" s="538"/>
      <c r="T12" s="538"/>
      <c r="U12" s="538"/>
      <c r="V12" s="538"/>
      <c r="W12" s="538"/>
      <c r="X12" s="538"/>
      <c r="Y12" s="538"/>
      <c r="Z12" s="538"/>
      <c r="AA12" s="538"/>
      <c r="AB12" s="538"/>
      <c r="AE12" s="538" t="s">
        <v>1008</v>
      </c>
      <c r="AF12" s="538"/>
      <c r="AG12" s="538"/>
      <c r="AH12" s="538"/>
      <c r="AI12" s="538"/>
      <c r="AJ12" s="538"/>
      <c r="AK12" s="538"/>
      <c r="AL12" s="538"/>
      <c r="AM12" s="538"/>
      <c r="AN12" s="538"/>
      <c r="AO12" s="538"/>
      <c r="AP12" s="538"/>
      <c r="AQ12" s="538"/>
    </row>
    <row r="13" spans="1:43">
      <c r="A13" s="533" t="s">
        <v>1009</v>
      </c>
      <c r="B13" s="531" t="s">
        <v>1010</v>
      </c>
      <c r="C13" s="205" t="s">
        <v>208</v>
      </c>
      <c r="D13" s="134" t="s">
        <v>207</v>
      </c>
      <c r="E13" s="135">
        <f>'2567-ตรี'!G410</f>
        <v>1.5</v>
      </c>
      <c r="F13" s="163" t="s">
        <v>293</v>
      </c>
      <c r="G13" s="228" t="s">
        <v>386</v>
      </c>
      <c r="H13" s="135">
        <f>'2567-ตรี'!H828</f>
        <v>2.7774999999999998E-2</v>
      </c>
      <c r="I13" s="134"/>
      <c r="J13" s="136"/>
      <c r="K13" s="136"/>
      <c r="L13" s="134"/>
      <c r="M13" s="213"/>
      <c r="P13" s="533" t="s">
        <v>1009</v>
      </c>
      <c r="Q13" s="531" t="s">
        <v>1010</v>
      </c>
      <c r="R13" s="205"/>
      <c r="S13" s="300"/>
      <c r="T13" s="135"/>
      <c r="U13" s="163"/>
      <c r="V13" s="300"/>
      <c r="W13" s="135"/>
      <c r="X13" s="134"/>
      <c r="Y13" s="136"/>
      <c r="Z13" s="136"/>
      <c r="AA13" s="134"/>
      <c r="AB13" s="213"/>
      <c r="AE13" s="533" t="s">
        <v>1009</v>
      </c>
      <c r="AF13" s="531" t="s">
        <v>1010</v>
      </c>
      <c r="AG13" s="205"/>
      <c r="AH13" s="300"/>
      <c r="AI13" s="135"/>
      <c r="AJ13" s="163"/>
      <c r="AK13" s="300"/>
      <c r="AL13" s="135"/>
      <c r="AM13" s="134"/>
      <c r="AN13" s="136"/>
      <c r="AO13" s="136"/>
      <c r="AP13" s="134"/>
      <c r="AQ13" s="213"/>
    </row>
    <row r="14" spans="1:43">
      <c r="A14" s="533"/>
      <c r="B14" s="531"/>
      <c r="C14" s="163" t="s">
        <v>306</v>
      </c>
      <c r="D14" s="134" t="s">
        <v>305</v>
      </c>
      <c r="E14" s="135">
        <f>'2567-ตรี'!H592</f>
        <v>1.5</v>
      </c>
      <c r="F14" s="163" t="s">
        <v>448</v>
      </c>
      <c r="G14" s="228" t="s">
        <v>447</v>
      </c>
      <c r="H14" s="135">
        <f>'2567-ตรี'!H1093</f>
        <v>1.5</v>
      </c>
      <c r="I14" s="136"/>
      <c r="J14" s="136"/>
      <c r="K14" s="136"/>
      <c r="L14" s="136"/>
      <c r="M14" s="214"/>
      <c r="P14" s="533"/>
      <c r="Q14" s="531"/>
      <c r="R14" s="163"/>
      <c r="S14" s="300"/>
      <c r="T14" s="135"/>
      <c r="U14" s="163"/>
      <c r="V14" s="300"/>
      <c r="W14" s="135"/>
      <c r="X14" s="136"/>
      <c r="Y14" s="136"/>
      <c r="Z14" s="136"/>
      <c r="AA14" s="136"/>
      <c r="AB14" s="214"/>
      <c r="AE14" s="533"/>
      <c r="AF14" s="531"/>
      <c r="AG14" s="163"/>
      <c r="AH14" s="300"/>
      <c r="AI14" s="135"/>
      <c r="AJ14" s="163"/>
      <c r="AK14" s="300"/>
      <c r="AL14" s="135"/>
      <c r="AM14" s="136"/>
      <c r="AN14" s="136"/>
      <c r="AO14" s="136"/>
      <c r="AP14" s="136"/>
      <c r="AQ14" s="214"/>
    </row>
    <row r="15" spans="1:43">
      <c r="A15" s="533"/>
      <c r="B15" s="531"/>
      <c r="C15" s="163" t="s">
        <v>293</v>
      </c>
      <c r="D15" s="134" t="s">
        <v>313</v>
      </c>
      <c r="E15" s="135">
        <f>'2567-ตรี'!H612</f>
        <v>2.7774999999999998E-2</v>
      </c>
      <c r="F15" s="163" t="str">
        <f>'2567-ตรี'!E1317</f>
        <v>สหกิจศึกษา</v>
      </c>
      <c r="G15" s="228" t="str">
        <f>'2567-ตรี'!D1317</f>
        <v> ผษ497 </v>
      </c>
      <c r="H15" s="135">
        <f>'2567-ตรี'!H1324</f>
        <v>0.125</v>
      </c>
      <c r="I15" s="136"/>
      <c r="J15" s="136"/>
      <c r="K15" s="136"/>
      <c r="L15" s="136"/>
      <c r="M15" s="214"/>
      <c r="P15" s="533"/>
      <c r="Q15" s="531"/>
      <c r="R15" s="163"/>
      <c r="S15" s="300"/>
      <c r="T15" s="135"/>
      <c r="U15" s="163"/>
      <c r="V15" s="300"/>
      <c r="W15" s="135"/>
      <c r="X15" s="136"/>
      <c r="Y15" s="136"/>
      <c r="Z15" s="136"/>
      <c r="AA15" s="136"/>
      <c r="AB15" s="214"/>
      <c r="AE15" s="533"/>
      <c r="AF15" s="531"/>
      <c r="AG15" s="163"/>
      <c r="AH15" s="300"/>
      <c r="AI15" s="135"/>
      <c r="AJ15" s="163"/>
      <c r="AK15" s="300"/>
      <c r="AL15" s="135"/>
      <c r="AM15" s="136"/>
      <c r="AN15" s="136"/>
      <c r="AO15" s="136"/>
      <c r="AP15" s="136"/>
      <c r="AQ15" s="214"/>
    </row>
    <row r="16" spans="1:43">
      <c r="A16" s="533"/>
      <c r="B16" s="531"/>
      <c r="C16" s="163" t="str">
        <f>'2567-ตรี'!E420</f>
        <v>ปัญหาพิเศษด้านพืชไร่</v>
      </c>
      <c r="D16" s="136" t="str">
        <f>'2567-ตรี'!D420</f>
        <v> 10120496 </v>
      </c>
      <c r="E16" s="135">
        <f>'2567-ตรี'!H433</f>
        <v>0.1429</v>
      </c>
      <c r="F16" s="163" t="str">
        <f>'2567-ตรี'!E1110</f>
        <v>ปัญหาพิเศษด้านพืชไร่</v>
      </c>
      <c r="G16" s="228" t="str">
        <f>'2567-ตรี'!D1110</f>
        <v> 10120496 </v>
      </c>
      <c r="H16" s="135">
        <f>'2567-ตรี'!H1111</f>
        <v>0.16670000000000001</v>
      </c>
      <c r="I16" s="136"/>
      <c r="J16" s="136"/>
      <c r="K16" s="136"/>
      <c r="L16" s="136"/>
      <c r="M16" s="214"/>
      <c r="P16" s="533"/>
      <c r="Q16" s="531"/>
      <c r="R16" s="163"/>
      <c r="S16" s="316"/>
      <c r="T16" s="135"/>
      <c r="U16" s="163"/>
      <c r="V16" s="300"/>
      <c r="W16" s="135"/>
      <c r="X16" s="136"/>
      <c r="Y16" s="136"/>
      <c r="Z16" s="136"/>
      <c r="AA16" s="136"/>
      <c r="AB16" s="214"/>
      <c r="AE16" s="533"/>
      <c r="AF16" s="531"/>
      <c r="AG16" s="163"/>
      <c r="AH16" s="316"/>
      <c r="AI16" s="135"/>
      <c r="AJ16" s="163"/>
      <c r="AK16" s="300"/>
      <c r="AL16" s="135"/>
      <c r="AM16" s="136"/>
      <c r="AN16" s="136"/>
      <c r="AO16" s="136"/>
      <c r="AP16" s="136"/>
      <c r="AQ16" s="214"/>
    </row>
    <row r="17" spans="1:43">
      <c r="A17" s="533"/>
      <c r="B17" s="531"/>
      <c r="C17" s="163" t="str">
        <f>'2567-ตรี'!E595</f>
        <v>การผลิตเมล็ดพันธุ์</v>
      </c>
      <c r="D17" s="136" t="str">
        <f>'2567-ตรี'!D595</f>
        <v> พร441 </v>
      </c>
      <c r="E17" s="135">
        <f>'2567-ตรี'!G596</f>
        <v>1.5</v>
      </c>
      <c r="F17" s="163" t="str">
        <f>'2567-ตรี'!E1102</f>
        <v>การผลิตเมล็ดพันธุ์เพื่อการค้า</v>
      </c>
      <c r="G17" s="228" t="str">
        <f>'2567-ตรี'!D1102</f>
        <v> 10120408 </v>
      </c>
      <c r="H17" s="135">
        <f>'2567-ตรี'!H1103</f>
        <v>1.5</v>
      </c>
      <c r="I17" s="136"/>
      <c r="J17" s="136"/>
      <c r="K17" s="136"/>
      <c r="L17" s="136"/>
      <c r="M17" s="214"/>
      <c r="P17" s="533"/>
      <c r="Q17" s="531"/>
      <c r="R17" s="163"/>
      <c r="S17" s="316"/>
      <c r="T17" s="135"/>
      <c r="U17" s="163"/>
      <c r="V17" s="300"/>
      <c r="W17" s="135"/>
      <c r="X17" s="136"/>
      <c r="Y17" s="136"/>
      <c r="Z17" s="136"/>
      <c r="AA17" s="136"/>
      <c r="AB17" s="214"/>
      <c r="AE17" s="533"/>
      <c r="AF17" s="531"/>
      <c r="AG17" s="163"/>
      <c r="AH17" s="316"/>
      <c r="AI17" s="135"/>
      <c r="AJ17" s="163"/>
      <c r="AK17" s="300"/>
      <c r="AL17" s="135"/>
      <c r="AM17" s="136"/>
      <c r="AN17" s="136"/>
      <c r="AO17" s="136"/>
      <c r="AP17" s="136"/>
      <c r="AQ17" s="214"/>
    </row>
    <row r="18" spans="1:43">
      <c r="A18" s="533"/>
      <c r="B18" s="531"/>
      <c r="C18" s="158"/>
      <c r="D18" s="136"/>
      <c r="E18" s="135"/>
      <c r="F18" s="158"/>
      <c r="G18" s="229"/>
      <c r="H18" s="137"/>
      <c r="I18" s="136"/>
      <c r="J18" s="136"/>
      <c r="K18" s="239">
        <f>J19/G3</f>
        <v>1.9975375</v>
      </c>
      <c r="L18" s="136"/>
      <c r="M18" s="214"/>
      <c r="P18" s="533"/>
      <c r="Q18" s="531"/>
      <c r="R18" s="158"/>
      <c r="S18" s="316"/>
      <c r="T18" s="135"/>
      <c r="U18" s="158"/>
      <c r="V18" s="316"/>
      <c r="W18" s="137"/>
      <c r="X18" s="136"/>
      <c r="Y18" s="136"/>
      <c r="Z18" s="239">
        <f>Y19/V3</f>
        <v>0</v>
      </c>
      <c r="AA18" s="136"/>
      <c r="AB18" s="214"/>
      <c r="AE18" s="533"/>
      <c r="AF18" s="531"/>
      <c r="AG18" s="158"/>
      <c r="AH18" s="316"/>
      <c r="AI18" s="135"/>
      <c r="AJ18" s="158"/>
      <c r="AK18" s="316"/>
      <c r="AL18" s="137"/>
      <c r="AM18" s="136"/>
      <c r="AN18" s="136"/>
      <c r="AO18" s="239">
        <f>AN19/AK3</f>
        <v>0</v>
      </c>
      <c r="AP18" s="136"/>
      <c r="AQ18" s="214"/>
    </row>
    <row r="19" spans="1:43">
      <c r="A19" s="533"/>
      <c r="B19" s="531"/>
      <c r="C19" s="158"/>
      <c r="D19" s="235" t="s">
        <v>974</v>
      </c>
      <c r="E19" s="236">
        <f>SUM(E13:E18)</f>
        <v>4.6706750000000001</v>
      </c>
      <c r="F19" s="237"/>
      <c r="G19" s="238" t="s">
        <v>974</v>
      </c>
      <c r="H19" s="236">
        <f>SUM(H13:H18)</f>
        <v>3.3194750000000002</v>
      </c>
      <c r="I19" s="134"/>
      <c r="J19" s="293">
        <f>SUM(E19,H19)</f>
        <v>7.9901499999999999</v>
      </c>
      <c r="K19" s="136">
        <f>IF(J19&gt;$G$3,1,(J19/$G$3))</f>
        <v>1</v>
      </c>
      <c r="L19" s="134"/>
      <c r="M19" s="246" t="str">
        <f>IF(J19&gt;4,"Overloaded","OK")</f>
        <v>Overloaded</v>
      </c>
      <c r="P19" s="533"/>
      <c r="Q19" s="531"/>
      <c r="R19" s="158"/>
      <c r="S19" s="367" t="s">
        <v>974</v>
      </c>
      <c r="T19" s="236">
        <f>SUM(T13:T18)</f>
        <v>0</v>
      </c>
      <c r="U19" s="237"/>
      <c r="V19" s="367" t="s">
        <v>974</v>
      </c>
      <c r="W19" s="236">
        <f>SUM(W13:W18)</f>
        <v>0</v>
      </c>
      <c r="X19" s="134"/>
      <c r="Y19" s="293">
        <f>SUM(T19,W19)</f>
        <v>0</v>
      </c>
      <c r="Z19" s="136">
        <f>IF(Y19&gt;$G$3,1,(Y19/$G$3))</f>
        <v>0</v>
      </c>
      <c r="AA19" s="134"/>
      <c r="AB19" s="245" t="str">
        <f>IF(Y19&gt;4,"Overloaded","OK")</f>
        <v>OK</v>
      </c>
      <c r="AE19" s="533"/>
      <c r="AF19" s="531"/>
      <c r="AG19" s="158"/>
      <c r="AH19" s="367" t="s">
        <v>974</v>
      </c>
      <c r="AI19" s="236">
        <f>SUM(AI13:AI18)</f>
        <v>0</v>
      </c>
      <c r="AJ19" s="237"/>
      <c r="AK19" s="367" t="s">
        <v>974</v>
      </c>
      <c r="AL19" s="236">
        <f>SUM(AL13:AL18)</f>
        <v>0</v>
      </c>
      <c r="AM19" s="134"/>
      <c r="AN19" s="293">
        <f>SUM(AI19,AL19)</f>
        <v>0</v>
      </c>
      <c r="AO19" s="136">
        <f>IF(AN19&gt;$G$3,1,(AN19/$G$3))</f>
        <v>0</v>
      </c>
      <c r="AP19" s="134"/>
      <c r="AQ19" s="246" t="str">
        <f>IF(AN19&gt;4,"Overloaded","OK")</f>
        <v>OK</v>
      </c>
    </row>
    <row r="20" spans="1:43" ht="18" customHeight="1">
      <c r="A20" s="533" t="s">
        <v>1011</v>
      </c>
      <c r="B20" s="534" t="s">
        <v>1012</v>
      </c>
      <c r="C20" s="163" t="s">
        <v>200</v>
      </c>
      <c r="D20" s="134" t="s">
        <v>199</v>
      </c>
      <c r="E20" s="135">
        <f>'2567-ตรี'!H402</f>
        <v>0.49994999999999995</v>
      </c>
      <c r="F20" s="163" t="s">
        <v>434</v>
      </c>
      <c r="G20" s="228" t="s">
        <v>433</v>
      </c>
      <c r="H20" s="135">
        <f>'2567-ตรี'!H984</f>
        <v>0.3</v>
      </c>
      <c r="I20" s="134"/>
      <c r="J20" s="136"/>
      <c r="K20" s="136"/>
      <c r="L20" s="134"/>
      <c r="M20" s="213"/>
      <c r="P20" s="533" t="s">
        <v>1011</v>
      </c>
      <c r="Q20" s="534" t="s">
        <v>1012</v>
      </c>
      <c r="R20" s="366" t="s">
        <v>613</v>
      </c>
      <c r="S20" s="316" t="s">
        <v>1273</v>
      </c>
      <c r="T20" s="135">
        <f>'2567-โท'!H6</f>
        <v>0.375</v>
      </c>
      <c r="U20" s="205" t="s">
        <v>624</v>
      </c>
      <c r="V20" s="316" t="s">
        <v>1283</v>
      </c>
      <c r="W20" s="135">
        <f>'2567-โท'!H275</f>
        <v>1</v>
      </c>
      <c r="X20" s="134"/>
      <c r="Y20" s="136"/>
      <c r="Z20" s="136"/>
      <c r="AA20" s="134"/>
      <c r="AB20" s="213"/>
      <c r="AE20" s="533" t="s">
        <v>1011</v>
      </c>
      <c r="AF20" s="534" t="s">
        <v>1012</v>
      </c>
      <c r="AG20" s="142" t="s">
        <v>809</v>
      </c>
      <c r="AH20" s="144" t="s">
        <v>1333</v>
      </c>
      <c r="AI20" s="135">
        <f>'2567-เอก'!H6</f>
        <v>0.375</v>
      </c>
      <c r="AJ20" s="317" t="s">
        <v>809</v>
      </c>
      <c r="AK20" s="300" t="s">
        <v>848</v>
      </c>
      <c r="AL20" s="135">
        <f>'2567-เอก'!H83</f>
        <v>0.375</v>
      </c>
      <c r="AM20" s="134"/>
      <c r="AN20" s="136"/>
      <c r="AO20" s="136"/>
      <c r="AP20" s="134"/>
      <c r="AQ20" s="213"/>
    </row>
    <row r="21" spans="1:43">
      <c r="A21" s="533"/>
      <c r="B21" s="534"/>
      <c r="C21" s="163" t="s">
        <v>1013</v>
      </c>
      <c r="D21" s="134" t="s">
        <v>1014</v>
      </c>
      <c r="E21" s="135">
        <f>'2567-ตรี'!H408</f>
        <v>1</v>
      </c>
      <c r="F21" s="163" t="s">
        <v>293</v>
      </c>
      <c r="G21" s="228" t="s">
        <v>386</v>
      </c>
      <c r="H21" s="135">
        <f>'2567-ตรี'!H826</f>
        <v>2.7774999999999998E-2</v>
      </c>
      <c r="I21" s="134"/>
      <c r="J21" s="136"/>
      <c r="K21" s="136"/>
      <c r="L21" s="136"/>
      <c r="M21" s="214"/>
      <c r="P21" s="533"/>
      <c r="Q21" s="534"/>
      <c r="R21" s="205" t="s">
        <v>624</v>
      </c>
      <c r="S21" s="316" t="s">
        <v>1283</v>
      </c>
      <c r="T21" s="135">
        <f>'2567-โท'!H115</f>
        <v>1</v>
      </c>
      <c r="U21" s="205" t="s">
        <v>282</v>
      </c>
      <c r="V21" s="300" t="s">
        <v>1278</v>
      </c>
      <c r="W21" s="135">
        <f>'2567-โท'!H284</f>
        <v>1</v>
      </c>
      <c r="X21" s="134"/>
      <c r="Y21" s="136"/>
      <c r="Z21" s="136"/>
      <c r="AA21" s="136"/>
      <c r="AB21" s="214"/>
      <c r="AE21" s="533"/>
      <c r="AF21" s="534"/>
      <c r="AG21" s="205" t="s">
        <v>809</v>
      </c>
      <c r="AH21" s="300" t="s">
        <v>1335</v>
      </c>
      <c r="AI21" s="135">
        <f>'2567-เอก'!H69</f>
        <v>0.375</v>
      </c>
      <c r="AJ21" s="142" t="s">
        <v>820</v>
      </c>
      <c r="AK21" s="144" t="s">
        <v>1341</v>
      </c>
      <c r="AL21" s="135">
        <f>'2567-เอก'!H181</f>
        <v>1</v>
      </c>
      <c r="AM21" s="134"/>
      <c r="AN21" s="136"/>
      <c r="AO21" s="136"/>
      <c r="AP21" s="136"/>
      <c r="AQ21" s="214"/>
    </row>
    <row r="22" spans="1:43">
      <c r="A22" s="533"/>
      <c r="B22" s="534"/>
      <c r="C22" s="158"/>
      <c r="D22" s="134"/>
      <c r="E22" s="135"/>
      <c r="F22" s="163" t="s">
        <v>220</v>
      </c>
      <c r="G22" s="228" t="s">
        <v>219</v>
      </c>
      <c r="H22" s="135">
        <f>'2567-ตรี'!H1119</f>
        <v>0.16670000000000001</v>
      </c>
      <c r="I22" s="134"/>
      <c r="J22" s="136"/>
      <c r="K22" s="136"/>
      <c r="L22" s="136"/>
      <c r="M22" s="214"/>
      <c r="P22" s="533"/>
      <c r="Q22" s="534"/>
      <c r="R22" s="205" t="s">
        <v>282</v>
      </c>
      <c r="S22" s="300" t="s">
        <v>1278</v>
      </c>
      <c r="T22" s="135">
        <f>'2567-โท'!H123</f>
        <v>1</v>
      </c>
      <c r="U22" s="163"/>
      <c r="V22" s="300"/>
      <c r="W22" s="135"/>
      <c r="X22" s="134"/>
      <c r="Y22" s="136"/>
      <c r="Z22" s="136"/>
      <c r="AA22" s="136"/>
      <c r="AB22" s="214"/>
      <c r="AE22" s="533"/>
      <c r="AF22" s="534"/>
      <c r="AG22" s="142" t="s">
        <v>820</v>
      </c>
      <c r="AH22" s="144" t="s">
        <v>1341</v>
      </c>
      <c r="AI22" s="135">
        <f>'2567-เอก'!H78</f>
        <v>1</v>
      </c>
      <c r="AJ22" s="163"/>
      <c r="AK22" s="300"/>
      <c r="AL22" s="135"/>
      <c r="AM22" s="134"/>
      <c r="AN22" s="136"/>
      <c r="AO22" s="136"/>
      <c r="AP22" s="136"/>
      <c r="AQ22" s="214"/>
    </row>
    <row r="23" spans="1:43">
      <c r="A23" s="533"/>
      <c r="B23" s="534"/>
      <c r="C23" s="163" t="str">
        <f>'2567-ตรี'!E415</f>
        <v>การวิเคราะห์และศึกษากราฟฟิคสำหรับข้อมูลการเกษตร</v>
      </c>
      <c r="D23" s="136" t="str">
        <f>'2567-ตรี'!D415</f>
        <v> 10120414 </v>
      </c>
      <c r="E23" s="135">
        <f>'2567-ตรี'!H416</f>
        <v>1.5</v>
      </c>
      <c r="F23" s="163" t="s">
        <v>299</v>
      </c>
      <c r="G23" s="228" t="s">
        <v>298</v>
      </c>
      <c r="H23" s="135">
        <f>'2567-ตรี'!H1323</f>
        <v>0.125</v>
      </c>
      <c r="I23" s="134"/>
      <c r="J23" s="136"/>
      <c r="K23" s="136"/>
      <c r="L23" s="136"/>
      <c r="M23" s="214"/>
      <c r="P23" s="533"/>
      <c r="Q23" s="534"/>
      <c r="R23" s="163"/>
      <c r="S23" s="316"/>
      <c r="T23" s="135"/>
      <c r="U23" s="163"/>
      <c r="V23" s="300"/>
      <c r="W23" s="135"/>
      <c r="X23" s="134"/>
      <c r="Y23" s="136"/>
      <c r="Z23" s="136"/>
      <c r="AA23" s="136"/>
      <c r="AB23" s="214"/>
      <c r="AE23" s="533"/>
      <c r="AF23" s="534"/>
      <c r="AG23" s="163"/>
      <c r="AH23" s="316"/>
      <c r="AI23" s="135"/>
      <c r="AJ23" s="163"/>
      <c r="AK23" s="300"/>
      <c r="AL23" s="135"/>
      <c r="AM23" s="134"/>
      <c r="AN23" s="136"/>
      <c r="AO23" s="136"/>
      <c r="AP23" s="136"/>
      <c r="AQ23" s="214"/>
    </row>
    <row r="24" spans="1:43">
      <c r="A24" s="533"/>
      <c r="B24" s="534"/>
      <c r="C24" s="163" t="str">
        <f>'2567-ตรี'!E422</f>
        <v>ปัญหาพิเศษด้านพืชไร่</v>
      </c>
      <c r="D24" s="136" t="str">
        <f>'2567-ตรี'!D422</f>
        <v> 10120496 </v>
      </c>
      <c r="E24" s="135">
        <f>'2567-ตรี'!H423</f>
        <v>0.1429</v>
      </c>
      <c r="F24" s="163" t="s">
        <v>541</v>
      </c>
      <c r="G24" s="228" t="s">
        <v>540</v>
      </c>
      <c r="H24" s="135">
        <f>'2567-ตรี'!H1361</f>
        <v>0.3</v>
      </c>
      <c r="I24" s="134"/>
      <c r="J24" s="136"/>
      <c r="K24" s="136"/>
      <c r="L24" s="136"/>
      <c r="M24" s="214"/>
      <c r="P24" s="533"/>
      <c r="Q24" s="534"/>
      <c r="R24" s="163"/>
      <c r="S24" s="316"/>
      <c r="T24" s="135"/>
      <c r="U24" s="163"/>
      <c r="V24" s="300"/>
      <c r="W24" s="135"/>
      <c r="X24" s="134"/>
      <c r="Y24" s="136"/>
      <c r="Z24" s="136"/>
      <c r="AA24" s="136"/>
      <c r="AB24" s="214"/>
      <c r="AE24" s="533"/>
      <c r="AF24" s="534"/>
      <c r="AG24" s="163"/>
      <c r="AH24" s="316"/>
      <c r="AI24" s="135"/>
      <c r="AJ24" s="163"/>
      <c r="AK24" s="300"/>
      <c r="AL24" s="135"/>
      <c r="AM24" s="134"/>
      <c r="AN24" s="136"/>
      <c r="AO24" s="136"/>
      <c r="AP24" s="136"/>
      <c r="AQ24" s="214"/>
    </row>
    <row r="25" spans="1:43">
      <c r="A25" s="533"/>
      <c r="B25" s="534"/>
      <c r="C25" s="163" t="str">
        <f>'2567-ตรี'!E604</f>
        <v>สัมมนา</v>
      </c>
      <c r="D25" s="136" t="str">
        <f>'2567-ตรี'!D604</f>
        <v> พร499 </v>
      </c>
      <c r="E25" s="135">
        <f>'2567-ตรี'!H608</f>
        <v>2.7774999999999998E-2</v>
      </c>
      <c r="F25" s="158"/>
      <c r="G25" s="228"/>
      <c r="H25" s="135"/>
      <c r="I25" s="134"/>
      <c r="J25" s="136"/>
      <c r="K25" s="136"/>
      <c r="L25" s="136"/>
      <c r="M25" s="214"/>
      <c r="P25" s="533"/>
      <c r="Q25" s="534"/>
      <c r="R25" s="163"/>
      <c r="S25" s="316"/>
      <c r="T25" s="135"/>
      <c r="U25" s="158"/>
      <c r="V25" s="300"/>
      <c r="W25" s="135"/>
      <c r="X25" s="134"/>
      <c r="Y25" s="136"/>
      <c r="Z25" s="136"/>
      <c r="AA25" s="136"/>
      <c r="AB25" s="214"/>
      <c r="AE25" s="533"/>
      <c r="AF25" s="534"/>
      <c r="AG25" s="163"/>
      <c r="AH25" s="316"/>
      <c r="AI25" s="135"/>
      <c r="AJ25" s="158"/>
      <c r="AK25" s="300"/>
      <c r="AL25" s="135"/>
      <c r="AM25" s="134"/>
      <c r="AN25" s="136"/>
      <c r="AO25" s="136"/>
      <c r="AP25" s="136"/>
      <c r="AQ25" s="214"/>
    </row>
    <row r="26" spans="1:43">
      <c r="A26" s="533"/>
      <c r="B26" s="534"/>
      <c r="C26" s="158"/>
      <c r="D26" s="136"/>
      <c r="E26" s="135"/>
      <c r="F26" s="158"/>
      <c r="G26" s="229"/>
      <c r="H26" s="137"/>
      <c r="I26" s="134"/>
      <c r="J26" s="136"/>
      <c r="K26" s="239">
        <f>J27/G3</f>
        <v>1.0225250000000001</v>
      </c>
      <c r="L26" s="136"/>
      <c r="M26" s="214"/>
      <c r="P26" s="533"/>
      <c r="Q26" s="534"/>
      <c r="R26" s="158"/>
      <c r="S26" s="316"/>
      <c r="T26" s="135"/>
      <c r="U26" s="158"/>
      <c r="V26" s="316"/>
      <c r="W26" s="137"/>
      <c r="X26" s="134"/>
      <c r="Y26" s="136"/>
      <c r="Z26" s="239">
        <f>Y27/V3</f>
        <v>1.09375</v>
      </c>
      <c r="AA26" s="136"/>
      <c r="AB26" s="214"/>
      <c r="AE26" s="533"/>
      <c r="AF26" s="534"/>
      <c r="AG26" s="158"/>
      <c r="AH26" s="316"/>
      <c r="AI26" s="135"/>
      <c r="AJ26" s="158"/>
      <c r="AK26" s="316"/>
      <c r="AL26" s="137"/>
      <c r="AM26" s="134"/>
      <c r="AN26" s="136"/>
      <c r="AO26" s="239">
        <f>AN27/AK3</f>
        <v>0.78125</v>
      </c>
      <c r="AP26" s="136"/>
      <c r="AQ26" s="214"/>
    </row>
    <row r="27" spans="1:43">
      <c r="A27" s="533"/>
      <c r="B27" s="534"/>
      <c r="C27" s="158"/>
      <c r="D27" s="235" t="s">
        <v>974</v>
      </c>
      <c r="E27" s="236">
        <f>SUM(E20:E26)</f>
        <v>3.1706250000000002</v>
      </c>
      <c r="F27" s="237"/>
      <c r="G27" s="238" t="s">
        <v>974</v>
      </c>
      <c r="H27" s="236">
        <f>SUM(H20:H26)</f>
        <v>0.91947500000000004</v>
      </c>
      <c r="I27" s="134"/>
      <c r="J27" s="136">
        <f>SUM(E27,H27)</f>
        <v>4.0901000000000005</v>
      </c>
      <c r="K27" s="136">
        <f>IF(J27&gt;$G$3,1,(J27/$G$3))</f>
        <v>1</v>
      </c>
      <c r="L27" s="134"/>
      <c r="M27" s="246" t="str">
        <f>IF(J27&gt;4,"Overloaded","OK")</f>
        <v>Overloaded</v>
      </c>
      <c r="P27" s="533"/>
      <c r="Q27" s="534"/>
      <c r="R27" s="158"/>
      <c r="S27" s="367" t="s">
        <v>974</v>
      </c>
      <c r="T27" s="236">
        <f>SUM(T20:T26)</f>
        <v>2.375</v>
      </c>
      <c r="U27" s="237"/>
      <c r="V27" s="367" t="s">
        <v>974</v>
      </c>
      <c r="W27" s="236">
        <f>SUM(W20:W26)</f>
        <v>2</v>
      </c>
      <c r="X27" s="134"/>
      <c r="Y27" s="136">
        <f>SUM(T27,W27)</f>
        <v>4.375</v>
      </c>
      <c r="Z27" s="136">
        <f>IF(Y27&gt;$G$3,1,(Y27/$G$3))</f>
        <v>1</v>
      </c>
      <c r="AA27" s="134"/>
      <c r="AB27" s="246" t="str">
        <f>IF(Y27&gt;4,"Overloaded","OK")</f>
        <v>Overloaded</v>
      </c>
      <c r="AE27" s="533"/>
      <c r="AF27" s="534"/>
      <c r="AG27" s="158"/>
      <c r="AH27" s="367" t="s">
        <v>974</v>
      </c>
      <c r="AI27" s="236">
        <f>SUM(AI20:AI26)</f>
        <v>1.75</v>
      </c>
      <c r="AJ27" s="237"/>
      <c r="AK27" s="367" t="s">
        <v>974</v>
      </c>
      <c r="AL27" s="236">
        <f>SUM(AL20:AL26)</f>
        <v>1.375</v>
      </c>
      <c r="AM27" s="134"/>
      <c r="AN27" s="136">
        <f>SUM(AI27,AL27)</f>
        <v>3.125</v>
      </c>
      <c r="AO27" s="136">
        <f>IF(AN27&gt;$G$3,1,(AN27/$G$3))</f>
        <v>0.78125</v>
      </c>
      <c r="AP27" s="134"/>
      <c r="AQ27" s="246" t="str">
        <f>IF(AN27&gt;4,"Overloaded","OK")</f>
        <v>OK</v>
      </c>
    </row>
    <row r="28" spans="1:43" ht="18" customHeight="1">
      <c r="A28" s="533" t="s">
        <v>1015</v>
      </c>
      <c r="B28" s="534" t="s">
        <v>1012</v>
      </c>
      <c r="C28" s="163" t="s">
        <v>174</v>
      </c>
      <c r="D28" s="134" t="s">
        <v>173</v>
      </c>
      <c r="E28" s="135">
        <f>'2567-ตรี'!H222</f>
        <v>2.7489000000000003E-2</v>
      </c>
      <c r="F28" s="163" t="s">
        <v>434</v>
      </c>
      <c r="G28" s="228" t="s">
        <v>433</v>
      </c>
      <c r="H28" s="135">
        <f>'2567-ตรี'!H997</f>
        <v>0.3</v>
      </c>
      <c r="I28" s="134"/>
      <c r="J28" s="136"/>
      <c r="K28" s="136"/>
      <c r="L28" s="134"/>
      <c r="M28" s="213"/>
      <c r="P28" s="533" t="s">
        <v>1015</v>
      </c>
      <c r="Q28" s="534" t="s">
        <v>1012</v>
      </c>
      <c r="R28" s="163"/>
      <c r="S28" s="300"/>
      <c r="T28" s="135"/>
      <c r="U28" s="163"/>
      <c r="V28" s="300"/>
      <c r="W28" s="135"/>
      <c r="X28" s="134"/>
      <c r="Y28" s="136"/>
      <c r="Z28" s="136"/>
      <c r="AA28" s="134"/>
      <c r="AB28" s="213"/>
      <c r="AE28" s="533" t="s">
        <v>1015</v>
      </c>
      <c r="AF28" s="534" t="s">
        <v>1012</v>
      </c>
      <c r="AG28" s="163"/>
      <c r="AH28" s="300"/>
      <c r="AI28" s="135"/>
      <c r="AJ28" s="163"/>
      <c r="AK28" s="300"/>
      <c r="AL28" s="135"/>
      <c r="AM28" s="134"/>
      <c r="AN28" s="136"/>
      <c r="AO28" s="136"/>
      <c r="AP28" s="134"/>
      <c r="AQ28" s="213"/>
    </row>
    <row r="29" spans="1:43">
      <c r="A29" s="533"/>
      <c r="B29" s="534"/>
      <c r="C29" s="163" t="s">
        <v>197</v>
      </c>
      <c r="D29" s="134" t="s">
        <v>196</v>
      </c>
      <c r="E29" s="135">
        <f>'2567-ตรี'!H395</f>
        <v>0.49994999999999995</v>
      </c>
      <c r="F29" s="163" t="s">
        <v>293</v>
      </c>
      <c r="G29" s="228" t="s">
        <v>386</v>
      </c>
      <c r="H29" s="135">
        <f>'2567-ตรี'!H827</f>
        <v>2.7774999999999998E-2</v>
      </c>
      <c r="I29" s="134"/>
      <c r="J29" s="136"/>
      <c r="K29" s="136"/>
      <c r="L29" s="136"/>
      <c r="M29" s="214"/>
      <c r="P29" s="533"/>
      <c r="Q29" s="534"/>
      <c r="R29" s="163"/>
      <c r="S29" s="300"/>
      <c r="T29" s="135"/>
      <c r="U29" s="163"/>
      <c r="V29" s="300"/>
      <c r="W29" s="135"/>
      <c r="X29" s="134"/>
      <c r="Y29" s="136"/>
      <c r="Z29" s="136"/>
      <c r="AA29" s="136"/>
      <c r="AB29" s="214"/>
      <c r="AE29" s="533"/>
      <c r="AF29" s="534"/>
      <c r="AG29" s="163"/>
      <c r="AH29" s="300"/>
      <c r="AI29" s="135"/>
      <c r="AJ29" s="163"/>
      <c r="AK29" s="300"/>
      <c r="AL29" s="135"/>
      <c r="AM29" s="134"/>
      <c r="AN29" s="136"/>
      <c r="AO29" s="136"/>
      <c r="AP29" s="136"/>
      <c r="AQ29" s="214"/>
    </row>
    <row r="30" spans="1:43">
      <c r="A30" s="533"/>
      <c r="B30" s="534"/>
      <c r="C30" s="221" t="s">
        <v>217</v>
      </c>
      <c r="D30" s="220" t="s">
        <v>216</v>
      </c>
      <c r="E30" s="135">
        <f>'2567-ตรี'!H419</f>
        <v>1.5</v>
      </c>
      <c r="F30" s="163" t="s">
        <v>432</v>
      </c>
      <c r="G30" s="228" t="s">
        <v>431</v>
      </c>
      <c r="H30" s="135">
        <f>'2567-ตรี'!H974</f>
        <v>0.75</v>
      </c>
      <c r="I30" s="134"/>
      <c r="J30" s="136"/>
      <c r="K30" s="136"/>
      <c r="L30" s="136"/>
      <c r="M30" s="214"/>
      <c r="P30" s="533"/>
      <c r="Q30" s="534"/>
      <c r="R30" s="221"/>
      <c r="S30" s="277"/>
      <c r="T30" s="135"/>
      <c r="U30" s="163"/>
      <c r="V30" s="300"/>
      <c r="W30" s="135"/>
      <c r="X30" s="134"/>
      <c r="Y30" s="136"/>
      <c r="Z30" s="136"/>
      <c r="AA30" s="136"/>
      <c r="AB30" s="214"/>
      <c r="AE30" s="533"/>
      <c r="AF30" s="534"/>
      <c r="AG30" s="221"/>
      <c r="AH30" s="277"/>
      <c r="AI30" s="135"/>
      <c r="AJ30" s="163"/>
      <c r="AK30" s="300"/>
      <c r="AL30" s="135"/>
      <c r="AM30" s="134"/>
      <c r="AN30" s="136"/>
      <c r="AO30" s="136"/>
      <c r="AP30" s="136"/>
      <c r="AQ30" s="214"/>
    </row>
    <row r="31" spans="1:43">
      <c r="A31" s="533"/>
      <c r="B31" s="534"/>
      <c r="C31" s="163" t="s">
        <v>311</v>
      </c>
      <c r="D31" s="134" t="s">
        <v>310</v>
      </c>
      <c r="E31" s="135">
        <f>'2567-ตรี'!H601</f>
        <v>0.75</v>
      </c>
      <c r="F31" s="163" t="s">
        <v>174</v>
      </c>
      <c r="G31" s="228" t="s">
        <v>173</v>
      </c>
      <c r="H31" s="135">
        <f>'2567-ตรี'!H980</f>
        <v>8.2500000000000004E-2</v>
      </c>
      <c r="I31" s="134"/>
      <c r="J31" s="136"/>
      <c r="K31" s="136"/>
      <c r="L31" s="136"/>
      <c r="M31" s="214"/>
      <c r="P31" s="533"/>
      <c r="Q31" s="534"/>
      <c r="R31" s="163"/>
      <c r="S31" s="300"/>
      <c r="T31" s="135"/>
      <c r="U31" s="163"/>
      <c r="V31" s="300"/>
      <c r="W31" s="135"/>
      <c r="X31" s="134"/>
      <c r="Y31" s="136"/>
      <c r="Z31" s="136"/>
      <c r="AA31" s="136"/>
      <c r="AB31" s="214"/>
      <c r="AE31" s="533"/>
      <c r="AF31" s="534"/>
      <c r="AG31" s="163"/>
      <c r="AH31" s="300"/>
      <c r="AI31" s="135"/>
      <c r="AJ31" s="163"/>
      <c r="AK31" s="300"/>
      <c r="AL31" s="135"/>
      <c r="AM31" s="134"/>
      <c r="AN31" s="136"/>
      <c r="AO31" s="136"/>
      <c r="AP31" s="136"/>
      <c r="AQ31" s="214"/>
    </row>
    <row r="32" spans="1:43">
      <c r="A32" s="533"/>
      <c r="B32" s="534"/>
      <c r="C32" s="163" t="s">
        <v>293</v>
      </c>
      <c r="D32" s="134" t="s">
        <v>313</v>
      </c>
      <c r="E32" s="135">
        <f>'2567-ตรี'!H607</f>
        <v>2.7774999999999998E-2</v>
      </c>
      <c r="F32" s="163" t="s">
        <v>299</v>
      </c>
      <c r="G32" s="228" t="s">
        <v>298</v>
      </c>
      <c r="H32" s="135">
        <f>'2567-ตรี'!H1318</f>
        <v>0.125</v>
      </c>
      <c r="I32" s="134"/>
      <c r="J32" s="136"/>
      <c r="K32" s="136"/>
      <c r="L32" s="136"/>
      <c r="M32" s="214"/>
      <c r="P32" s="533"/>
      <c r="Q32" s="534"/>
      <c r="R32" s="163"/>
      <c r="S32" s="300"/>
      <c r="T32" s="135"/>
      <c r="U32" s="163"/>
      <c r="V32" s="300"/>
      <c r="W32" s="135"/>
      <c r="X32" s="134"/>
      <c r="Y32" s="136"/>
      <c r="Z32" s="136"/>
      <c r="AA32" s="136"/>
      <c r="AB32" s="214"/>
      <c r="AE32" s="533"/>
      <c r="AF32" s="534"/>
      <c r="AG32" s="163"/>
      <c r="AH32" s="300"/>
      <c r="AI32" s="135"/>
      <c r="AJ32" s="163"/>
      <c r="AK32" s="300"/>
      <c r="AL32" s="135"/>
      <c r="AM32" s="134"/>
      <c r="AN32" s="136"/>
      <c r="AO32" s="136"/>
      <c r="AP32" s="136"/>
      <c r="AQ32" s="214"/>
    </row>
    <row r="33" spans="1:43">
      <c r="A33" s="533"/>
      <c r="B33" s="534"/>
      <c r="C33" s="163" t="s">
        <v>220</v>
      </c>
      <c r="D33" s="134" t="s">
        <v>219</v>
      </c>
      <c r="E33" s="135">
        <f>'2567-ตรี'!H431</f>
        <v>0.1429</v>
      </c>
      <c r="F33" s="163" t="s">
        <v>302</v>
      </c>
      <c r="G33" s="228" t="s">
        <v>301</v>
      </c>
      <c r="H33" s="135">
        <f>'2567-ตรี'!H1348</f>
        <v>1</v>
      </c>
      <c r="I33" s="134"/>
      <c r="J33" s="136"/>
      <c r="K33" s="136"/>
      <c r="L33" s="136"/>
      <c r="M33" s="214"/>
      <c r="P33" s="533"/>
      <c r="Q33" s="534"/>
      <c r="R33" s="163"/>
      <c r="S33" s="300"/>
      <c r="T33" s="135"/>
      <c r="U33" s="163"/>
      <c r="V33" s="300"/>
      <c r="W33" s="135"/>
      <c r="X33" s="134"/>
      <c r="Y33" s="136"/>
      <c r="Z33" s="136"/>
      <c r="AA33" s="136"/>
      <c r="AB33" s="214"/>
      <c r="AE33" s="533"/>
      <c r="AF33" s="534"/>
      <c r="AG33" s="163"/>
      <c r="AH33" s="300"/>
      <c r="AI33" s="135"/>
      <c r="AJ33" s="163"/>
      <c r="AK33" s="300"/>
      <c r="AL33" s="135"/>
      <c r="AM33" s="134"/>
      <c r="AN33" s="136"/>
      <c r="AO33" s="136"/>
      <c r="AP33" s="136"/>
      <c r="AQ33" s="214"/>
    </row>
    <row r="34" spans="1:43">
      <c r="A34" s="533"/>
      <c r="B34" s="534"/>
      <c r="C34" s="163" t="s">
        <v>296</v>
      </c>
      <c r="D34" s="134" t="s">
        <v>312</v>
      </c>
      <c r="E34" s="135">
        <f>'2567-ตรี'!H603</f>
        <v>1</v>
      </c>
      <c r="F34" s="223" t="s">
        <v>220</v>
      </c>
      <c r="G34" s="230" t="s">
        <v>219</v>
      </c>
      <c r="H34" s="135">
        <f>'2567-ตรี'!H1121</f>
        <v>0.16670000000000001</v>
      </c>
      <c r="I34" s="134"/>
      <c r="J34" s="136"/>
      <c r="K34" s="136"/>
      <c r="L34" s="136"/>
      <c r="M34" s="214"/>
      <c r="P34" s="533"/>
      <c r="Q34" s="534"/>
      <c r="R34" s="163"/>
      <c r="S34" s="300"/>
      <c r="T34" s="135"/>
      <c r="U34" s="223"/>
      <c r="V34" s="369"/>
      <c r="W34" s="135"/>
      <c r="X34" s="134"/>
      <c r="Y34" s="136"/>
      <c r="Z34" s="136"/>
      <c r="AA34" s="136"/>
      <c r="AB34" s="214"/>
      <c r="AE34" s="533"/>
      <c r="AF34" s="534"/>
      <c r="AG34" s="163"/>
      <c r="AH34" s="300"/>
      <c r="AI34" s="135"/>
      <c r="AJ34" s="223"/>
      <c r="AK34" s="369"/>
      <c r="AL34" s="135"/>
      <c r="AM34" s="134"/>
      <c r="AN34" s="136"/>
      <c r="AO34" s="136"/>
      <c r="AP34" s="136"/>
      <c r="AQ34" s="214"/>
    </row>
    <row r="35" spans="1:43">
      <c r="A35" s="533"/>
      <c r="B35" s="534"/>
      <c r="C35" s="218" t="s">
        <v>190</v>
      </c>
      <c r="D35" s="219" t="s">
        <v>1105</v>
      </c>
      <c r="E35" s="135">
        <f>'2567-ตรี'!H388</f>
        <v>0.25</v>
      </c>
      <c r="F35" s="163" t="s">
        <v>311</v>
      </c>
      <c r="G35" s="230" t="s">
        <v>453</v>
      </c>
      <c r="H35" s="135">
        <f>'2567-ตรี'!H1108</f>
        <v>0.75</v>
      </c>
      <c r="I35" s="134"/>
      <c r="J35" s="136"/>
      <c r="K35" s="136"/>
      <c r="L35" s="136"/>
      <c r="M35" s="214"/>
      <c r="P35" s="533"/>
      <c r="Q35" s="534"/>
      <c r="R35" s="218"/>
      <c r="S35" s="368"/>
      <c r="T35" s="135"/>
      <c r="U35" s="163"/>
      <c r="V35" s="369"/>
      <c r="W35" s="135"/>
      <c r="X35" s="134"/>
      <c r="Y35" s="136"/>
      <c r="Z35" s="136"/>
      <c r="AA35" s="136"/>
      <c r="AB35" s="214"/>
      <c r="AE35" s="533"/>
      <c r="AF35" s="534"/>
      <c r="AG35" s="218"/>
      <c r="AH35" s="368"/>
      <c r="AI35" s="135"/>
      <c r="AJ35" s="163"/>
      <c r="AK35" s="369"/>
      <c r="AL35" s="135"/>
      <c r="AM35" s="134"/>
      <c r="AN35" s="136"/>
      <c r="AO35" s="136"/>
      <c r="AP35" s="136"/>
      <c r="AQ35" s="214"/>
    </row>
    <row r="36" spans="1:43">
      <c r="A36" s="533"/>
      <c r="B36" s="534"/>
      <c r="C36" s="221"/>
      <c r="D36" s="224"/>
      <c r="E36" s="135"/>
      <c r="F36" s="225" t="s">
        <v>444</v>
      </c>
      <c r="G36" s="228">
        <v>10120391</v>
      </c>
      <c r="H36" s="222">
        <f>'2567-ตรี'!H1089</f>
        <v>0.5</v>
      </c>
      <c r="I36" s="134"/>
      <c r="J36" s="136"/>
      <c r="K36" s="136"/>
      <c r="L36" s="136"/>
      <c r="M36" s="214"/>
      <c r="P36" s="533"/>
      <c r="Q36" s="534"/>
      <c r="R36" s="221"/>
      <c r="S36" s="369"/>
      <c r="T36" s="135"/>
      <c r="U36" s="225"/>
      <c r="V36" s="300"/>
      <c r="W36" s="222"/>
      <c r="X36" s="134"/>
      <c r="Y36" s="136"/>
      <c r="Z36" s="136"/>
      <c r="AA36" s="136"/>
      <c r="AB36" s="214"/>
      <c r="AE36" s="533"/>
      <c r="AF36" s="534"/>
      <c r="AG36" s="221"/>
      <c r="AH36" s="369"/>
      <c r="AI36" s="135"/>
      <c r="AJ36" s="225"/>
      <c r="AK36" s="300"/>
      <c r="AL36" s="222"/>
      <c r="AM36" s="134"/>
      <c r="AN36" s="136"/>
      <c r="AO36" s="136"/>
      <c r="AP36" s="136"/>
      <c r="AQ36" s="214"/>
    </row>
    <row r="37" spans="1:43" ht="22.5">
      <c r="A37" s="533"/>
      <c r="B37" s="534"/>
      <c r="C37" s="221"/>
      <c r="D37" s="224"/>
      <c r="E37" s="311"/>
      <c r="F37" s="226" t="s">
        <v>541</v>
      </c>
      <c r="G37" s="228" t="s">
        <v>1106</v>
      </c>
      <c r="H37" s="222">
        <f>'2567-ตรี'!H1374</f>
        <v>0.3</v>
      </c>
      <c r="I37" s="134"/>
      <c r="J37" s="136"/>
      <c r="K37" s="136"/>
      <c r="L37" s="136"/>
      <c r="M37" s="214"/>
      <c r="P37" s="533"/>
      <c r="Q37" s="534"/>
      <c r="R37" s="221"/>
      <c r="S37" s="369"/>
      <c r="T37" s="311"/>
      <c r="U37" s="226"/>
      <c r="V37" s="300"/>
      <c r="W37" s="222"/>
      <c r="X37" s="134"/>
      <c r="Y37" s="136"/>
      <c r="Z37" s="136"/>
      <c r="AA37" s="136"/>
      <c r="AB37" s="214"/>
      <c r="AE37" s="533"/>
      <c r="AF37" s="534"/>
      <c r="AG37" s="221"/>
      <c r="AH37" s="369"/>
      <c r="AI37" s="311"/>
      <c r="AJ37" s="226"/>
      <c r="AK37" s="300"/>
      <c r="AL37" s="222"/>
      <c r="AM37" s="134"/>
      <c r="AN37" s="136"/>
      <c r="AO37" s="136"/>
      <c r="AP37" s="136"/>
      <c r="AQ37" s="214"/>
    </row>
    <row r="38" spans="1:43">
      <c r="A38" s="533"/>
      <c r="B38" s="534"/>
      <c r="C38" s="158"/>
      <c r="D38" s="136"/>
      <c r="E38" s="135"/>
      <c r="F38" s="158"/>
      <c r="G38" s="229"/>
      <c r="H38" s="137"/>
      <c r="I38" s="134"/>
      <c r="J38" s="136"/>
      <c r="K38" s="239">
        <f>J39/G3</f>
        <v>2.05002225</v>
      </c>
      <c r="L38" s="136"/>
      <c r="M38" s="214"/>
      <c r="P38" s="533"/>
      <c r="Q38" s="534"/>
      <c r="R38" s="158"/>
      <c r="S38" s="316"/>
      <c r="T38" s="135"/>
      <c r="U38" s="158"/>
      <c r="V38" s="316"/>
      <c r="W38" s="137"/>
      <c r="X38" s="134"/>
      <c r="Y38" s="136"/>
      <c r="Z38" s="239">
        <f>Y39/V3</f>
        <v>0</v>
      </c>
      <c r="AA38" s="136"/>
      <c r="AB38" s="460"/>
      <c r="AE38" s="533"/>
      <c r="AF38" s="534"/>
      <c r="AG38" s="158"/>
      <c r="AH38" s="316"/>
      <c r="AI38" s="135"/>
      <c r="AJ38" s="158"/>
      <c r="AK38" s="316"/>
      <c r="AL38" s="137"/>
      <c r="AM38" s="134"/>
      <c r="AN38" s="136"/>
      <c r="AO38" s="239">
        <f>AN39/AK3</f>
        <v>0</v>
      </c>
      <c r="AP38" s="136"/>
      <c r="AQ38" s="214"/>
    </row>
    <row r="39" spans="1:43">
      <c r="A39" s="533"/>
      <c r="B39" s="534"/>
      <c r="C39" s="158"/>
      <c r="D39" s="235" t="s">
        <v>974</v>
      </c>
      <c r="E39" s="236">
        <f>SUM(E28:E38)</f>
        <v>4.1981140000000003</v>
      </c>
      <c r="F39" s="237"/>
      <c r="G39" s="238" t="s">
        <v>974</v>
      </c>
      <c r="H39" s="236">
        <f>SUM(H28:H38)</f>
        <v>4.0019749999999998</v>
      </c>
      <c r="I39" s="134"/>
      <c r="J39" s="136">
        <f>SUM(E39,H39)</f>
        <v>8.2000890000000002</v>
      </c>
      <c r="K39" s="136">
        <f>IF(J39&gt;$G$3,1,(J39/$G$3))</f>
        <v>1</v>
      </c>
      <c r="L39" s="134"/>
      <c r="M39" s="246" t="str">
        <f>IF(J39&gt;4,"Overloaded","OK")</f>
        <v>Overloaded</v>
      </c>
      <c r="P39" s="533"/>
      <c r="Q39" s="534"/>
      <c r="R39" s="158"/>
      <c r="S39" s="367" t="s">
        <v>974</v>
      </c>
      <c r="T39" s="236">
        <f>SUM(T28:T38)</f>
        <v>0</v>
      </c>
      <c r="U39" s="237"/>
      <c r="V39" s="367" t="s">
        <v>974</v>
      </c>
      <c r="W39" s="236">
        <f>SUM(W28:W38)</f>
        <v>0</v>
      </c>
      <c r="X39" s="134"/>
      <c r="Y39" s="136">
        <f>SUM(T39,W39)</f>
        <v>0</v>
      </c>
      <c r="Z39" s="136">
        <f>IF(Y39&gt;$G$3,1,(Y39/$G$3))</f>
        <v>0</v>
      </c>
      <c r="AA39" s="134"/>
      <c r="AB39" s="245" t="str">
        <f>IF(Y39&gt;4,"Overloaded","OK")</f>
        <v>OK</v>
      </c>
      <c r="AE39" s="533"/>
      <c r="AF39" s="534"/>
      <c r="AG39" s="158"/>
      <c r="AH39" s="367" t="s">
        <v>974</v>
      </c>
      <c r="AI39" s="236">
        <f>SUM(AI28:AI38)</f>
        <v>0</v>
      </c>
      <c r="AJ39" s="237"/>
      <c r="AK39" s="367" t="s">
        <v>974</v>
      </c>
      <c r="AL39" s="236">
        <f>SUM(AL28:AL38)</f>
        <v>0</v>
      </c>
      <c r="AM39" s="134"/>
      <c r="AN39" s="136">
        <f>SUM(AI39,AL39)</f>
        <v>0</v>
      </c>
      <c r="AO39" s="136">
        <f>IF(AN39&gt;$G$3,1,(AN39/$G$3))</f>
        <v>0</v>
      </c>
      <c r="AP39" s="134"/>
      <c r="AQ39" s="246" t="str">
        <f>IF(AN39&gt;4,"Overloaded","OK")</f>
        <v>OK</v>
      </c>
    </row>
    <row r="40" spans="1:43" ht="18" customHeight="1">
      <c r="A40" s="533" t="s">
        <v>1016</v>
      </c>
      <c r="B40" s="534" t="s">
        <v>1017</v>
      </c>
      <c r="C40" s="163" t="s">
        <v>200</v>
      </c>
      <c r="D40" s="134" t="s">
        <v>199</v>
      </c>
      <c r="E40" s="135">
        <f>'2567-ตรี'!H404</f>
        <v>0.49994999999999995</v>
      </c>
      <c r="F40" s="163" t="s">
        <v>293</v>
      </c>
      <c r="G40" s="228" t="s">
        <v>386</v>
      </c>
      <c r="H40" s="135">
        <f>'2567-ตรี'!H824</f>
        <v>2.7774999999999998E-2</v>
      </c>
      <c r="I40" s="134"/>
      <c r="J40" s="136"/>
      <c r="K40" s="136"/>
      <c r="L40" s="134"/>
      <c r="M40" s="213"/>
      <c r="P40" s="533" t="s">
        <v>1016</v>
      </c>
      <c r="Q40" s="534" t="s">
        <v>1017</v>
      </c>
      <c r="R40" s="205" t="s">
        <v>617</v>
      </c>
      <c r="S40" s="300" t="s">
        <v>1274</v>
      </c>
      <c r="T40" s="135">
        <f>'2567-โท'!H13</f>
        <v>6.25E-2</v>
      </c>
      <c r="U40" s="317" t="s">
        <v>641</v>
      </c>
      <c r="V40" s="300" t="s">
        <v>676</v>
      </c>
      <c r="W40" s="135">
        <f>'2567-โท'!H271</f>
        <v>6.25E-2</v>
      </c>
      <c r="X40" s="134"/>
      <c r="Y40" s="136"/>
      <c r="Z40" s="136"/>
      <c r="AA40" s="134"/>
      <c r="AB40" s="213"/>
      <c r="AE40" s="533" t="s">
        <v>1016</v>
      </c>
      <c r="AF40" s="534" t="s">
        <v>1017</v>
      </c>
      <c r="AG40" s="205" t="s">
        <v>617</v>
      </c>
      <c r="AH40" s="144" t="s">
        <v>1334</v>
      </c>
      <c r="AI40" s="135">
        <f>'2567-เอก'!H11</f>
        <v>6.25E-2</v>
      </c>
      <c r="AJ40" s="205" t="s">
        <v>617</v>
      </c>
      <c r="AK40" s="144">
        <v>30101791</v>
      </c>
      <c r="AL40" s="135">
        <f>'2567-เอก'!H88</f>
        <v>6.25E-2</v>
      </c>
      <c r="AM40" s="134"/>
      <c r="AN40" s="136"/>
      <c r="AO40" s="136"/>
      <c r="AP40" s="134"/>
      <c r="AQ40" s="213"/>
    </row>
    <row r="41" spans="1:43">
      <c r="A41" s="533"/>
      <c r="B41" s="534"/>
      <c r="C41" s="163" t="s">
        <v>220</v>
      </c>
      <c r="D41" s="134" t="s">
        <v>219</v>
      </c>
      <c r="E41" s="135">
        <f>'2567-ตรี'!H427</f>
        <v>0.1429</v>
      </c>
      <c r="F41" s="163" t="s">
        <v>220</v>
      </c>
      <c r="G41" s="228" t="s">
        <v>219</v>
      </c>
      <c r="H41" s="135">
        <f>'2567-ตรี'!H1113</f>
        <v>0.16670000000000001</v>
      </c>
      <c r="I41" s="134"/>
      <c r="J41" s="136"/>
      <c r="K41" s="136"/>
      <c r="L41" s="136"/>
      <c r="M41" s="214"/>
      <c r="P41" s="533"/>
      <c r="Q41" s="534"/>
      <c r="R41" s="205" t="s">
        <v>619</v>
      </c>
      <c r="S41" s="300" t="s">
        <v>1276</v>
      </c>
      <c r="T41" s="135">
        <f>'2567-โท'!H18</f>
        <v>6.25E-2</v>
      </c>
      <c r="U41" s="159"/>
      <c r="V41" s="316"/>
      <c r="W41" s="135"/>
      <c r="X41" s="134"/>
      <c r="Y41" s="136"/>
      <c r="Z41" s="136"/>
      <c r="AA41" s="136"/>
      <c r="AB41" s="214"/>
      <c r="AE41" s="533"/>
      <c r="AF41" s="534"/>
      <c r="AG41" s="205" t="s">
        <v>619</v>
      </c>
      <c r="AH41" s="300" t="s">
        <v>1336</v>
      </c>
      <c r="AI41" s="137">
        <f>'2567-เอก'!H72</f>
        <v>6.25E-2</v>
      </c>
      <c r="AJ41" s="205" t="s">
        <v>619</v>
      </c>
      <c r="AK41" s="144">
        <v>30101792</v>
      </c>
      <c r="AL41" s="135">
        <f>'2567-เอก'!H93</f>
        <v>6.25E-2</v>
      </c>
      <c r="AM41" s="134"/>
      <c r="AN41" s="136"/>
      <c r="AO41" s="136"/>
      <c r="AP41" s="136"/>
      <c r="AQ41" s="214"/>
    </row>
    <row r="42" spans="1:43">
      <c r="A42" s="533"/>
      <c r="B42" s="534"/>
      <c r="C42" s="163" t="s">
        <v>260</v>
      </c>
      <c r="D42" s="136" t="s">
        <v>259</v>
      </c>
      <c r="E42" s="135">
        <f>'2567-ตรี'!H480</f>
        <v>0.5</v>
      </c>
      <c r="F42" s="163" t="s">
        <v>299</v>
      </c>
      <c r="G42" s="228" t="s">
        <v>298</v>
      </c>
      <c r="H42" s="135">
        <f>'2567-ตรี'!H1320</f>
        <v>0.125</v>
      </c>
      <c r="I42" s="134"/>
      <c r="J42" s="136"/>
      <c r="K42" s="136"/>
      <c r="L42" s="136"/>
      <c r="M42" s="214"/>
      <c r="P42" s="533"/>
      <c r="Q42" s="534"/>
      <c r="R42" s="317" t="s">
        <v>639</v>
      </c>
      <c r="S42" s="300" t="s">
        <v>675</v>
      </c>
      <c r="T42" s="135">
        <f>'2567-โท'!H104</f>
        <v>6.25E-2</v>
      </c>
      <c r="U42" s="159"/>
      <c r="V42" s="316"/>
      <c r="W42" s="135"/>
      <c r="X42" s="134"/>
      <c r="Y42" s="136"/>
      <c r="Z42" s="136"/>
      <c r="AA42" s="136"/>
      <c r="AB42" s="214"/>
      <c r="AE42" s="533"/>
      <c r="AF42" s="534"/>
      <c r="AI42" s="135"/>
      <c r="AJ42" s="205" t="s">
        <v>639</v>
      </c>
      <c r="AK42" s="300" t="s">
        <v>1339</v>
      </c>
      <c r="AL42" s="135">
        <f>'2567-เอก'!H170</f>
        <v>6.25E-2</v>
      </c>
      <c r="AM42" s="134"/>
      <c r="AN42" s="136"/>
      <c r="AO42" s="136"/>
      <c r="AP42" s="136"/>
      <c r="AQ42" s="214"/>
    </row>
    <row r="43" spans="1:43">
      <c r="A43" s="533"/>
      <c r="B43" s="534"/>
      <c r="C43" s="163" t="s">
        <v>293</v>
      </c>
      <c r="D43" s="134" t="s">
        <v>313</v>
      </c>
      <c r="E43" s="135">
        <f>'2567-ตรี'!H605</f>
        <v>2.7774999999999998E-2</v>
      </c>
      <c r="F43" s="163" t="s">
        <v>446</v>
      </c>
      <c r="G43" s="228" t="s">
        <v>1018</v>
      </c>
      <c r="H43" s="135">
        <f>'2567-ตรี'!H1091</f>
        <v>1</v>
      </c>
      <c r="I43" s="134"/>
      <c r="J43" s="136"/>
      <c r="K43" s="136"/>
      <c r="L43" s="136"/>
      <c r="M43" s="214"/>
      <c r="P43" s="533"/>
      <c r="Q43" s="534"/>
      <c r="R43" s="317" t="s">
        <v>641</v>
      </c>
      <c r="S43" s="300" t="s">
        <v>676</v>
      </c>
      <c r="T43" s="135">
        <f>'2567-โท'!H109</f>
        <v>6.25E-2</v>
      </c>
      <c r="U43" s="317"/>
      <c r="V43" s="300"/>
      <c r="W43" s="316"/>
      <c r="X43" s="134"/>
      <c r="Y43" s="136"/>
      <c r="Z43" s="136"/>
      <c r="AA43" s="136"/>
      <c r="AB43" s="214"/>
      <c r="AE43" s="533"/>
      <c r="AF43" s="534"/>
      <c r="AG43" s="163"/>
      <c r="AH43" s="300"/>
      <c r="AI43" s="135"/>
      <c r="AJ43" s="205" t="s">
        <v>817</v>
      </c>
      <c r="AK43" s="300" t="s">
        <v>874</v>
      </c>
      <c r="AL43" s="135">
        <f>'2567-เอก'!H175</f>
        <v>6.25E-2</v>
      </c>
      <c r="AM43" s="134"/>
      <c r="AN43" s="136"/>
      <c r="AO43" s="136"/>
      <c r="AP43" s="136"/>
      <c r="AQ43" s="214"/>
    </row>
    <row r="44" spans="1:43">
      <c r="A44" s="533"/>
      <c r="B44" s="534"/>
      <c r="C44" s="163" t="s">
        <v>197</v>
      </c>
      <c r="D44" s="134" t="s">
        <v>196</v>
      </c>
      <c r="E44" s="135">
        <f>'2567-ตรี'!H396</f>
        <v>0.49994999999999995</v>
      </c>
      <c r="F44" s="163" t="s">
        <v>452</v>
      </c>
      <c r="G44" s="229" t="s">
        <v>451</v>
      </c>
      <c r="H44" s="135">
        <f>'2567-ตรี'!H1101</f>
        <v>1.5</v>
      </c>
      <c r="I44" s="134"/>
      <c r="J44" s="136"/>
      <c r="K44" s="136"/>
      <c r="L44" s="136"/>
      <c r="M44" s="214"/>
      <c r="P44" s="533"/>
      <c r="Q44" s="534"/>
      <c r="R44" s="159"/>
      <c r="S44" s="316"/>
      <c r="T44" s="135"/>
      <c r="U44" s="317"/>
      <c r="V44" s="300"/>
      <c r="W44" s="316"/>
      <c r="X44" s="134"/>
      <c r="Y44" s="136"/>
      <c r="Z44" s="136"/>
      <c r="AA44" s="136"/>
      <c r="AB44" s="214"/>
      <c r="AE44" s="533"/>
      <c r="AF44" s="534"/>
      <c r="AG44" s="163"/>
      <c r="AH44" s="300"/>
      <c r="AI44" s="135"/>
      <c r="AJ44" s="163"/>
      <c r="AK44" s="316"/>
      <c r="AL44" s="135"/>
      <c r="AM44" s="134"/>
      <c r="AN44" s="136"/>
      <c r="AO44" s="136"/>
      <c r="AP44" s="136"/>
      <c r="AQ44" s="214"/>
    </row>
    <row r="45" spans="1:43">
      <c r="A45" s="533"/>
      <c r="B45" s="534"/>
      <c r="C45" s="163"/>
      <c r="D45" s="134"/>
      <c r="E45" s="135"/>
      <c r="F45" s="163"/>
      <c r="G45" s="229"/>
      <c r="H45" s="135"/>
      <c r="I45" s="134"/>
      <c r="J45" s="136"/>
      <c r="K45" s="136"/>
      <c r="L45" s="136"/>
      <c r="M45" s="214"/>
      <c r="P45" s="533"/>
      <c r="Q45" s="534"/>
      <c r="R45" s="317"/>
      <c r="S45" s="300"/>
      <c r="T45" s="135"/>
      <c r="U45" s="317"/>
      <c r="V45" s="300"/>
      <c r="W45" s="316"/>
      <c r="X45" s="134"/>
      <c r="Y45" s="136"/>
      <c r="Z45" s="136"/>
      <c r="AA45" s="136"/>
      <c r="AB45" s="214"/>
      <c r="AE45" s="533"/>
      <c r="AF45" s="534"/>
      <c r="AG45" s="163"/>
      <c r="AH45" s="300"/>
      <c r="AI45" s="135"/>
      <c r="AJ45" s="163"/>
      <c r="AK45" s="316"/>
      <c r="AL45" s="135"/>
      <c r="AM45" s="134"/>
      <c r="AN45" s="136"/>
      <c r="AO45" s="136"/>
      <c r="AP45" s="136"/>
      <c r="AQ45" s="214"/>
    </row>
    <row r="46" spans="1:43">
      <c r="A46" s="533"/>
      <c r="B46" s="534"/>
      <c r="C46" s="158"/>
      <c r="D46" s="136"/>
      <c r="E46" s="135"/>
      <c r="F46" s="158"/>
      <c r="G46" s="229"/>
      <c r="H46" s="137"/>
      <c r="I46" s="134"/>
      <c r="J46" s="136"/>
      <c r="K46" s="239">
        <f>J47/G3</f>
        <v>1.1225125</v>
      </c>
      <c r="L46" s="136"/>
      <c r="M46" s="214"/>
      <c r="P46" s="533"/>
      <c r="Q46" s="534"/>
      <c r="R46" s="317"/>
      <c r="S46" s="300"/>
      <c r="T46" s="135"/>
      <c r="U46" s="158"/>
      <c r="V46" s="316"/>
      <c r="W46" s="316"/>
      <c r="X46" s="134"/>
      <c r="Y46" s="136"/>
      <c r="Z46" s="239">
        <f>Y47/V3</f>
        <v>7.8125E-2</v>
      </c>
      <c r="AA46" s="136"/>
      <c r="AB46" s="214"/>
      <c r="AE46" s="533"/>
      <c r="AF46" s="534"/>
      <c r="AG46" s="158"/>
      <c r="AH46" s="316"/>
      <c r="AI46" s="135"/>
      <c r="AJ46" s="158"/>
      <c r="AK46" s="316"/>
      <c r="AL46" s="137"/>
      <c r="AM46" s="134"/>
      <c r="AN46" s="136"/>
      <c r="AO46" s="239">
        <f>AN47/AK3</f>
        <v>9.375E-2</v>
      </c>
      <c r="AP46" s="136"/>
      <c r="AQ46" s="214"/>
    </row>
    <row r="47" spans="1:43">
      <c r="A47" s="533"/>
      <c r="B47" s="534"/>
      <c r="C47" s="158"/>
      <c r="D47" s="235" t="s">
        <v>974</v>
      </c>
      <c r="E47" s="236">
        <f>SUM(E40:E46)</f>
        <v>1.6705749999999999</v>
      </c>
      <c r="F47" s="237"/>
      <c r="G47" s="238" t="s">
        <v>974</v>
      </c>
      <c r="H47" s="236">
        <f>SUM(H40:H46)</f>
        <v>2.8194749999999997</v>
      </c>
      <c r="I47" s="134"/>
      <c r="J47" s="136">
        <f>SUM(E47,H47)</f>
        <v>4.4900500000000001</v>
      </c>
      <c r="K47" s="136">
        <f>IF(J47&gt;$G$3,1,(J47/$G$3))</f>
        <v>1</v>
      </c>
      <c r="L47" s="134"/>
      <c r="M47" s="246" t="str">
        <f>IF(J47&gt;4,"Overloaded","OK")</f>
        <v>Overloaded</v>
      </c>
      <c r="P47" s="533"/>
      <c r="Q47" s="534"/>
      <c r="R47" s="158"/>
      <c r="S47" s="367" t="s">
        <v>974</v>
      </c>
      <c r="T47" s="236">
        <f>SUM(T40:T46)</f>
        <v>0.25</v>
      </c>
      <c r="U47" s="237"/>
      <c r="V47" s="367" t="s">
        <v>974</v>
      </c>
      <c r="W47" s="236">
        <f>SUM(W40:W46)</f>
        <v>6.25E-2</v>
      </c>
      <c r="X47" s="134"/>
      <c r="Y47" s="136">
        <f>SUM(T47,W47)</f>
        <v>0.3125</v>
      </c>
      <c r="Z47" s="136">
        <f>IF(Y47&gt;$G$3,1,(Y47/$G$3))</f>
        <v>7.8125E-2</v>
      </c>
      <c r="AA47" s="134"/>
      <c r="AB47" s="245" t="str">
        <f>IF(Y47&gt;4,"Overloaded","OK")</f>
        <v>OK</v>
      </c>
      <c r="AE47" s="533"/>
      <c r="AF47" s="534"/>
      <c r="AG47" s="158"/>
      <c r="AH47" s="367" t="s">
        <v>974</v>
      </c>
      <c r="AI47" s="236">
        <f>SUM(AI40:AI46)</f>
        <v>0.125</v>
      </c>
      <c r="AJ47" s="237"/>
      <c r="AK47" s="367" t="s">
        <v>974</v>
      </c>
      <c r="AL47" s="236">
        <f>SUM(AL40:AL46)</f>
        <v>0.25</v>
      </c>
      <c r="AM47" s="134"/>
      <c r="AN47" s="136">
        <f>SUM(AI47,AL47)</f>
        <v>0.375</v>
      </c>
      <c r="AO47" s="136">
        <f>IF(AN47&gt;$G$3,1,(AN47/$G$3))</f>
        <v>9.375E-2</v>
      </c>
      <c r="AP47" s="134"/>
      <c r="AQ47" s="246" t="str">
        <f>IF(AN47&gt;4,"Overloaded","OK")</f>
        <v>OK</v>
      </c>
    </row>
    <row r="48" spans="1:43" ht="18" customHeight="1">
      <c r="A48" s="533" t="s">
        <v>1019</v>
      </c>
      <c r="B48" s="534" t="s">
        <v>1012</v>
      </c>
      <c r="C48" s="163" t="s">
        <v>197</v>
      </c>
      <c r="D48" s="134" t="s">
        <v>196</v>
      </c>
      <c r="E48" s="135">
        <f>'2567-ตรี'!H394</f>
        <v>0.49994999999999995</v>
      </c>
      <c r="F48" s="163" t="s">
        <v>293</v>
      </c>
      <c r="G48" s="228" t="s">
        <v>386</v>
      </c>
      <c r="H48" s="135">
        <f>'2567-ตรี'!H825</f>
        <v>2.7774999999999998E-2</v>
      </c>
      <c r="I48" s="134"/>
      <c r="J48" s="136"/>
      <c r="K48" s="136"/>
      <c r="L48" s="134"/>
      <c r="M48" s="213"/>
      <c r="P48" s="533" t="s">
        <v>1019</v>
      </c>
      <c r="Q48" s="534" t="s">
        <v>1012</v>
      </c>
      <c r="R48" s="163"/>
      <c r="S48" s="300"/>
      <c r="T48" s="135"/>
      <c r="U48" s="163"/>
      <c r="V48" s="300"/>
      <c r="W48" s="135"/>
      <c r="X48" s="134"/>
      <c r="Y48" s="136"/>
      <c r="Z48" s="136"/>
      <c r="AA48" s="134"/>
      <c r="AB48" s="213"/>
      <c r="AE48" s="533" t="s">
        <v>1019</v>
      </c>
      <c r="AF48" s="534" t="s">
        <v>1012</v>
      </c>
      <c r="AG48" s="163"/>
      <c r="AH48" s="300"/>
      <c r="AI48" s="135"/>
      <c r="AJ48" s="163"/>
      <c r="AK48" s="300"/>
      <c r="AL48" s="135"/>
      <c r="AM48" s="134"/>
      <c r="AN48" s="136"/>
      <c r="AO48" s="136"/>
      <c r="AP48" s="134"/>
      <c r="AQ48" s="213"/>
    </row>
    <row r="49" spans="1:43">
      <c r="A49" s="533"/>
      <c r="B49" s="534"/>
      <c r="C49" s="158"/>
      <c r="D49" s="134" t="s">
        <v>453</v>
      </c>
      <c r="E49" s="135"/>
      <c r="F49" s="163" t="s">
        <v>432</v>
      </c>
      <c r="G49" s="228" t="s">
        <v>431</v>
      </c>
      <c r="H49" s="135">
        <f>'2567-ตรี'!H973</f>
        <v>0.75</v>
      </c>
      <c r="I49" s="134"/>
      <c r="J49" s="136"/>
      <c r="K49" s="136"/>
      <c r="L49" s="136"/>
      <c r="M49" s="214"/>
      <c r="P49" s="533"/>
      <c r="Q49" s="534"/>
      <c r="R49" s="158"/>
      <c r="S49" s="300"/>
      <c r="T49" s="135"/>
      <c r="U49" s="163"/>
      <c r="V49" s="300"/>
      <c r="W49" s="135"/>
      <c r="X49" s="134"/>
      <c r="Y49" s="136"/>
      <c r="Z49" s="136"/>
      <c r="AA49" s="136"/>
      <c r="AB49" s="214"/>
      <c r="AE49" s="533"/>
      <c r="AF49" s="534"/>
      <c r="AG49" s="158"/>
      <c r="AH49" s="300"/>
      <c r="AI49" s="135"/>
      <c r="AJ49" s="163"/>
      <c r="AK49" s="300"/>
      <c r="AL49" s="135"/>
      <c r="AM49" s="134"/>
      <c r="AN49" s="136"/>
      <c r="AO49" s="136"/>
      <c r="AP49" s="136"/>
      <c r="AQ49" s="214"/>
    </row>
    <row r="50" spans="1:43">
      <c r="A50" s="533"/>
      <c r="B50" s="534"/>
      <c r="C50" s="163" t="s">
        <v>194</v>
      </c>
      <c r="D50" s="228" t="s">
        <v>193</v>
      </c>
      <c r="E50" s="135">
        <f>'2567-ตรี'!G392</f>
        <v>1.5</v>
      </c>
      <c r="F50" s="163" t="s">
        <v>174</v>
      </c>
      <c r="G50" s="228" t="s">
        <v>173</v>
      </c>
      <c r="H50" s="135">
        <f>'2567-ตรี'!H979</f>
        <v>8.2500000000000004E-2</v>
      </c>
      <c r="I50" s="134"/>
      <c r="J50" s="136"/>
      <c r="K50" s="136"/>
      <c r="L50" s="136"/>
      <c r="M50" s="214"/>
      <c r="P50" s="533"/>
      <c r="Q50" s="534"/>
      <c r="R50" s="163"/>
      <c r="S50" s="300"/>
      <c r="T50" s="135"/>
      <c r="U50" s="163"/>
      <c r="V50" s="300"/>
      <c r="W50" s="135"/>
      <c r="X50" s="134"/>
      <c r="Y50" s="136"/>
      <c r="Z50" s="136"/>
      <c r="AA50" s="136"/>
      <c r="AB50" s="214"/>
      <c r="AE50" s="533"/>
      <c r="AF50" s="534"/>
      <c r="AG50" s="163"/>
      <c r="AH50" s="300"/>
      <c r="AI50" s="135"/>
      <c r="AJ50" s="163"/>
      <c r="AK50" s="300"/>
      <c r="AL50" s="135"/>
      <c r="AM50" s="134"/>
      <c r="AN50" s="136"/>
      <c r="AO50" s="136"/>
      <c r="AP50" s="136"/>
      <c r="AQ50" s="214"/>
    </row>
    <row r="51" spans="1:43">
      <c r="A51" s="533"/>
      <c r="B51" s="534"/>
      <c r="C51" s="163" t="s">
        <v>311</v>
      </c>
      <c r="D51" s="134" t="s">
        <v>310</v>
      </c>
      <c r="E51" s="135">
        <f>'2567-ตรี'!H600</f>
        <v>0.75</v>
      </c>
      <c r="F51" s="163" t="s">
        <v>194</v>
      </c>
      <c r="G51" s="228" t="s">
        <v>193</v>
      </c>
      <c r="H51" s="135">
        <f>'2567-ตรี'!H1084</f>
        <v>1.5</v>
      </c>
      <c r="I51" s="134"/>
      <c r="J51" s="136"/>
      <c r="K51" s="136"/>
      <c r="L51" s="136"/>
      <c r="M51" s="214"/>
      <c r="P51" s="533"/>
      <c r="Q51" s="534"/>
      <c r="R51" s="163"/>
      <c r="S51" s="300"/>
      <c r="T51" s="135"/>
      <c r="U51" s="163"/>
      <c r="V51" s="300"/>
      <c r="W51" s="135"/>
      <c r="X51" s="134"/>
      <c r="Y51" s="136"/>
      <c r="Z51" s="136"/>
      <c r="AA51" s="136"/>
      <c r="AB51" s="214"/>
      <c r="AE51" s="533"/>
      <c r="AF51" s="534"/>
      <c r="AG51" s="163"/>
      <c r="AH51" s="300"/>
      <c r="AI51" s="135"/>
      <c r="AJ51" s="163"/>
      <c r="AK51" s="300"/>
      <c r="AL51" s="135"/>
      <c r="AM51" s="134"/>
      <c r="AN51" s="136"/>
      <c r="AO51" s="136"/>
      <c r="AP51" s="136"/>
      <c r="AQ51" s="214"/>
    </row>
    <row r="52" spans="1:43">
      <c r="A52" s="533"/>
      <c r="B52" s="534"/>
      <c r="C52" s="163" t="s">
        <v>293</v>
      </c>
      <c r="D52" s="134" t="s">
        <v>313</v>
      </c>
      <c r="E52" s="135">
        <f>'2567-ตรี'!H613</f>
        <v>2.7774999999999998E-2</v>
      </c>
      <c r="F52" s="163" t="s">
        <v>444</v>
      </c>
      <c r="G52" s="228" t="s">
        <v>443</v>
      </c>
      <c r="H52" s="135">
        <f>'2567-ตรี'!H1088</f>
        <v>0.5</v>
      </c>
      <c r="I52" s="134"/>
      <c r="J52" s="136"/>
      <c r="K52" s="136"/>
      <c r="L52" s="136"/>
      <c r="M52" s="214"/>
      <c r="P52" s="533"/>
      <c r="Q52" s="534"/>
      <c r="R52" s="163"/>
      <c r="S52" s="300"/>
      <c r="T52" s="135"/>
      <c r="U52" s="163"/>
      <c r="V52" s="300"/>
      <c r="W52" s="135"/>
      <c r="X52" s="134"/>
      <c r="Y52" s="136"/>
      <c r="Z52" s="136"/>
      <c r="AA52" s="136"/>
      <c r="AB52" s="214"/>
      <c r="AE52" s="533"/>
      <c r="AF52" s="534"/>
      <c r="AG52" s="163"/>
      <c r="AH52" s="300"/>
      <c r="AI52" s="135"/>
      <c r="AJ52" s="163"/>
      <c r="AK52" s="300"/>
      <c r="AL52" s="135"/>
      <c r="AM52" s="134"/>
      <c r="AN52" s="136"/>
      <c r="AO52" s="136"/>
      <c r="AP52" s="136"/>
      <c r="AQ52" s="214"/>
    </row>
    <row r="53" spans="1:43">
      <c r="A53" s="533"/>
      <c r="B53" s="534"/>
      <c r="C53" s="163" t="s">
        <v>220</v>
      </c>
      <c r="D53" s="228" t="s">
        <v>219</v>
      </c>
      <c r="E53" s="135">
        <f>'2567-ตรี'!H429</f>
        <v>0.1429</v>
      </c>
      <c r="F53" s="163" t="s">
        <v>311</v>
      </c>
      <c r="G53" s="228" t="s">
        <v>453</v>
      </c>
      <c r="H53" s="135">
        <f>'2567-ตรี'!H1107</f>
        <v>0.75</v>
      </c>
      <c r="I53" s="134"/>
      <c r="J53" s="136"/>
      <c r="K53" s="136"/>
      <c r="L53" s="136"/>
      <c r="M53" s="214"/>
      <c r="P53" s="533"/>
      <c r="Q53" s="534"/>
      <c r="R53" s="163"/>
      <c r="S53" s="300"/>
      <c r="T53" s="135"/>
      <c r="U53" s="163"/>
      <c r="V53" s="300"/>
      <c r="W53" s="135"/>
      <c r="X53" s="134"/>
      <c r="Y53" s="136"/>
      <c r="Z53" s="136"/>
      <c r="AA53" s="136"/>
      <c r="AB53" s="214"/>
      <c r="AE53" s="533"/>
      <c r="AF53" s="534"/>
      <c r="AG53" s="163"/>
      <c r="AH53" s="300"/>
      <c r="AI53" s="135"/>
      <c r="AJ53" s="163"/>
      <c r="AK53" s="300"/>
      <c r="AL53" s="135"/>
      <c r="AM53" s="134"/>
      <c r="AN53" s="136"/>
      <c r="AO53" s="136"/>
      <c r="AP53" s="136"/>
      <c r="AQ53" s="214"/>
    </row>
    <row r="54" spans="1:43">
      <c r="A54" s="533"/>
      <c r="B54" s="534"/>
      <c r="C54" s="158"/>
      <c r="D54" s="134"/>
      <c r="E54" s="135"/>
      <c r="F54" s="163" t="s">
        <v>220</v>
      </c>
      <c r="G54" s="228" t="s">
        <v>219</v>
      </c>
      <c r="H54" s="135">
        <f>'2567-ตรี'!H1115</f>
        <v>0.16670000000000001</v>
      </c>
      <c r="I54" s="134"/>
      <c r="J54" s="136"/>
      <c r="K54" s="136"/>
      <c r="L54" s="136"/>
      <c r="M54" s="214"/>
      <c r="P54" s="533"/>
      <c r="Q54" s="534"/>
      <c r="R54" s="158"/>
      <c r="S54" s="300"/>
      <c r="T54" s="135"/>
      <c r="U54" s="163"/>
      <c r="V54" s="300"/>
      <c r="W54" s="135"/>
      <c r="X54" s="134"/>
      <c r="Y54" s="136"/>
      <c r="Z54" s="136"/>
      <c r="AA54" s="136"/>
      <c r="AB54" s="214"/>
      <c r="AE54" s="533"/>
      <c r="AF54" s="534"/>
      <c r="AG54" s="158"/>
      <c r="AH54" s="300"/>
      <c r="AI54" s="135"/>
      <c r="AJ54" s="163"/>
      <c r="AK54" s="300"/>
      <c r="AL54" s="135"/>
      <c r="AM54" s="134"/>
      <c r="AN54" s="136"/>
      <c r="AO54" s="136"/>
      <c r="AP54" s="136"/>
      <c r="AQ54" s="214"/>
    </row>
    <row r="55" spans="1:43">
      <c r="A55" s="533"/>
      <c r="B55" s="534"/>
      <c r="C55" s="163"/>
      <c r="D55" s="228"/>
      <c r="E55" s="135"/>
      <c r="F55" s="163" t="s">
        <v>456</v>
      </c>
      <c r="G55" s="228" t="s">
        <v>455</v>
      </c>
      <c r="H55" s="135">
        <f>'2567-ตรี'!H1123</f>
        <v>1</v>
      </c>
      <c r="I55" s="134"/>
      <c r="J55" s="136"/>
      <c r="K55" s="136"/>
      <c r="L55" s="136"/>
      <c r="M55" s="214"/>
      <c r="P55" s="533"/>
      <c r="Q55" s="534"/>
      <c r="R55" s="163"/>
      <c r="S55" s="300"/>
      <c r="T55" s="135"/>
      <c r="U55" s="163"/>
      <c r="V55" s="300"/>
      <c r="W55" s="135"/>
      <c r="X55" s="134"/>
      <c r="Y55" s="136"/>
      <c r="Z55" s="136"/>
      <c r="AA55" s="136"/>
      <c r="AB55" s="214"/>
      <c r="AE55" s="533"/>
      <c r="AF55" s="534"/>
      <c r="AG55" s="163"/>
      <c r="AH55" s="300"/>
      <c r="AI55" s="135"/>
      <c r="AJ55" s="163"/>
      <c r="AK55" s="300"/>
      <c r="AL55" s="135"/>
      <c r="AM55" s="134"/>
      <c r="AN55" s="136"/>
      <c r="AO55" s="136"/>
      <c r="AP55" s="136"/>
      <c r="AQ55" s="214"/>
    </row>
    <row r="56" spans="1:43">
      <c r="A56" s="533"/>
      <c r="B56" s="534"/>
      <c r="C56" s="163"/>
      <c r="D56" s="228"/>
      <c r="E56" s="135"/>
      <c r="F56" s="163" t="s">
        <v>299</v>
      </c>
      <c r="G56" s="228" t="s">
        <v>298</v>
      </c>
      <c r="H56" s="135">
        <f>'2567-ตรี'!H1321</f>
        <v>0.125</v>
      </c>
      <c r="I56" s="134"/>
      <c r="J56" s="136"/>
      <c r="K56" s="136"/>
      <c r="L56" s="136"/>
      <c r="M56" s="214"/>
      <c r="P56" s="533"/>
      <c r="Q56" s="534"/>
      <c r="R56" s="163"/>
      <c r="S56" s="300"/>
      <c r="T56" s="135"/>
      <c r="U56" s="163"/>
      <c r="V56" s="300"/>
      <c r="W56" s="135"/>
      <c r="X56" s="134"/>
      <c r="Y56" s="136"/>
      <c r="Z56" s="136"/>
      <c r="AA56" s="136"/>
      <c r="AB56" s="214"/>
      <c r="AE56" s="533"/>
      <c r="AF56" s="534"/>
      <c r="AG56" s="163"/>
      <c r="AH56" s="300"/>
      <c r="AI56" s="135"/>
      <c r="AJ56" s="163"/>
      <c r="AK56" s="300"/>
      <c r="AL56" s="135"/>
      <c r="AM56" s="134"/>
      <c r="AN56" s="136"/>
      <c r="AO56" s="136"/>
      <c r="AP56" s="136"/>
      <c r="AQ56" s="214"/>
    </row>
    <row r="57" spans="1:43">
      <c r="A57" s="533"/>
      <c r="B57" s="534"/>
      <c r="C57" s="163"/>
      <c r="D57" s="231"/>
      <c r="E57" s="135"/>
      <c r="F57" s="163" t="s">
        <v>302</v>
      </c>
      <c r="G57" s="228" t="s">
        <v>301</v>
      </c>
      <c r="H57" s="135">
        <f>'2567-ตรี'!H1350</f>
        <v>1</v>
      </c>
      <c r="I57" s="134"/>
      <c r="J57" s="136"/>
      <c r="K57" s="136"/>
      <c r="L57" s="136"/>
      <c r="M57" s="214"/>
      <c r="P57" s="533"/>
      <c r="Q57" s="534"/>
      <c r="R57" s="163"/>
      <c r="S57" s="299"/>
      <c r="T57" s="135"/>
      <c r="U57" s="163"/>
      <c r="V57" s="300"/>
      <c r="W57" s="135"/>
      <c r="X57" s="134"/>
      <c r="Y57" s="136"/>
      <c r="Z57" s="136"/>
      <c r="AA57" s="136"/>
      <c r="AB57" s="214"/>
      <c r="AE57" s="533"/>
      <c r="AF57" s="534"/>
      <c r="AG57" s="163"/>
      <c r="AH57" s="299"/>
      <c r="AI57" s="135"/>
      <c r="AJ57" s="163"/>
      <c r="AK57" s="300"/>
      <c r="AL57" s="135"/>
      <c r="AM57" s="134"/>
      <c r="AN57" s="136"/>
      <c r="AO57" s="136"/>
      <c r="AP57" s="136"/>
      <c r="AQ57" s="214"/>
    </row>
    <row r="58" spans="1:43">
      <c r="A58" s="533"/>
      <c r="B58" s="534"/>
      <c r="C58" s="158"/>
      <c r="D58" s="136"/>
      <c r="E58" s="135"/>
      <c r="F58" s="158"/>
      <c r="G58" s="229"/>
      <c r="H58" s="137"/>
      <c r="I58" s="134"/>
      <c r="J58" s="136"/>
      <c r="K58" s="239">
        <f>J59/G3</f>
        <v>2.2056500000000003</v>
      </c>
      <c r="L58" s="136"/>
      <c r="M58" s="214"/>
      <c r="P58" s="533"/>
      <c r="Q58" s="534"/>
      <c r="R58" s="158"/>
      <c r="S58" s="316"/>
      <c r="T58" s="135"/>
      <c r="U58" s="158"/>
      <c r="V58" s="316"/>
      <c r="W58" s="137"/>
      <c r="X58" s="134"/>
      <c r="Y58" s="136"/>
      <c r="Z58" s="239">
        <f>Y59/V3</f>
        <v>0</v>
      </c>
      <c r="AA58" s="136"/>
      <c r="AB58" s="214"/>
      <c r="AE58" s="533"/>
      <c r="AF58" s="534"/>
      <c r="AG58" s="158"/>
      <c r="AH58" s="316"/>
      <c r="AI58" s="135"/>
      <c r="AJ58" s="158"/>
      <c r="AK58" s="316"/>
      <c r="AL58" s="137"/>
      <c r="AM58" s="134"/>
      <c r="AN58" s="136"/>
      <c r="AO58" s="239">
        <f>AN59/AK3</f>
        <v>0</v>
      </c>
      <c r="AP58" s="136"/>
      <c r="AQ58" s="214"/>
    </row>
    <row r="59" spans="1:43">
      <c r="A59" s="533"/>
      <c r="B59" s="534"/>
      <c r="C59" s="158"/>
      <c r="D59" s="235" t="s">
        <v>974</v>
      </c>
      <c r="E59" s="236">
        <f>SUM(E48:E58)</f>
        <v>2.9206250000000002</v>
      </c>
      <c r="F59" s="237"/>
      <c r="G59" s="238" t="s">
        <v>974</v>
      </c>
      <c r="H59" s="236">
        <f>SUM(H48:H58)</f>
        <v>5.9019750000000002</v>
      </c>
      <c r="I59" s="134"/>
      <c r="J59" s="136">
        <f>SUM(E59,H59)</f>
        <v>8.8226000000000013</v>
      </c>
      <c r="K59" s="136">
        <f>IF(J59&gt;$G$3,1,(J59/$G$3))</f>
        <v>1</v>
      </c>
      <c r="L59" s="134"/>
      <c r="M59" s="246" t="str">
        <f>IF(J59&gt;4,"Overloaded","OK")</f>
        <v>Overloaded</v>
      </c>
      <c r="P59" s="533"/>
      <c r="Q59" s="534"/>
      <c r="R59" s="158"/>
      <c r="S59" s="367" t="s">
        <v>974</v>
      </c>
      <c r="T59" s="236">
        <f>SUM(T48:T58)</f>
        <v>0</v>
      </c>
      <c r="U59" s="237"/>
      <c r="V59" s="367" t="s">
        <v>974</v>
      </c>
      <c r="W59" s="236">
        <f>SUM(W48:W58)</f>
        <v>0</v>
      </c>
      <c r="X59" s="134"/>
      <c r="Y59" s="136">
        <f>SUM(T59,W59)</f>
        <v>0</v>
      </c>
      <c r="Z59" s="136">
        <f>IF(Y59&gt;$G$3,1,(Y59/$G$3))</f>
        <v>0</v>
      </c>
      <c r="AA59" s="134"/>
      <c r="AB59" s="245" t="str">
        <f>IF(Y59&gt;4,"Overloaded","OK")</f>
        <v>OK</v>
      </c>
      <c r="AE59" s="533"/>
      <c r="AF59" s="534"/>
      <c r="AG59" s="158"/>
      <c r="AH59" s="367" t="s">
        <v>974</v>
      </c>
      <c r="AI59" s="236">
        <f>SUM(AI48:AI58)</f>
        <v>0</v>
      </c>
      <c r="AJ59" s="237"/>
      <c r="AK59" s="367" t="s">
        <v>974</v>
      </c>
      <c r="AL59" s="236">
        <f>SUM(AL48:AL58)</f>
        <v>0</v>
      </c>
      <c r="AM59" s="134"/>
      <c r="AN59" s="136">
        <f>SUM(AI59,AL59)</f>
        <v>0</v>
      </c>
      <c r="AO59" s="136">
        <f>IF(AN59&gt;$G$3,1,(AN59/$G$3))</f>
        <v>0</v>
      </c>
      <c r="AP59" s="134"/>
      <c r="AQ59" s="246" t="str">
        <f>IF(AN59&gt;4,"Overloaded","OK")</f>
        <v>OK</v>
      </c>
    </row>
    <row r="60" spans="1:43">
      <c r="A60" s="536" t="s">
        <v>1020</v>
      </c>
      <c r="B60" s="536"/>
      <c r="C60" s="536"/>
      <c r="D60" s="536"/>
      <c r="E60" s="536"/>
      <c r="F60" s="536"/>
      <c r="G60" s="536"/>
      <c r="H60" s="536"/>
      <c r="I60" s="536"/>
      <c r="J60" s="536"/>
      <c r="K60" s="536"/>
      <c r="L60" s="536"/>
      <c r="M60" s="536"/>
      <c r="P60" s="536" t="s">
        <v>1020</v>
      </c>
      <c r="Q60" s="536"/>
      <c r="R60" s="536"/>
      <c r="S60" s="536"/>
      <c r="T60" s="536"/>
      <c r="U60" s="536"/>
      <c r="V60" s="536"/>
      <c r="W60" s="536"/>
      <c r="X60" s="536"/>
      <c r="Y60" s="536"/>
      <c r="Z60" s="536"/>
      <c r="AA60" s="536"/>
      <c r="AB60" s="536"/>
      <c r="AE60" s="536" t="s">
        <v>1020</v>
      </c>
      <c r="AF60" s="536"/>
      <c r="AG60" s="536"/>
      <c r="AH60" s="536"/>
      <c r="AI60" s="536"/>
      <c r="AJ60" s="536"/>
      <c r="AK60" s="536"/>
      <c r="AL60" s="536"/>
      <c r="AM60" s="536"/>
      <c r="AN60" s="536"/>
      <c r="AO60" s="536"/>
      <c r="AP60" s="536"/>
      <c r="AQ60" s="536"/>
    </row>
    <row r="61" spans="1:43" ht="18" customHeight="1">
      <c r="A61" s="533" t="s">
        <v>1021</v>
      </c>
      <c r="B61" s="534" t="s">
        <v>1022</v>
      </c>
      <c r="C61" s="163" t="s">
        <v>174</v>
      </c>
      <c r="D61" s="134" t="s">
        <v>173</v>
      </c>
      <c r="E61" s="135">
        <f>'2567-ตรี'!H221</f>
        <v>2.7489000000000003E-2</v>
      </c>
      <c r="F61" s="163" t="s">
        <v>468</v>
      </c>
      <c r="G61" s="228" t="s">
        <v>1023</v>
      </c>
      <c r="H61" s="135">
        <f>'2567-ตรี'!H1137</f>
        <v>1.5</v>
      </c>
      <c r="I61" s="134"/>
      <c r="J61" s="136"/>
      <c r="K61" s="136"/>
      <c r="L61" s="134"/>
      <c r="M61" s="213"/>
      <c r="P61" s="533" t="s">
        <v>1021</v>
      </c>
      <c r="Q61" s="534" t="s">
        <v>1022</v>
      </c>
      <c r="R61" s="163"/>
      <c r="S61" s="300"/>
      <c r="T61" s="135"/>
      <c r="U61" s="163"/>
      <c r="V61" s="300"/>
      <c r="W61" s="135"/>
      <c r="X61" s="134"/>
      <c r="Y61" s="136"/>
      <c r="Z61" s="136"/>
      <c r="AA61" s="134"/>
      <c r="AB61" s="213"/>
      <c r="AE61" s="533" t="s">
        <v>1021</v>
      </c>
      <c r="AF61" s="534" t="s">
        <v>1022</v>
      </c>
      <c r="AG61" s="163"/>
      <c r="AH61" s="300"/>
      <c r="AI61" s="135"/>
      <c r="AJ61" s="163"/>
      <c r="AK61" s="300"/>
      <c r="AL61" s="135"/>
      <c r="AM61" s="134"/>
      <c r="AN61" s="136"/>
      <c r="AO61" s="136"/>
      <c r="AP61" s="134"/>
      <c r="AQ61" s="213"/>
    </row>
    <row r="62" spans="1:43">
      <c r="A62" s="533"/>
      <c r="B62" s="534"/>
      <c r="C62" s="163" t="s">
        <v>226</v>
      </c>
      <c r="D62" s="134" t="s">
        <v>225</v>
      </c>
      <c r="E62" s="135">
        <f>'2567-ตรี'!H437</f>
        <v>1.5</v>
      </c>
      <c r="F62" s="163" t="s">
        <v>462</v>
      </c>
      <c r="G62" s="134" t="s">
        <v>461</v>
      </c>
      <c r="H62" s="135">
        <f>'2567-ตรี'!H1130</f>
        <v>0.49994999999999995</v>
      </c>
      <c r="I62" s="134"/>
      <c r="J62" s="136"/>
      <c r="K62" s="136"/>
      <c r="L62" s="136"/>
      <c r="M62" s="214"/>
      <c r="P62" s="533"/>
      <c r="Q62" s="534"/>
      <c r="R62" s="163"/>
      <c r="S62" s="300"/>
      <c r="T62" s="135"/>
      <c r="U62" s="163"/>
      <c r="V62" s="300"/>
      <c r="W62" s="135"/>
      <c r="X62" s="134"/>
      <c r="Y62" s="136"/>
      <c r="Z62" s="136"/>
      <c r="AA62" s="136"/>
      <c r="AB62" s="214"/>
      <c r="AE62" s="533"/>
      <c r="AF62" s="534"/>
      <c r="AG62" s="163"/>
      <c r="AH62" s="300"/>
      <c r="AI62" s="135"/>
      <c r="AJ62" s="163"/>
      <c r="AK62" s="300"/>
      <c r="AL62" s="135"/>
      <c r="AM62" s="134"/>
      <c r="AN62" s="136"/>
      <c r="AO62" s="136"/>
      <c r="AP62" s="136"/>
      <c r="AQ62" s="214"/>
    </row>
    <row r="63" spans="1:43">
      <c r="A63" s="533"/>
      <c r="B63" s="534"/>
      <c r="C63" s="163" t="s">
        <v>293</v>
      </c>
      <c r="D63" s="134" t="s">
        <v>369</v>
      </c>
      <c r="E63" s="135">
        <f>'2567-ตรี'!H727</f>
        <v>0.125</v>
      </c>
      <c r="F63" s="163" t="s">
        <v>293</v>
      </c>
      <c r="G63" s="134" t="s">
        <v>369</v>
      </c>
      <c r="H63" s="135">
        <f>'2567-ตรี'!H1434</f>
        <v>0.125</v>
      </c>
      <c r="I63" s="134"/>
      <c r="J63" s="136"/>
      <c r="K63" s="136"/>
      <c r="L63" s="136"/>
      <c r="M63" s="214"/>
      <c r="P63" s="533"/>
      <c r="Q63" s="534"/>
      <c r="R63" s="163"/>
      <c r="S63" s="300"/>
      <c r="T63" s="135"/>
      <c r="U63" s="163"/>
      <c r="V63" s="300"/>
      <c r="W63" s="135"/>
      <c r="X63" s="134"/>
      <c r="Y63" s="136"/>
      <c r="Z63" s="136"/>
      <c r="AA63" s="136"/>
      <c r="AB63" s="214"/>
      <c r="AE63" s="533"/>
      <c r="AF63" s="534"/>
      <c r="AG63" s="163"/>
      <c r="AH63" s="300"/>
      <c r="AI63" s="135"/>
      <c r="AJ63" s="163"/>
      <c r="AK63" s="300"/>
      <c r="AL63" s="135"/>
      <c r="AM63" s="134"/>
      <c r="AN63" s="136"/>
      <c r="AO63" s="136"/>
      <c r="AP63" s="136"/>
      <c r="AQ63" s="214"/>
    </row>
    <row r="64" spans="1:43">
      <c r="A64" s="533"/>
      <c r="B64" s="534"/>
      <c r="C64" s="158"/>
      <c r="D64" s="136"/>
      <c r="E64" s="135"/>
      <c r="F64" s="158"/>
      <c r="G64" s="229"/>
      <c r="H64" s="137"/>
      <c r="I64" s="134"/>
      <c r="J64" s="136"/>
      <c r="K64" s="239">
        <f>J65/G3</f>
        <v>0.94435975000000005</v>
      </c>
      <c r="L64" s="136"/>
      <c r="M64" s="214"/>
      <c r="P64" s="533"/>
      <c r="Q64" s="534"/>
      <c r="R64" s="158"/>
      <c r="S64" s="316"/>
      <c r="T64" s="135"/>
      <c r="U64" s="158"/>
      <c r="V64" s="316"/>
      <c r="W64" s="137"/>
      <c r="X64" s="134"/>
      <c r="Y64" s="136"/>
      <c r="Z64" s="239">
        <f>Y65/V3</f>
        <v>0</v>
      </c>
      <c r="AA64" s="136"/>
      <c r="AB64" s="214"/>
      <c r="AE64" s="533"/>
      <c r="AF64" s="534"/>
      <c r="AG64" s="158"/>
      <c r="AH64" s="316"/>
      <c r="AI64" s="135"/>
      <c r="AJ64" s="158"/>
      <c r="AK64" s="316"/>
      <c r="AL64" s="137"/>
      <c r="AM64" s="134"/>
      <c r="AN64" s="136"/>
      <c r="AO64" s="239">
        <f>AN65/AK3</f>
        <v>0</v>
      </c>
      <c r="AP64" s="136"/>
      <c r="AQ64" s="214"/>
    </row>
    <row r="65" spans="1:43">
      <c r="A65" s="533"/>
      <c r="B65" s="534"/>
      <c r="C65" s="158"/>
      <c r="D65" s="235" t="s">
        <v>974</v>
      </c>
      <c r="E65" s="236">
        <f>SUM(E61:E64)</f>
        <v>1.6524890000000001</v>
      </c>
      <c r="F65" s="237"/>
      <c r="G65" s="238" t="s">
        <v>974</v>
      </c>
      <c r="H65" s="236">
        <f>SUM(H61:H64)</f>
        <v>2.1249500000000001</v>
      </c>
      <c r="I65" s="134"/>
      <c r="J65" s="136">
        <f>SUM(E65,H65)</f>
        <v>3.7774390000000002</v>
      </c>
      <c r="K65" s="136">
        <f>IF(J65&gt;$G$3,1,(J65/$G$3))</f>
        <v>0.94435975000000005</v>
      </c>
      <c r="L65" s="134"/>
      <c r="M65" s="245" t="str">
        <f>IF(J65&gt;4,"Overloaded","OK")</f>
        <v>OK</v>
      </c>
      <c r="P65" s="533"/>
      <c r="Q65" s="534"/>
      <c r="R65" s="158"/>
      <c r="S65" s="367" t="s">
        <v>974</v>
      </c>
      <c r="T65" s="236">
        <f>SUM(T61:T64)</f>
        <v>0</v>
      </c>
      <c r="U65" s="237"/>
      <c r="V65" s="367" t="s">
        <v>974</v>
      </c>
      <c r="W65" s="236">
        <f>SUM(W61:W64)</f>
        <v>0</v>
      </c>
      <c r="X65" s="134"/>
      <c r="Y65" s="136">
        <f>SUM(T65,W65)</f>
        <v>0</v>
      </c>
      <c r="Z65" s="136">
        <f>IF(Y65&gt;$G$3,1,(Y65/$G$3))</f>
        <v>0</v>
      </c>
      <c r="AA65" s="134"/>
      <c r="AB65" s="245" t="str">
        <f>IF(Y65&gt;4,"Overloaded","OK")</f>
        <v>OK</v>
      </c>
      <c r="AE65" s="533"/>
      <c r="AF65" s="534"/>
      <c r="AG65" s="158"/>
      <c r="AH65" s="367" t="s">
        <v>974</v>
      </c>
      <c r="AI65" s="236">
        <f>SUM(AI61:AI64)</f>
        <v>0</v>
      </c>
      <c r="AJ65" s="237"/>
      <c r="AK65" s="367" t="s">
        <v>974</v>
      </c>
      <c r="AL65" s="236">
        <f>SUM(AL61:AL64)</f>
        <v>0</v>
      </c>
      <c r="AM65" s="134"/>
      <c r="AN65" s="136">
        <f>SUM(AI65,AL65)</f>
        <v>0</v>
      </c>
      <c r="AO65" s="136">
        <f>IF(AN65&gt;$G$3,1,(AN65/$G$3))</f>
        <v>0</v>
      </c>
      <c r="AP65" s="134"/>
      <c r="AQ65" s="245" t="str">
        <f>IF(AN65&gt;4,"Overloaded","OK")</f>
        <v>OK</v>
      </c>
    </row>
    <row r="66" spans="1:43" ht="18" customHeight="1">
      <c r="A66" s="533" t="s">
        <v>1024</v>
      </c>
      <c r="B66" s="534" t="s">
        <v>1022</v>
      </c>
      <c r="C66" s="163" t="s">
        <v>228</v>
      </c>
      <c r="D66" s="228" t="s">
        <v>227</v>
      </c>
      <c r="E66" s="135">
        <f>'2567-ตรี'!H439</f>
        <v>1</v>
      </c>
      <c r="F66" s="163" t="s">
        <v>434</v>
      </c>
      <c r="G66" s="228" t="s">
        <v>433</v>
      </c>
      <c r="H66" s="135">
        <f>'2567-ตรี'!H987</f>
        <v>0.3</v>
      </c>
      <c r="I66" s="134"/>
      <c r="J66" s="136"/>
      <c r="K66" s="136"/>
      <c r="L66" s="134"/>
      <c r="M66" s="213"/>
      <c r="P66" s="533" t="s">
        <v>1024</v>
      </c>
      <c r="Q66" s="534" t="s">
        <v>1022</v>
      </c>
      <c r="R66" s="163"/>
      <c r="S66" s="300"/>
      <c r="T66" s="135"/>
      <c r="U66" s="163"/>
      <c r="V66" s="300"/>
      <c r="W66" s="135"/>
      <c r="X66" s="134"/>
      <c r="Y66" s="136"/>
      <c r="Z66" s="136"/>
      <c r="AA66" s="134"/>
      <c r="AB66" s="213"/>
      <c r="AE66" s="533" t="s">
        <v>1024</v>
      </c>
      <c r="AF66" s="534" t="s">
        <v>1022</v>
      </c>
      <c r="AG66" s="163"/>
      <c r="AH66" s="300"/>
      <c r="AI66" s="135"/>
      <c r="AJ66" s="163"/>
      <c r="AK66" s="300"/>
      <c r="AL66" s="135"/>
      <c r="AM66" s="134"/>
      <c r="AN66" s="136"/>
      <c r="AO66" s="136"/>
      <c r="AP66" s="134"/>
      <c r="AQ66" s="213"/>
    </row>
    <row r="67" spans="1:43">
      <c r="A67" s="533"/>
      <c r="B67" s="534"/>
      <c r="C67" s="163" t="s">
        <v>234</v>
      </c>
      <c r="D67" s="228" t="s">
        <v>233</v>
      </c>
      <c r="E67" s="135">
        <f>'2567-ตรี'!H444</f>
        <v>1.5</v>
      </c>
      <c r="F67" s="163" t="s">
        <v>541</v>
      </c>
      <c r="G67" s="228" t="s">
        <v>540</v>
      </c>
      <c r="H67" s="135">
        <f>'2567-ตรี'!H1364</f>
        <v>0.3</v>
      </c>
      <c r="I67" s="134"/>
      <c r="J67" s="136"/>
      <c r="K67" s="136"/>
      <c r="L67" s="136"/>
      <c r="M67" s="214"/>
      <c r="P67" s="533"/>
      <c r="Q67" s="534"/>
      <c r="R67" s="163"/>
      <c r="S67" s="300"/>
      <c r="T67" s="135"/>
      <c r="U67" s="163"/>
      <c r="V67" s="300"/>
      <c r="W67" s="135"/>
      <c r="X67" s="134"/>
      <c r="Y67" s="136"/>
      <c r="Z67" s="136"/>
      <c r="AA67" s="136"/>
      <c r="AB67" s="214"/>
      <c r="AE67" s="533"/>
      <c r="AF67" s="534"/>
      <c r="AG67" s="163"/>
      <c r="AH67" s="300"/>
      <c r="AI67" s="135"/>
      <c r="AJ67" s="163"/>
      <c r="AK67" s="300"/>
      <c r="AL67" s="135"/>
      <c r="AM67" s="134"/>
      <c r="AN67" s="136"/>
      <c r="AO67" s="136"/>
      <c r="AP67" s="136"/>
      <c r="AQ67" s="214"/>
    </row>
    <row r="68" spans="1:43">
      <c r="A68" s="533"/>
      <c r="B68" s="534"/>
      <c r="C68" s="163" t="s">
        <v>296</v>
      </c>
      <c r="D68" s="136" t="s">
        <v>371</v>
      </c>
      <c r="E68" s="135">
        <f>'2567-ตรี'!H730</f>
        <v>0.5</v>
      </c>
      <c r="F68" s="163" t="s">
        <v>460</v>
      </c>
      <c r="G68" s="228" t="s">
        <v>1107</v>
      </c>
      <c r="H68" s="135">
        <f>'2567-ตรี'!H1127</f>
        <v>1.5</v>
      </c>
      <c r="I68" s="134"/>
      <c r="J68" s="136"/>
      <c r="K68" s="136"/>
      <c r="L68" s="136"/>
      <c r="M68" s="214"/>
      <c r="P68" s="533"/>
      <c r="Q68" s="534"/>
      <c r="R68" s="163"/>
      <c r="S68" s="316"/>
      <c r="T68" s="135"/>
      <c r="U68" s="163"/>
      <c r="V68" s="300"/>
      <c r="W68" s="135"/>
      <c r="X68" s="134"/>
      <c r="Y68" s="136"/>
      <c r="Z68" s="136"/>
      <c r="AA68" s="136"/>
      <c r="AB68" s="214"/>
      <c r="AE68" s="533"/>
      <c r="AF68" s="534"/>
      <c r="AG68" s="163"/>
      <c r="AH68" s="316"/>
      <c r="AI68" s="135"/>
      <c r="AJ68" s="163"/>
      <c r="AK68" s="300"/>
      <c r="AL68" s="135"/>
      <c r="AM68" s="134"/>
      <c r="AN68" s="136"/>
      <c r="AO68" s="136"/>
      <c r="AP68" s="136"/>
      <c r="AQ68" s="214"/>
    </row>
    <row r="69" spans="1:43">
      <c r="A69" s="533"/>
      <c r="B69" s="534"/>
      <c r="C69" s="159"/>
      <c r="D69" s="136"/>
      <c r="E69" s="135"/>
      <c r="F69" s="163" t="s">
        <v>464</v>
      </c>
      <c r="G69" s="228" t="s">
        <v>1108</v>
      </c>
      <c r="H69" s="135">
        <f>'2567-ตรี'!H1133</f>
        <v>1.5</v>
      </c>
      <c r="I69" s="134"/>
      <c r="J69" s="136"/>
      <c r="K69" s="136"/>
      <c r="L69" s="136"/>
      <c r="M69" s="214"/>
      <c r="P69" s="533"/>
      <c r="Q69" s="534"/>
      <c r="R69" s="159"/>
      <c r="S69" s="316"/>
      <c r="T69" s="135"/>
      <c r="U69" s="163"/>
      <c r="V69" s="300"/>
      <c r="W69" s="135"/>
      <c r="X69" s="134"/>
      <c r="Y69" s="136"/>
      <c r="Z69" s="136"/>
      <c r="AA69" s="136"/>
      <c r="AB69" s="214"/>
      <c r="AE69" s="533"/>
      <c r="AF69" s="534"/>
      <c r="AG69" s="159"/>
      <c r="AH69" s="316"/>
      <c r="AI69" s="135"/>
      <c r="AJ69" s="163"/>
      <c r="AK69" s="300"/>
      <c r="AL69" s="135"/>
      <c r="AM69" s="134"/>
      <c r="AN69" s="136"/>
      <c r="AO69" s="136"/>
      <c r="AP69" s="136"/>
      <c r="AQ69" s="214"/>
    </row>
    <row r="70" spans="1:43">
      <c r="A70" s="533"/>
      <c r="B70" s="534"/>
      <c r="C70" s="159"/>
      <c r="D70" s="136"/>
      <c r="E70" s="135"/>
      <c r="F70" s="163" t="s">
        <v>302</v>
      </c>
      <c r="G70" s="228" t="s">
        <v>1109</v>
      </c>
      <c r="H70" s="135">
        <f>'2567-ตรี'!H1327</f>
        <v>0.5</v>
      </c>
      <c r="I70" s="134"/>
      <c r="J70" s="136"/>
      <c r="K70" s="136"/>
      <c r="L70" s="136"/>
      <c r="M70" s="214"/>
      <c r="P70" s="533"/>
      <c r="Q70" s="534"/>
      <c r="R70" s="159"/>
      <c r="S70" s="316"/>
      <c r="T70" s="135"/>
      <c r="U70" s="163"/>
      <c r="V70" s="300"/>
      <c r="W70" s="135"/>
      <c r="X70" s="134"/>
      <c r="Y70" s="136"/>
      <c r="Z70" s="136"/>
      <c r="AA70" s="136"/>
      <c r="AB70" s="214"/>
      <c r="AE70" s="533"/>
      <c r="AF70" s="534"/>
      <c r="AG70" s="159"/>
      <c r="AH70" s="316"/>
      <c r="AI70" s="135"/>
      <c r="AJ70" s="163"/>
      <c r="AK70" s="300"/>
      <c r="AL70" s="135"/>
      <c r="AM70" s="134"/>
      <c r="AN70" s="136"/>
      <c r="AO70" s="136"/>
      <c r="AP70" s="136"/>
      <c r="AQ70" s="214"/>
    </row>
    <row r="71" spans="1:43">
      <c r="A71" s="533"/>
      <c r="B71" s="534"/>
      <c r="C71" s="159"/>
      <c r="D71" s="136"/>
      <c r="E71" s="135"/>
      <c r="F71" s="163" t="s">
        <v>293</v>
      </c>
      <c r="G71" s="134" t="s">
        <v>369</v>
      </c>
      <c r="H71" s="135">
        <f>'2567-ตรี'!H1433</f>
        <v>0.125</v>
      </c>
      <c r="I71" s="134"/>
      <c r="J71" s="136"/>
      <c r="K71" s="136"/>
      <c r="L71" s="136"/>
      <c r="M71" s="214"/>
      <c r="P71" s="533"/>
      <c r="Q71" s="534"/>
      <c r="R71" s="159"/>
      <c r="S71" s="316"/>
      <c r="T71" s="135"/>
      <c r="U71" s="163"/>
      <c r="V71" s="300"/>
      <c r="W71" s="135"/>
      <c r="X71" s="134"/>
      <c r="Y71" s="136"/>
      <c r="Z71" s="136"/>
      <c r="AA71" s="136"/>
      <c r="AB71" s="214"/>
      <c r="AE71" s="533"/>
      <c r="AF71" s="534"/>
      <c r="AG71" s="159"/>
      <c r="AH71" s="316"/>
      <c r="AI71" s="135"/>
      <c r="AJ71" s="163"/>
      <c r="AK71" s="300"/>
      <c r="AL71" s="135"/>
      <c r="AM71" s="134"/>
      <c r="AN71" s="136"/>
      <c r="AO71" s="136"/>
      <c r="AP71" s="136"/>
      <c r="AQ71" s="214"/>
    </row>
    <row r="72" spans="1:43">
      <c r="A72" s="533"/>
      <c r="B72" s="534"/>
      <c r="C72" s="159"/>
      <c r="D72" s="136"/>
      <c r="E72" s="135"/>
      <c r="F72" s="163" t="s">
        <v>296</v>
      </c>
      <c r="G72" s="134" t="s">
        <v>1110</v>
      </c>
      <c r="H72" s="135">
        <f>'2567-ตรี'!H1436</f>
        <v>0.5</v>
      </c>
      <c r="I72" s="134"/>
      <c r="J72" s="136"/>
      <c r="K72" s="136"/>
      <c r="L72" s="136"/>
      <c r="M72" s="214"/>
      <c r="P72" s="533"/>
      <c r="Q72" s="534"/>
      <c r="R72" s="159"/>
      <c r="S72" s="316"/>
      <c r="T72" s="135"/>
      <c r="U72" s="163"/>
      <c r="V72" s="300"/>
      <c r="W72" s="135"/>
      <c r="X72" s="134"/>
      <c r="Y72" s="136"/>
      <c r="Z72" s="136"/>
      <c r="AA72" s="136"/>
      <c r="AB72" s="214"/>
      <c r="AE72" s="533"/>
      <c r="AF72" s="534"/>
      <c r="AG72" s="159"/>
      <c r="AH72" s="316"/>
      <c r="AI72" s="135"/>
      <c r="AJ72" s="163"/>
      <c r="AK72" s="300"/>
      <c r="AL72" s="135"/>
      <c r="AM72" s="134"/>
      <c r="AN72" s="136"/>
      <c r="AO72" s="136"/>
      <c r="AP72" s="136"/>
      <c r="AQ72" s="214"/>
    </row>
    <row r="73" spans="1:43">
      <c r="A73" s="533"/>
      <c r="B73" s="534"/>
      <c r="C73" s="158"/>
      <c r="D73" s="136"/>
      <c r="E73" s="135"/>
      <c r="F73" s="158"/>
      <c r="G73" s="229"/>
      <c r="H73" s="137"/>
      <c r="I73" s="134"/>
      <c r="J73" s="136"/>
      <c r="K73" s="239">
        <f>J74/G3</f>
        <v>1.9312499999999999</v>
      </c>
      <c r="L73" s="136"/>
      <c r="M73" s="214"/>
      <c r="P73" s="533"/>
      <c r="Q73" s="534"/>
      <c r="R73" s="158"/>
      <c r="S73" s="316"/>
      <c r="T73" s="135"/>
      <c r="U73" s="158"/>
      <c r="V73" s="316"/>
      <c r="W73" s="137"/>
      <c r="X73" s="134"/>
      <c r="Y73" s="136"/>
      <c r="Z73" s="239">
        <f>Y74/V3</f>
        <v>0</v>
      </c>
      <c r="AA73" s="136"/>
      <c r="AB73" s="214"/>
      <c r="AE73" s="533"/>
      <c r="AF73" s="534"/>
      <c r="AG73" s="158"/>
      <c r="AH73" s="316"/>
      <c r="AI73" s="135"/>
      <c r="AJ73" s="158"/>
      <c r="AK73" s="316"/>
      <c r="AL73" s="137"/>
      <c r="AM73" s="134"/>
      <c r="AN73" s="136"/>
      <c r="AO73" s="239">
        <f>AN74/AK3</f>
        <v>0</v>
      </c>
      <c r="AP73" s="136"/>
      <c r="AQ73" s="214"/>
    </row>
    <row r="74" spans="1:43">
      <c r="A74" s="533"/>
      <c r="B74" s="534"/>
      <c r="C74" s="158"/>
      <c r="D74" s="235" t="s">
        <v>974</v>
      </c>
      <c r="E74" s="236">
        <f>SUM(E66:E73)</f>
        <v>3</v>
      </c>
      <c r="F74" s="237"/>
      <c r="G74" s="238" t="s">
        <v>974</v>
      </c>
      <c r="H74" s="236">
        <f>SUM(H66:H73)</f>
        <v>4.7249999999999996</v>
      </c>
      <c r="I74" s="134"/>
      <c r="J74" s="136">
        <f>SUM(E74,H74)</f>
        <v>7.7249999999999996</v>
      </c>
      <c r="K74" s="136">
        <f>IF(J74&gt;$G$3,1,(J74/$G$3))</f>
        <v>1</v>
      </c>
      <c r="L74" s="134"/>
      <c r="M74" s="246" t="str">
        <f>IF(J74&gt;4,"Overloaded","OK")</f>
        <v>Overloaded</v>
      </c>
      <c r="P74" s="533"/>
      <c r="Q74" s="534"/>
      <c r="R74" s="158"/>
      <c r="S74" s="367" t="s">
        <v>974</v>
      </c>
      <c r="T74" s="236">
        <f>SUM(T66:T73)</f>
        <v>0</v>
      </c>
      <c r="U74" s="237"/>
      <c r="V74" s="367" t="s">
        <v>974</v>
      </c>
      <c r="W74" s="236">
        <f>SUM(W66:W73)</f>
        <v>0</v>
      </c>
      <c r="X74" s="134"/>
      <c r="Y74" s="136">
        <f>SUM(T74,W74)</f>
        <v>0</v>
      </c>
      <c r="Z74" s="136">
        <f>IF(Y74&gt;$G$3,1,(Y74/$G$3))</f>
        <v>0</v>
      </c>
      <c r="AA74" s="134"/>
      <c r="AB74" s="245" t="str">
        <f>IF(Y74&gt;4,"Overloaded","OK")</f>
        <v>OK</v>
      </c>
      <c r="AE74" s="533"/>
      <c r="AF74" s="534"/>
      <c r="AG74" s="158"/>
      <c r="AH74" s="367" t="s">
        <v>974</v>
      </c>
      <c r="AI74" s="236">
        <f>SUM(AI66:AI73)</f>
        <v>0</v>
      </c>
      <c r="AJ74" s="237"/>
      <c r="AK74" s="367" t="s">
        <v>974</v>
      </c>
      <c r="AL74" s="236">
        <f>SUM(AL66:AL73)</f>
        <v>0</v>
      </c>
      <c r="AM74" s="134"/>
      <c r="AN74" s="136">
        <f>SUM(AI74,AL74)</f>
        <v>0</v>
      </c>
      <c r="AO74" s="136">
        <f>IF(AN74&gt;$G$3,1,(AN74/$G$3))</f>
        <v>0</v>
      </c>
      <c r="AP74" s="134"/>
      <c r="AQ74" s="246" t="str">
        <f>IF(AN74&gt;4,"Overloaded","OK")</f>
        <v>OK</v>
      </c>
    </row>
    <row r="75" spans="1:43" ht="18" customHeight="1">
      <c r="A75" s="533" t="s">
        <v>1025</v>
      </c>
      <c r="B75" s="534" t="s">
        <v>1022</v>
      </c>
      <c r="C75" s="226" t="s">
        <v>223</v>
      </c>
      <c r="D75" s="134" t="s">
        <v>1111</v>
      </c>
      <c r="E75" s="135">
        <f>'2567-ตรี'!H435</f>
        <v>1.5</v>
      </c>
      <c r="F75" s="163" t="s">
        <v>299</v>
      </c>
      <c r="G75" s="228" t="s">
        <v>298</v>
      </c>
      <c r="H75" s="135">
        <f>'2567-ตรี'!H1303</f>
        <v>1</v>
      </c>
      <c r="I75" s="134"/>
      <c r="J75" s="136"/>
      <c r="K75" s="136"/>
      <c r="L75" s="134"/>
      <c r="M75" s="213"/>
      <c r="P75" s="533" t="s">
        <v>1025</v>
      </c>
      <c r="Q75" s="534" t="s">
        <v>1022</v>
      </c>
      <c r="R75" s="226"/>
      <c r="S75" s="300"/>
      <c r="T75" s="135"/>
      <c r="U75" s="163"/>
      <c r="V75" s="300"/>
      <c r="W75" s="135"/>
      <c r="X75" s="134"/>
      <c r="Y75" s="136"/>
      <c r="Z75" s="136"/>
      <c r="AA75" s="134"/>
      <c r="AB75" s="213"/>
      <c r="AE75" s="533" t="s">
        <v>1025</v>
      </c>
      <c r="AF75" s="534" t="s">
        <v>1022</v>
      </c>
      <c r="AG75" s="226"/>
      <c r="AH75" s="300"/>
      <c r="AI75" s="135"/>
      <c r="AJ75" s="163"/>
      <c r="AK75" s="300"/>
      <c r="AL75" s="135"/>
      <c r="AM75" s="134"/>
      <c r="AN75" s="136"/>
      <c r="AO75" s="136"/>
      <c r="AP75" s="134"/>
      <c r="AQ75" s="213"/>
    </row>
    <row r="76" spans="1:43">
      <c r="A76" s="533"/>
      <c r="B76" s="534"/>
      <c r="C76" s="232"/>
      <c r="D76" s="134"/>
      <c r="E76" s="135"/>
      <c r="F76" s="163" t="s">
        <v>458</v>
      </c>
      <c r="G76" s="134" t="s">
        <v>457</v>
      </c>
      <c r="H76" s="137">
        <f>'2567-ตรี'!H1125</f>
        <v>1.5</v>
      </c>
      <c r="I76" s="134"/>
      <c r="J76" s="136"/>
      <c r="K76" s="136"/>
      <c r="L76" s="136"/>
      <c r="M76" s="214"/>
      <c r="P76" s="533"/>
      <c r="Q76" s="534"/>
      <c r="R76" s="232"/>
      <c r="S76" s="300"/>
      <c r="T76" s="135"/>
      <c r="U76" s="163"/>
      <c r="V76" s="300"/>
      <c r="W76" s="137"/>
      <c r="X76" s="134"/>
      <c r="Y76" s="136"/>
      <c r="Z76" s="136"/>
      <c r="AA76" s="136"/>
      <c r="AB76" s="214"/>
      <c r="AE76" s="533"/>
      <c r="AF76" s="534"/>
      <c r="AG76" s="232"/>
      <c r="AH76" s="300"/>
      <c r="AI76" s="135"/>
      <c r="AJ76" s="163"/>
      <c r="AK76" s="300"/>
      <c r="AL76" s="137"/>
      <c r="AM76" s="134"/>
      <c r="AN76" s="136"/>
      <c r="AO76" s="136"/>
      <c r="AP76" s="136"/>
      <c r="AQ76" s="214"/>
    </row>
    <row r="77" spans="1:43">
      <c r="A77" s="533"/>
      <c r="B77" s="534"/>
      <c r="C77" s="226"/>
      <c r="D77" s="134"/>
      <c r="E77" s="135"/>
      <c r="F77" s="163" t="s">
        <v>466</v>
      </c>
      <c r="G77" s="134" t="s">
        <v>1112</v>
      </c>
      <c r="H77" s="137">
        <f>'2567-ตรี'!H1135</f>
        <v>1.5</v>
      </c>
      <c r="I77" s="134"/>
      <c r="J77" s="136"/>
      <c r="K77" s="136"/>
      <c r="L77" s="136"/>
      <c r="M77" s="214"/>
      <c r="P77" s="533"/>
      <c r="Q77" s="534"/>
      <c r="R77" s="226"/>
      <c r="S77" s="300"/>
      <c r="T77" s="135"/>
      <c r="U77" s="163"/>
      <c r="V77" s="300"/>
      <c r="W77" s="137"/>
      <c r="X77" s="134"/>
      <c r="Y77" s="136"/>
      <c r="Z77" s="136"/>
      <c r="AA77" s="136"/>
      <c r="AB77" s="214"/>
      <c r="AE77" s="533"/>
      <c r="AF77" s="534"/>
      <c r="AG77" s="226"/>
      <c r="AH77" s="300"/>
      <c r="AI77" s="135"/>
      <c r="AJ77" s="163"/>
      <c r="AK77" s="300"/>
      <c r="AL77" s="137"/>
      <c r="AM77" s="134"/>
      <c r="AN77" s="136"/>
      <c r="AO77" s="136"/>
      <c r="AP77" s="136"/>
      <c r="AQ77" s="214"/>
    </row>
    <row r="78" spans="1:43">
      <c r="A78" s="533"/>
      <c r="B78" s="534"/>
      <c r="C78" s="158"/>
      <c r="D78" s="136"/>
      <c r="E78" s="135"/>
      <c r="F78" s="158"/>
      <c r="G78" s="229"/>
      <c r="H78" s="137"/>
      <c r="I78" s="134"/>
      <c r="J78" s="136"/>
      <c r="K78" s="239">
        <f>J79/G3</f>
        <v>1.375</v>
      </c>
      <c r="L78" s="136"/>
      <c r="M78" s="214"/>
      <c r="P78" s="533"/>
      <c r="Q78" s="534"/>
      <c r="R78" s="158"/>
      <c r="S78" s="316"/>
      <c r="T78" s="135"/>
      <c r="U78" s="158"/>
      <c r="V78" s="316"/>
      <c r="W78" s="137"/>
      <c r="X78" s="134"/>
      <c r="Y78" s="136"/>
      <c r="Z78" s="239">
        <f>Y79/V3</f>
        <v>0</v>
      </c>
      <c r="AA78" s="136"/>
      <c r="AB78" s="214"/>
      <c r="AE78" s="533"/>
      <c r="AF78" s="534"/>
      <c r="AG78" s="158"/>
      <c r="AH78" s="316"/>
      <c r="AI78" s="135"/>
      <c r="AJ78" s="158"/>
      <c r="AK78" s="316"/>
      <c r="AL78" s="137"/>
      <c r="AM78" s="134"/>
      <c r="AN78" s="136"/>
      <c r="AO78" s="239">
        <f>AN79/AK3</f>
        <v>0</v>
      </c>
      <c r="AP78" s="136"/>
      <c r="AQ78" s="214"/>
    </row>
    <row r="79" spans="1:43">
      <c r="A79" s="533"/>
      <c r="B79" s="534"/>
      <c r="C79" s="158"/>
      <c r="D79" s="235" t="s">
        <v>974</v>
      </c>
      <c r="E79" s="236">
        <f>SUM(E75:E78)</f>
        <v>1.5</v>
      </c>
      <c r="F79" s="237"/>
      <c r="G79" s="238" t="s">
        <v>974</v>
      </c>
      <c r="H79" s="236">
        <f>SUM(H75:H78)</f>
        <v>4</v>
      </c>
      <c r="I79" s="134"/>
      <c r="J79" s="136">
        <f>SUM(E79,H79)</f>
        <v>5.5</v>
      </c>
      <c r="K79" s="136">
        <f>IF(J79&gt;$G$3,1,(J79/$G$3))</f>
        <v>1</v>
      </c>
      <c r="L79" s="134"/>
      <c r="M79" s="246" t="str">
        <f>IF(J79&gt;4,"Overloaded","OK")</f>
        <v>Overloaded</v>
      </c>
      <c r="P79" s="533"/>
      <c r="Q79" s="534"/>
      <c r="R79" s="158"/>
      <c r="S79" s="367" t="s">
        <v>974</v>
      </c>
      <c r="T79" s="236">
        <f>SUM(T75:T78)</f>
        <v>0</v>
      </c>
      <c r="U79" s="237"/>
      <c r="V79" s="367" t="s">
        <v>974</v>
      </c>
      <c r="W79" s="236">
        <f>SUM(W75:W78)</f>
        <v>0</v>
      </c>
      <c r="X79" s="134"/>
      <c r="Y79" s="136">
        <f>SUM(T79,W79)</f>
        <v>0</v>
      </c>
      <c r="Z79" s="136">
        <f>IF(Y79&gt;$G$3,1,(Y79/$G$3))</f>
        <v>0</v>
      </c>
      <c r="AA79" s="134"/>
      <c r="AB79" s="245" t="str">
        <f>IF(Y79&gt;4,"Overloaded","OK")</f>
        <v>OK</v>
      </c>
      <c r="AE79" s="533"/>
      <c r="AF79" s="534"/>
      <c r="AG79" s="158"/>
      <c r="AH79" s="367" t="s">
        <v>974</v>
      </c>
      <c r="AI79" s="236">
        <f>SUM(AI75:AI78)</f>
        <v>0</v>
      </c>
      <c r="AJ79" s="237"/>
      <c r="AK79" s="367" t="s">
        <v>974</v>
      </c>
      <c r="AL79" s="236">
        <f>SUM(AL75:AL78)</f>
        <v>0</v>
      </c>
      <c r="AM79" s="134"/>
      <c r="AN79" s="136">
        <f>SUM(AI79,AL79)</f>
        <v>0</v>
      </c>
      <c r="AO79" s="136">
        <f>IF(AN79&gt;$G$3,1,(AN79/$G$3))</f>
        <v>0</v>
      </c>
      <c r="AP79" s="134"/>
      <c r="AQ79" s="246" t="str">
        <f>IF(AN79&gt;4,"Overloaded","OK")</f>
        <v>OK</v>
      </c>
    </row>
    <row r="80" spans="1:43">
      <c r="A80" s="535" t="s">
        <v>1026</v>
      </c>
      <c r="B80" s="535"/>
      <c r="C80" s="535"/>
      <c r="D80" s="535"/>
      <c r="E80" s="535"/>
      <c r="F80" s="535"/>
      <c r="G80" s="535"/>
      <c r="H80" s="535"/>
      <c r="I80" s="535"/>
      <c r="J80" s="535"/>
      <c r="K80" s="535"/>
      <c r="L80" s="535"/>
      <c r="M80" s="535"/>
      <c r="P80" s="535" t="s">
        <v>1026</v>
      </c>
      <c r="Q80" s="535"/>
      <c r="R80" s="535"/>
      <c r="S80" s="535"/>
      <c r="T80" s="535"/>
      <c r="U80" s="535"/>
      <c r="V80" s="535"/>
      <c r="W80" s="535"/>
      <c r="X80" s="535"/>
      <c r="Y80" s="535"/>
      <c r="Z80" s="535"/>
      <c r="AA80" s="535"/>
      <c r="AB80" s="535"/>
      <c r="AE80" s="535" t="s">
        <v>1026</v>
      </c>
      <c r="AF80" s="535"/>
      <c r="AG80" s="535"/>
      <c r="AH80" s="535"/>
      <c r="AI80" s="535"/>
      <c r="AJ80" s="535"/>
      <c r="AK80" s="535"/>
      <c r="AL80" s="535"/>
      <c r="AM80" s="535"/>
      <c r="AN80" s="535"/>
      <c r="AO80" s="535"/>
      <c r="AP80" s="535"/>
      <c r="AQ80" s="535"/>
    </row>
    <row r="81" spans="1:43" ht="18" customHeight="1">
      <c r="A81" s="533" t="s">
        <v>1027</v>
      </c>
      <c r="B81" s="534" t="s">
        <v>1028</v>
      </c>
      <c r="C81" s="163" t="s">
        <v>183</v>
      </c>
      <c r="D81" s="134" t="s">
        <v>1113</v>
      </c>
      <c r="E81" s="135">
        <f>'2567-ตรี'!H311</f>
        <v>0.1875</v>
      </c>
      <c r="F81" s="163" t="s">
        <v>436</v>
      </c>
      <c r="G81" s="228" t="s">
        <v>435</v>
      </c>
      <c r="H81" s="135">
        <f>'2567-ตรี'!H1069</f>
        <v>0.33</v>
      </c>
      <c r="I81" s="134"/>
      <c r="J81" s="136"/>
      <c r="K81" s="136"/>
      <c r="L81" s="134"/>
      <c r="M81" s="213"/>
      <c r="P81" s="533" t="s">
        <v>1027</v>
      </c>
      <c r="Q81" s="534" t="s">
        <v>1028</v>
      </c>
      <c r="R81" s="163"/>
      <c r="S81" s="300"/>
      <c r="T81" s="135"/>
      <c r="U81" s="163"/>
      <c r="V81" s="300"/>
      <c r="W81" s="135"/>
      <c r="X81" s="134"/>
      <c r="Y81" s="136"/>
      <c r="Z81" s="136"/>
      <c r="AA81" s="134"/>
      <c r="AB81" s="213"/>
      <c r="AE81" s="533" t="s">
        <v>1027</v>
      </c>
      <c r="AF81" s="534" t="s">
        <v>1028</v>
      </c>
      <c r="AG81" s="163"/>
      <c r="AH81" s="300"/>
      <c r="AI81" s="135"/>
      <c r="AJ81" s="163"/>
      <c r="AK81" s="300"/>
      <c r="AL81" s="135"/>
      <c r="AM81" s="134"/>
      <c r="AN81" s="136"/>
      <c r="AO81" s="136"/>
      <c r="AP81" s="134"/>
      <c r="AQ81" s="213"/>
    </row>
    <row r="82" spans="1:43" ht="18" customHeight="1">
      <c r="A82" s="533"/>
      <c r="B82" s="534"/>
      <c r="C82" s="163" t="s">
        <v>293</v>
      </c>
      <c r="D82" s="134" t="s">
        <v>1114</v>
      </c>
      <c r="E82" s="135">
        <f>'2567-ตรี'!H524</f>
        <v>4.1675000000000004E-2</v>
      </c>
      <c r="F82" s="163" t="s">
        <v>183</v>
      </c>
      <c r="G82" s="134" t="s">
        <v>1113</v>
      </c>
      <c r="H82" s="135">
        <f>'2567-ตรี'!H1031</f>
        <v>0.1875</v>
      </c>
      <c r="I82" s="134"/>
      <c r="J82" s="136"/>
      <c r="K82" s="136"/>
      <c r="L82" s="134"/>
      <c r="M82" s="214"/>
      <c r="P82" s="533"/>
      <c r="Q82" s="534"/>
      <c r="R82" s="163"/>
      <c r="S82" s="300"/>
      <c r="T82" s="135"/>
      <c r="U82" s="163"/>
      <c r="V82" s="300"/>
      <c r="W82" s="135"/>
      <c r="X82" s="134"/>
      <c r="Y82" s="136"/>
      <c r="Z82" s="136"/>
      <c r="AA82" s="134"/>
      <c r="AB82" s="214"/>
      <c r="AE82" s="533"/>
      <c r="AF82" s="534"/>
      <c r="AG82" s="163"/>
      <c r="AH82" s="300"/>
      <c r="AI82" s="135"/>
      <c r="AJ82" s="163"/>
      <c r="AK82" s="300"/>
      <c r="AL82" s="135"/>
      <c r="AM82" s="134"/>
      <c r="AN82" s="136"/>
      <c r="AO82" s="136"/>
      <c r="AP82" s="134"/>
      <c r="AQ82" s="214"/>
    </row>
    <row r="83" spans="1:43" ht="18" customHeight="1">
      <c r="A83" s="533"/>
      <c r="B83" s="534"/>
      <c r="C83" s="163" t="s">
        <v>1115</v>
      </c>
      <c r="D83" s="134" t="s">
        <v>1116</v>
      </c>
      <c r="E83" s="135">
        <f>'2567-ตรี'!H570</f>
        <v>1</v>
      </c>
      <c r="F83" s="163" t="s">
        <v>470</v>
      </c>
      <c r="G83" s="228">
        <v>10122402</v>
      </c>
      <c r="H83" s="135">
        <f>'2567-ตรี'!H1139</f>
        <v>1.5</v>
      </c>
      <c r="I83" s="134"/>
      <c r="J83" s="136"/>
      <c r="K83" s="136"/>
      <c r="L83" s="134"/>
      <c r="M83" s="214"/>
      <c r="P83" s="533"/>
      <c r="Q83" s="534"/>
      <c r="R83" s="163"/>
      <c r="S83" s="300"/>
      <c r="T83" s="135"/>
      <c r="U83" s="163"/>
      <c r="V83" s="300"/>
      <c r="W83" s="135"/>
      <c r="X83" s="134"/>
      <c r="Y83" s="136"/>
      <c r="Z83" s="136"/>
      <c r="AA83" s="134"/>
      <c r="AB83" s="214"/>
      <c r="AE83" s="533"/>
      <c r="AF83" s="534"/>
      <c r="AG83" s="163"/>
      <c r="AH83" s="300"/>
      <c r="AI83" s="135"/>
      <c r="AJ83" s="163"/>
      <c r="AK83" s="300"/>
      <c r="AL83" s="135"/>
      <c r="AM83" s="134"/>
      <c r="AN83" s="136"/>
      <c r="AO83" s="136"/>
      <c r="AP83" s="134"/>
      <c r="AQ83" s="214"/>
    </row>
    <row r="84" spans="1:43" ht="18" customHeight="1">
      <c r="A84" s="533"/>
      <c r="B84" s="534"/>
      <c r="C84" s="163"/>
      <c r="D84" s="134"/>
      <c r="E84" s="135"/>
      <c r="F84" s="163" t="s">
        <v>519</v>
      </c>
      <c r="G84" s="228" t="s">
        <v>1117</v>
      </c>
      <c r="H84" s="135">
        <f>'2567-ตรี'!H1239</f>
        <v>1</v>
      </c>
      <c r="I84" s="134"/>
      <c r="J84" s="136"/>
      <c r="K84" s="136"/>
      <c r="L84" s="134"/>
      <c r="M84" s="214"/>
      <c r="P84" s="533"/>
      <c r="Q84" s="534"/>
      <c r="R84" s="163"/>
      <c r="S84" s="300"/>
      <c r="T84" s="135"/>
      <c r="U84" s="163"/>
      <c r="V84" s="300"/>
      <c r="W84" s="135"/>
      <c r="X84" s="134"/>
      <c r="Y84" s="136"/>
      <c r="Z84" s="136"/>
      <c r="AA84" s="134"/>
      <c r="AB84" s="214"/>
      <c r="AE84" s="533"/>
      <c r="AF84" s="534"/>
      <c r="AG84" s="163"/>
      <c r="AH84" s="300"/>
      <c r="AI84" s="135"/>
      <c r="AJ84" s="163"/>
      <c r="AK84" s="300"/>
      <c r="AL84" s="135"/>
      <c r="AM84" s="134"/>
      <c r="AN84" s="136"/>
      <c r="AO84" s="136"/>
      <c r="AP84" s="134"/>
      <c r="AQ84" s="214"/>
    </row>
    <row r="85" spans="1:43">
      <c r="A85" s="533"/>
      <c r="B85" s="534"/>
      <c r="C85" s="158"/>
      <c r="D85" s="134"/>
      <c r="E85" s="135"/>
      <c r="F85" s="163" t="s">
        <v>293</v>
      </c>
      <c r="G85" s="228" t="s">
        <v>1114</v>
      </c>
      <c r="H85" s="135">
        <f>'2567-ตรี'!H1266</f>
        <v>3.5725E-2</v>
      </c>
      <c r="I85" s="134"/>
      <c r="J85" s="136"/>
      <c r="K85" s="136"/>
      <c r="L85" s="136"/>
      <c r="M85" s="214"/>
      <c r="P85" s="533"/>
      <c r="Q85" s="534"/>
      <c r="R85" s="158"/>
      <c r="S85" s="300"/>
      <c r="T85" s="135"/>
      <c r="U85" s="163"/>
      <c r="V85" s="300"/>
      <c r="W85" s="135"/>
      <c r="X85" s="134"/>
      <c r="Y85" s="136"/>
      <c r="Z85" s="136"/>
      <c r="AA85" s="136"/>
      <c r="AB85" s="214"/>
      <c r="AE85" s="533"/>
      <c r="AF85" s="534"/>
      <c r="AG85" s="158"/>
      <c r="AH85" s="300"/>
      <c r="AI85" s="135"/>
      <c r="AJ85" s="163"/>
      <c r="AK85" s="300"/>
      <c r="AL85" s="135"/>
      <c r="AM85" s="134"/>
      <c r="AN85" s="136"/>
      <c r="AO85" s="136"/>
      <c r="AP85" s="136"/>
      <c r="AQ85" s="214"/>
    </row>
    <row r="86" spans="1:43">
      <c r="A86" s="533"/>
      <c r="B86" s="534"/>
      <c r="C86" s="158"/>
      <c r="D86" s="134"/>
      <c r="E86" s="135"/>
      <c r="F86" s="163" t="s">
        <v>296</v>
      </c>
      <c r="G86" s="228" t="s">
        <v>520</v>
      </c>
      <c r="H86" s="135">
        <f>'2567-ตรี'!H1241</f>
        <v>1</v>
      </c>
      <c r="I86" s="134"/>
      <c r="J86" s="136"/>
      <c r="K86" s="136"/>
      <c r="L86" s="136"/>
      <c r="M86" s="214"/>
      <c r="P86" s="533"/>
      <c r="Q86" s="534"/>
      <c r="R86" s="158"/>
      <c r="S86" s="300"/>
      <c r="T86" s="135"/>
      <c r="U86" s="163"/>
      <c r="V86" s="300"/>
      <c r="W86" s="135"/>
      <c r="X86" s="134"/>
      <c r="Y86" s="136"/>
      <c r="Z86" s="136"/>
      <c r="AA86" s="136"/>
      <c r="AB86" s="214"/>
      <c r="AE86" s="533"/>
      <c r="AF86" s="534"/>
      <c r="AG86" s="158"/>
      <c r="AH86" s="300"/>
      <c r="AI86" s="135"/>
      <c r="AJ86" s="163"/>
      <c r="AK86" s="300"/>
      <c r="AL86" s="135"/>
      <c r="AM86" s="134"/>
      <c r="AN86" s="136"/>
      <c r="AO86" s="136"/>
      <c r="AP86" s="136"/>
      <c r="AQ86" s="214"/>
    </row>
    <row r="87" spans="1:43">
      <c r="A87" s="533"/>
      <c r="B87" s="534"/>
      <c r="C87" s="158"/>
      <c r="D87" s="134"/>
      <c r="E87" s="135"/>
      <c r="F87" s="163" t="s">
        <v>293</v>
      </c>
      <c r="G87" s="228" t="s">
        <v>522</v>
      </c>
      <c r="H87" s="135">
        <f>'2567-ตรี'!H1243</f>
        <v>0.25</v>
      </c>
      <c r="I87" s="134"/>
      <c r="J87" s="136"/>
      <c r="K87" s="136"/>
      <c r="L87" s="136"/>
      <c r="M87" s="214"/>
      <c r="P87" s="533"/>
      <c r="Q87" s="534"/>
      <c r="R87" s="158"/>
      <c r="S87" s="300"/>
      <c r="T87" s="135"/>
      <c r="U87" s="163"/>
      <c r="V87" s="300"/>
      <c r="W87" s="135"/>
      <c r="X87" s="134"/>
      <c r="Y87" s="136"/>
      <c r="Z87" s="136"/>
      <c r="AA87" s="136"/>
      <c r="AB87" s="214"/>
      <c r="AE87" s="533"/>
      <c r="AF87" s="534"/>
      <c r="AG87" s="158"/>
      <c r="AH87" s="300"/>
      <c r="AI87" s="135"/>
      <c r="AJ87" s="163"/>
      <c r="AK87" s="300"/>
      <c r="AL87" s="135"/>
      <c r="AM87" s="134"/>
      <c r="AN87" s="136"/>
      <c r="AO87" s="136"/>
      <c r="AP87" s="136"/>
      <c r="AQ87" s="214"/>
    </row>
    <row r="88" spans="1:43">
      <c r="A88" s="533"/>
      <c r="B88" s="534"/>
      <c r="C88" s="158"/>
      <c r="D88" s="136"/>
      <c r="E88" s="135"/>
      <c r="F88" s="158"/>
      <c r="G88" s="229"/>
      <c r="H88" s="137"/>
      <c r="I88" s="134"/>
      <c r="J88" s="136"/>
      <c r="K88" s="239">
        <f>J89/G3</f>
        <v>1.3830999999999998</v>
      </c>
      <c r="L88" s="136"/>
      <c r="M88" s="214"/>
      <c r="P88" s="533"/>
      <c r="Q88" s="534"/>
      <c r="R88" s="158"/>
      <c r="S88" s="316"/>
      <c r="T88" s="135"/>
      <c r="U88" s="158"/>
      <c r="V88" s="316"/>
      <c r="W88" s="137"/>
      <c r="X88" s="134"/>
      <c r="Y88" s="136"/>
      <c r="Z88" s="239">
        <f>Y89/V3</f>
        <v>0</v>
      </c>
      <c r="AA88" s="136"/>
      <c r="AB88" s="214"/>
      <c r="AE88" s="533"/>
      <c r="AF88" s="534"/>
      <c r="AG88" s="158"/>
      <c r="AH88" s="316"/>
      <c r="AI88" s="135"/>
      <c r="AJ88" s="158"/>
      <c r="AK88" s="316"/>
      <c r="AL88" s="137"/>
      <c r="AM88" s="134"/>
      <c r="AN88" s="136"/>
      <c r="AO88" s="239">
        <f>AN89/AK3</f>
        <v>0</v>
      </c>
      <c r="AP88" s="136"/>
      <c r="AQ88" s="214"/>
    </row>
    <row r="89" spans="1:43">
      <c r="A89" s="533"/>
      <c r="B89" s="534"/>
      <c r="C89" s="158"/>
      <c r="D89" s="235" t="s">
        <v>974</v>
      </c>
      <c r="E89" s="236">
        <f>SUM(E81:E88)</f>
        <v>1.2291750000000001</v>
      </c>
      <c r="F89" s="237"/>
      <c r="G89" s="238" t="s">
        <v>974</v>
      </c>
      <c r="H89" s="236">
        <f>SUM(H81:H88)</f>
        <v>4.3032249999999994</v>
      </c>
      <c r="I89" s="134"/>
      <c r="J89" s="136">
        <f>SUM(E89,H89)</f>
        <v>5.5323999999999991</v>
      </c>
      <c r="K89" s="136">
        <f>IF(J89&gt;$G$3,1,(J89/$G$3))</f>
        <v>1</v>
      </c>
      <c r="L89" s="134"/>
      <c r="M89" s="246" t="str">
        <f>IF(J89&gt;4,"Overloaded","OK")</f>
        <v>Overloaded</v>
      </c>
      <c r="P89" s="533"/>
      <c r="Q89" s="534"/>
      <c r="R89" s="158"/>
      <c r="S89" s="367" t="s">
        <v>974</v>
      </c>
      <c r="T89" s="236">
        <f>SUM(T81:T88)</f>
        <v>0</v>
      </c>
      <c r="U89" s="237"/>
      <c r="V89" s="367" t="s">
        <v>974</v>
      </c>
      <c r="W89" s="236">
        <f>SUM(W81:W88)</f>
        <v>0</v>
      </c>
      <c r="X89" s="134"/>
      <c r="Y89" s="136">
        <f>SUM(T89,W89)</f>
        <v>0</v>
      </c>
      <c r="Z89" s="136">
        <f>IF(Y89&gt;$G$3,1,(Y89/$G$3))</f>
        <v>0</v>
      </c>
      <c r="AA89" s="134"/>
      <c r="AB89" s="245" t="str">
        <f>IF(Y89&gt;4,"Overloaded","OK")</f>
        <v>OK</v>
      </c>
      <c r="AE89" s="533"/>
      <c r="AF89" s="534"/>
      <c r="AG89" s="158"/>
      <c r="AH89" s="367" t="s">
        <v>974</v>
      </c>
      <c r="AI89" s="236">
        <f>SUM(AI81:AI88)</f>
        <v>0</v>
      </c>
      <c r="AJ89" s="237"/>
      <c r="AK89" s="367" t="s">
        <v>974</v>
      </c>
      <c r="AL89" s="236">
        <f>SUM(AL81:AL88)</f>
        <v>0</v>
      </c>
      <c r="AM89" s="134"/>
      <c r="AN89" s="136">
        <f>SUM(AI89,AL89)</f>
        <v>0</v>
      </c>
      <c r="AO89" s="136">
        <f>IF(AN89&gt;$G$3,1,(AN89/$G$3))</f>
        <v>0</v>
      </c>
      <c r="AP89" s="134"/>
      <c r="AQ89" s="246" t="str">
        <f>IF(AN89&gt;4,"Overloaded","OK")</f>
        <v>OK</v>
      </c>
    </row>
    <row r="90" spans="1:43">
      <c r="A90" s="535" t="s">
        <v>1029</v>
      </c>
      <c r="B90" s="535"/>
      <c r="C90" s="535"/>
      <c r="D90" s="535"/>
      <c r="E90" s="535"/>
      <c r="F90" s="535"/>
      <c r="G90" s="535"/>
      <c r="H90" s="535"/>
      <c r="I90" s="535"/>
      <c r="J90" s="535"/>
      <c r="K90" s="535"/>
      <c r="L90" s="535"/>
      <c r="M90" s="535"/>
      <c r="P90" s="535" t="s">
        <v>1029</v>
      </c>
      <c r="Q90" s="535"/>
      <c r="R90" s="535"/>
      <c r="S90" s="535"/>
      <c r="T90" s="535"/>
      <c r="U90" s="535"/>
      <c r="V90" s="535"/>
      <c r="W90" s="535"/>
      <c r="X90" s="535"/>
      <c r="Y90" s="535"/>
      <c r="Z90" s="535"/>
      <c r="AA90" s="535"/>
      <c r="AB90" s="535"/>
      <c r="AE90" s="535" t="s">
        <v>1029</v>
      </c>
      <c r="AF90" s="535"/>
      <c r="AG90" s="535"/>
      <c r="AH90" s="535"/>
      <c r="AI90" s="535"/>
      <c r="AJ90" s="535"/>
      <c r="AK90" s="535"/>
      <c r="AL90" s="535"/>
      <c r="AM90" s="535"/>
      <c r="AN90" s="535"/>
      <c r="AO90" s="535"/>
      <c r="AP90" s="535"/>
      <c r="AQ90" s="535"/>
    </row>
    <row r="91" spans="1:43" ht="18" customHeight="1">
      <c r="A91" s="533" t="s">
        <v>1030</v>
      </c>
      <c r="B91" s="534" t="s">
        <v>1031</v>
      </c>
      <c r="C91" s="163" t="s">
        <v>174</v>
      </c>
      <c r="D91" s="134" t="s">
        <v>173</v>
      </c>
      <c r="E91" s="135">
        <f>'2567-ตรี'!H224</f>
        <v>2.7489000000000003E-2</v>
      </c>
      <c r="F91" s="163" t="s">
        <v>183</v>
      </c>
      <c r="G91" s="228" t="s">
        <v>182</v>
      </c>
      <c r="H91" s="135">
        <f>'2567-ตรี'!H1026</f>
        <v>0.1875</v>
      </c>
      <c r="I91" s="134"/>
      <c r="J91" s="136"/>
      <c r="K91" s="136"/>
      <c r="L91" s="134"/>
      <c r="M91" s="213"/>
      <c r="P91" s="533" t="s">
        <v>1030</v>
      </c>
      <c r="Q91" s="534" t="s">
        <v>1031</v>
      </c>
      <c r="R91" s="317" t="s">
        <v>647</v>
      </c>
      <c r="S91" s="316" t="s">
        <v>1297</v>
      </c>
      <c r="T91" s="135">
        <f>'2567-โท'!H60</f>
        <v>1.5</v>
      </c>
      <c r="U91" s="317" t="s">
        <v>725</v>
      </c>
      <c r="V91" s="299" t="s">
        <v>724</v>
      </c>
      <c r="W91" s="135">
        <f>'2567-โท'!H224</f>
        <v>1.5</v>
      </c>
      <c r="X91" s="317"/>
      <c r="Y91" s="136"/>
      <c r="Z91" s="136"/>
      <c r="AA91" s="317"/>
      <c r="AB91" s="213"/>
      <c r="AE91" s="533" t="s">
        <v>1030</v>
      </c>
      <c r="AF91" s="534" t="s">
        <v>1031</v>
      </c>
      <c r="AG91" s="163"/>
      <c r="AH91" s="300"/>
      <c r="AI91" s="135"/>
      <c r="AJ91" s="163"/>
      <c r="AK91" s="300"/>
      <c r="AL91" s="135"/>
      <c r="AM91" s="134"/>
      <c r="AN91" s="136"/>
      <c r="AO91" s="136"/>
      <c r="AP91" s="134"/>
      <c r="AQ91" s="213"/>
    </row>
    <row r="92" spans="1:43">
      <c r="A92" s="533"/>
      <c r="B92" s="534"/>
      <c r="C92" s="163" t="s">
        <v>183</v>
      </c>
      <c r="D92" s="134" t="s">
        <v>182</v>
      </c>
      <c r="E92" s="135">
        <f>'2567-ตรี'!H309</f>
        <v>0.1875</v>
      </c>
      <c r="F92" s="163" t="s">
        <v>296</v>
      </c>
      <c r="G92" s="228" t="s">
        <v>295</v>
      </c>
      <c r="H92" s="135">
        <f>'2567-ตรี'!H1270</f>
        <v>0.25</v>
      </c>
      <c r="I92" s="134"/>
      <c r="J92" s="136"/>
      <c r="K92" s="136"/>
      <c r="L92" s="136"/>
      <c r="M92" s="214"/>
      <c r="P92" s="533"/>
      <c r="Q92" s="534"/>
      <c r="R92" s="136"/>
      <c r="S92" s="316"/>
      <c r="T92" s="135"/>
      <c r="U92" s="317" t="s">
        <v>624</v>
      </c>
      <c r="V92" s="316" t="s">
        <v>1298</v>
      </c>
      <c r="W92" s="316">
        <f>'2567-โท'!H230</f>
        <v>0.5</v>
      </c>
      <c r="X92" s="317"/>
      <c r="Y92" s="136"/>
      <c r="Z92" s="136"/>
      <c r="AA92" s="136"/>
      <c r="AB92" s="214"/>
      <c r="AE92" s="533"/>
      <c r="AF92" s="534"/>
      <c r="AG92" s="163"/>
      <c r="AH92" s="300"/>
      <c r="AI92" s="135"/>
      <c r="AJ92" s="163"/>
      <c r="AK92" s="300"/>
      <c r="AL92" s="135"/>
      <c r="AM92" s="134"/>
      <c r="AN92" s="136"/>
      <c r="AO92" s="136"/>
      <c r="AP92" s="136"/>
      <c r="AQ92" s="214"/>
    </row>
    <row r="93" spans="1:43">
      <c r="A93" s="533"/>
      <c r="B93" s="534"/>
      <c r="C93" s="163" t="s">
        <v>236</v>
      </c>
      <c r="D93" s="134" t="s">
        <v>1032</v>
      </c>
      <c r="E93" s="135">
        <f>'2567-ตรี'!H446</f>
        <v>1.5</v>
      </c>
      <c r="F93" s="163" t="s">
        <v>293</v>
      </c>
      <c r="G93" s="228" t="s">
        <v>292</v>
      </c>
      <c r="H93" s="135">
        <f>'2567-ตรี'!H1263</f>
        <v>3.5725E-2</v>
      </c>
      <c r="I93" s="134"/>
      <c r="J93" s="136"/>
      <c r="K93" s="136"/>
      <c r="L93" s="136"/>
      <c r="M93" s="214"/>
      <c r="P93" s="533"/>
      <c r="Q93" s="534"/>
      <c r="R93" s="136"/>
      <c r="S93" s="316"/>
      <c r="T93" s="135"/>
      <c r="U93" s="317"/>
      <c r="V93" s="299"/>
      <c r="W93" s="316"/>
      <c r="X93" s="317"/>
      <c r="Y93" s="136"/>
      <c r="Z93" s="136"/>
      <c r="AA93" s="136"/>
      <c r="AB93" s="214"/>
      <c r="AE93" s="533"/>
      <c r="AF93" s="534"/>
      <c r="AG93" s="163"/>
      <c r="AH93" s="300"/>
      <c r="AI93" s="135"/>
      <c r="AJ93" s="163"/>
      <c r="AK93" s="300"/>
      <c r="AL93" s="135"/>
      <c r="AM93" s="134"/>
      <c r="AN93" s="136"/>
      <c r="AO93" s="136"/>
      <c r="AP93" s="136"/>
      <c r="AQ93" s="214"/>
    </row>
    <row r="94" spans="1:43">
      <c r="A94" s="533"/>
      <c r="B94" s="534"/>
      <c r="C94" s="163" t="s">
        <v>293</v>
      </c>
      <c r="D94" s="134" t="s">
        <v>1114</v>
      </c>
      <c r="E94" s="135">
        <f>'2567-ตรี'!H520</f>
        <v>4.1675000000000004E-2</v>
      </c>
      <c r="F94" s="163" t="s">
        <v>478</v>
      </c>
      <c r="G94" s="228" t="s">
        <v>1120</v>
      </c>
      <c r="H94" s="135">
        <f>'2567-ตรี'!H1149</f>
        <v>1.5</v>
      </c>
      <c r="I94" s="134"/>
      <c r="J94" s="136"/>
      <c r="K94" s="136"/>
      <c r="L94" s="136"/>
      <c r="M94" s="214"/>
      <c r="P94" s="533"/>
      <c r="Q94" s="534"/>
      <c r="R94" s="317"/>
      <c r="S94" s="299"/>
      <c r="T94" s="135"/>
      <c r="U94" s="317"/>
      <c r="V94" s="299"/>
      <c r="W94" s="135"/>
      <c r="X94" s="317"/>
      <c r="Y94" s="136"/>
      <c r="Z94" s="136"/>
      <c r="AA94" s="136"/>
      <c r="AB94" s="214"/>
      <c r="AE94" s="533"/>
      <c r="AF94" s="534"/>
      <c r="AG94" s="163"/>
      <c r="AH94" s="300"/>
      <c r="AI94" s="135"/>
      <c r="AJ94" s="163"/>
      <c r="AK94" s="300"/>
      <c r="AL94" s="135"/>
      <c r="AM94" s="134"/>
      <c r="AN94" s="136"/>
      <c r="AO94" s="136"/>
      <c r="AP94" s="136"/>
      <c r="AQ94" s="214"/>
    </row>
    <row r="95" spans="1:43">
      <c r="A95" s="533"/>
      <c r="B95" s="534"/>
      <c r="C95" s="163" t="s">
        <v>296</v>
      </c>
      <c r="D95" s="134" t="s">
        <v>1118</v>
      </c>
      <c r="E95" s="135">
        <f>'2567-ตรี'!H526</f>
        <v>0.5</v>
      </c>
      <c r="F95" s="163" t="s">
        <v>1121</v>
      </c>
      <c r="G95" s="228" t="s">
        <v>1122</v>
      </c>
      <c r="H95" s="135">
        <f>'2567-ตรี'!H1255</f>
        <v>1.5</v>
      </c>
      <c r="I95" s="134"/>
      <c r="J95" s="136"/>
      <c r="K95" s="136"/>
      <c r="L95" s="136"/>
      <c r="M95" s="214"/>
      <c r="P95" s="533"/>
      <c r="Q95" s="534"/>
      <c r="R95" s="317"/>
      <c r="S95" s="299"/>
      <c r="T95" s="135"/>
      <c r="U95" s="317"/>
      <c r="V95" s="299"/>
      <c r="W95" s="135"/>
      <c r="X95" s="317"/>
      <c r="Y95" s="136"/>
      <c r="Z95" s="136"/>
      <c r="AA95" s="136"/>
      <c r="AB95" s="214"/>
      <c r="AE95" s="533"/>
      <c r="AF95" s="534"/>
      <c r="AG95" s="163"/>
      <c r="AH95" s="300"/>
      <c r="AI95" s="135"/>
      <c r="AJ95" s="163"/>
      <c r="AK95" s="300"/>
      <c r="AL95" s="135"/>
      <c r="AM95" s="134"/>
      <c r="AN95" s="136"/>
      <c r="AO95" s="136"/>
      <c r="AP95" s="136"/>
      <c r="AQ95" s="214"/>
    </row>
    <row r="96" spans="1:43">
      <c r="A96" s="533"/>
      <c r="B96" s="534"/>
      <c r="C96" s="163" t="s">
        <v>304</v>
      </c>
      <c r="D96" s="134" t="s">
        <v>1119</v>
      </c>
      <c r="E96" s="135">
        <f>'2567-ตรี'!H590</f>
        <v>1</v>
      </c>
      <c r="F96" s="158"/>
      <c r="G96" s="228"/>
      <c r="H96" s="135"/>
      <c r="I96" s="134"/>
      <c r="J96" s="136"/>
      <c r="K96" s="136"/>
      <c r="L96" s="136"/>
      <c r="M96" s="214"/>
      <c r="P96" s="533"/>
      <c r="Q96" s="534"/>
      <c r="R96" s="317"/>
      <c r="S96" s="299"/>
      <c r="T96" s="135"/>
      <c r="U96" s="317"/>
      <c r="V96" s="299"/>
      <c r="W96" s="135"/>
      <c r="X96" s="317"/>
      <c r="Y96" s="136"/>
      <c r="Z96" s="136"/>
      <c r="AA96" s="136"/>
      <c r="AB96" s="214"/>
      <c r="AE96" s="533"/>
      <c r="AF96" s="534"/>
      <c r="AG96" s="163"/>
      <c r="AH96" s="300"/>
      <c r="AI96" s="135"/>
      <c r="AJ96" s="158"/>
      <c r="AK96" s="300"/>
      <c r="AL96" s="135"/>
      <c r="AM96" s="134"/>
      <c r="AN96" s="136"/>
      <c r="AO96" s="136"/>
      <c r="AP96" s="136"/>
      <c r="AQ96" s="214"/>
    </row>
    <row r="97" spans="1:43">
      <c r="A97" s="533"/>
      <c r="B97" s="534"/>
      <c r="C97" s="158"/>
      <c r="D97" s="136"/>
      <c r="E97" s="135"/>
      <c r="F97" s="158"/>
      <c r="G97" s="229"/>
      <c r="H97" s="137"/>
      <c r="I97" s="134"/>
      <c r="J97" s="136"/>
      <c r="K97" s="239">
        <f>J98/G3</f>
        <v>1.68247225</v>
      </c>
      <c r="L97" s="136"/>
      <c r="M97" s="214"/>
      <c r="P97" s="533"/>
      <c r="Q97" s="534"/>
      <c r="R97" s="317"/>
      <c r="S97" s="299"/>
      <c r="T97" s="135"/>
      <c r="U97" s="317"/>
      <c r="V97" s="299"/>
      <c r="W97" s="316"/>
      <c r="X97" s="317"/>
      <c r="Y97" s="136"/>
      <c r="Z97" s="360">
        <f>Y98/V3</f>
        <v>0.875</v>
      </c>
      <c r="AA97" s="136"/>
      <c r="AB97" s="214"/>
      <c r="AE97" s="533"/>
      <c r="AF97" s="534"/>
      <c r="AG97" s="158"/>
      <c r="AH97" s="316"/>
      <c r="AI97" s="135"/>
      <c r="AJ97" s="158"/>
      <c r="AK97" s="316"/>
      <c r="AL97" s="137"/>
      <c r="AM97" s="134"/>
      <c r="AN97" s="136"/>
      <c r="AO97" s="239">
        <f>AN98/AK3</f>
        <v>0</v>
      </c>
      <c r="AP97" s="136"/>
      <c r="AQ97" s="214"/>
    </row>
    <row r="98" spans="1:43">
      <c r="A98" s="533"/>
      <c r="B98" s="534"/>
      <c r="C98" s="158"/>
      <c r="D98" s="235" t="s">
        <v>974</v>
      </c>
      <c r="E98" s="236">
        <f>SUM(E91:E97)</f>
        <v>3.2566639999999998</v>
      </c>
      <c r="F98" s="237"/>
      <c r="G98" s="238" t="s">
        <v>974</v>
      </c>
      <c r="H98" s="236">
        <f>SUM(H91:H97)</f>
        <v>3.4732250000000002</v>
      </c>
      <c r="I98" s="134"/>
      <c r="J98" s="136">
        <f>SUM(E98,H98)</f>
        <v>6.729889</v>
      </c>
      <c r="K98" s="136">
        <f>IF(J98&gt;$G$3,1,(J98/$G$3))</f>
        <v>1</v>
      </c>
      <c r="L98" s="134"/>
      <c r="M98" s="246" t="str">
        <f>IF(J98&gt;4,"Overloaded","OK")</f>
        <v>Overloaded</v>
      </c>
      <c r="P98" s="533"/>
      <c r="Q98" s="534"/>
      <c r="R98" s="158"/>
      <c r="S98" s="367" t="s">
        <v>974</v>
      </c>
      <c r="T98" s="236">
        <f>SUM(T91:T97)</f>
        <v>1.5</v>
      </c>
      <c r="U98" s="237"/>
      <c r="V98" s="367" t="s">
        <v>974</v>
      </c>
      <c r="W98" s="236">
        <f>SUM(W91:W97)</f>
        <v>2</v>
      </c>
      <c r="X98" s="134"/>
      <c r="Y98" s="136">
        <f>SUM(T98,W98)</f>
        <v>3.5</v>
      </c>
      <c r="Z98" s="136">
        <f>IF(Y98&gt;$G$3,1,(Y98/$G$3))</f>
        <v>0.875</v>
      </c>
      <c r="AA98" s="134"/>
      <c r="AB98" s="245" t="str">
        <f>IF(Y98&gt;4,"Overloaded","OK")</f>
        <v>OK</v>
      </c>
      <c r="AE98" s="533"/>
      <c r="AF98" s="534"/>
      <c r="AG98" s="158"/>
      <c r="AH98" s="367" t="s">
        <v>974</v>
      </c>
      <c r="AI98" s="236">
        <f>SUM(AI91:AI97)</f>
        <v>0</v>
      </c>
      <c r="AJ98" s="237"/>
      <c r="AK98" s="367" t="s">
        <v>974</v>
      </c>
      <c r="AL98" s="236">
        <f>SUM(AL91:AL97)</f>
        <v>0</v>
      </c>
      <c r="AM98" s="134"/>
      <c r="AN98" s="136">
        <f>SUM(AI98,AL98)</f>
        <v>0</v>
      </c>
      <c r="AO98" s="136">
        <f>IF(AN98&gt;$G$3,1,(AN98/$G$3))</f>
        <v>0</v>
      </c>
      <c r="AP98" s="134"/>
      <c r="AQ98" s="246" t="str">
        <f>IF(AN98&gt;4,"Overloaded","OK")</f>
        <v>OK</v>
      </c>
    </row>
    <row r="99" spans="1:43" ht="18" customHeight="1">
      <c r="A99" s="533" t="s">
        <v>1033</v>
      </c>
      <c r="B99" s="534" t="s">
        <v>1031</v>
      </c>
      <c r="C99" s="163" t="s">
        <v>174</v>
      </c>
      <c r="D99" s="134" t="s">
        <v>173</v>
      </c>
      <c r="E99" s="135">
        <f>'2567-ตรี'!H225</f>
        <v>2.7489000000000003E-2</v>
      </c>
      <c r="F99" s="163" t="s">
        <v>438</v>
      </c>
      <c r="G99" s="228" t="s">
        <v>437</v>
      </c>
      <c r="H99" s="135">
        <f>'2567-ตรี'!H1075</f>
        <v>0.25005000000000005</v>
      </c>
      <c r="I99" s="134"/>
      <c r="J99" s="136"/>
      <c r="K99" s="136"/>
      <c r="L99" s="134"/>
      <c r="M99" s="213"/>
      <c r="P99" s="533" t="s">
        <v>1033</v>
      </c>
      <c r="Q99" s="534" t="s">
        <v>1031</v>
      </c>
      <c r="R99" s="226" t="s">
        <v>651</v>
      </c>
      <c r="S99" s="300" t="s">
        <v>1303</v>
      </c>
      <c r="T99" s="135">
        <f>'2567-โท'!H64</f>
        <v>1.5</v>
      </c>
      <c r="U99" s="317"/>
      <c r="V99" s="300"/>
      <c r="W99" s="135"/>
      <c r="X99" s="134"/>
      <c r="Y99" s="136"/>
      <c r="Z99" s="136"/>
      <c r="AA99" s="134"/>
      <c r="AB99" s="213"/>
      <c r="AE99" s="533" t="s">
        <v>1033</v>
      </c>
      <c r="AF99" s="534" t="s">
        <v>1031</v>
      </c>
      <c r="AG99" s="163"/>
      <c r="AH99" s="300"/>
      <c r="AI99" s="135"/>
      <c r="AJ99" s="163"/>
      <c r="AK99" s="300"/>
      <c r="AL99" s="135"/>
      <c r="AM99" s="134"/>
      <c r="AN99" s="136"/>
      <c r="AO99" s="136"/>
      <c r="AP99" s="134"/>
      <c r="AQ99" s="213"/>
    </row>
    <row r="100" spans="1:43">
      <c r="A100" s="533"/>
      <c r="B100" s="534"/>
      <c r="C100" s="163" t="s">
        <v>183</v>
      </c>
      <c r="D100" s="134" t="s">
        <v>182</v>
      </c>
      <c r="E100" s="135">
        <f>'2567-ตรี'!H306</f>
        <v>0.1875</v>
      </c>
      <c r="F100" s="163" t="s">
        <v>183</v>
      </c>
      <c r="G100" s="228" t="s">
        <v>182</v>
      </c>
      <c r="H100" s="135">
        <f>'2567-ตรี'!H1027</f>
        <v>0.1875</v>
      </c>
      <c r="I100" s="134"/>
      <c r="J100" s="136"/>
      <c r="K100" s="136"/>
      <c r="L100" s="136"/>
      <c r="M100" s="214"/>
      <c r="P100" s="533"/>
      <c r="Q100" s="534"/>
      <c r="R100" s="136" t="s">
        <v>624</v>
      </c>
      <c r="S100" s="316" t="s">
        <v>1300</v>
      </c>
      <c r="T100" s="135">
        <f>'2567-โท'!H99</f>
        <v>0.33329999999999999</v>
      </c>
      <c r="U100" s="317"/>
      <c r="V100" s="300"/>
      <c r="W100" s="316"/>
      <c r="X100" s="134"/>
      <c r="Y100" s="136"/>
      <c r="Z100" s="136"/>
      <c r="AA100" s="136"/>
      <c r="AB100" s="214"/>
      <c r="AE100" s="533"/>
      <c r="AF100" s="534"/>
      <c r="AG100" s="163"/>
      <c r="AH100" s="300"/>
      <c r="AI100" s="135"/>
      <c r="AJ100" s="163"/>
      <c r="AK100" s="300"/>
      <c r="AL100" s="135"/>
      <c r="AM100" s="134"/>
      <c r="AN100" s="136"/>
      <c r="AO100" s="136"/>
      <c r="AP100" s="136"/>
      <c r="AQ100" s="214"/>
    </row>
    <row r="101" spans="1:43">
      <c r="A101" s="533"/>
      <c r="B101" s="534"/>
      <c r="C101" s="226" t="s">
        <v>302</v>
      </c>
      <c r="D101" s="134" t="s">
        <v>1109</v>
      </c>
      <c r="E101" s="135">
        <f>'2567-ตรี'!H574</f>
        <v>1</v>
      </c>
      <c r="F101" s="163" t="s">
        <v>527</v>
      </c>
      <c r="G101" s="228" t="s">
        <v>526</v>
      </c>
      <c r="H101" s="135">
        <f>'2567-ตรี'!H1251</f>
        <v>2</v>
      </c>
      <c r="I101" s="134"/>
      <c r="J101" s="136"/>
      <c r="K101" s="136"/>
      <c r="L101" s="136"/>
      <c r="M101" s="214"/>
      <c r="P101" s="533"/>
      <c r="Q101" s="534"/>
      <c r="R101" s="159"/>
      <c r="S101" s="316"/>
      <c r="T101" s="135"/>
      <c r="U101" s="317"/>
      <c r="V101" s="300"/>
      <c r="W101" s="135"/>
      <c r="X101" s="134"/>
      <c r="Y101" s="136"/>
      <c r="Z101" s="136"/>
      <c r="AA101" s="136"/>
      <c r="AB101" s="214"/>
      <c r="AE101" s="533"/>
      <c r="AF101" s="534"/>
      <c r="AG101" s="226"/>
      <c r="AH101" s="300"/>
      <c r="AI101" s="135"/>
      <c r="AJ101" s="163"/>
      <c r="AK101" s="300"/>
      <c r="AL101" s="135"/>
      <c r="AM101" s="134"/>
      <c r="AN101" s="136"/>
      <c r="AO101" s="136"/>
      <c r="AP101" s="136"/>
      <c r="AQ101" s="214"/>
    </row>
    <row r="102" spans="1:43">
      <c r="A102" s="533"/>
      <c r="B102" s="534"/>
      <c r="C102" s="163" t="s">
        <v>293</v>
      </c>
      <c r="D102" s="134" t="s">
        <v>1114</v>
      </c>
      <c r="E102" s="135">
        <f>'2567-ตรี'!H522</f>
        <v>4.1675000000000004E-2</v>
      </c>
      <c r="F102" s="163" t="s">
        <v>296</v>
      </c>
      <c r="G102" s="228" t="s">
        <v>295</v>
      </c>
      <c r="H102" s="135">
        <f>'2567-ตรี'!H1271</f>
        <v>0.25</v>
      </c>
      <c r="I102" s="134"/>
      <c r="J102" s="136"/>
      <c r="K102" s="136"/>
      <c r="L102" s="136"/>
      <c r="M102" s="214"/>
      <c r="P102" s="533"/>
      <c r="Q102" s="534"/>
      <c r="R102" s="317"/>
      <c r="S102" s="300"/>
      <c r="T102" s="135"/>
      <c r="U102" s="317"/>
      <c r="V102" s="300"/>
      <c r="W102" s="135"/>
      <c r="X102" s="134"/>
      <c r="Y102" s="136"/>
      <c r="Z102" s="136"/>
      <c r="AA102" s="136"/>
      <c r="AB102" s="214"/>
      <c r="AE102" s="533"/>
      <c r="AF102" s="534"/>
      <c r="AG102" s="163"/>
      <c r="AH102" s="300"/>
      <c r="AI102" s="135"/>
      <c r="AJ102" s="163"/>
      <c r="AK102" s="300"/>
      <c r="AL102" s="135"/>
      <c r="AM102" s="134"/>
      <c r="AN102" s="136"/>
      <c r="AO102" s="136"/>
      <c r="AP102" s="136"/>
      <c r="AQ102" s="214"/>
    </row>
    <row r="103" spans="1:43">
      <c r="A103" s="533"/>
      <c r="B103" s="534"/>
      <c r="C103" s="232"/>
      <c r="D103" s="134"/>
      <c r="E103" s="135"/>
      <c r="F103" s="231" t="s">
        <v>293</v>
      </c>
      <c r="G103" s="228" t="s">
        <v>292</v>
      </c>
      <c r="H103" s="135">
        <f>'2567-ตรี'!H1265</f>
        <v>3.5725E-2</v>
      </c>
      <c r="I103" s="134"/>
      <c r="J103" s="136"/>
      <c r="K103" s="136"/>
      <c r="L103" s="136"/>
      <c r="M103" s="214"/>
      <c r="P103" s="533"/>
      <c r="Q103" s="534"/>
      <c r="R103" s="232"/>
      <c r="S103" s="300"/>
      <c r="T103" s="135"/>
      <c r="U103" s="231"/>
      <c r="V103" s="300"/>
      <c r="W103" s="135"/>
      <c r="X103" s="134"/>
      <c r="Y103" s="136"/>
      <c r="Z103" s="136"/>
      <c r="AA103" s="136"/>
      <c r="AB103" s="214"/>
      <c r="AE103" s="533"/>
      <c r="AF103" s="534"/>
      <c r="AG103" s="232"/>
      <c r="AH103" s="300"/>
      <c r="AI103" s="135"/>
      <c r="AJ103" s="231"/>
      <c r="AK103" s="300"/>
      <c r="AL103" s="135"/>
      <c r="AM103" s="134"/>
      <c r="AN103" s="136"/>
      <c r="AO103" s="136"/>
      <c r="AP103" s="136"/>
      <c r="AQ103" s="214"/>
    </row>
    <row r="104" spans="1:43">
      <c r="A104" s="533"/>
      <c r="B104" s="534"/>
      <c r="C104" s="226"/>
      <c r="D104" s="134"/>
      <c r="E104" s="135"/>
      <c r="F104" s="163" t="s">
        <v>95</v>
      </c>
      <c r="G104" s="228" t="s">
        <v>1123</v>
      </c>
      <c r="H104" s="135">
        <f>'2567-ตรี'!H817</f>
        <v>1.5</v>
      </c>
      <c r="I104" s="134"/>
      <c r="J104" s="136"/>
      <c r="K104" s="136"/>
      <c r="L104" s="136"/>
      <c r="M104" s="214"/>
      <c r="P104" s="533"/>
      <c r="Q104" s="534"/>
      <c r="R104" s="226"/>
      <c r="S104" s="300"/>
      <c r="T104" s="135"/>
      <c r="U104" s="317"/>
      <c r="V104" s="300"/>
      <c r="W104" s="135"/>
      <c r="X104" s="134"/>
      <c r="Y104" s="136"/>
      <c r="Z104" s="136"/>
      <c r="AA104" s="136"/>
      <c r="AB104" s="214"/>
      <c r="AE104" s="533"/>
      <c r="AF104" s="534"/>
      <c r="AG104" s="226"/>
      <c r="AH104" s="300"/>
      <c r="AI104" s="135"/>
      <c r="AJ104" s="163"/>
      <c r="AK104" s="300"/>
      <c r="AL104" s="135"/>
      <c r="AM104" s="134"/>
      <c r="AN104" s="136"/>
      <c r="AO104" s="136"/>
      <c r="AP104" s="136"/>
      <c r="AQ104" s="214"/>
    </row>
    <row r="105" spans="1:43">
      <c r="A105" s="533"/>
      <c r="B105" s="534"/>
      <c r="C105" s="226"/>
      <c r="D105" s="134"/>
      <c r="E105" s="135"/>
      <c r="F105" s="163" t="s">
        <v>1124</v>
      </c>
      <c r="G105" s="228" t="s">
        <v>1125</v>
      </c>
      <c r="H105" s="135">
        <f>'2567-ตรี'!H1153</f>
        <v>1.5</v>
      </c>
      <c r="I105" s="134"/>
      <c r="J105" s="136"/>
      <c r="K105" s="136"/>
      <c r="L105" s="136"/>
      <c r="M105" s="214"/>
      <c r="P105" s="533"/>
      <c r="Q105" s="534"/>
      <c r="R105" s="317"/>
      <c r="S105" s="300"/>
      <c r="T105" s="135"/>
      <c r="U105" s="317"/>
      <c r="V105" s="300"/>
      <c r="W105" s="135"/>
      <c r="X105" s="134"/>
      <c r="Y105" s="136"/>
      <c r="Z105" s="136"/>
      <c r="AA105" s="136"/>
      <c r="AB105" s="214"/>
      <c r="AE105" s="533"/>
      <c r="AF105" s="534"/>
      <c r="AG105" s="226"/>
      <c r="AH105" s="300"/>
      <c r="AI105" s="135"/>
      <c r="AJ105" s="163"/>
      <c r="AK105" s="300"/>
      <c r="AL105" s="135"/>
      <c r="AM105" s="134"/>
      <c r="AN105" s="136"/>
      <c r="AO105" s="136"/>
      <c r="AP105" s="136"/>
      <c r="AQ105" s="214"/>
    </row>
    <row r="106" spans="1:43">
      <c r="A106" s="533"/>
      <c r="B106" s="534"/>
      <c r="C106" s="226"/>
      <c r="D106" s="134"/>
      <c r="E106" s="135"/>
      <c r="F106" s="163" t="s">
        <v>1126</v>
      </c>
      <c r="G106" s="228" t="s">
        <v>1127</v>
      </c>
      <c r="H106" s="135">
        <f>'2567-ตรี'!H1208</f>
        <v>0.75</v>
      </c>
      <c r="I106" s="134"/>
      <c r="J106" s="136"/>
      <c r="K106" s="136"/>
      <c r="L106" s="136"/>
      <c r="M106" s="214"/>
      <c r="P106" s="533"/>
      <c r="Q106" s="534"/>
      <c r="R106" s="317"/>
      <c r="S106" s="300"/>
      <c r="T106" s="135"/>
      <c r="U106" s="317"/>
      <c r="V106" s="300"/>
      <c r="W106" s="135"/>
      <c r="X106" s="134"/>
      <c r="Y106" s="136"/>
      <c r="Z106" s="136"/>
      <c r="AA106" s="136"/>
      <c r="AB106" s="214"/>
      <c r="AE106" s="533"/>
      <c r="AF106" s="534"/>
      <c r="AG106" s="226"/>
      <c r="AH106" s="300"/>
      <c r="AI106" s="135"/>
      <c r="AJ106" s="163"/>
      <c r="AK106" s="300"/>
      <c r="AL106" s="135"/>
      <c r="AM106" s="134"/>
      <c r="AN106" s="136"/>
      <c r="AO106" s="136"/>
      <c r="AP106" s="136"/>
      <c r="AQ106" s="214"/>
    </row>
    <row r="107" spans="1:43">
      <c r="A107" s="533"/>
      <c r="B107" s="534"/>
      <c r="C107" s="158"/>
      <c r="D107" s="136"/>
      <c r="E107" s="135"/>
      <c r="F107" s="158"/>
      <c r="G107" s="229"/>
      <c r="H107" s="137"/>
      <c r="I107" s="134"/>
      <c r="J107" s="136"/>
      <c r="K107" s="239">
        <f>J108/G3</f>
        <v>1.9324847499999998</v>
      </c>
      <c r="L107" s="136"/>
      <c r="M107" s="214"/>
      <c r="P107" s="533"/>
      <c r="Q107" s="534"/>
      <c r="R107" s="158"/>
      <c r="S107" s="316"/>
      <c r="T107" s="135"/>
      <c r="U107" s="158"/>
      <c r="V107" s="316"/>
      <c r="W107" s="316"/>
      <c r="X107" s="134"/>
      <c r="Y107" s="136"/>
      <c r="Z107" s="239">
        <f>Y108/V3</f>
        <v>0.45832499999999998</v>
      </c>
      <c r="AA107" s="136"/>
      <c r="AB107" s="214"/>
      <c r="AE107" s="533"/>
      <c r="AF107" s="534"/>
      <c r="AG107" s="158"/>
      <c r="AH107" s="316"/>
      <c r="AI107" s="135"/>
      <c r="AJ107" s="158"/>
      <c r="AK107" s="316"/>
      <c r="AL107" s="137"/>
      <c r="AM107" s="134"/>
      <c r="AN107" s="136"/>
      <c r="AO107" s="239">
        <f>AN108/AK3</f>
        <v>0</v>
      </c>
      <c r="AP107" s="136"/>
      <c r="AQ107" s="214"/>
    </row>
    <row r="108" spans="1:43">
      <c r="A108" s="533"/>
      <c r="B108" s="534"/>
      <c r="C108" s="158"/>
      <c r="D108" s="235" t="s">
        <v>974</v>
      </c>
      <c r="E108" s="236">
        <f>SUM(E99:E107)</f>
        <v>1.256664</v>
      </c>
      <c r="F108" s="237"/>
      <c r="G108" s="238" t="s">
        <v>974</v>
      </c>
      <c r="H108" s="236">
        <f>SUM(H99:H107)</f>
        <v>6.4732749999999992</v>
      </c>
      <c r="I108" s="134"/>
      <c r="J108" s="136">
        <f>SUM(E108,H108)</f>
        <v>7.729938999999999</v>
      </c>
      <c r="K108" s="136">
        <f>IF(J108&gt;$G$3,1,(J108/$G$3))</f>
        <v>1</v>
      </c>
      <c r="L108" s="134"/>
      <c r="M108" s="246" t="str">
        <f>IF(J108&gt;4,"Overloaded","OK")</f>
        <v>Overloaded</v>
      </c>
      <c r="P108" s="533"/>
      <c r="Q108" s="534"/>
      <c r="R108" s="158"/>
      <c r="S108" s="367" t="s">
        <v>974</v>
      </c>
      <c r="T108" s="236">
        <f>SUM(T99:T107)</f>
        <v>1.8332999999999999</v>
      </c>
      <c r="U108" s="237"/>
      <c r="V108" s="367" t="s">
        <v>974</v>
      </c>
      <c r="W108" s="236">
        <f>SUM(W99:W107)</f>
        <v>0</v>
      </c>
      <c r="X108" s="134"/>
      <c r="Y108" s="136">
        <f>SUM(T108,W108)</f>
        <v>1.8332999999999999</v>
      </c>
      <c r="Z108" s="136">
        <f>IF(Y108&gt;$G$3,1,(Y108/$G$3))</f>
        <v>0.45832499999999998</v>
      </c>
      <c r="AA108" s="134"/>
      <c r="AB108" s="245" t="str">
        <f>IF(Y108&gt;4,"Overloaded","OK")</f>
        <v>OK</v>
      </c>
      <c r="AE108" s="533"/>
      <c r="AF108" s="534"/>
      <c r="AG108" s="158"/>
      <c r="AH108" s="367" t="s">
        <v>974</v>
      </c>
      <c r="AI108" s="236">
        <f>SUM(AI99:AI107)</f>
        <v>0</v>
      </c>
      <c r="AJ108" s="237"/>
      <c r="AK108" s="367" t="s">
        <v>974</v>
      </c>
      <c r="AL108" s="236">
        <f>SUM(AL99:AL107)</f>
        <v>0</v>
      </c>
      <c r="AM108" s="134"/>
      <c r="AN108" s="136">
        <f>SUM(AI108,AL108)</f>
        <v>0</v>
      </c>
      <c r="AO108" s="136">
        <f>IF(AN108&gt;$G$3,1,(AN108/$G$3))</f>
        <v>0</v>
      </c>
      <c r="AP108" s="134"/>
      <c r="AQ108" s="246" t="str">
        <f>IF(AN108&gt;4,"Overloaded","OK")</f>
        <v>OK</v>
      </c>
    </row>
    <row r="109" spans="1:43" ht="18" customHeight="1">
      <c r="A109" s="533" t="s">
        <v>1034</v>
      </c>
      <c r="B109" s="534" t="s">
        <v>1031</v>
      </c>
      <c r="C109" s="163" t="s">
        <v>174</v>
      </c>
      <c r="D109" s="134" t="s">
        <v>173</v>
      </c>
      <c r="E109" s="135">
        <f>'2567-ตรี'!H226</f>
        <v>2.7489000000000003E-2</v>
      </c>
      <c r="F109" s="163" t="s">
        <v>438</v>
      </c>
      <c r="G109" s="228" t="s">
        <v>437</v>
      </c>
      <c r="H109" s="135">
        <f>'2567-ตรี'!H1076</f>
        <v>0.25005000000000005</v>
      </c>
      <c r="I109" s="134"/>
      <c r="J109" s="136"/>
      <c r="K109" s="136"/>
      <c r="L109" s="134"/>
      <c r="M109" s="213"/>
      <c r="P109" s="533" t="s">
        <v>1034</v>
      </c>
      <c r="Q109" s="534" t="s">
        <v>1031</v>
      </c>
      <c r="R109" s="229" t="s">
        <v>649</v>
      </c>
      <c r="S109" s="316" t="s">
        <v>1299</v>
      </c>
      <c r="T109" s="135">
        <f>'2567-โท'!H62</f>
        <v>1.5</v>
      </c>
      <c r="U109" s="229" t="s">
        <v>649</v>
      </c>
      <c r="V109" s="316" t="s">
        <v>1299</v>
      </c>
      <c r="W109" s="135">
        <f>'2567-โท'!H210</f>
        <v>1.5</v>
      </c>
      <c r="X109" s="134"/>
      <c r="Y109" s="136"/>
      <c r="Z109" s="136"/>
      <c r="AA109" s="134"/>
      <c r="AB109" s="213"/>
      <c r="AE109" s="533" t="s">
        <v>1034</v>
      </c>
      <c r="AF109" s="534" t="s">
        <v>1031</v>
      </c>
      <c r="AG109" s="163"/>
      <c r="AH109" s="300"/>
      <c r="AI109" s="135"/>
      <c r="AJ109" s="163"/>
      <c r="AK109" s="300"/>
      <c r="AL109" s="135"/>
      <c r="AM109" s="134"/>
      <c r="AN109" s="136"/>
      <c r="AO109" s="136"/>
      <c r="AP109" s="134"/>
      <c r="AQ109" s="213"/>
    </row>
    <row r="110" spans="1:43">
      <c r="A110" s="533"/>
      <c r="B110" s="534"/>
      <c r="C110" s="163" t="s">
        <v>183</v>
      </c>
      <c r="D110" s="134" t="s">
        <v>182</v>
      </c>
      <c r="E110" s="135">
        <f>'2567-ตรี'!H313</f>
        <v>0.1875</v>
      </c>
      <c r="F110" s="163" t="s">
        <v>183</v>
      </c>
      <c r="G110" s="228" t="s">
        <v>182</v>
      </c>
      <c r="H110" s="135">
        <f>'2567-ตรี'!H1024</f>
        <v>0.1875</v>
      </c>
      <c r="I110" s="134"/>
      <c r="J110" s="136"/>
      <c r="K110" s="136"/>
      <c r="L110" s="136"/>
      <c r="M110" s="214"/>
      <c r="P110" s="533"/>
      <c r="Q110" s="534"/>
      <c r="R110" s="136" t="s">
        <v>624</v>
      </c>
      <c r="S110" s="316" t="s">
        <v>1300</v>
      </c>
      <c r="T110" s="135">
        <f>'2567-โท'!H98</f>
        <v>0.33329999999999999</v>
      </c>
      <c r="U110" s="136" t="s">
        <v>717</v>
      </c>
      <c r="V110" s="316" t="s">
        <v>1301</v>
      </c>
      <c r="W110" s="135">
        <f>'2567-โท'!H212</f>
        <v>1.5</v>
      </c>
      <c r="X110" s="134"/>
      <c r="Y110" s="136"/>
      <c r="Z110" s="136"/>
      <c r="AA110" s="136"/>
      <c r="AB110" s="214"/>
      <c r="AE110" s="533"/>
      <c r="AF110" s="534"/>
      <c r="AG110" s="163"/>
      <c r="AH110" s="300"/>
      <c r="AI110" s="135"/>
      <c r="AJ110" s="163"/>
      <c r="AK110" s="300"/>
      <c r="AL110" s="135"/>
      <c r="AM110" s="134"/>
      <c r="AN110" s="136"/>
      <c r="AO110" s="136"/>
      <c r="AP110" s="136"/>
      <c r="AQ110" s="214"/>
    </row>
    <row r="111" spans="1:43">
      <c r="A111" s="533"/>
      <c r="B111" s="534"/>
      <c r="C111" s="163" t="s">
        <v>293</v>
      </c>
      <c r="D111" s="134" t="s">
        <v>1114</v>
      </c>
      <c r="E111" s="135">
        <f>'2567-ตรี'!H521</f>
        <v>4.1675000000000004E-2</v>
      </c>
      <c r="F111" s="163" t="s">
        <v>296</v>
      </c>
      <c r="G111" s="229" t="s">
        <v>1129</v>
      </c>
      <c r="H111" s="135">
        <f>'2567-ตรี'!H1269</f>
        <v>0.25</v>
      </c>
      <c r="I111" s="134"/>
      <c r="J111" s="136"/>
      <c r="K111" s="136"/>
      <c r="L111" s="136"/>
      <c r="M111" s="214"/>
      <c r="P111" s="533"/>
      <c r="Q111" s="534"/>
      <c r="R111" s="159"/>
      <c r="S111" s="316"/>
      <c r="T111" s="135"/>
      <c r="U111" s="317" t="s">
        <v>719</v>
      </c>
      <c r="V111" s="300" t="s">
        <v>718</v>
      </c>
      <c r="W111" s="135">
        <f>'2567-โท'!H214</f>
        <v>1.5</v>
      </c>
      <c r="X111" s="134"/>
      <c r="Y111" s="136"/>
      <c r="Z111" s="136"/>
      <c r="AA111" s="136"/>
      <c r="AB111" s="214"/>
      <c r="AE111" s="533"/>
      <c r="AF111" s="534"/>
      <c r="AG111" s="163"/>
      <c r="AH111" s="300"/>
      <c r="AI111" s="135"/>
      <c r="AJ111" s="163"/>
      <c r="AK111" s="316"/>
      <c r="AL111" s="135"/>
      <c r="AM111" s="134"/>
      <c r="AN111" s="136"/>
      <c r="AO111" s="136"/>
      <c r="AP111" s="136"/>
      <c r="AQ111" s="214"/>
    </row>
    <row r="112" spans="1:43">
      <c r="A112" s="533"/>
      <c r="B112" s="534"/>
      <c r="C112" s="163" t="s">
        <v>299</v>
      </c>
      <c r="D112" s="136" t="s">
        <v>1116</v>
      </c>
      <c r="E112" s="135">
        <f>'2567-ตรี'!H567</f>
        <v>0.5</v>
      </c>
      <c r="F112" s="163" t="s">
        <v>474</v>
      </c>
      <c r="G112" s="228" t="s">
        <v>1035</v>
      </c>
      <c r="H112" s="135">
        <f>'2567-ตรี'!H1143</f>
        <v>1.5</v>
      </c>
      <c r="I112" s="134"/>
      <c r="J112" s="136"/>
      <c r="K112" s="136"/>
      <c r="L112" s="136"/>
      <c r="M112" s="214"/>
      <c r="P112" s="533"/>
      <c r="Q112" s="534"/>
      <c r="R112" s="317"/>
      <c r="S112" s="316"/>
      <c r="T112" s="316"/>
      <c r="U112" s="136" t="s">
        <v>723</v>
      </c>
      <c r="V112" s="316" t="s">
        <v>1302</v>
      </c>
      <c r="W112" s="135">
        <f>'2567-โท'!H222</f>
        <v>1.5</v>
      </c>
      <c r="X112" s="134"/>
      <c r="Y112" s="136"/>
      <c r="Z112" s="136"/>
      <c r="AA112" s="136"/>
      <c r="AB112" s="214"/>
      <c r="AE112" s="533"/>
      <c r="AF112" s="534"/>
      <c r="AG112" s="163"/>
      <c r="AH112" s="316"/>
      <c r="AI112" s="135"/>
      <c r="AJ112" s="163"/>
      <c r="AK112" s="300"/>
      <c r="AL112" s="135"/>
      <c r="AM112" s="134"/>
      <c r="AN112" s="136"/>
      <c r="AO112" s="136"/>
      <c r="AP112" s="136"/>
      <c r="AQ112" s="214"/>
    </row>
    <row r="113" spans="1:43">
      <c r="A113" s="533"/>
      <c r="B113" s="534"/>
      <c r="C113" s="163"/>
      <c r="D113" s="136"/>
      <c r="E113" s="135"/>
      <c r="F113" s="163" t="s">
        <v>293</v>
      </c>
      <c r="G113" s="228" t="s">
        <v>292</v>
      </c>
      <c r="H113" s="135">
        <f>'2567-ตรี'!H1262</f>
        <v>3.5725E-2</v>
      </c>
      <c r="I113" s="134"/>
      <c r="J113" s="136"/>
      <c r="K113" s="136"/>
      <c r="L113" s="136"/>
      <c r="M113" s="214"/>
      <c r="P113" s="533"/>
      <c r="Q113" s="534"/>
      <c r="R113" s="317"/>
      <c r="S113" s="316"/>
      <c r="T113" s="316"/>
      <c r="U113" s="317" t="s">
        <v>621</v>
      </c>
      <c r="V113" s="300" t="s">
        <v>1292</v>
      </c>
      <c r="W113" s="135">
        <f>'2567-โท'!H226</f>
        <v>0.5</v>
      </c>
      <c r="X113" s="134"/>
      <c r="Y113" s="136"/>
      <c r="Z113" s="136"/>
      <c r="AA113" s="136"/>
      <c r="AB113" s="214"/>
      <c r="AE113" s="533"/>
      <c r="AF113" s="534"/>
      <c r="AG113" s="163"/>
      <c r="AH113" s="316"/>
      <c r="AI113" s="135"/>
      <c r="AJ113" s="163"/>
      <c r="AK113" s="300"/>
      <c r="AL113" s="135"/>
      <c r="AM113" s="134"/>
      <c r="AN113" s="136"/>
      <c r="AO113" s="136"/>
      <c r="AP113" s="136"/>
      <c r="AQ113" s="214"/>
    </row>
    <row r="114" spans="1:43">
      <c r="A114" s="533"/>
      <c r="B114" s="534"/>
      <c r="C114" s="163"/>
      <c r="D114" s="136"/>
      <c r="E114" s="135"/>
      <c r="F114" s="163" t="s">
        <v>91</v>
      </c>
      <c r="G114" s="229">
        <v>10100416</v>
      </c>
      <c r="H114" s="135">
        <f>'2567-ตรี'!H813</f>
        <v>1.5</v>
      </c>
      <c r="I114" s="134"/>
      <c r="J114" s="136"/>
      <c r="K114" s="136"/>
      <c r="L114" s="136"/>
      <c r="M114" s="214"/>
      <c r="P114" s="533"/>
      <c r="Q114" s="534"/>
      <c r="R114" s="317"/>
      <c r="S114" s="300"/>
      <c r="T114" s="135"/>
      <c r="U114" s="317"/>
      <c r="V114" s="316"/>
      <c r="W114" s="135"/>
      <c r="X114" s="134"/>
      <c r="Y114" s="136"/>
      <c r="Z114" s="136"/>
      <c r="AA114" s="136"/>
      <c r="AB114" s="214"/>
      <c r="AE114" s="533"/>
      <c r="AF114" s="534"/>
      <c r="AG114" s="163"/>
      <c r="AH114" s="316"/>
      <c r="AI114" s="135"/>
      <c r="AJ114" s="163"/>
      <c r="AK114" s="316"/>
      <c r="AL114" s="135"/>
      <c r="AM114" s="134"/>
      <c r="AN114" s="136"/>
      <c r="AO114" s="136"/>
      <c r="AP114" s="136"/>
      <c r="AQ114" s="214"/>
    </row>
    <row r="115" spans="1:43">
      <c r="A115" s="533"/>
      <c r="B115" s="534"/>
      <c r="C115" s="163"/>
      <c r="D115" s="136"/>
      <c r="E115" s="135"/>
      <c r="F115" s="163" t="s">
        <v>533</v>
      </c>
      <c r="G115" s="229" t="s">
        <v>1128</v>
      </c>
      <c r="H115" s="135">
        <f>'2567-ตรี'!H1259</f>
        <v>1.5</v>
      </c>
      <c r="I115" s="134"/>
      <c r="J115" s="136"/>
      <c r="K115" s="136"/>
      <c r="L115" s="136"/>
      <c r="M115" s="214"/>
      <c r="P115" s="533"/>
      <c r="Q115" s="534"/>
      <c r="R115" s="317"/>
      <c r="S115" s="300"/>
      <c r="T115" s="135"/>
      <c r="U115" s="317"/>
      <c r="V115" s="300"/>
      <c r="W115" s="135"/>
      <c r="X115" s="134"/>
      <c r="Y115" s="136"/>
      <c r="Z115" s="136"/>
      <c r="AA115" s="136"/>
      <c r="AB115" s="214"/>
      <c r="AE115" s="533"/>
      <c r="AF115" s="534"/>
      <c r="AG115" s="163"/>
      <c r="AH115" s="316"/>
      <c r="AI115" s="135"/>
      <c r="AJ115" s="163"/>
      <c r="AK115" s="316"/>
      <c r="AL115" s="135"/>
      <c r="AM115" s="134"/>
      <c r="AN115" s="136"/>
      <c r="AO115" s="136"/>
      <c r="AP115" s="136"/>
      <c r="AQ115" s="214"/>
    </row>
    <row r="116" spans="1:43">
      <c r="A116" s="533"/>
      <c r="B116" s="534"/>
      <c r="C116" s="158"/>
      <c r="D116" s="136"/>
      <c r="E116" s="135"/>
      <c r="F116" s="158"/>
      <c r="G116" s="229"/>
      <c r="H116" s="137"/>
      <c r="I116" s="134"/>
      <c r="J116" s="136"/>
      <c r="K116" s="239">
        <f>J117/G3</f>
        <v>1.4949847499999998</v>
      </c>
      <c r="L116" s="136"/>
      <c r="M116" s="214"/>
      <c r="P116" s="533"/>
      <c r="Q116" s="534"/>
      <c r="R116" s="317"/>
      <c r="S116" s="300"/>
      <c r="T116" s="135"/>
      <c r="U116" s="317"/>
      <c r="V116" s="300"/>
      <c r="W116" s="316"/>
      <c r="X116" s="134"/>
      <c r="Y116" s="136"/>
      <c r="Z116" s="239">
        <f>Y117/V3</f>
        <v>1.625</v>
      </c>
      <c r="AA116" s="136"/>
      <c r="AB116" s="214"/>
      <c r="AE116" s="533"/>
      <c r="AF116" s="534"/>
      <c r="AG116" s="158"/>
      <c r="AH116" s="316"/>
      <c r="AI116" s="135"/>
      <c r="AJ116" s="158"/>
      <c r="AK116" s="316"/>
      <c r="AL116" s="137"/>
      <c r="AM116" s="134"/>
      <c r="AN116" s="136"/>
      <c r="AO116" s="239">
        <f>AN117/AK3</f>
        <v>0</v>
      </c>
      <c r="AP116" s="136"/>
      <c r="AQ116" s="214"/>
    </row>
    <row r="117" spans="1:43">
      <c r="A117" s="533"/>
      <c r="B117" s="534"/>
      <c r="C117" s="158"/>
      <c r="D117" s="235" t="s">
        <v>974</v>
      </c>
      <c r="E117" s="236">
        <f>SUM(E109:E116)</f>
        <v>0.756664</v>
      </c>
      <c r="F117" s="237"/>
      <c r="G117" s="238" t="s">
        <v>974</v>
      </c>
      <c r="H117" s="236">
        <f>SUM(H109:H116)</f>
        <v>5.2232749999999992</v>
      </c>
      <c r="I117" s="134"/>
      <c r="J117" s="136">
        <f>SUM(E117,H117)</f>
        <v>5.979938999999999</v>
      </c>
      <c r="K117" s="136">
        <f>IF(J117&gt;$G$3,1,(J117/$G$3))</f>
        <v>1</v>
      </c>
      <c r="L117" s="134"/>
      <c r="M117" s="246" t="str">
        <f>IF(J117&gt;4,"Overloaded","OK")</f>
        <v>Overloaded</v>
      </c>
      <c r="P117" s="533"/>
      <c r="Q117" s="534"/>
      <c r="R117" s="158"/>
      <c r="S117" s="367" t="s">
        <v>974</v>
      </c>
      <c r="T117" s="236">
        <f>SUM(T112:T116)</f>
        <v>0</v>
      </c>
      <c r="U117" s="237"/>
      <c r="V117" s="367" t="s">
        <v>974</v>
      </c>
      <c r="W117" s="236">
        <f>SUM(W109:W116)</f>
        <v>6.5</v>
      </c>
      <c r="X117" s="134"/>
      <c r="Y117" s="136">
        <f>SUM(T117,W117)</f>
        <v>6.5</v>
      </c>
      <c r="Z117" s="136">
        <f>IF(Y117&gt;$G$3,1,(Y117/$G$3))</f>
        <v>1</v>
      </c>
      <c r="AA117" s="134"/>
      <c r="AB117" s="246" t="str">
        <f>IF(Y117&gt;4,"Overloaded","OK")</f>
        <v>Overloaded</v>
      </c>
      <c r="AE117" s="533"/>
      <c r="AF117" s="534"/>
      <c r="AG117" s="158"/>
      <c r="AH117" s="367" t="s">
        <v>974</v>
      </c>
      <c r="AI117" s="236">
        <f>SUM(AI109:AI116)</f>
        <v>0</v>
      </c>
      <c r="AJ117" s="237"/>
      <c r="AK117" s="367" t="s">
        <v>974</v>
      </c>
      <c r="AL117" s="236">
        <f>SUM(AL109:AL116)</f>
        <v>0</v>
      </c>
      <c r="AM117" s="134"/>
      <c r="AN117" s="136">
        <f>SUM(AI117,AL117)</f>
        <v>0</v>
      </c>
      <c r="AO117" s="136">
        <f>IF(AN117&gt;$G$3,1,(AN117/$G$3))</f>
        <v>0</v>
      </c>
      <c r="AP117" s="134"/>
      <c r="AQ117" s="246" t="str">
        <f>IF(AN117&gt;4,"Overloaded","OK")</f>
        <v>OK</v>
      </c>
    </row>
    <row r="118" spans="1:43">
      <c r="A118" s="535" t="s">
        <v>1036</v>
      </c>
      <c r="B118" s="535"/>
      <c r="C118" s="535"/>
      <c r="D118" s="535"/>
      <c r="E118" s="535"/>
      <c r="F118" s="535"/>
      <c r="G118" s="535"/>
      <c r="H118" s="535"/>
      <c r="I118" s="535"/>
      <c r="J118" s="535"/>
      <c r="K118" s="535"/>
      <c r="L118" s="535"/>
      <c r="M118" s="535"/>
      <c r="P118" s="535" t="s">
        <v>1036</v>
      </c>
      <c r="Q118" s="535"/>
      <c r="R118" s="535"/>
      <c r="S118" s="535"/>
      <c r="T118" s="535"/>
      <c r="U118" s="535"/>
      <c r="V118" s="535"/>
      <c r="W118" s="535"/>
      <c r="X118" s="535"/>
      <c r="Y118" s="535"/>
      <c r="Z118" s="535"/>
      <c r="AA118" s="535"/>
      <c r="AB118" s="535"/>
      <c r="AE118" s="535" t="s">
        <v>1036</v>
      </c>
      <c r="AF118" s="535"/>
      <c r="AG118" s="535"/>
      <c r="AH118" s="535"/>
      <c r="AI118" s="535"/>
      <c r="AJ118" s="535"/>
      <c r="AK118" s="535"/>
      <c r="AL118" s="535"/>
      <c r="AM118" s="535"/>
      <c r="AN118" s="535"/>
      <c r="AO118" s="535"/>
      <c r="AP118" s="535"/>
      <c r="AQ118" s="535"/>
    </row>
    <row r="119" spans="1:43" ht="18" customHeight="1">
      <c r="A119" s="533" t="s">
        <v>1037</v>
      </c>
      <c r="B119" s="534"/>
      <c r="C119" s="163" t="s">
        <v>79</v>
      </c>
      <c r="D119" s="134" t="s">
        <v>1130</v>
      </c>
      <c r="E119" s="135">
        <f>'2567-ตรี'!H56</f>
        <v>0.5</v>
      </c>
      <c r="F119" s="158"/>
      <c r="G119" s="228"/>
      <c r="H119" s="135"/>
      <c r="I119" s="134"/>
      <c r="J119" s="136"/>
      <c r="K119" s="136"/>
      <c r="L119" s="134"/>
      <c r="M119" s="213"/>
      <c r="P119" s="533" t="s">
        <v>1037</v>
      </c>
      <c r="Q119" s="534"/>
      <c r="R119" s="163"/>
      <c r="S119" s="300"/>
      <c r="T119" s="135"/>
      <c r="U119" s="158"/>
      <c r="V119" s="300"/>
      <c r="W119" s="135"/>
      <c r="X119" s="134"/>
      <c r="Y119" s="136"/>
      <c r="Z119" s="136"/>
      <c r="AA119" s="134"/>
      <c r="AB119" s="213"/>
      <c r="AE119" s="533" t="s">
        <v>1037</v>
      </c>
      <c r="AF119" s="534"/>
      <c r="AG119" s="163"/>
      <c r="AH119" s="300"/>
      <c r="AI119" s="135"/>
      <c r="AJ119" s="158"/>
      <c r="AK119" s="300"/>
      <c r="AL119" s="135"/>
      <c r="AM119" s="134"/>
      <c r="AN119" s="136"/>
      <c r="AO119" s="136"/>
      <c r="AP119" s="134"/>
      <c r="AQ119" s="213"/>
    </row>
    <row r="120" spans="1:43">
      <c r="A120" s="533"/>
      <c r="B120" s="534"/>
      <c r="C120" s="163" t="s">
        <v>246</v>
      </c>
      <c r="D120" s="136" t="s">
        <v>1136</v>
      </c>
      <c r="E120" s="135">
        <f>'2567-ตรี'!H456</f>
        <v>1</v>
      </c>
      <c r="F120" s="158"/>
      <c r="G120" s="228"/>
      <c r="H120" s="135"/>
      <c r="I120" s="134"/>
      <c r="J120" s="136"/>
      <c r="K120" s="136"/>
      <c r="L120" s="136"/>
      <c r="M120" s="214"/>
      <c r="P120" s="533"/>
      <c r="Q120" s="534"/>
      <c r="R120" s="163"/>
      <c r="S120" s="316"/>
      <c r="T120" s="135"/>
      <c r="U120" s="158"/>
      <c r="V120" s="300"/>
      <c r="W120" s="135"/>
      <c r="X120" s="134"/>
      <c r="Y120" s="136"/>
      <c r="Z120" s="136"/>
      <c r="AA120" s="136"/>
      <c r="AB120" s="214"/>
      <c r="AE120" s="533"/>
      <c r="AF120" s="534"/>
      <c r="AG120" s="163"/>
      <c r="AH120" s="316"/>
      <c r="AI120" s="135"/>
      <c r="AJ120" s="158"/>
      <c r="AK120" s="300"/>
      <c r="AL120" s="135"/>
      <c r="AM120" s="134"/>
      <c r="AN120" s="136"/>
      <c r="AO120" s="136"/>
      <c r="AP120" s="136"/>
      <c r="AQ120" s="214"/>
    </row>
    <row r="121" spans="1:43">
      <c r="A121" s="533"/>
      <c r="B121" s="534"/>
      <c r="C121" s="158"/>
      <c r="D121" s="136"/>
      <c r="E121" s="135"/>
      <c r="F121" s="158"/>
      <c r="G121" s="229"/>
      <c r="H121" s="137"/>
      <c r="I121" s="134"/>
      <c r="J121" s="136"/>
      <c r="K121" s="239">
        <f>J122/G3</f>
        <v>0.375</v>
      </c>
      <c r="L121" s="136"/>
      <c r="M121" s="214"/>
      <c r="P121" s="533"/>
      <c r="Q121" s="534"/>
      <c r="R121" s="158"/>
      <c r="S121" s="316"/>
      <c r="T121" s="135"/>
      <c r="U121" s="158"/>
      <c r="V121" s="316"/>
      <c r="W121" s="137"/>
      <c r="X121" s="134"/>
      <c r="Y121" s="136"/>
      <c r="Z121" s="239">
        <f>Y122/V3</f>
        <v>0</v>
      </c>
      <c r="AA121" s="136"/>
      <c r="AB121" s="214"/>
      <c r="AE121" s="533"/>
      <c r="AF121" s="534"/>
      <c r="AG121" s="158"/>
      <c r="AH121" s="316"/>
      <c r="AI121" s="135"/>
      <c r="AJ121" s="158"/>
      <c r="AK121" s="316"/>
      <c r="AL121" s="137"/>
      <c r="AM121" s="134"/>
      <c r="AN121" s="136"/>
      <c r="AO121" s="239">
        <f>AN122/AK3</f>
        <v>0</v>
      </c>
      <c r="AP121" s="136"/>
      <c r="AQ121" s="214"/>
    </row>
    <row r="122" spans="1:43">
      <c r="A122" s="533"/>
      <c r="B122" s="534"/>
      <c r="C122" s="158"/>
      <c r="D122" s="235" t="s">
        <v>974</v>
      </c>
      <c r="E122" s="236">
        <f>SUM(E119:E121)</f>
        <v>1.5</v>
      </c>
      <c r="F122" s="237"/>
      <c r="G122" s="238" t="s">
        <v>974</v>
      </c>
      <c r="H122" s="236">
        <f>SUM(H119:H121)</f>
        <v>0</v>
      </c>
      <c r="I122" s="134"/>
      <c r="J122" s="136">
        <f>SUM(E122,H122)</f>
        <v>1.5</v>
      </c>
      <c r="K122" s="136">
        <f>IF(J122&gt;$G$3,1,(J122/$G$3))</f>
        <v>0.375</v>
      </c>
      <c r="L122" s="134"/>
      <c r="M122" s="245" t="str">
        <f>IF(J122&gt;4,"Overloaded","OK")</f>
        <v>OK</v>
      </c>
      <c r="P122" s="533"/>
      <c r="Q122" s="534"/>
      <c r="R122" s="158"/>
      <c r="S122" s="367" t="s">
        <v>974</v>
      </c>
      <c r="T122" s="236">
        <f>SUM(T119:T121)</f>
        <v>0</v>
      </c>
      <c r="U122" s="237"/>
      <c r="V122" s="367" t="s">
        <v>974</v>
      </c>
      <c r="W122" s="236">
        <f>SUM(W119:W121)</f>
        <v>0</v>
      </c>
      <c r="X122" s="134"/>
      <c r="Y122" s="136">
        <f>SUM(T122,W122)</f>
        <v>0</v>
      </c>
      <c r="Z122" s="136">
        <f>IF(Y122&gt;$G$3,1,(Y122/$G$3))</f>
        <v>0</v>
      </c>
      <c r="AA122" s="134"/>
      <c r="AB122" s="245" t="str">
        <f>IF(Y122&gt;4,"Overloaded","OK")</f>
        <v>OK</v>
      </c>
      <c r="AE122" s="533"/>
      <c r="AF122" s="534"/>
      <c r="AG122" s="158"/>
      <c r="AH122" s="367" t="s">
        <v>974</v>
      </c>
      <c r="AI122" s="236">
        <f>SUM(AI119:AI121)</f>
        <v>0</v>
      </c>
      <c r="AJ122" s="237"/>
      <c r="AK122" s="367" t="s">
        <v>974</v>
      </c>
      <c r="AL122" s="236">
        <f>SUM(AL119:AL121)</f>
        <v>0</v>
      </c>
      <c r="AM122" s="134"/>
      <c r="AN122" s="136">
        <f>SUM(AI122,AL122)</f>
        <v>0</v>
      </c>
      <c r="AO122" s="136">
        <f>IF(AN122&gt;$G$3,1,(AN122/$G$3))</f>
        <v>0</v>
      </c>
      <c r="AP122" s="134"/>
      <c r="AQ122" s="245" t="str">
        <f>IF(AN122&gt;4,"Overloaded","OK")</f>
        <v>OK</v>
      </c>
    </row>
    <row r="123" spans="1:43" ht="18" customHeight="1">
      <c r="A123" s="533" t="s">
        <v>1038</v>
      </c>
      <c r="B123" s="534" t="s">
        <v>1039</v>
      </c>
      <c r="C123" s="163" t="s">
        <v>287</v>
      </c>
      <c r="D123" s="136" t="s">
        <v>1140</v>
      </c>
      <c r="E123" s="135">
        <f>'2567-ตรี'!H513</f>
        <v>1.5</v>
      </c>
      <c r="F123" s="163" t="s">
        <v>293</v>
      </c>
      <c r="G123" s="228" t="s">
        <v>386</v>
      </c>
      <c r="H123" s="135">
        <f>'2567-ตรี'!H832</f>
        <v>2.7774999999999998E-2</v>
      </c>
      <c r="I123" s="134"/>
      <c r="J123" s="136"/>
      <c r="K123" s="136"/>
      <c r="L123" s="134"/>
      <c r="M123" s="213"/>
      <c r="P123" s="533" t="s">
        <v>1038</v>
      </c>
      <c r="Q123" s="534" t="s">
        <v>1039</v>
      </c>
      <c r="R123" s="163"/>
      <c r="S123" s="316"/>
      <c r="T123" s="135"/>
      <c r="U123" s="163"/>
      <c r="V123" s="300"/>
      <c r="W123" s="135"/>
      <c r="X123" s="134"/>
      <c r="Y123" s="136"/>
      <c r="Z123" s="136"/>
      <c r="AA123" s="134"/>
      <c r="AB123" s="213"/>
      <c r="AE123" s="533" t="s">
        <v>1038</v>
      </c>
      <c r="AF123" s="534" t="s">
        <v>1039</v>
      </c>
      <c r="AG123" s="163"/>
      <c r="AH123" s="316"/>
      <c r="AI123" s="135"/>
      <c r="AJ123" s="163"/>
      <c r="AK123" s="300"/>
      <c r="AL123" s="135"/>
      <c r="AM123" s="134"/>
      <c r="AN123" s="136"/>
      <c r="AO123" s="136"/>
      <c r="AP123" s="134"/>
      <c r="AQ123" s="213"/>
    </row>
    <row r="124" spans="1:43" ht="18.75" customHeight="1">
      <c r="A124" s="533"/>
      <c r="B124" s="534"/>
      <c r="C124" s="163" t="s">
        <v>174</v>
      </c>
      <c r="D124" s="163" t="s">
        <v>1138</v>
      </c>
      <c r="E124" s="135">
        <f>'2567-ตรี'!H231</f>
        <v>2.7489000000000003E-2</v>
      </c>
      <c r="F124" s="163" t="s">
        <v>384</v>
      </c>
      <c r="G124" s="228" t="s">
        <v>1141</v>
      </c>
      <c r="H124" s="135">
        <f>'2567-ตรี'!H801</f>
        <v>1.5</v>
      </c>
      <c r="I124" s="134"/>
      <c r="J124" s="136"/>
      <c r="K124" s="136"/>
      <c r="L124" s="134"/>
      <c r="M124" s="214"/>
      <c r="P124" s="533"/>
      <c r="Q124" s="534"/>
      <c r="R124" s="163"/>
      <c r="S124" s="299"/>
      <c r="T124" s="135"/>
      <c r="U124" s="163"/>
      <c r="V124" s="300"/>
      <c r="W124" s="135"/>
      <c r="X124" s="134"/>
      <c r="Y124" s="136"/>
      <c r="Z124" s="136"/>
      <c r="AA124" s="134"/>
      <c r="AB124" s="214"/>
      <c r="AE124" s="533"/>
      <c r="AF124" s="534"/>
      <c r="AG124" s="163"/>
      <c r="AH124" s="299"/>
      <c r="AI124" s="135"/>
      <c r="AJ124" s="163"/>
      <c r="AK124" s="300"/>
      <c r="AL124" s="135"/>
      <c r="AM124" s="134"/>
      <c r="AN124" s="136"/>
      <c r="AO124" s="136"/>
      <c r="AP124" s="134"/>
      <c r="AQ124" s="214"/>
    </row>
    <row r="125" spans="1:43" ht="18.75" customHeight="1">
      <c r="A125" s="533"/>
      <c r="B125" s="534"/>
      <c r="C125" s="163" t="s">
        <v>268</v>
      </c>
      <c r="D125" s="163" t="s">
        <v>1139</v>
      </c>
      <c r="E125" s="135">
        <f>'2567-ตรี'!H488</f>
        <v>0.5</v>
      </c>
      <c r="F125" s="163" t="s">
        <v>174</v>
      </c>
      <c r="G125" s="228" t="s">
        <v>173</v>
      </c>
      <c r="H125" s="135">
        <f>'2567-ตรี'!H981</f>
        <v>8.2500000000000004E-2</v>
      </c>
      <c r="I125" s="134"/>
      <c r="J125" s="136"/>
      <c r="K125" s="136"/>
      <c r="L125" s="134"/>
      <c r="M125" s="214"/>
      <c r="P125" s="533"/>
      <c r="Q125" s="534"/>
      <c r="R125" s="163"/>
      <c r="S125" s="299"/>
      <c r="T125" s="135"/>
      <c r="U125" s="163"/>
      <c r="V125" s="300"/>
      <c r="W125" s="135"/>
      <c r="X125" s="134"/>
      <c r="Y125" s="136"/>
      <c r="Z125" s="136"/>
      <c r="AA125" s="134"/>
      <c r="AB125" s="214"/>
      <c r="AE125" s="533"/>
      <c r="AF125" s="534"/>
      <c r="AG125" s="163"/>
      <c r="AH125" s="299"/>
      <c r="AI125" s="135"/>
      <c r="AJ125" s="163"/>
      <c r="AK125" s="300"/>
      <c r="AL125" s="135"/>
      <c r="AM125" s="134"/>
      <c r="AN125" s="136"/>
      <c r="AO125" s="136"/>
      <c r="AP125" s="134"/>
      <c r="AQ125" s="214"/>
    </row>
    <row r="126" spans="1:43">
      <c r="A126" s="533"/>
      <c r="B126" s="534"/>
      <c r="C126" s="163" t="s">
        <v>279</v>
      </c>
      <c r="D126" s="134" t="s">
        <v>278</v>
      </c>
      <c r="E126" s="135">
        <f>'2567-ตรี'!H507</f>
        <v>0.5</v>
      </c>
      <c r="F126" s="163" t="s">
        <v>488</v>
      </c>
      <c r="G126" s="228" t="s">
        <v>1142</v>
      </c>
      <c r="H126" s="135">
        <f>'2567-ตรี'!H1176</f>
        <v>0.25005000000000005</v>
      </c>
      <c r="I126" s="134"/>
      <c r="J126" s="136"/>
      <c r="K126" s="136"/>
      <c r="L126" s="136"/>
      <c r="M126" s="214"/>
      <c r="P126" s="533"/>
      <c r="Q126" s="534"/>
      <c r="R126" s="163"/>
      <c r="S126" s="300"/>
      <c r="T126" s="135"/>
      <c r="U126" s="163"/>
      <c r="V126" s="300"/>
      <c r="W126" s="135"/>
      <c r="X126" s="134"/>
      <c r="Y126" s="136"/>
      <c r="Z126" s="136"/>
      <c r="AA126" s="136"/>
      <c r="AB126" s="214"/>
      <c r="AE126" s="533"/>
      <c r="AF126" s="534"/>
      <c r="AG126" s="163"/>
      <c r="AH126" s="300"/>
      <c r="AI126" s="135"/>
      <c r="AJ126" s="163"/>
      <c r="AK126" s="300"/>
      <c r="AL126" s="135"/>
      <c r="AM126" s="134"/>
      <c r="AN126" s="136"/>
      <c r="AO126" s="136"/>
      <c r="AP126" s="136"/>
      <c r="AQ126" s="214"/>
    </row>
    <row r="127" spans="1:43">
      <c r="A127" s="533"/>
      <c r="B127" s="534"/>
      <c r="C127" s="163" t="s">
        <v>289</v>
      </c>
      <c r="D127" s="134" t="s">
        <v>288</v>
      </c>
      <c r="E127" s="135">
        <f>'2567-ตรี'!H515</f>
        <v>1.5</v>
      </c>
      <c r="F127" s="163" t="s">
        <v>302</v>
      </c>
      <c r="G127" s="228" t="s">
        <v>301</v>
      </c>
      <c r="H127" s="135">
        <f>'2567-ตรี'!H1342</f>
        <v>1</v>
      </c>
      <c r="I127" s="134"/>
      <c r="J127" s="136"/>
      <c r="K127" s="136"/>
      <c r="L127" s="136"/>
      <c r="M127" s="214"/>
      <c r="P127" s="533"/>
      <c r="Q127" s="534"/>
      <c r="R127" s="163"/>
      <c r="S127" s="300"/>
      <c r="T127" s="135"/>
      <c r="U127" s="163"/>
      <c r="V127" s="300"/>
      <c r="W127" s="135"/>
      <c r="X127" s="134"/>
      <c r="Y127" s="136"/>
      <c r="Z127" s="136"/>
      <c r="AA127" s="136"/>
      <c r="AB127" s="214"/>
      <c r="AE127" s="533"/>
      <c r="AF127" s="534"/>
      <c r="AG127" s="163"/>
      <c r="AH127" s="300"/>
      <c r="AI127" s="135"/>
      <c r="AJ127" s="163"/>
      <c r="AK127" s="300"/>
      <c r="AL127" s="135"/>
      <c r="AM127" s="134"/>
      <c r="AN127" s="136"/>
      <c r="AO127" s="136"/>
      <c r="AP127" s="136"/>
      <c r="AQ127" s="214"/>
    </row>
    <row r="128" spans="1:43">
      <c r="A128" s="533"/>
      <c r="B128" s="534"/>
      <c r="C128" s="163" t="s">
        <v>264</v>
      </c>
      <c r="D128" s="134" t="s">
        <v>263</v>
      </c>
      <c r="E128" s="135">
        <f>'2567-ตรี'!H484</f>
        <v>0.49994999999999995</v>
      </c>
      <c r="F128" s="163" t="s">
        <v>515</v>
      </c>
      <c r="G128" s="231" t="s">
        <v>1143</v>
      </c>
      <c r="H128" s="135">
        <f>'2567-ตรี'!H1221</f>
        <v>0.75</v>
      </c>
      <c r="I128" s="134"/>
      <c r="J128" s="136"/>
      <c r="K128" s="136"/>
      <c r="L128" s="136"/>
      <c r="M128" s="214"/>
      <c r="P128" s="533"/>
      <c r="Q128" s="534"/>
      <c r="R128" s="163"/>
      <c r="S128" s="300"/>
      <c r="T128" s="135"/>
      <c r="U128" s="163"/>
      <c r="V128" s="299"/>
      <c r="W128" s="135"/>
      <c r="X128" s="134"/>
      <c r="Y128" s="136"/>
      <c r="Z128" s="136"/>
      <c r="AA128" s="136"/>
      <c r="AB128" s="214"/>
      <c r="AE128" s="533"/>
      <c r="AF128" s="534"/>
      <c r="AG128" s="163"/>
      <c r="AH128" s="300"/>
      <c r="AI128" s="135"/>
      <c r="AJ128" s="163"/>
      <c r="AK128" s="299"/>
      <c r="AL128" s="135"/>
      <c r="AM128" s="134"/>
      <c r="AN128" s="136"/>
      <c r="AO128" s="136"/>
      <c r="AP128" s="136"/>
      <c r="AQ128" s="214"/>
    </row>
    <row r="129" spans="1:43">
      <c r="A129" s="533"/>
      <c r="B129" s="534"/>
      <c r="C129" s="163" t="s">
        <v>270</v>
      </c>
      <c r="D129" s="134" t="s">
        <v>269</v>
      </c>
      <c r="E129" s="135">
        <f>'2567-ตรี'!H491</f>
        <v>1.5</v>
      </c>
      <c r="F129" s="163" t="s">
        <v>524</v>
      </c>
      <c r="G129" s="228" t="s">
        <v>523</v>
      </c>
      <c r="H129" s="135">
        <f>'2567-ตรี'!H1245</f>
        <v>1.5</v>
      </c>
      <c r="I129" s="134"/>
      <c r="J129" s="136"/>
      <c r="K129" s="136"/>
      <c r="L129" s="136"/>
      <c r="M129" s="214"/>
      <c r="P129" s="533"/>
      <c r="Q129" s="534"/>
      <c r="R129" s="163"/>
      <c r="S129" s="300"/>
      <c r="T129" s="135"/>
      <c r="U129" s="163"/>
      <c r="V129" s="300"/>
      <c r="W129" s="135"/>
      <c r="X129" s="134"/>
      <c r="Y129" s="136"/>
      <c r="Z129" s="136"/>
      <c r="AA129" s="136"/>
      <c r="AB129" s="214"/>
      <c r="AE129" s="533"/>
      <c r="AF129" s="534"/>
      <c r="AG129" s="163"/>
      <c r="AH129" s="300"/>
      <c r="AI129" s="135"/>
      <c r="AJ129" s="163"/>
      <c r="AK129" s="300"/>
      <c r="AL129" s="135"/>
      <c r="AM129" s="134"/>
      <c r="AN129" s="136"/>
      <c r="AO129" s="136"/>
      <c r="AP129" s="136"/>
      <c r="AQ129" s="214"/>
    </row>
    <row r="130" spans="1:43">
      <c r="A130" s="533"/>
      <c r="B130" s="534"/>
      <c r="C130" s="163" t="s">
        <v>272</v>
      </c>
      <c r="D130" s="134" t="s">
        <v>271</v>
      </c>
      <c r="E130" s="135">
        <f>'2567-ตรี'!H493</f>
        <v>1.5</v>
      </c>
      <c r="F130" s="163" t="s">
        <v>488</v>
      </c>
      <c r="G130" s="228" t="s">
        <v>1144</v>
      </c>
      <c r="H130" s="135">
        <f>'2567-ตรี'!H1476</f>
        <v>0.25005000000000005</v>
      </c>
      <c r="I130" s="134"/>
      <c r="J130" s="136"/>
      <c r="K130" s="136"/>
      <c r="L130" s="136"/>
      <c r="M130" s="214"/>
      <c r="P130" s="533"/>
      <c r="Q130" s="534"/>
      <c r="R130" s="163"/>
      <c r="S130" s="300"/>
      <c r="T130" s="135"/>
      <c r="U130" s="163"/>
      <c r="V130" s="300"/>
      <c r="W130" s="135"/>
      <c r="X130" s="134"/>
      <c r="Y130" s="136"/>
      <c r="Z130" s="136"/>
      <c r="AA130" s="136"/>
      <c r="AB130" s="214"/>
      <c r="AE130" s="533"/>
      <c r="AF130" s="534"/>
      <c r="AG130" s="163"/>
      <c r="AH130" s="300"/>
      <c r="AI130" s="135"/>
      <c r="AJ130" s="163"/>
      <c r="AK130" s="300"/>
      <c r="AL130" s="135"/>
      <c r="AM130" s="134"/>
      <c r="AN130" s="136"/>
      <c r="AO130" s="136"/>
      <c r="AP130" s="136"/>
      <c r="AQ130" s="214"/>
    </row>
    <row r="131" spans="1:43">
      <c r="A131" s="533"/>
      <c r="B131" s="534"/>
      <c r="C131" s="163"/>
      <c r="D131" s="134"/>
      <c r="E131" s="135"/>
      <c r="F131" s="163" t="s">
        <v>276</v>
      </c>
      <c r="G131" s="228" t="s">
        <v>275</v>
      </c>
      <c r="H131" s="135">
        <f>'2567-ตรี'!H1227</f>
        <v>0.125</v>
      </c>
      <c r="I131" s="134"/>
      <c r="J131" s="136"/>
      <c r="K131" s="136"/>
      <c r="L131" s="136"/>
      <c r="M131" s="214"/>
      <c r="P131" s="533"/>
      <c r="Q131" s="534"/>
      <c r="R131" s="163"/>
      <c r="S131" s="300"/>
      <c r="T131" s="135"/>
      <c r="U131" s="163"/>
      <c r="V131" s="300"/>
      <c r="W131" s="135"/>
      <c r="X131" s="134"/>
      <c r="Y131" s="136"/>
      <c r="Z131" s="136"/>
      <c r="AA131" s="136"/>
      <c r="AB131" s="214"/>
      <c r="AE131" s="533"/>
      <c r="AF131" s="534"/>
      <c r="AG131" s="163"/>
      <c r="AH131" s="300"/>
      <c r="AI131" s="135"/>
      <c r="AJ131" s="163"/>
      <c r="AK131" s="300"/>
      <c r="AL131" s="135"/>
      <c r="AM131" s="134"/>
      <c r="AN131" s="136"/>
      <c r="AO131" s="136"/>
      <c r="AP131" s="136"/>
      <c r="AQ131" s="214"/>
    </row>
    <row r="132" spans="1:43">
      <c r="A132" s="533"/>
      <c r="B132" s="534"/>
      <c r="C132" s="163"/>
      <c r="D132" s="136"/>
      <c r="E132" s="135"/>
      <c r="F132" s="163" t="s">
        <v>279</v>
      </c>
      <c r="G132" s="228" t="s">
        <v>278</v>
      </c>
      <c r="H132" s="135">
        <f>'2567-ตรี'!H1236</f>
        <v>0.5</v>
      </c>
      <c r="I132" s="134"/>
      <c r="J132" s="136"/>
      <c r="K132" s="136"/>
      <c r="L132" s="136"/>
      <c r="M132" s="214"/>
      <c r="P132" s="533"/>
      <c r="Q132" s="534"/>
      <c r="R132" s="163"/>
      <c r="S132" s="316"/>
      <c r="T132" s="135"/>
      <c r="U132" s="163"/>
      <c r="V132" s="300"/>
      <c r="W132" s="135"/>
      <c r="X132" s="134"/>
      <c r="Y132" s="136"/>
      <c r="Z132" s="136"/>
      <c r="AA132" s="136"/>
      <c r="AB132" s="214"/>
      <c r="AE132" s="533"/>
      <c r="AF132" s="534"/>
      <c r="AG132" s="163"/>
      <c r="AH132" s="316"/>
      <c r="AI132" s="135"/>
      <c r="AJ132" s="163"/>
      <c r="AK132" s="300"/>
      <c r="AL132" s="135"/>
      <c r="AM132" s="134"/>
      <c r="AN132" s="136"/>
      <c r="AO132" s="136"/>
      <c r="AP132" s="136"/>
      <c r="AQ132" s="214"/>
    </row>
    <row r="133" spans="1:43">
      <c r="A133" s="533"/>
      <c r="B133" s="534"/>
      <c r="C133" s="158"/>
      <c r="D133" s="136"/>
      <c r="E133" s="135"/>
      <c r="F133" s="158"/>
      <c r="G133" s="229"/>
      <c r="H133" s="137"/>
      <c r="I133" s="134"/>
      <c r="J133" s="136"/>
      <c r="K133" s="239">
        <f>J134/G3</f>
        <v>3.3782035000000001</v>
      </c>
      <c r="L133" s="136"/>
      <c r="M133" s="214"/>
      <c r="P133" s="533"/>
      <c r="Q133" s="534"/>
      <c r="R133" s="158"/>
      <c r="S133" s="316"/>
      <c r="T133" s="135"/>
      <c r="U133" s="158"/>
      <c r="V133" s="316"/>
      <c r="W133" s="137"/>
      <c r="X133" s="134"/>
      <c r="Y133" s="136"/>
      <c r="Z133" s="239">
        <f>Y134/V3</f>
        <v>0</v>
      </c>
      <c r="AA133" s="136"/>
      <c r="AB133" s="214"/>
      <c r="AE133" s="533"/>
      <c r="AF133" s="534"/>
      <c r="AG133" s="158"/>
      <c r="AH133" s="316"/>
      <c r="AI133" s="135"/>
      <c r="AJ133" s="158"/>
      <c r="AK133" s="316"/>
      <c r="AL133" s="137"/>
      <c r="AM133" s="134"/>
      <c r="AN133" s="136"/>
      <c r="AO133" s="239">
        <f>AN134/AK3</f>
        <v>0</v>
      </c>
      <c r="AP133" s="136"/>
      <c r="AQ133" s="214"/>
    </row>
    <row r="134" spans="1:43">
      <c r="A134" s="533"/>
      <c r="B134" s="534"/>
      <c r="C134" s="158"/>
      <c r="D134" s="235" t="s">
        <v>974</v>
      </c>
      <c r="E134" s="236">
        <f>SUM(E123:E133)</f>
        <v>7.5274390000000002</v>
      </c>
      <c r="F134" s="237"/>
      <c r="G134" s="238" t="s">
        <v>974</v>
      </c>
      <c r="H134" s="236">
        <f>SUM(H123:H133)</f>
        <v>5.9853750000000003</v>
      </c>
      <c r="I134" s="134"/>
      <c r="J134" s="136">
        <f>SUM(E134,H134)</f>
        <v>13.512814000000001</v>
      </c>
      <c r="K134" s="136">
        <f>IF(J134&gt;$G$3,1,(J134/$G$3))</f>
        <v>1</v>
      </c>
      <c r="L134" s="134"/>
      <c r="M134" s="246" t="str">
        <f>IF(J134&gt;4,"Overloaded","OK")</f>
        <v>Overloaded</v>
      </c>
      <c r="P134" s="533"/>
      <c r="Q134" s="534"/>
      <c r="R134" s="158"/>
      <c r="S134" s="367" t="s">
        <v>974</v>
      </c>
      <c r="T134" s="236">
        <f>SUM(T123:T133)</f>
        <v>0</v>
      </c>
      <c r="U134" s="237"/>
      <c r="V134" s="367" t="s">
        <v>974</v>
      </c>
      <c r="W134" s="236">
        <f>SUM(W123:W133)</f>
        <v>0</v>
      </c>
      <c r="X134" s="134"/>
      <c r="Y134" s="136">
        <f>SUM(T134,W134)</f>
        <v>0</v>
      </c>
      <c r="Z134" s="136">
        <f>IF(Y134&gt;$G$3,1,(Y134/$G$3))</f>
        <v>0</v>
      </c>
      <c r="AA134" s="134"/>
      <c r="AB134" s="245" t="str">
        <f>IF(Y134&gt;4,"Overloaded","OK")</f>
        <v>OK</v>
      </c>
      <c r="AE134" s="533"/>
      <c r="AF134" s="534"/>
      <c r="AG134" s="158"/>
      <c r="AH134" s="367" t="s">
        <v>974</v>
      </c>
      <c r="AI134" s="236">
        <f>SUM(AI123:AI133)</f>
        <v>0</v>
      </c>
      <c r="AJ134" s="237"/>
      <c r="AK134" s="367" t="s">
        <v>974</v>
      </c>
      <c r="AL134" s="236">
        <f>SUM(AL123:AL133)</f>
        <v>0</v>
      </c>
      <c r="AM134" s="134"/>
      <c r="AN134" s="136">
        <f>SUM(AI134,AL134)</f>
        <v>0</v>
      </c>
      <c r="AO134" s="136">
        <f>IF(AN134&gt;$G$3,1,(AN134/$G$3))</f>
        <v>0</v>
      </c>
      <c r="AP134" s="134"/>
      <c r="AQ134" s="246" t="str">
        <f>IF(AN134&gt;4,"Overloaded","OK")</f>
        <v>OK</v>
      </c>
    </row>
    <row r="135" spans="1:43" ht="18" customHeight="1">
      <c r="A135" s="533" t="s">
        <v>1040</v>
      </c>
      <c r="B135" s="534" t="s">
        <v>1041</v>
      </c>
      <c r="C135" s="163" t="s">
        <v>181</v>
      </c>
      <c r="D135" s="134" t="s">
        <v>180</v>
      </c>
      <c r="E135" s="135">
        <f>'2567-ตรี'!H286</f>
        <v>0.375</v>
      </c>
      <c r="F135" s="163" t="s">
        <v>302</v>
      </c>
      <c r="G135" s="228" t="s">
        <v>1109</v>
      </c>
      <c r="H135" s="135">
        <f>'2567-ตรี'!H1340</f>
        <v>1</v>
      </c>
      <c r="I135" s="134"/>
      <c r="J135" s="136"/>
      <c r="K135" s="136"/>
      <c r="L135" s="134"/>
      <c r="M135" s="213"/>
      <c r="P135" s="533" t="s">
        <v>1040</v>
      </c>
      <c r="Q135" s="534" t="s">
        <v>1041</v>
      </c>
      <c r="R135" s="163"/>
      <c r="S135" s="300"/>
      <c r="T135" s="135"/>
      <c r="U135" s="163"/>
      <c r="V135" s="300"/>
      <c r="W135" s="135"/>
      <c r="X135" s="134"/>
      <c r="Y135" s="136"/>
      <c r="Z135" s="136"/>
      <c r="AA135" s="134"/>
      <c r="AB135" s="213"/>
      <c r="AE135" s="533" t="s">
        <v>1040</v>
      </c>
      <c r="AF135" s="534" t="s">
        <v>1041</v>
      </c>
      <c r="AG135" s="163"/>
      <c r="AH135" s="300"/>
      <c r="AI135" s="135"/>
      <c r="AJ135" s="163"/>
      <c r="AK135" s="300"/>
      <c r="AL135" s="135"/>
      <c r="AM135" s="134"/>
      <c r="AN135" s="136"/>
      <c r="AO135" s="136"/>
      <c r="AP135" s="134"/>
      <c r="AQ135" s="213"/>
    </row>
    <row r="136" spans="1:43">
      <c r="A136" s="533"/>
      <c r="B136" s="534"/>
      <c r="C136" s="163" t="s">
        <v>285</v>
      </c>
      <c r="D136" s="136" t="s">
        <v>1145</v>
      </c>
      <c r="E136" s="135">
        <f>'2567-ตรี'!H511</f>
        <v>1.5</v>
      </c>
      <c r="F136" s="163" t="s">
        <v>181</v>
      </c>
      <c r="G136" s="228" t="s">
        <v>1150</v>
      </c>
      <c r="H136" s="135">
        <f>'2567-ตรี'!H999</f>
        <v>0.375</v>
      </c>
      <c r="I136" s="134"/>
      <c r="J136" s="136"/>
      <c r="K136" s="136"/>
      <c r="L136" s="136"/>
      <c r="M136" s="214"/>
      <c r="P136" s="533"/>
      <c r="Q136" s="534"/>
      <c r="R136" s="163"/>
      <c r="S136" s="316"/>
      <c r="T136" s="135"/>
      <c r="U136" s="163"/>
      <c r="V136" s="300"/>
      <c r="W136" s="135"/>
      <c r="X136" s="134"/>
      <c r="Y136" s="136"/>
      <c r="Z136" s="136"/>
      <c r="AA136" s="136"/>
      <c r="AB136" s="214"/>
      <c r="AE136" s="533"/>
      <c r="AF136" s="534"/>
      <c r="AG136" s="163"/>
      <c r="AH136" s="316"/>
      <c r="AI136" s="135"/>
      <c r="AJ136" s="163"/>
      <c r="AK136" s="300"/>
      <c r="AL136" s="135"/>
      <c r="AM136" s="134"/>
      <c r="AN136" s="136"/>
      <c r="AO136" s="136"/>
      <c r="AP136" s="136"/>
      <c r="AQ136" s="214"/>
    </row>
    <row r="137" spans="1:43">
      <c r="A137" s="533"/>
      <c r="B137" s="534"/>
      <c r="C137" s="163" t="s">
        <v>293</v>
      </c>
      <c r="D137" s="228" t="s">
        <v>1146</v>
      </c>
      <c r="E137" s="135">
        <f>'2567-ตรี'!H745</f>
        <v>8.3324999999999996E-2</v>
      </c>
      <c r="F137" s="163" t="s">
        <v>484</v>
      </c>
      <c r="G137" s="228" t="s">
        <v>1149</v>
      </c>
      <c r="H137" s="135">
        <f>'2567-ตรี'!H1158</f>
        <v>0.375</v>
      </c>
      <c r="I137" s="134"/>
      <c r="J137" s="136"/>
      <c r="K137" s="136"/>
      <c r="L137" s="136"/>
      <c r="M137" s="214"/>
      <c r="P137" s="533"/>
      <c r="Q137" s="534"/>
      <c r="R137" s="163"/>
      <c r="S137" s="300"/>
      <c r="T137" s="135"/>
      <c r="U137" s="163"/>
      <c r="V137" s="300"/>
      <c r="W137" s="135"/>
      <c r="X137" s="134"/>
      <c r="Y137" s="136"/>
      <c r="Z137" s="136"/>
      <c r="AA137" s="136"/>
      <c r="AB137" s="214"/>
      <c r="AE137" s="533"/>
      <c r="AF137" s="534"/>
      <c r="AG137" s="163"/>
      <c r="AH137" s="300"/>
      <c r="AI137" s="135"/>
      <c r="AJ137" s="163"/>
      <c r="AK137" s="300"/>
      <c r="AL137" s="135"/>
      <c r="AM137" s="134"/>
      <c r="AN137" s="136"/>
      <c r="AO137" s="136"/>
      <c r="AP137" s="136"/>
      <c r="AQ137" s="214"/>
    </row>
    <row r="138" spans="1:43">
      <c r="A138" s="533"/>
      <c r="B138" s="534"/>
      <c r="C138" s="158"/>
      <c r="D138" s="134"/>
      <c r="E138" s="135"/>
      <c r="F138" s="163" t="s">
        <v>486</v>
      </c>
      <c r="G138" s="228">
        <v>10124205</v>
      </c>
      <c r="H138" s="135">
        <f>'2567-ตรี'!H1166</f>
        <v>0.375</v>
      </c>
      <c r="I138" s="134"/>
      <c r="J138" s="136"/>
      <c r="K138" s="136"/>
      <c r="L138" s="136"/>
      <c r="M138" s="214"/>
      <c r="P138" s="533"/>
      <c r="Q138" s="534"/>
      <c r="R138" s="158"/>
      <c r="S138" s="300"/>
      <c r="T138" s="135"/>
      <c r="U138" s="163"/>
      <c r="V138" s="300"/>
      <c r="W138" s="135"/>
      <c r="X138" s="134"/>
      <c r="Y138" s="136"/>
      <c r="Z138" s="136"/>
      <c r="AA138" s="136"/>
      <c r="AB138" s="214"/>
      <c r="AE138" s="533"/>
      <c r="AF138" s="534"/>
      <c r="AG138" s="158"/>
      <c r="AH138" s="300"/>
      <c r="AI138" s="135"/>
      <c r="AJ138" s="163"/>
      <c r="AK138" s="300"/>
      <c r="AL138" s="135"/>
      <c r="AM138" s="134"/>
      <c r="AN138" s="136"/>
      <c r="AO138" s="136"/>
      <c r="AP138" s="136"/>
      <c r="AQ138" s="214"/>
    </row>
    <row r="139" spans="1:43">
      <c r="A139" s="533"/>
      <c r="B139" s="534"/>
      <c r="C139" s="158"/>
      <c r="D139" s="134"/>
      <c r="E139" s="135"/>
      <c r="F139" s="163" t="s">
        <v>488</v>
      </c>
      <c r="G139" s="228">
        <v>10124206</v>
      </c>
      <c r="H139" s="135">
        <f>'2567-ตรี'!H1178</f>
        <v>0.25005000000000005</v>
      </c>
      <c r="I139" s="134"/>
      <c r="J139" s="136"/>
      <c r="K139" s="136"/>
      <c r="L139" s="136"/>
      <c r="M139" s="214"/>
      <c r="P139" s="533"/>
      <c r="Q139" s="534"/>
      <c r="R139" s="158"/>
      <c r="S139" s="300"/>
      <c r="T139" s="135"/>
      <c r="U139" s="163"/>
      <c r="V139" s="300"/>
      <c r="W139" s="135"/>
      <c r="X139" s="134"/>
      <c r="Y139" s="136"/>
      <c r="Z139" s="136"/>
      <c r="AA139" s="136"/>
      <c r="AB139" s="214"/>
      <c r="AE139" s="533"/>
      <c r="AF139" s="534"/>
      <c r="AG139" s="158"/>
      <c r="AH139" s="300"/>
      <c r="AI139" s="135"/>
      <c r="AJ139" s="163"/>
      <c r="AK139" s="300"/>
      <c r="AL139" s="135"/>
      <c r="AM139" s="134"/>
      <c r="AN139" s="136"/>
      <c r="AO139" s="136"/>
      <c r="AP139" s="136"/>
      <c r="AQ139" s="214"/>
    </row>
    <row r="140" spans="1:43">
      <c r="A140" s="533"/>
      <c r="B140" s="534"/>
      <c r="C140" s="158"/>
      <c r="D140" s="134"/>
      <c r="E140" s="135"/>
      <c r="F140" s="163" t="s">
        <v>496</v>
      </c>
      <c r="G140" s="228" t="s">
        <v>1147</v>
      </c>
      <c r="H140" s="135">
        <f>'2567-ตรี'!H1197</f>
        <v>1.5</v>
      </c>
      <c r="I140" s="134"/>
      <c r="J140" s="136"/>
      <c r="K140" s="136"/>
      <c r="L140" s="136"/>
      <c r="M140" s="214"/>
      <c r="P140" s="533"/>
      <c r="Q140" s="534"/>
      <c r="R140" s="158"/>
      <c r="S140" s="300"/>
      <c r="T140" s="135"/>
      <c r="U140" s="163"/>
      <c r="V140" s="300"/>
      <c r="W140" s="135"/>
      <c r="X140" s="134"/>
      <c r="Y140" s="136"/>
      <c r="Z140" s="136"/>
      <c r="AA140" s="136"/>
      <c r="AB140" s="214"/>
      <c r="AE140" s="533"/>
      <c r="AF140" s="534"/>
      <c r="AG140" s="158"/>
      <c r="AH140" s="300"/>
      <c r="AI140" s="135"/>
      <c r="AJ140" s="163"/>
      <c r="AK140" s="300"/>
      <c r="AL140" s="135"/>
      <c r="AM140" s="134"/>
      <c r="AN140" s="136"/>
      <c r="AO140" s="136"/>
      <c r="AP140" s="136"/>
      <c r="AQ140" s="214"/>
    </row>
    <row r="141" spans="1:43">
      <c r="A141" s="533"/>
      <c r="B141" s="534"/>
      <c r="C141" s="158"/>
      <c r="D141" s="134"/>
      <c r="E141" s="135"/>
      <c r="F141" s="163" t="s">
        <v>299</v>
      </c>
      <c r="G141" s="228" t="s">
        <v>1148</v>
      </c>
      <c r="H141" s="135">
        <f>'2567-ตรี'!H1316</f>
        <v>1</v>
      </c>
      <c r="I141" s="134"/>
      <c r="J141" s="136"/>
      <c r="K141" s="136"/>
      <c r="L141" s="136"/>
      <c r="M141" s="214"/>
      <c r="P141" s="533"/>
      <c r="Q141" s="534"/>
      <c r="R141" s="158"/>
      <c r="S141" s="300"/>
      <c r="T141" s="135"/>
      <c r="U141" s="163"/>
      <c r="V141" s="300"/>
      <c r="W141" s="135"/>
      <c r="X141" s="134"/>
      <c r="Y141" s="136"/>
      <c r="Z141" s="136"/>
      <c r="AA141" s="136"/>
      <c r="AB141" s="214"/>
      <c r="AE141" s="533"/>
      <c r="AF141" s="534"/>
      <c r="AG141" s="158"/>
      <c r="AH141" s="300"/>
      <c r="AI141" s="135"/>
      <c r="AJ141" s="163"/>
      <c r="AK141" s="300"/>
      <c r="AL141" s="135"/>
      <c r="AM141" s="134"/>
      <c r="AN141" s="136"/>
      <c r="AO141" s="136"/>
      <c r="AP141" s="136"/>
      <c r="AQ141" s="214"/>
    </row>
    <row r="142" spans="1:43">
      <c r="A142" s="533"/>
      <c r="B142" s="534"/>
      <c r="C142" s="163"/>
      <c r="D142" s="136"/>
      <c r="E142" s="135"/>
      <c r="F142" s="163" t="s">
        <v>575</v>
      </c>
      <c r="G142" s="228" t="s">
        <v>574</v>
      </c>
      <c r="H142" s="135">
        <f>'2567-ตรี'!H1482</f>
        <v>0.375</v>
      </c>
      <c r="I142" s="134"/>
      <c r="J142" s="136"/>
      <c r="K142" s="136"/>
      <c r="L142" s="136"/>
      <c r="M142" s="214"/>
      <c r="P142" s="533"/>
      <c r="Q142" s="534"/>
      <c r="R142" s="163"/>
      <c r="S142" s="316"/>
      <c r="T142" s="135"/>
      <c r="U142" s="163"/>
      <c r="V142" s="300"/>
      <c r="W142" s="135"/>
      <c r="X142" s="134"/>
      <c r="Y142" s="136"/>
      <c r="Z142" s="136"/>
      <c r="AA142" s="136"/>
      <c r="AB142" s="214"/>
      <c r="AE142" s="533"/>
      <c r="AF142" s="534"/>
      <c r="AG142" s="163"/>
      <c r="AH142" s="316"/>
      <c r="AI142" s="135"/>
      <c r="AJ142" s="163"/>
      <c r="AK142" s="300"/>
      <c r="AL142" s="135"/>
      <c r="AM142" s="134"/>
      <c r="AN142" s="136"/>
      <c r="AO142" s="136"/>
      <c r="AP142" s="136"/>
      <c r="AQ142" s="214"/>
    </row>
    <row r="143" spans="1:43">
      <c r="A143" s="533"/>
      <c r="B143" s="534"/>
      <c r="C143" s="163"/>
      <c r="D143" s="136"/>
      <c r="E143" s="135"/>
      <c r="F143" s="163" t="s">
        <v>484</v>
      </c>
      <c r="G143" s="228" t="s">
        <v>571</v>
      </c>
      <c r="H143" s="135">
        <f>'2567-ตรี'!H1468</f>
        <v>0.375</v>
      </c>
      <c r="I143" s="134"/>
      <c r="J143" s="136"/>
      <c r="K143" s="136"/>
      <c r="L143" s="136"/>
      <c r="M143" s="214"/>
      <c r="P143" s="533"/>
      <c r="Q143" s="534"/>
      <c r="R143" s="163"/>
      <c r="S143" s="316"/>
      <c r="T143" s="135"/>
      <c r="U143" s="163"/>
      <c r="V143" s="300"/>
      <c r="W143" s="135"/>
      <c r="X143" s="134"/>
      <c r="Y143" s="136"/>
      <c r="Z143" s="136"/>
      <c r="AA143" s="136"/>
      <c r="AB143" s="214"/>
      <c r="AE143" s="533"/>
      <c r="AF143" s="534"/>
      <c r="AG143" s="163"/>
      <c r="AH143" s="316"/>
      <c r="AI143" s="135"/>
      <c r="AJ143" s="163"/>
      <c r="AK143" s="300"/>
      <c r="AL143" s="135"/>
      <c r="AM143" s="134"/>
      <c r="AN143" s="136"/>
      <c r="AO143" s="136"/>
      <c r="AP143" s="136"/>
      <c r="AQ143" s="214"/>
    </row>
    <row r="144" spans="1:43">
      <c r="A144" s="533"/>
      <c r="B144" s="534"/>
      <c r="C144" s="163"/>
      <c r="D144" s="136"/>
      <c r="E144" s="135"/>
      <c r="F144" s="163" t="s">
        <v>486</v>
      </c>
      <c r="G144" s="228" t="s">
        <v>572</v>
      </c>
      <c r="H144" s="135">
        <f>'2567-ตรี'!H1471</f>
        <v>0.375</v>
      </c>
      <c r="I144" s="134"/>
      <c r="J144" s="136"/>
      <c r="K144" s="136"/>
      <c r="L144" s="136"/>
      <c r="M144" s="214"/>
      <c r="P144" s="533"/>
      <c r="Q144" s="534"/>
      <c r="R144" s="163"/>
      <c r="S144" s="316"/>
      <c r="T144" s="135"/>
      <c r="U144" s="163"/>
      <c r="V144" s="300"/>
      <c r="W144" s="135"/>
      <c r="X144" s="134"/>
      <c r="Y144" s="136"/>
      <c r="Z144" s="136"/>
      <c r="AA144" s="136"/>
      <c r="AB144" s="214"/>
      <c r="AE144" s="533"/>
      <c r="AF144" s="534"/>
      <c r="AG144" s="163"/>
      <c r="AH144" s="316"/>
      <c r="AI144" s="135"/>
      <c r="AJ144" s="163"/>
      <c r="AK144" s="300"/>
      <c r="AL144" s="135"/>
      <c r="AM144" s="134"/>
      <c r="AN144" s="136"/>
      <c r="AO144" s="136"/>
      <c r="AP144" s="136"/>
      <c r="AQ144" s="214"/>
    </row>
    <row r="145" spans="1:43">
      <c r="A145" s="533"/>
      <c r="B145" s="534"/>
      <c r="C145" s="163"/>
      <c r="D145" s="136"/>
      <c r="E145" s="135"/>
      <c r="F145" s="163" t="s">
        <v>488</v>
      </c>
      <c r="G145" s="228" t="s">
        <v>1142</v>
      </c>
      <c r="H145" s="135">
        <f>'2567-ตรี'!H1478</f>
        <v>0.25005000000000005</v>
      </c>
      <c r="I145" s="134"/>
      <c r="J145" s="136"/>
      <c r="K145" s="136"/>
      <c r="L145" s="136"/>
      <c r="M145" s="214"/>
      <c r="P145" s="533"/>
      <c r="Q145" s="534"/>
      <c r="R145" s="163"/>
      <c r="S145" s="316"/>
      <c r="T145" s="135"/>
      <c r="U145" s="163"/>
      <c r="V145" s="300"/>
      <c r="W145" s="135"/>
      <c r="X145" s="134"/>
      <c r="Y145" s="136"/>
      <c r="Z145" s="136"/>
      <c r="AA145" s="136"/>
      <c r="AB145" s="214"/>
      <c r="AE145" s="533"/>
      <c r="AF145" s="534"/>
      <c r="AG145" s="163"/>
      <c r="AH145" s="316"/>
      <c r="AI145" s="135"/>
      <c r="AJ145" s="163"/>
      <c r="AK145" s="300"/>
      <c r="AL145" s="135"/>
      <c r="AM145" s="134"/>
      <c r="AN145" s="136"/>
      <c r="AO145" s="136"/>
      <c r="AP145" s="136"/>
      <c r="AQ145" s="214"/>
    </row>
    <row r="146" spans="1:43">
      <c r="A146" s="533"/>
      <c r="B146" s="534"/>
      <c r="C146" s="158"/>
      <c r="D146" s="136"/>
      <c r="E146" s="135"/>
      <c r="F146" s="158"/>
      <c r="G146" s="229"/>
      <c r="H146" s="137"/>
      <c r="I146" s="134"/>
      <c r="J146" s="136"/>
      <c r="K146" s="239">
        <f>J147/G3</f>
        <v>2.05210625</v>
      </c>
      <c r="L146" s="136"/>
      <c r="M146" s="214"/>
      <c r="P146" s="533"/>
      <c r="Q146" s="534"/>
      <c r="R146" s="158"/>
      <c r="S146" s="316"/>
      <c r="T146" s="135"/>
      <c r="U146" s="158"/>
      <c r="V146" s="316"/>
      <c r="W146" s="137"/>
      <c r="X146" s="134"/>
      <c r="Y146" s="136"/>
      <c r="Z146" s="239">
        <f>Y147/V3</f>
        <v>0</v>
      </c>
      <c r="AA146" s="136"/>
      <c r="AB146" s="214"/>
      <c r="AE146" s="533"/>
      <c r="AF146" s="534"/>
      <c r="AG146" s="158"/>
      <c r="AH146" s="316"/>
      <c r="AI146" s="135"/>
      <c r="AJ146" s="158"/>
      <c r="AK146" s="316"/>
      <c r="AL146" s="137"/>
      <c r="AM146" s="134"/>
      <c r="AN146" s="136"/>
      <c r="AO146" s="239">
        <f>AN147/AK3</f>
        <v>0</v>
      </c>
      <c r="AP146" s="136"/>
      <c r="AQ146" s="214"/>
    </row>
    <row r="147" spans="1:43">
      <c r="A147" s="533"/>
      <c r="B147" s="534"/>
      <c r="C147" s="158"/>
      <c r="D147" s="235" t="s">
        <v>974</v>
      </c>
      <c r="E147" s="236">
        <f>SUM(E135:E146)</f>
        <v>1.9583250000000001</v>
      </c>
      <c r="F147" s="237"/>
      <c r="G147" s="238" t="s">
        <v>974</v>
      </c>
      <c r="H147" s="236">
        <f>SUM(H135:H146)</f>
        <v>6.2500999999999998</v>
      </c>
      <c r="I147" s="134"/>
      <c r="J147" s="136">
        <f>SUM(E147,H147)</f>
        <v>8.2084250000000001</v>
      </c>
      <c r="K147" s="136">
        <f>IF(J147&gt;$G$3,1,(J147/$G$3))</f>
        <v>1</v>
      </c>
      <c r="L147" s="134"/>
      <c r="M147" s="246" t="str">
        <f>IF(J147&gt;4,"Overloaded","OK")</f>
        <v>Overloaded</v>
      </c>
      <c r="P147" s="533"/>
      <c r="Q147" s="534"/>
      <c r="R147" s="158"/>
      <c r="S147" s="367" t="s">
        <v>974</v>
      </c>
      <c r="T147" s="236">
        <f>SUM(T135:T146)</f>
        <v>0</v>
      </c>
      <c r="U147" s="237"/>
      <c r="V147" s="367" t="s">
        <v>974</v>
      </c>
      <c r="W147" s="236">
        <f>SUM(W135:W146)</f>
        <v>0</v>
      </c>
      <c r="X147" s="134"/>
      <c r="Y147" s="136">
        <f>SUM(T147,W147)</f>
        <v>0</v>
      </c>
      <c r="Z147" s="136">
        <f>IF(Y147&gt;$G$3,1,(Y147/$G$3))</f>
        <v>0</v>
      </c>
      <c r="AA147" s="134"/>
      <c r="AB147" s="245" t="str">
        <f>IF(Y147&gt;4,"Overloaded","OK")</f>
        <v>OK</v>
      </c>
      <c r="AE147" s="533"/>
      <c r="AF147" s="534"/>
      <c r="AG147" s="158"/>
      <c r="AH147" s="367" t="s">
        <v>974</v>
      </c>
      <c r="AI147" s="236">
        <f>SUM(AI135:AI146)</f>
        <v>0</v>
      </c>
      <c r="AJ147" s="237"/>
      <c r="AK147" s="367" t="s">
        <v>974</v>
      </c>
      <c r="AL147" s="236">
        <f>SUM(AL135:AL146)</f>
        <v>0</v>
      </c>
      <c r="AM147" s="134"/>
      <c r="AN147" s="136">
        <f>SUM(AI147,AL147)</f>
        <v>0</v>
      </c>
      <c r="AO147" s="136">
        <f>IF(AN147&gt;$G$3,1,(AN147/$G$3))</f>
        <v>0</v>
      </c>
      <c r="AP147" s="134"/>
      <c r="AQ147" s="246" t="str">
        <f>IF(AN147&gt;4,"Overloaded","OK")</f>
        <v>OK</v>
      </c>
    </row>
    <row r="148" spans="1:43" ht="18" customHeight="1">
      <c r="A148" s="533" t="s">
        <v>1042</v>
      </c>
      <c r="B148" s="534" t="s">
        <v>1039</v>
      </c>
      <c r="C148" s="163" t="s">
        <v>291</v>
      </c>
      <c r="D148" s="134" t="s">
        <v>290</v>
      </c>
      <c r="E148" s="135">
        <f>'2567-ตรี'!H517</f>
        <v>1.5</v>
      </c>
      <c r="F148" s="163" t="s">
        <v>291</v>
      </c>
      <c r="G148" s="134" t="s">
        <v>1153</v>
      </c>
      <c r="H148" s="135">
        <f>'2567-ตรี'!H803</f>
        <v>1.5</v>
      </c>
      <c r="I148" s="134"/>
      <c r="J148" s="136"/>
      <c r="K148" s="136"/>
      <c r="L148" s="134"/>
      <c r="M148" s="213"/>
      <c r="P148" s="533" t="s">
        <v>1042</v>
      </c>
      <c r="Q148" s="534" t="s">
        <v>1039</v>
      </c>
      <c r="R148" s="163"/>
      <c r="S148" s="300"/>
      <c r="T148" s="135"/>
      <c r="U148" s="163"/>
      <c r="V148" s="300"/>
      <c r="W148" s="135"/>
      <c r="X148" s="134"/>
      <c r="Y148" s="136"/>
      <c r="Z148" s="136"/>
      <c r="AA148" s="134"/>
      <c r="AB148" s="213"/>
      <c r="AE148" s="533" t="s">
        <v>1042</v>
      </c>
      <c r="AF148" s="534" t="s">
        <v>1039</v>
      </c>
      <c r="AG148" s="163"/>
      <c r="AH148" s="300"/>
      <c r="AI148" s="135"/>
      <c r="AJ148" s="163"/>
      <c r="AK148" s="300"/>
      <c r="AL148" s="135"/>
      <c r="AM148" s="134"/>
      <c r="AN148" s="136"/>
      <c r="AO148" s="136"/>
      <c r="AP148" s="134"/>
      <c r="AQ148" s="213"/>
    </row>
    <row r="149" spans="1:43">
      <c r="A149" s="533"/>
      <c r="B149" s="534"/>
      <c r="C149" s="163" t="s">
        <v>79</v>
      </c>
      <c r="D149" s="134" t="s">
        <v>1130</v>
      </c>
      <c r="E149" s="135">
        <f>'2567-ตรี'!H57</f>
        <v>0.5</v>
      </c>
      <c r="F149" s="163" t="s">
        <v>484</v>
      </c>
      <c r="G149" s="228" t="s">
        <v>1149</v>
      </c>
      <c r="H149" s="135">
        <f>'2567-ตรี'!H1157</f>
        <v>0.375</v>
      </c>
      <c r="I149" s="134"/>
      <c r="J149" s="136"/>
      <c r="K149" s="136"/>
      <c r="L149" s="136"/>
      <c r="M149" s="214"/>
      <c r="P149" s="533"/>
      <c r="Q149" s="534"/>
      <c r="R149" s="163"/>
      <c r="S149" s="300"/>
      <c r="T149" s="135"/>
      <c r="U149" s="163"/>
      <c r="V149" s="300"/>
      <c r="W149" s="135"/>
      <c r="X149" s="134"/>
      <c r="Y149" s="136"/>
      <c r="Z149" s="136"/>
      <c r="AA149" s="136"/>
      <c r="AB149" s="214"/>
      <c r="AE149" s="533"/>
      <c r="AF149" s="534"/>
      <c r="AG149" s="163"/>
      <c r="AH149" s="300"/>
      <c r="AI149" s="135"/>
      <c r="AJ149" s="163"/>
      <c r="AK149" s="300"/>
      <c r="AL149" s="135"/>
      <c r="AM149" s="134"/>
      <c r="AN149" s="136"/>
      <c r="AO149" s="136"/>
      <c r="AP149" s="136"/>
      <c r="AQ149" s="214"/>
    </row>
    <row r="150" spans="1:43">
      <c r="A150" s="533"/>
      <c r="B150" s="534"/>
      <c r="C150" s="163" t="s">
        <v>246</v>
      </c>
      <c r="D150" s="136" t="s">
        <v>1136</v>
      </c>
      <c r="E150" s="135">
        <f>'2567-ตรี'!H457</f>
        <v>1</v>
      </c>
      <c r="F150" s="163" t="s">
        <v>486</v>
      </c>
      <c r="G150" s="228">
        <v>10124205</v>
      </c>
      <c r="H150" s="137">
        <f>'2567-ตรี'!H1167</f>
        <v>0.375</v>
      </c>
      <c r="I150" s="134"/>
      <c r="J150" s="136"/>
      <c r="K150" s="136"/>
      <c r="L150" s="136"/>
      <c r="M150" s="214"/>
      <c r="P150" s="533"/>
      <c r="Q150" s="534"/>
      <c r="R150" s="163"/>
      <c r="S150" s="316"/>
      <c r="T150" s="135"/>
      <c r="U150" s="163"/>
      <c r="V150" s="300"/>
      <c r="W150" s="137"/>
      <c r="X150" s="134"/>
      <c r="Y150" s="136"/>
      <c r="Z150" s="136"/>
      <c r="AA150" s="136"/>
      <c r="AB150" s="214"/>
      <c r="AE150" s="533"/>
      <c r="AF150" s="534"/>
      <c r="AG150" s="163"/>
      <c r="AH150" s="316"/>
      <c r="AI150" s="135"/>
      <c r="AJ150" s="163"/>
      <c r="AK150" s="300"/>
      <c r="AL150" s="137"/>
      <c r="AM150" s="134"/>
      <c r="AN150" s="136"/>
      <c r="AO150" s="136"/>
      <c r="AP150" s="136"/>
      <c r="AQ150" s="214"/>
    </row>
    <row r="151" spans="1:43">
      <c r="A151" s="533"/>
      <c r="B151" s="534"/>
      <c r="C151" s="163"/>
      <c r="D151" s="134"/>
      <c r="E151" s="135"/>
      <c r="F151" s="163" t="s">
        <v>488</v>
      </c>
      <c r="G151" s="228">
        <v>10124206</v>
      </c>
      <c r="H151" s="137">
        <f>'2567-ตรี'!H1180</f>
        <v>0.25005000000000005</v>
      </c>
      <c r="I151" s="134"/>
      <c r="J151" s="136"/>
      <c r="K151" s="136"/>
      <c r="L151" s="136"/>
      <c r="M151" s="214"/>
      <c r="P151" s="533"/>
      <c r="Q151" s="534"/>
      <c r="R151" s="163"/>
      <c r="S151" s="300"/>
      <c r="T151" s="135"/>
      <c r="U151" s="163"/>
      <c r="V151" s="300"/>
      <c r="W151" s="137"/>
      <c r="X151" s="134"/>
      <c r="Y151" s="136"/>
      <c r="Z151" s="136"/>
      <c r="AA151" s="136"/>
      <c r="AB151" s="214"/>
      <c r="AE151" s="533"/>
      <c r="AF151" s="534"/>
      <c r="AG151" s="163"/>
      <c r="AH151" s="300"/>
      <c r="AI151" s="135"/>
      <c r="AJ151" s="163"/>
      <c r="AK151" s="300"/>
      <c r="AL151" s="137"/>
      <c r="AM151" s="134"/>
      <c r="AN151" s="136"/>
      <c r="AO151" s="136"/>
      <c r="AP151" s="136"/>
      <c r="AQ151" s="214"/>
    </row>
    <row r="152" spans="1:43">
      <c r="A152" s="533"/>
      <c r="B152" s="534"/>
      <c r="C152" s="163"/>
      <c r="D152" s="136"/>
      <c r="E152" s="135"/>
      <c r="F152" s="163" t="s">
        <v>490</v>
      </c>
      <c r="G152" s="228" t="s">
        <v>1151</v>
      </c>
      <c r="H152" s="137">
        <f>'2567-ตรี'!H1189</f>
        <v>1.5</v>
      </c>
      <c r="I152" s="134"/>
      <c r="J152" s="136"/>
      <c r="K152" s="136"/>
      <c r="L152" s="136"/>
      <c r="M152" s="214"/>
      <c r="P152" s="533"/>
      <c r="Q152" s="534"/>
      <c r="R152" s="163"/>
      <c r="S152" s="316"/>
      <c r="T152" s="135"/>
      <c r="U152" s="163"/>
      <c r="V152" s="300"/>
      <c r="W152" s="137"/>
      <c r="X152" s="134"/>
      <c r="Y152" s="136"/>
      <c r="Z152" s="136"/>
      <c r="AA152" s="136"/>
      <c r="AB152" s="214"/>
      <c r="AE152" s="533"/>
      <c r="AF152" s="534"/>
      <c r="AG152" s="163"/>
      <c r="AH152" s="316"/>
      <c r="AI152" s="135"/>
      <c r="AJ152" s="163"/>
      <c r="AK152" s="300"/>
      <c r="AL152" s="137"/>
      <c r="AM152" s="134"/>
      <c r="AN152" s="136"/>
      <c r="AO152" s="136"/>
      <c r="AP152" s="136"/>
      <c r="AQ152" s="214"/>
    </row>
    <row r="153" spans="1:43">
      <c r="A153" s="533"/>
      <c r="B153" s="534"/>
      <c r="C153" s="163"/>
      <c r="D153" s="136"/>
      <c r="E153" s="135"/>
      <c r="F153" s="163" t="s">
        <v>490</v>
      </c>
      <c r="G153" s="228" t="s">
        <v>1152</v>
      </c>
      <c r="H153" s="137">
        <f>'2567-ตรี'!H1247</f>
        <v>1.5</v>
      </c>
      <c r="I153" s="134"/>
      <c r="J153" s="136"/>
      <c r="K153" s="136"/>
      <c r="L153" s="136"/>
      <c r="M153" s="214"/>
      <c r="P153" s="533"/>
      <c r="Q153" s="534"/>
      <c r="R153" s="163"/>
      <c r="S153" s="316"/>
      <c r="T153" s="135"/>
      <c r="U153" s="163"/>
      <c r="V153" s="300"/>
      <c r="W153" s="137"/>
      <c r="X153" s="134"/>
      <c r="Y153" s="136"/>
      <c r="Z153" s="136"/>
      <c r="AA153" s="136"/>
      <c r="AB153" s="214"/>
      <c r="AE153" s="533"/>
      <c r="AF153" s="534"/>
      <c r="AG153" s="163"/>
      <c r="AH153" s="316"/>
      <c r="AI153" s="135"/>
      <c r="AJ153" s="163"/>
      <c r="AK153" s="300"/>
      <c r="AL153" s="137"/>
      <c r="AM153" s="134"/>
      <c r="AN153" s="136"/>
      <c r="AO153" s="136"/>
      <c r="AP153" s="136"/>
      <c r="AQ153" s="214"/>
    </row>
    <row r="154" spans="1:43">
      <c r="A154" s="533"/>
      <c r="B154" s="534"/>
      <c r="C154" s="163"/>
      <c r="D154" s="136"/>
      <c r="E154" s="135"/>
      <c r="F154" s="163" t="s">
        <v>291</v>
      </c>
      <c r="G154" s="134" t="s">
        <v>290</v>
      </c>
      <c r="H154" s="137">
        <f>'2567-ตรี'!H1249</f>
        <v>1.5</v>
      </c>
      <c r="I154" s="134"/>
      <c r="J154" s="136"/>
      <c r="K154" s="136"/>
      <c r="L154" s="136"/>
      <c r="M154" s="214"/>
      <c r="P154" s="533"/>
      <c r="Q154" s="534"/>
      <c r="R154" s="163"/>
      <c r="S154" s="316"/>
      <c r="T154" s="135"/>
      <c r="U154" s="163"/>
      <c r="V154" s="300"/>
      <c r="W154" s="137"/>
      <c r="X154" s="134"/>
      <c r="Y154" s="136"/>
      <c r="Z154" s="136"/>
      <c r="AA154" s="136"/>
      <c r="AB154" s="214"/>
      <c r="AE154" s="533"/>
      <c r="AF154" s="534"/>
      <c r="AG154" s="163"/>
      <c r="AH154" s="316"/>
      <c r="AI154" s="135"/>
      <c r="AJ154" s="163"/>
      <c r="AK154" s="300"/>
      <c r="AL154" s="137"/>
      <c r="AM154" s="134"/>
      <c r="AN154" s="136"/>
      <c r="AO154" s="136"/>
      <c r="AP154" s="136"/>
      <c r="AQ154" s="214"/>
    </row>
    <row r="155" spans="1:43">
      <c r="A155" s="533"/>
      <c r="B155" s="534"/>
      <c r="C155" s="163"/>
      <c r="D155" s="136"/>
      <c r="E155" s="135"/>
      <c r="F155" s="163" t="s">
        <v>484</v>
      </c>
      <c r="G155" s="228" t="s">
        <v>571</v>
      </c>
      <c r="H155" s="137">
        <f>'2567-ตรี'!H1467</f>
        <v>0.375</v>
      </c>
      <c r="I155" s="134"/>
      <c r="J155" s="136"/>
      <c r="K155" s="136"/>
      <c r="L155" s="136"/>
      <c r="M155" s="214"/>
      <c r="P155" s="533"/>
      <c r="Q155" s="534"/>
      <c r="R155" s="163"/>
      <c r="S155" s="316"/>
      <c r="T155" s="135"/>
      <c r="U155" s="163"/>
      <c r="V155" s="300"/>
      <c r="W155" s="137"/>
      <c r="X155" s="134"/>
      <c r="Y155" s="136"/>
      <c r="Z155" s="136"/>
      <c r="AA155" s="136"/>
      <c r="AB155" s="214"/>
      <c r="AE155" s="533"/>
      <c r="AF155" s="534"/>
      <c r="AG155" s="163"/>
      <c r="AH155" s="316"/>
      <c r="AI155" s="135"/>
      <c r="AJ155" s="163"/>
      <c r="AK155" s="300"/>
      <c r="AL155" s="137"/>
      <c r="AM155" s="134"/>
      <c r="AN155" s="136"/>
      <c r="AO155" s="136"/>
      <c r="AP155" s="136"/>
      <c r="AQ155" s="214"/>
    </row>
    <row r="156" spans="1:43">
      <c r="A156" s="533"/>
      <c r="B156" s="534"/>
      <c r="C156" s="163"/>
      <c r="D156" s="136"/>
      <c r="E156" s="135"/>
      <c r="F156" s="163" t="s">
        <v>486</v>
      </c>
      <c r="G156" s="228" t="s">
        <v>572</v>
      </c>
      <c r="H156" s="137">
        <f>'2567-ตรี'!H1472</f>
        <v>0.375</v>
      </c>
      <c r="I156" s="134"/>
      <c r="J156" s="136"/>
      <c r="K156" s="136"/>
      <c r="L156" s="136"/>
      <c r="M156" s="214"/>
      <c r="P156" s="533"/>
      <c r="Q156" s="534"/>
      <c r="R156" s="163"/>
      <c r="S156" s="316"/>
      <c r="T156" s="135"/>
      <c r="U156" s="163"/>
      <c r="V156" s="300"/>
      <c r="W156" s="137"/>
      <c r="X156" s="134"/>
      <c r="Y156" s="136"/>
      <c r="Z156" s="136"/>
      <c r="AA156" s="136"/>
      <c r="AB156" s="214"/>
      <c r="AE156" s="533"/>
      <c r="AF156" s="534"/>
      <c r="AG156" s="163"/>
      <c r="AH156" s="316"/>
      <c r="AI156" s="135"/>
      <c r="AJ156" s="163"/>
      <c r="AK156" s="300"/>
      <c r="AL156" s="137"/>
      <c r="AM156" s="134"/>
      <c r="AN156" s="136"/>
      <c r="AO156" s="136"/>
      <c r="AP156" s="136"/>
      <c r="AQ156" s="214"/>
    </row>
    <row r="157" spans="1:43">
      <c r="A157" s="533"/>
      <c r="B157" s="534"/>
      <c r="C157" s="163"/>
      <c r="D157" s="136"/>
      <c r="E157" s="135"/>
      <c r="F157" s="163" t="s">
        <v>488</v>
      </c>
      <c r="G157" s="228" t="s">
        <v>1142</v>
      </c>
      <c r="H157" s="137">
        <f>'2567-ตรี'!H1480</f>
        <v>0.25005000000000005</v>
      </c>
      <c r="I157" s="134"/>
      <c r="J157" s="136"/>
      <c r="K157" s="136"/>
      <c r="L157" s="136"/>
      <c r="M157" s="214"/>
      <c r="P157" s="533"/>
      <c r="Q157" s="534"/>
      <c r="R157" s="163"/>
      <c r="S157" s="316"/>
      <c r="T157" s="135"/>
      <c r="U157" s="163"/>
      <c r="V157" s="300"/>
      <c r="W157" s="137"/>
      <c r="X157" s="134"/>
      <c r="Y157" s="136"/>
      <c r="Z157" s="136"/>
      <c r="AA157" s="136"/>
      <c r="AB157" s="214"/>
      <c r="AE157" s="533"/>
      <c r="AF157" s="534"/>
      <c r="AG157" s="163"/>
      <c r="AH157" s="316"/>
      <c r="AI157" s="135"/>
      <c r="AJ157" s="163"/>
      <c r="AK157" s="300"/>
      <c r="AL157" s="137"/>
      <c r="AM157" s="134"/>
      <c r="AN157" s="136"/>
      <c r="AO157" s="136"/>
      <c r="AP157" s="136"/>
      <c r="AQ157" s="214"/>
    </row>
    <row r="158" spans="1:43">
      <c r="A158" s="533"/>
      <c r="B158" s="534"/>
      <c r="C158" s="158"/>
      <c r="D158" s="136"/>
      <c r="E158" s="135"/>
      <c r="F158" s="163"/>
      <c r="G158" s="228"/>
      <c r="H158" s="137"/>
      <c r="I158" s="134"/>
      <c r="J158" s="136"/>
      <c r="K158" s="239">
        <f>J159/G3</f>
        <v>2.7500249999999999</v>
      </c>
      <c r="L158" s="136"/>
      <c r="M158" s="214"/>
      <c r="P158" s="533"/>
      <c r="Q158" s="534"/>
      <c r="R158" s="158"/>
      <c r="S158" s="316"/>
      <c r="T158" s="135"/>
      <c r="U158" s="163"/>
      <c r="V158" s="300"/>
      <c r="W158" s="137"/>
      <c r="X158" s="134"/>
      <c r="Y158" s="136"/>
      <c r="Z158" s="239">
        <f>Y159/V3</f>
        <v>0</v>
      </c>
      <c r="AA158" s="136"/>
      <c r="AB158" s="214"/>
      <c r="AE158" s="533"/>
      <c r="AF158" s="534"/>
      <c r="AG158" s="158"/>
      <c r="AH158" s="316"/>
      <c r="AI158" s="135"/>
      <c r="AJ158" s="163"/>
      <c r="AK158" s="300"/>
      <c r="AL158" s="137"/>
      <c r="AM158" s="134"/>
      <c r="AN158" s="136"/>
      <c r="AO158" s="239">
        <f>AN159/AK3</f>
        <v>0</v>
      </c>
      <c r="AP158" s="136"/>
      <c r="AQ158" s="214"/>
    </row>
    <row r="159" spans="1:43">
      <c r="A159" s="533"/>
      <c r="B159" s="534"/>
      <c r="C159" s="158"/>
      <c r="D159" s="235" t="s">
        <v>974</v>
      </c>
      <c r="E159" s="236">
        <f>SUM(E148:E158)</f>
        <v>3</v>
      </c>
      <c r="F159" s="237"/>
      <c r="G159" s="238" t="s">
        <v>974</v>
      </c>
      <c r="H159" s="236">
        <f>SUM(H148:H158)</f>
        <v>8.0000999999999998</v>
      </c>
      <c r="I159" s="134"/>
      <c r="J159" s="136">
        <f>SUM(E159,H159)</f>
        <v>11.0001</v>
      </c>
      <c r="K159" s="136">
        <f>IF(J159&gt;$G$3,1,(J159/$G$3))</f>
        <v>1</v>
      </c>
      <c r="L159" s="134"/>
      <c r="M159" s="246" t="str">
        <f>IF(J159&gt;4,"Overloaded","OK")</f>
        <v>Overloaded</v>
      </c>
      <c r="P159" s="533"/>
      <c r="Q159" s="534"/>
      <c r="R159" s="158"/>
      <c r="S159" s="367" t="s">
        <v>974</v>
      </c>
      <c r="T159" s="236">
        <f>SUM(T148:T158)</f>
        <v>0</v>
      </c>
      <c r="U159" s="237"/>
      <c r="V159" s="367" t="s">
        <v>974</v>
      </c>
      <c r="W159" s="236">
        <f>SUM(W148:W158)</f>
        <v>0</v>
      </c>
      <c r="X159" s="134"/>
      <c r="Y159" s="136">
        <f>SUM(T159,W159)</f>
        <v>0</v>
      </c>
      <c r="Z159" s="136">
        <f>IF(Y159&gt;$G$3,1,(Y159/$G$3))</f>
        <v>0</v>
      </c>
      <c r="AA159" s="134"/>
      <c r="AB159" s="245" t="str">
        <f>IF(Y159&gt;4,"Overloaded","OK")</f>
        <v>OK</v>
      </c>
      <c r="AE159" s="533"/>
      <c r="AF159" s="534"/>
      <c r="AG159" s="158"/>
      <c r="AH159" s="367" t="s">
        <v>974</v>
      </c>
      <c r="AI159" s="236">
        <f>SUM(AI148:AI158)</f>
        <v>0</v>
      </c>
      <c r="AJ159" s="237"/>
      <c r="AK159" s="367" t="s">
        <v>974</v>
      </c>
      <c r="AL159" s="236">
        <f>SUM(AL148:AL158)</f>
        <v>0</v>
      </c>
      <c r="AM159" s="134"/>
      <c r="AN159" s="136">
        <f>SUM(AI159,AL159)</f>
        <v>0</v>
      </c>
      <c r="AO159" s="136">
        <f>IF(AN159&gt;$G$3,1,(AN159/$G$3))</f>
        <v>0</v>
      </c>
      <c r="AP159" s="134"/>
      <c r="AQ159" s="246" t="str">
        <f>IF(AN159&gt;4,"Overloaded","OK")</f>
        <v>OK</v>
      </c>
    </row>
    <row r="160" spans="1:43">
      <c r="A160" s="533" t="s">
        <v>1043</v>
      </c>
      <c r="B160" s="534" t="s">
        <v>1028</v>
      </c>
      <c r="C160" s="205" t="s">
        <v>352</v>
      </c>
      <c r="D160" s="134" t="s">
        <v>351</v>
      </c>
      <c r="E160" s="135">
        <f>'2567-ตรี'!H709</f>
        <v>0.75</v>
      </c>
      <c r="F160" s="158"/>
      <c r="G160" s="228"/>
      <c r="H160" s="135"/>
      <c r="I160" s="134"/>
      <c r="J160" s="136"/>
      <c r="K160" s="136"/>
      <c r="L160" s="134"/>
      <c r="M160" s="213"/>
      <c r="P160" s="533" t="s">
        <v>1043</v>
      </c>
      <c r="Q160" s="534" t="s">
        <v>1028</v>
      </c>
      <c r="R160" s="205"/>
      <c r="S160" s="300"/>
      <c r="T160" s="135"/>
      <c r="U160" s="158"/>
      <c r="V160" s="300"/>
      <c r="W160" s="135"/>
      <c r="X160" s="134"/>
      <c r="Y160" s="136"/>
      <c r="Z160" s="136"/>
      <c r="AA160" s="134"/>
      <c r="AB160" s="213"/>
      <c r="AE160" s="533" t="s">
        <v>1043</v>
      </c>
      <c r="AF160" s="534" t="s">
        <v>1028</v>
      </c>
      <c r="AG160" s="205"/>
      <c r="AH160" s="300"/>
      <c r="AI160" s="135"/>
      <c r="AJ160" s="158"/>
      <c r="AK160" s="300"/>
      <c r="AL160" s="135"/>
      <c r="AM160" s="134"/>
      <c r="AN160" s="136"/>
      <c r="AO160" s="136"/>
      <c r="AP160" s="134"/>
      <c r="AQ160" s="213"/>
    </row>
    <row r="161" spans="1:43">
      <c r="A161" s="533"/>
      <c r="B161" s="534"/>
      <c r="C161" s="158"/>
      <c r="D161" s="136"/>
      <c r="E161" s="135"/>
      <c r="F161" s="158"/>
      <c r="G161" s="229"/>
      <c r="H161" s="137"/>
      <c r="I161" s="134"/>
      <c r="J161" s="136"/>
      <c r="K161" s="239">
        <f>J162/G3</f>
        <v>0.1875</v>
      </c>
      <c r="L161" s="136"/>
      <c r="M161" s="214"/>
      <c r="P161" s="533"/>
      <c r="Q161" s="534"/>
      <c r="R161" s="158"/>
      <c r="S161" s="316"/>
      <c r="T161" s="135"/>
      <c r="U161" s="158"/>
      <c r="V161" s="316"/>
      <c r="W161" s="137"/>
      <c r="X161" s="134"/>
      <c r="Y161" s="136"/>
      <c r="Z161" s="239">
        <f>Y162/V3</f>
        <v>0</v>
      </c>
      <c r="AA161" s="136"/>
      <c r="AB161" s="214"/>
      <c r="AE161" s="533"/>
      <c r="AF161" s="534"/>
      <c r="AG161" s="158"/>
      <c r="AH161" s="316"/>
      <c r="AI161" s="135"/>
      <c r="AJ161" s="158"/>
      <c r="AK161" s="316"/>
      <c r="AL161" s="137"/>
      <c r="AM161" s="134"/>
      <c r="AN161" s="136"/>
      <c r="AO161" s="239">
        <f>AN162/AK3</f>
        <v>0</v>
      </c>
      <c r="AP161" s="136"/>
      <c r="AQ161" s="214"/>
    </row>
    <row r="162" spans="1:43">
      <c r="A162" s="533"/>
      <c r="B162" s="534"/>
      <c r="C162" s="158"/>
      <c r="D162" s="235" t="s">
        <v>974</v>
      </c>
      <c r="E162" s="236">
        <f>SUM(E160:E161)</f>
        <v>0.75</v>
      </c>
      <c r="F162" s="237"/>
      <c r="G162" s="238" t="s">
        <v>974</v>
      </c>
      <c r="H162" s="236">
        <f>SUM(H160:H161)</f>
        <v>0</v>
      </c>
      <c r="I162" s="134"/>
      <c r="J162" s="136">
        <f>SUM(E162,H162)</f>
        <v>0.75</v>
      </c>
      <c r="K162" s="136">
        <f>IF(J162&gt;$G$3,1,(J162/$G$3))</f>
        <v>0.1875</v>
      </c>
      <c r="L162" s="134"/>
      <c r="M162" s="245" t="str">
        <f>IF(J162&gt;4,"Overloaded","OK")</f>
        <v>OK</v>
      </c>
      <c r="P162" s="533"/>
      <c r="Q162" s="534"/>
      <c r="R162" s="158"/>
      <c r="S162" s="367" t="s">
        <v>974</v>
      </c>
      <c r="T162" s="236">
        <f>SUM(T160:T161)</f>
        <v>0</v>
      </c>
      <c r="U162" s="237"/>
      <c r="V162" s="367" t="s">
        <v>974</v>
      </c>
      <c r="W162" s="236">
        <f>SUM(W160:W161)</f>
        <v>0</v>
      </c>
      <c r="X162" s="134"/>
      <c r="Y162" s="136">
        <f>SUM(T162,W162)</f>
        <v>0</v>
      </c>
      <c r="Z162" s="136">
        <f>IF(Y162&gt;$G$3,1,(Y162/$G$3))</f>
        <v>0</v>
      </c>
      <c r="AA162" s="134"/>
      <c r="AB162" s="245" t="str">
        <f>IF(Y162&gt;4,"Overloaded","OK")</f>
        <v>OK</v>
      </c>
      <c r="AE162" s="533"/>
      <c r="AF162" s="534"/>
      <c r="AG162" s="158"/>
      <c r="AH162" s="367" t="s">
        <v>974</v>
      </c>
      <c r="AI162" s="236">
        <f>SUM(AI160:AI161)</f>
        <v>0</v>
      </c>
      <c r="AJ162" s="237"/>
      <c r="AK162" s="367" t="s">
        <v>974</v>
      </c>
      <c r="AL162" s="236">
        <f>SUM(AL160:AL161)</f>
        <v>0</v>
      </c>
      <c r="AM162" s="134"/>
      <c r="AN162" s="136">
        <f>SUM(AI162,AL162)</f>
        <v>0</v>
      </c>
      <c r="AO162" s="136">
        <f>IF(AN162&gt;$G$3,1,(AN162/$G$3))</f>
        <v>0</v>
      </c>
      <c r="AP162" s="134"/>
      <c r="AQ162" s="245" t="str">
        <f>IF(AN162&gt;4,"Overloaded","OK")</f>
        <v>OK</v>
      </c>
    </row>
    <row r="163" spans="1:43" ht="18" customHeight="1">
      <c r="A163" s="533" t="s">
        <v>1044</v>
      </c>
      <c r="B163" s="534" t="s">
        <v>1041</v>
      </c>
      <c r="C163" s="205" t="s">
        <v>181</v>
      </c>
      <c r="D163" s="134" t="s">
        <v>180</v>
      </c>
      <c r="E163" s="135">
        <f>'2567-ตรี'!H289</f>
        <v>0.375</v>
      </c>
      <c r="F163" s="205" t="s">
        <v>82</v>
      </c>
      <c r="G163" s="228" t="s">
        <v>1131</v>
      </c>
      <c r="H163" s="135">
        <f>'2567-ตรี'!H806</f>
        <v>0.75</v>
      </c>
      <c r="I163" s="134"/>
      <c r="J163" s="136"/>
      <c r="K163" s="136"/>
      <c r="L163" s="134"/>
      <c r="M163" s="213"/>
      <c r="P163" s="533" t="s">
        <v>1044</v>
      </c>
      <c r="Q163" s="534" t="s">
        <v>1041</v>
      </c>
      <c r="R163" s="205"/>
      <c r="S163" s="300"/>
      <c r="T163" s="135"/>
      <c r="U163" s="205"/>
      <c r="V163" s="300"/>
      <c r="W163" s="135"/>
      <c r="X163" s="134"/>
      <c r="Y163" s="136"/>
      <c r="Z163" s="136"/>
      <c r="AA163" s="134"/>
      <c r="AB163" s="213"/>
      <c r="AE163" s="533" t="s">
        <v>1044</v>
      </c>
      <c r="AF163" s="534" t="s">
        <v>1041</v>
      </c>
      <c r="AG163" s="205"/>
      <c r="AH163" s="300"/>
      <c r="AI163" s="135"/>
      <c r="AJ163" s="205"/>
      <c r="AK163" s="300"/>
      <c r="AL163" s="135"/>
      <c r="AM163" s="134"/>
      <c r="AN163" s="136"/>
      <c r="AO163" s="136"/>
      <c r="AP163" s="134"/>
      <c r="AQ163" s="213"/>
    </row>
    <row r="164" spans="1:43">
      <c r="A164" s="533"/>
      <c r="B164" s="534"/>
      <c r="C164" s="205" t="s">
        <v>355</v>
      </c>
      <c r="D164" s="134" t="s">
        <v>354</v>
      </c>
      <c r="E164" s="135">
        <f>'2567-ตรี'!H711</f>
        <v>1.5</v>
      </c>
      <c r="F164" s="205" t="s">
        <v>181</v>
      </c>
      <c r="G164" s="228" t="s">
        <v>180</v>
      </c>
      <c r="H164" s="135">
        <f>'2567-ตรี'!H1000</f>
        <v>0.375</v>
      </c>
      <c r="I164" s="134"/>
      <c r="J164" s="136"/>
      <c r="K164" s="136"/>
      <c r="L164" s="136"/>
      <c r="M164" s="214"/>
      <c r="P164" s="533"/>
      <c r="Q164" s="534"/>
      <c r="R164" s="205"/>
      <c r="S164" s="300"/>
      <c r="T164" s="135"/>
      <c r="U164" s="205"/>
      <c r="V164" s="300"/>
      <c r="W164" s="135"/>
      <c r="X164" s="134"/>
      <c r="Y164" s="136"/>
      <c r="Z164" s="136"/>
      <c r="AA164" s="136"/>
      <c r="AB164" s="214"/>
      <c r="AE164" s="533"/>
      <c r="AF164" s="534"/>
      <c r="AG164" s="205"/>
      <c r="AH164" s="300"/>
      <c r="AI164" s="135"/>
      <c r="AJ164" s="205"/>
      <c r="AK164" s="300"/>
      <c r="AL164" s="135"/>
      <c r="AM164" s="134"/>
      <c r="AN164" s="136"/>
      <c r="AO164" s="136"/>
      <c r="AP164" s="136"/>
      <c r="AQ164" s="214"/>
    </row>
    <row r="165" spans="1:43">
      <c r="A165" s="533"/>
      <c r="B165" s="534"/>
      <c r="C165" s="205" t="s">
        <v>190</v>
      </c>
      <c r="D165" s="228" t="s">
        <v>189</v>
      </c>
      <c r="E165" s="135">
        <f>'2567-ตรี'!H389</f>
        <v>0.25</v>
      </c>
      <c r="F165" s="205" t="s">
        <v>575</v>
      </c>
      <c r="G165" s="228" t="s">
        <v>574</v>
      </c>
      <c r="H165" s="135">
        <f>'2567-ตรี'!H1483</f>
        <v>0.375</v>
      </c>
      <c r="I165" s="134"/>
      <c r="J165" s="136"/>
      <c r="K165" s="136"/>
      <c r="L165" s="136"/>
      <c r="M165" s="214"/>
      <c r="P165" s="533"/>
      <c r="Q165" s="534"/>
      <c r="R165" s="205"/>
      <c r="S165" s="300"/>
      <c r="T165" s="135"/>
      <c r="U165" s="205"/>
      <c r="V165" s="300"/>
      <c r="W165" s="135"/>
      <c r="X165" s="134"/>
      <c r="Y165" s="136"/>
      <c r="Z165" s="136"/>
      <c r="AA165" s="136"/>
      <c r="AB165" s="214"/>
      <c r="AE165" s="533"/>
      <c r="AF165" s="534"/>
      <c r="AG165" s="205"/>
      <c r="AH165" s="300"/>
      <c r="AI165" s="135"/>
      <c r="AJ165" s="205"/>
      <c r="AK165" s="300"/>
      <c r="AL165" s="135"/>
      <c r="AM165" s="134"/>
      <c r="AN165" s="136"/>
      <c r="AO165" s="136"/>
      <c r="AP165" s="136"/>
      <c r="AQ165" s="214"/>
    </row>
    <row r="166" spans="1:43">
      <c r="A166" s="533"/>
      <c r="B166" s="534"/>
      <c r="C166" s="205" t="s">
        <v>352</v>
      </c>
      <c r="D166" s="134" t="s">
        <v>351</v>
      </c>
      <c r="E166" s="135">
        <f>'2567-ตรี'!H708</f>
        <v>0.75</v>
      </c>
      <c r="F166" s="205" t="s">
        <v>302</v>
      </c>
      <c r="G166" s="228" t="s">
        <v>301</v>
      </c>
      <c r="H166" s="135">
        <f>'2567-ตรี'!H1344</f>
        <v>1</v>
      </c>
      <c r="I166" s="134"/>
      <c r="J166" s="136"/>
      <c r="K166" s="136"/>
      <c r="L166" s="136"/>
      <c r="M166" s="214"/>
      <c r="P166" s="533"/>
      <c r="Q166" s="534"/>
      <c r="R166" s="205"/>
      <c r="S166" s="300"/>
      <c r="T166" s="135"/>
      <c r="U166" s="205"/>
      <c r="V166" s="300"/>
      <c r="W166" s="135"/>
      <c r="X166" s="134"/>
      <c r="Y166" s="136"/>
      <c r="Z166" s="136"/>
      <c r="AA166" s="136"/>
      <c r="AB166" s="214"/>
      <c r="AE166" s="533"/>
      <c r="AF166" s="534"/>
      <c r="AG166" s="205"/>
      <c r="AH166" s="300"/>
      <c r="AI166" s="135"/>
      <c r="AJ166" s="205"/>
      <c r="AK166" s="300"/>
      <c r="AL166" s="135"/>
      <c r="AM166" s="134"/>
      <c r="AN166" s="136"/>
      <c r="AO166" s="136"/>
      <c r="AP166" s="136"/>
      <c r="AQ166" s="214"/>
    </row>
    <row r="167" spans="1:43">
      <c r="A167" s="533"/>
      <c r="B167" s="534"/>
      <c r="C167" s="205" t="s">
        <v>293</v>
      </c>
      <c r="D167" s="134" t="s">
        <v>1146</v>
      </c>
      <c r="E167" s="135">
        <f>'2567-ตรี'!H747</f>
        <v>8.3324999999999996E-2</v>
      </c>
      <c r="F167" s="205" t="s">
        <v>484</v>
      </c>
      <c r="G167" s="228" t="s">
        <v>1156</v>
      </c>
      <c r="H167" s="135">
        <f>'2567-ตรี'!H1155</f>
        <v>0.375</v>
      </c>
      <c r="I167" s="134"/>
      <c r="J167" s="136"/>
      <c r="K167" s="136"/>
      <c r="L167" s="136"/>
      <c r="M167" s="214"/>
      <c r="P167" s="533"/>
      <c r="Q167" s="534"/>
      <c r="R167" s="205"/>
      <c r="S167" s="300"/>
      <c r="T167" s="135"/>
      <c r="U167" s="205"/>
      <c r="V167" s="300"/>
      <c r="W167" s="135"/>
      <c r="X167" s="134"/>
      <c r="Y167" s="136"/>
      <c r="Z167" s="136"/>
      <c r="AA167" s="136"/>
      <c r="AB167" s="214"/>
      <c r="AE167" s="533"/>
      <c r="AF167" s="534"/>
      <c r="AG167" s="205"/>
      <c r="AH167" s="300"/>
      <c r="AI167" s="135"/>
      <c r="AJ167" s="205"/>
      <c r="AK167" s="300"/>
      <c r="AL167" s="135"/>
      <c r="AM167" s="134"/>
      <c r="AN167" s="136"/>
      <c r="AO167" s="136"/>
      <c r="AP167" s="136"/>
      <c r="AQ167" s="214"/>
    </row>
    <row r="168" spans="1:43">
      <c r="A168" s="533"/>
      <c r="B168" s="534"/>
      <c r="C168" s="205"/>
      <c r="D168" s="134"/>
      <c r="E168" s="135"/>
      <c r="F168" s="205" t="s">
        <v>486</v>
      </c>
      <c r="G168" s="228" t="s">
        <v>1154</v>
      </c>
      <c r="H168" s="135">
        <f>'2567-ตรี'!H1168</f>
        <v>0.375</v>
      </c>
      <c r="I168" s="134"/>
      <c r="J168" s="136"/>
      <c r="K168" s="136"/>
      <c r="L168" s="136"/>
      <c r="M168" s="214"/>
      <c r="P168" s="533"/>
      <c r="Q168" s="534"/>
      <c r="R168" s="205"/>
      <c r="S168" s="300"/>
      <c r="T168" s="135"/>
      <c r="U168" s="205"/>
      <c r="V168" s="300"/>
      <c r="W168" s="135"/>
      <c r="X168" s="134"/>
      <c r="Y168" s="136"/>
      <c r="Z168" s="136"/>
      <c r="AA168" s="136"/>
      <c r="AB168" s="214"/>
      <c r="AE168" s="533"/>
      <c r="AF168" s="534"/>
      <c r="AG168" s="205"/>
      <c r="AH168" s="300"/>
      <c r="AI168" s="135"/>
      <c r="AJ168" s="205"/>
      <c r="AK168" s="300"/>
      <c r="AL168" s="135"/>
      <c r="AM168" s="134"/>
      <c r="AN168" s="136"/>
      <c r="AO168" s="136"/>
      <c r="AP168" s="136"/>
      <c r="AQ168" s="214"/>
    </row>
    <row r="169" spans="1:43">
      <c r="A169" s="533"/>
      <c r="B169" s="534"/>
      <c r="C169" s="205"/>
      <c r="D169" s="228"/>
      <c r="E169" s="135"/>
      <c r="F169" s="205" t="s">
        <v>488</v>
      </c>
      <c r="G169" s="228" t="s">
        <v>1142</v>
      </c>
      <c r="H169" s="135">
        <f>'2567-ตรี'!H1175</f>
        <v>0.25005000000000005</v>
      </c>
      <c r="I169" s="134"/>
      <c r="J169" s="136"/>
      <c r="K169" s="136"/>
      <c r="L169" s="136"/>
      <c r="M169" s="214"/>
      <c r="P169" s="533"/>
      <c r="Q169" s="534"/>
      <c r="R169" s="205"/>
      <c r="S169" s="300"/>
      <c r="T169" s="135"/>
      <c r="U169" s="205"/>
      <c r="V169" s="300"/>
      <c r="W169" s="135"/>
      <c r="X169" s="134"/>
      <c r="Y169" s="136"/>
      <c r="Z169" s="136"/>
      <c r="AA169" s="136"/>
      <c r="AB169" s="214"/>
      <c r="AE169" s="533"/>
      <c r="AF169" s="534"/>
      <c r="AG169" s="205"/>
      <c r="AH169" s="300"/>
      <c r="AI169" s="135"/>
      <c r="AJ169" s="205"/>
      <c r="AK169" s="300"/>
      <c r="AL169" s="135"/>
      <c r="AM169" s="134"/>
      <c r="AN169" s="136"/>
      <c r="AO169" s="136"/>
      <c r="AP169" s="136"/>
      <c r="AQ169" s="214"/>
    </row>
    <row r="170" spans="1:43">
      <c r="A170" s="533"/>
      <c r="B170" s="534"/>
      <c r="C170" s="205"/>
      <c r="D170" s="228"/>
      <c r="E170" s="135"/>
      <c r="F170" s="205" t="s">
        <v>276</v>
      </c>
      <c r="G170" s="228" t="s">
        <v>1155</v>
      </c>
      <c r="H170" s="135">
        <f>'2567-ตรี'!H1230</f>
        <v>0.125</v>
      </c>
      <c r="I170" s="134"/>
      <c r="J170" s="136"/>
      <c r="K170" s="136"/>
      <c r="L170" s="136"/>
      <c r="M170" s="214"/>
      <c r="P170" s="533"/>
      <c r="Q170" s="534"/>
      <c r="R170" s="205"/>
      <c r="S170" s="300"/>
      <c r="T170" s="135"/>
      <c r="U170" s="205"/>
      <c r="V170" s="300"/>
      <c r="W170" s="135"/>
      <c r="X170" s="134"/>
      <c r="Y170" s="136"/>
      <c r="Z170" s="136"/>
      <c r="AA170" s="136"/>
      <c r="AB170" s="214"/>
      <c r="AE170" s="533"/>
      <c r="AF170" s="534"/>
      <c r="AG170" s="205"/>
      <c r="AH170" s="300"/>
      <c r="AI170" s="135"/>
      <c r="AJ170" s="205"/>
      <c r="AK170" s="300"/>
      <c r="AL170" s="135"/>
      <c r="AM170" s="134"/>
      <c r="AN170" s="136"/>
      <c r="AO170" s="136"/>
      <c r="AP170" s="136"/>
      <c r="AQ170" s="214"/>
    </row>
    <row r="171" spans="1:43">
      <c r="A171" s="533"/>
      <c r="B171" s="534"/>
      <c r="C171" s="205"/>
      <c r="D171" s="228"/>
      <c r="E171" s="135"/>
      <c r="F171" s="205" t="s">
        <v>484</v>
      </c>
      <c r="G171" s="228" t="s">
        <v>571</v>
      </c>
      <c r="H171" s="135">
        <f>'2567-ตรี'!H1465</f>
        <v>0.375</v>
      </c>
      <c r="I171" s="134"/>
      <c r="J171" s="136"/>
      <c r="K171" s="136"/>
      <c r="L171" s="136"/>
      <c r="M171" s="214"/>
      <c r="P171" s="533"/>
      <c r="Q171" s="534"/>
      <c r="R171" s="205"/>
      <c r="S171" s="300"/>
      <c r="T171" s="135"/>
      <c r="U171" s="205"/>
      <c r="V171" s="300"/>
      <c r="W171" s="135"/>
      <c r="X171" s="134"/>
      <c r="Y171" s="136"/>
      <c r="Z171" s="136"/>
      <c r="AA171" s="136"/>
      <c r="AB171" s="214"/>
      <c r="AE171" s="533"/>
      <c r="AF171" s="534"/>
      <c r="AG171" s="205"/>
      <c r="AH171" s="300"/>
      <c r="AI171" s="135"/>
      <c r="AJ171" s="205"/>
      <c r="AK171" s="300"/>
      <c r="AL171" s="135"/>
      <c r="AM171" s="134"/>
      <c r="AN171" s="136"/>
      <c r="AO171" s="136"/>
      <c r="AP171" s="136"/>
      <c r="AQ171" s="214"/>
    </row>
    <row r="172" spans="1:43">
      <c r="A172" s="533"/>
      <c r="B172" s="534"/>
      <c r="C172" s="205"/>
      <c r="D172" s="228"/>
      <c r="E172" s="135"/>
      <c r="F172" s="205" t="s">
        <v>486</v>
      </c>
      <c r="G172" s="228" t="s">
        <v>1157</v>
      </c>
      <c r="H172" s="135">
        <f>'2567-ตรี'!H1473</f>
        <v>0.375</v>
      </c>
      <c r="I172" s="134"/>
      <c r="J172" s="136"/>
      <c r="K172" s="136"/>
      <c r="L172" s="136"/>
      <c r="M172" s="214"/>
      <c r="P172" s="533"/>
      <c r="Q172" s="534"/>
      <c r="R172" s="205"/>
      <c r="S172" s="300"/>
      <c r="T172" s="135"/>
      <c r="U172" s="205"/>
      <c r="V172" s="300"/>
      <c r="W172" s="135"/>
      <c r="X172" s="134"/>
      <c r="Y172" s="136"/>
      <c r="Z172" s="136"/>
      <c r="AA172" s="136"/>
      <c r="AB172" s="214"/>
      <c r="AE172" s="533"/>
      <c r="AF172" s="534"/>
      <c r="AG172" s="205"/>
      <c r="AH172" s="300"/>
      <c r="AI172" s="135"/>
      <c r="AJ172" s="205"/>
      <c r="AK172" s="300"/>
      <c r="AL172" s="135"/>
      <c r="AM172" s="134"/>
      <c r="AN172" s="136"/>
      <c r="AO172" s="136"/>
      <c r="AP172" s="136"/>
      <c r="AQ172" s="214"/>
    </row>
    <row r="173" spans="1:43">
      <c r="A173" s="533"/>
      <c r="B173" s="534"/>
      <c r="C173" s="205"/>
      <c r="D173" s="228"/>
      <c r="E173" s="135"/>
      <c r="F173" s="205" t="s">
        <v>488</v>
      </c>
      <c r="G173" s="228" t="s">
        <v>1144</v>
      </c>
      <c r="H173" s="135">
        <f>'2567-ตรี'!H1475</f>
        <v>0.25005000000000005</v>
      </c>
      <c r="I173" s="134"/>
      <c r="J173" s="136"/>
      <c r="K173" s="136"/>
      <c r="L173" s="136"/>
      <c r="M173" s="214"/>
      <c r="P173" s="533"/>
      <c r="Q173" s="534"/>
      <c r="R173" s="205"/>
      <c r="S173" s="300"/>
      <c r="T173" s="135"/>
      <c r="U173" s="205"/>
      <c r="V173" s="300"/>
      <c r="W173" s="135"/>
      <c r="X173" s="134"/>
      <c r="Y173" s="136"/>
      <c r="Z173" s="136"/>
      <c r="AA173" s="136"/>
      <c r="AB173" s="214"/>
      <c r="AE173" s="533"/>
      <c r="AF173" s="534"/>
      <c r="AG173" s="205"/>
      <c r="AH173" s="300"/>
      <c r="AI173" s="135"/>
      <c r="AJ173" s="205"/>
      <c r="AK173" s="300"/>
      <c r="AL173" s="135"/>
      <c r="AM173" s="134"/>
      <c r="AN173" s="136"/>
      <c r="AO173" s="136"/>
      <c r="AP173" s="136"/>
      <c r="AQ173" s="214"/>
    </row>
    <row r="174" spans="1:43">
      <c r="A174" s="533"/>
      <c r="B174" s="534"/>
      <c r="C174" s="158"/>
      <c r="D174" s="136"/>
      <c r="E174" s="135"/>
      <c r="F174" s="158"/>
      <c r="G174" s="229"/>
      <c r="H174" s="137"/>
      <c r="I174" s="134"/>
      <c r="J174" s="136"/>
      <c r="K174" s="239">
        <f>J175/G3</f>
        <v>1.89585625</v>
      </c>
      <c r="L174" s="136"/>
      <c r="M174" s="214"/>
      <c r="P174" s="533"/>
      <c r="Q174" s="534"/>
      <c r="R174" s="158"/>
      <c r="S174" s="316"/>
      <c r="T174" s="135"/>
      <c r="U174" s="158"/>
      <c r="V174" s="316"/>
      <c r="W174" s="137"/>
      <c r="X174" s="134"/>
      <c r="Y174" s="136"/>
      <c r="Z174" s="239">
        <f>Y175/V3</f>
        <v>0</v>
      </c>
      <c r="AA174" s="136"/>
      <c r="AB174" s="214"/>
      <c r="AE174" s="533"/>
      <c r="AF174" s="534"/>
      <c r="AG174" s="158"/>
      <c r="AH174" s="316"/>
      <c r="AI174" s="135"/>
      <c r="AJ174" s="158"/>
      <c r="AK174" s="316"/>
      <c r="AL174" s="137"/>
      <c r="AM174" s="134"/>
      <c r="AN174" s="136"/>
      <c r="AO174" s="239">
        <f>AN175/AK3</f>
        <v>0</v>
      </c>
      <c r="AP174" s="136"/>
      <c r="AQ174" s="214"/>
    </row>
    <row r="175" spans="1:43">
      <c r="A175" s="533"/>
      <c r="B175" s="534"/>
      <c r="C175" s="158"/>
      <c r="D175" s="235" t="s">
        <v>974</v>
      </c>
      <c r="E175" s="236">
        <f>SUM(E163:E174)</f>
        <v>2.9583249999999999</v>
      </c>
      <c r="F175" s="237"/>
      <c r="G175" s="238" t="s">
        <v>974</v>
      </c>
      <c r="H175" s="236">
        <f>SUM(H163:H174)</f>
        <v>4.6250999999999998</v>
      </c>
      <c r="I175" s="134"/>
      <c r="J175" s="136">
        <f>SUM(E175,H175)</f>
        <v>7.5834250000000001</v>
      </c>
      <c r="K175" s="136">
        <f>IF(J175&gt;$G$3,1,(J175/$G$3))</f>
        <v>1</v>
      </c>
      <c r="L175" s="134"/>
      <c r="M175" s="246" t="str">
        <f>IF(J175&gt;4,"Overloaded","OK")</f>
        <v>Overloaded</v>
      </c>
      <c r="P175" s="533"/>
      <c r="Q175" s="534"/>
      <c r="R175" s="158"/>
      <c r="S175" s="367" t="s">
        <v>974</v>
      </c>
      <c r="T175" s="236">
        <f>SUM(T163:T174)</f>
        <v>0</v>
      </c>
      <c r="U175" s="237"/>
      <c r="V175" s="367" t="s">
        <v>974</v>
      </c>
      <c r="W175" s="236">
        <f>SUM(W163:W174)</f>
        <v>0</v>
      </c>
      <c r="X175" s="134"/>
      <c r="Y175" s="136">
        <f>SUM(T175,W175)</f>
        <v>0</v>
      </c>
      <c r="Z175" s="136">
        <f>IF(Y175&gt;$G$3,1,(Y175/$G$3))</f>
        <v>0</v>
      </c>
      <c r="AA175" s="134"/>
      <c r="AB175" s="245" t="str">
        <f>IF(Y175&gt;4,"Overloaded","OK")</f>
        <v>OK</v>
      </c>
      <c r="AE175" s="533"/>
      <c r="AF175" s="534"/>
      <c r="AG175" s="158"/>
      <c r="AH175" s="367" t="s">
        <v>974</v>
      </c>
      <c r="AI175" s="236">
        <f>SUM(AI163:AI174)</f>
        <v>0</v>
      </c>
      <c r="AJ175" s="237"/>
      <c r="AK175" s="367" t="s">
        <v>974</v>
      </c>
      <c r="AL175" s="236">
        <f>SUM(AL163:AL174)</f>
        <v>0</v>
      </c>
      <c r="AM175" s="134"/>
      <c r="AN175" s="136">
        <f>SUM(AI175,AL175)</f>
        <v>0</v>
      </c>
      <c r="AO175" s="136">
        <f>IF(AN175&gt;$G$3,1,(AN175/$G$3))</f>
        <v>0</v>
      </c>
      <c r="AP175" s="134"/>
      <c r="AQ175" s="246" t="str">
        <f>IF(AN175&gt;4,"Overloaded","OK")</f>
        <v>OK</v>
      </c>
    </row>
    <row r="176" spans="1:43">
      <c r="A176" s="533" t="s">
        <v>1045</v>
      </c>
      <c r="B176" s="534" t="s">
        <v>1046</v>
      </c>
      <c r="C176" s="205" t="s">
        <v>357</v>
      </c>
      <c r="D176" s="134" t="s">
        <v>356</v>
      </c>
      <c r="E176" s="135">
        <f>'2567-ตรี'!H713</f>
        <v>1.5</v>
      </c>
      <c r="F176" s="205" t="s">
        <v>357</v>
      </c>
      <c r="G176" s="229" t="s">
        <v>1160</v>
      </c>
      <c r="H176" s="135">
        <f>'2567-ตรี'!H1191</f>
        <v>1.5</v>
      </c>
      <c r="I176" s="134"/>
      <c r="J176" s="136"/>
      <c r="K176" s="136"/>
      <c r="L176" s="134"/>
      <c r="M176" s="213"/>
      <c r="P176" s="533" t="s">
        <v>1045</v>
      </c>
      <c r="Q176" s="534" t="s">
        <v>1046</v>
      </c>
      <c r="R176" s="205"/>
      <c r="S176" s="300"/>
      <c r="T176" s="135"/>
      <c r="U176" s="205"/>
      <c r="V176" s="316"/>
      <c r="W176" s="135"/>
      <c r="X176" s="134"/>
      <c r="Y176" s="136"/>
      <c r="Z176" s="136"/>
      <c r="AA176" s="134"/>
      <c r="AB176" s="213"/>
      <c r="AE176" s="533" t="s">
        <v>1045</v>
      </c>
      <c r="AF176" s="534" t="s">
        <v>1046</v>
      </c>
      <c r="AG176" s="205"/>
      <c r="AH176" s="300"/>
      <c r="AI176" s="135"/>
      <c r="AJ176" s="205"/>
      <c r="AK176" s="316"/>
      <c r="AL176" s="135"/>
      <c r="AM176" s="134"/>
      <c r="AN176" s="136"/>
      <c r="AO176" s="136"/>
      <c r="AP176" s="134"/>
      <c r="AQ176" s="213"/>
    </row>
    <row r="177" spans="1:43">
      <c r="A177" s="533"/>
      <c r="B177" s="534"/>
      <c r="C177" s="205" t="s">
        <v>248</v>
      </c>
      <c r="D177" s="134" t="s">
        <v>1158</v>
      </c>
      <c r="E177" s="135">
        <f>'2567-ตรี'!H462</f>
        <v>2</v>
      </c>
      <c r="F177" s="205" t="s">
        <v>498</v>
      </c>
      <c r="G177" s="229" t="s">
        <v>1161</v>
      </c>
      <c r="H177" s="137">
        <f>'2567-ตรี'!H1199</f>
        <v>1.5</v>
      </c>
      <c r="I177" s="134"/>
      <c r="J177" s="136"/>
      <c r="K177" s="136"/>
      <c r="L177" s="136"/>
      <c r="M177" s="214"/>
      <c r="P177" s="533"/>
      <c r="Q177" s="534"/>
      <c r="R177" s="205"/>
      <c r="S177" s="300"/>
      <c r="T177" s="135"/>
      <c r="U177" s="205"/>
      <c r="V177" s="316"/>
      <c r="W177" s="137"/>
      <c r="X177" s="134"/>
      <c r="Y177" s="136"/>
      <c r="Z177" s="136"/>
      <c r="AA177" s="136"/>
      <c r="AB177" s="214"/>
      <c r="AE177" s="533"/>
      <c r="AF177" s="534"/>
      <c r="AG177" s="205"/>
      <c r="AH177" s="300"/>
      <c r="AI177" s="135"/>
      <c r="AJ177" s="205"/>
      <c r="AK177" s="316"/>
      <c r="AL177" s="137"/>
      <c r="AM177" s="134"/>
      <c r="AN177" s="136"/>
      <c r="AO177" s="136"/>
      <c r="AP177" s="136"/>
      <c r="AQ177" s="214"/>
    </row>
    <row r="178" spans="1:43">
      <c r="A178" s="533"/>
      <c r="B178" s="534"/>
      <c r="C178" s="205" t="s">
        <v>248</v>
      </c>
      <c r="D178" s="134" t="s">
        <v>1159</v>
      </c>
      <c r="E178" s="135">
        <f>'2567-ตรี'!H706</f>
        <v>2</v>
      </c>
      <c r="F178" s="205"/>
      <c r="G178" s="229"/>
      <c r="H178" s="137"/>
      <c r="I178" s="134"/>
      <c r="J178" s="136"/>
      <c r="K178" s="136"/>
      <c r="L178" s="136"/>
      <c r="M178" s="214"/>
      <c r="P178" s="533"/>
      <c r="Q178" s="534"/>
      <c r="R178" s="205"/>
      <c r="S178" s="300"/>
      <c r="T178" s="135"/>
      <c r="U178" s="205"/>
      <c r="V178" s="316"/>
      <c r="W178" s="137"/>
      <c r="X178" s="134"/>
      <c r="Y178" s="136"/>
      <c r="Z178" s="136"/>
      <c r="AA178" s="136"/>
      <c r="AB178" s="214"/>
      <c r="AE178" s="533"/>
      <c r="AF178" s="534"/>
      <c r="AG178" s="205"/>
      <c r="AH178" s="300"/>
      <c r="AI178" s="135"/>
      <c r="AJ178" s="205"/>
      <c r="AK178" s="316"/>
      <c r="AL178" s="137"/>
      <c r="AM178" s="134"/>
      <c r="AN178" s="136"/>
      <c r="AO178" s="136"/>
      <c r="AP178" s="136"/>
      <c r="AQ178" s="214"/>
    </row>
    <row r="179" spans="1:43">
      <c r="A179" s="533"/>
      <c r="B179" s="534"/>
      <c r="C179" s="158"/>
      <c r="D179" s="136"/>
      <c r="E179" s="135"/>
      <c r="F179" s="205"/>
      <c r="G179" s="229"/>
      <c r="H179" s="137"/>
      <c r="I179" s="134"/>
      <c r="J179" s="136"/>
      <c r="K179" s="239">
        <f>J180/G3</f>
        <v>2.125</v>
      </c>
      <c r="L179" s="136"/>
      <c r="M179" s="214"/>
      <c r="P179" s="533"/>
      <c r="Q179" s="534"/>
      <c r="R179" s="158"/>
      <c r="S179" s="316"/>
      <c r="T179" s="135"/>
      <c r="U179" s="205"/>
      <c r="V179" s="316"/>
      <c r="W179" s="137"/>
      <c r="X179" s="134"/>
      <c r="Y179" s="136"/>
      <c r="Z179" s="239">
        <f>Y180/V3</f>
        <v>0</v>
      </c>
      <c r="AA179" s="136"/>
      <c r="AB179" s="214"/>
      <c r="AE179" s="533"/>
      <c r="AF179" s="534"/>
      <c r="AG179" s="158"/>
      <c r="AH179" s="316"/>
      <c r="AI179" s="135"/>
      <c r="AJ179" s="205"/>
      <c r="AK179" s="316"/>
      <c r="AL179" s="137"/>
      <c r="AM179" s="134"/>
      <c r="AN179" s="136"/>
      <c r="AO179" s="239">
        <f>AN180/AK3</f>
        <v>0</v>
      </c>
      <c r="AP179" s="136"/>
      <c r="AQ179" s="214"/>
    </row>
    <row r="180" spans="1:43">
      <c r="A180" s="533"/>
      <c r="B180" s="534"/>
      <c r="C180" s="158"/>
      <c r="D180" s="235" t="s">
        <v>974</v>
      </c>
      <c r="E180" s="236">
        <f>SUM(E176:E179)</f>
        <v>5.5</v>
      </c>
      <c r="F180" s="237"/>
      <c r="G180" s="238" t="s">
        <v>974</v>
      </c>
      <c r="H180" s="236">
        <f>SUM(H176:H179)</f>
        <v>3</v>
      </c>
      <c r="I180" s="134"/>
      <c r="J180" s="136">
        <f>SUM(E180,H180)</f>
        <v>8.5</v>
      </c>
      <c r="K180" s="136">
        <f>IF(J180&gt;$G$3,1,(J180/$G$3))</f>
        <v>1</v>
      </c>
      <c r="L180" s="134"/>
      <c r="M180" s="246" t="str">
        <f>IF(J180&gt;4,"Overloaded","OK")</f>
        <v>Overloaded</v>
      </c>
      <c r="P180" s="533"/>
      <c r="Q180" s="534"/>
      <c r="R180" s="158"/>
      <c r="S180" s="367" t="s">
        <v>974</v>
      </c>
      <c r="T180" s="236">
        <f>SUM(T176:T179)</f>
        <v>0</v>
      </c>
      <c r="U180" s="237"/>
      <c r="V180" s="367" t="s">
        <v>974</v>
      </c>
      <c r="W180" s="236">
        <f>SUM(W176:W179)</f>
        <v>0</v>
      </c>
      <c r="X180" s="134"/>
      <c r="Y180" s="136">
        <f>SUM(T180,W180)</f>
        <v>0</v>
      </c>
      <c r="Z180" s="136">
        <f>IF(Y180&gt;$G$3,1,(Y180/$G$3))</f>
        <v>0</v>
      </c>
      <c r="AA180" s="134"/>
      <c r="AB180" s="245" t="str">
        <f>IF(Y180&gt;4,"Overloaded","OK")</f>
        <v>OK</v>
      </c>
      <c r="AE180" s="533"/>
      <c r="AF180" s="534"/>
      <c r="AG180" s="158"/>
      <c r="AH180" s="367" t="s">
        <v>974</v>
      </c>
      <c r="AI180" s="236">
        <f>SUM(AI176:AI179)</f>
        <v>0</v>
      </c>
      <c r="AJ180" s="237"/>
      <c r="AK180" s="367" t="s">
        <v>974</v>
      </c>
      <c r="AL180" s="236">
        <f>SUM(AL176:AL179)</f>
        <v>0</v>
      </c>
      <c r="AM180" s="134"/>
      <c r="AN180" s="136">
        <f>SUM(AI180,AL180)</f>
        <v>0</v>
      </c>
      <c r="AO180" s="136">
        <f>IF(AN180&gt;$G$3,1,(AN180/$G$3))</f>
        <v>0</v>
      </c>
      <c r="AP180" s="134"/>
      <c r="AQ180" s="246" t="str">
        <f>IF(AN180&gt;4,"Overloaded","OK")</f>
        <v>OK</v>
      </c>
    </row>
    <row r="181" spans="1:43" ht="18" customHeight="1">
      <c r="A181" s="533" t="s">
        <v>1047</v>
      </c>
      <c r="B181" s="534" t="s">
        <v>1041</v>
      </c>
      <c r="C181" s="205" t="s">
        <v>174</v>
      </c>
      <c r="D181" s="134" t="s">
        <v>173</v>
      </c>
      <c r="E181" s="135">
        <f>'2567-ตรี'!H229</f>
        <v>2.7489000000000003E-2</v>
      </c>
      <c r="F181" s="205" t="s">
        <v>181</v>
      </c>
      <c r="G181" s="228" t="s">
        <v>180</v>
      </c>
      <c r="H181" s="135">
        <f>'2567-ตรี'!H1001</f>
        <v>0.375</v>
      </c>
      <c r="I181" s="134"/>
      <c r="J181" s="136"/>
      <c r="K181" s="136"/>
      <c r="L181" s="134"/>
      <c r="M181" s="213"/>
      <c r="P181" s="533" t="s">
        <v>1047</v>
      </c>
      <c r="Q181" s="534" t="s">
        <v>1041</v>
      </c>
      <c r="R181" s="205"/>
      <c r="S181" s="300"/>
      <c r="T181" s="135"/>
      <c r="U181" s="205"/>
      <c r="V181" s="300"/>
      <c r="W181" s="135"/>
      <c r="X181" s="134"/>
      <c r="Y181" s="136"/>
      <c r="Z181" s="136"/>
      <c r="AA181" s="134"/>
      <c r="AB181" s="213"/>
      <c r="AE181" s="533" t="s">
        <v>1047</v>
      </c>
      <c r="AF181" s="534" t="s">
        <v>1041</v>
      </c>
      <c r="AG181" s="205"/>
      <c r="AH181" s="300"/>
      <c r="AI181" s="135"/>
      <c r="AJ181" s="205"/>
      <c r="AK181" s="300"/>
      <c r="AL181" s="135"/>
      <c r="AM181" s="134"/>
      <c r="AN181" s="136"/>
      <c r="AO181" s="136"/>
      <c r="AP181" s="134"/>
      <c r="AQ181" s="213"/>
    </row>
    <row r="182" spans="1:43">
      <c r="A182" s="533"/>
      <c r="B182" s="534"/>
      <c r="C182" s="205" t="s">
        <v>181</v>
      </c>
      <c r="D182" s="134" t="s">
        <v>180</v>
      </c>
      <c r="E182" s="135">
        <f>'2567-ตรี'!H287</f>
        <v>0.375</v>
      </c>
      <c r="F182" s="205" t="s">
        <v>359</v>
      </c>
      <c r="G182" s="228" t="s">
        <v>1164</v>
      </c>
      <c r="H182" s="135">
        <f>'2567-ตรี'!H1195</f>
        <v>1.5</v>
      </c>
      <c r="I182" s="134"/>
      <c r="J182" s="136"/>
      <c r="K182" s="136"/>
      <c r="L182" s="136"/>
      <c r="M182" s="214"/>
      <c r="P182" s="533"/>
      <c r="Q182" s="534"/>
      <c r="R182" s="205"/>
      <c r="S182" s="300"/>
      <c r="T182" s="135"/>
      <c r="U182" s="205"/>
      <c r="V182" s="300"/>
      <c r="W182" s="135"/>
      <c r="X182" s="134"/>
      <c r="Y182" s="136"/>
      <c r="Z182" s="136"/>
      <c r="AA182" s="136"/>
      <c r="AB182" s="214"/>
      <c r="AE182" s="533"/>
      <c r="AF182" s="534"/>
      <c r="AG182" s="205"/>
      <c r="AH182" s="300"/>
      <c r="AI182" s="135"/>
      <c r="AJ182" s="205"/>
      <c r="AK182" s="300"/>
      <c r="AL182" s="135"/>
      <c r="AM182" s="134"/>
      <c r="AN182" s="136"/>
      <c r="AO182" s="136"/>
      <c r="AP182" s="136"/>
      <c r="AQ182" s="214"/>
    </row>
    <row r="183" spans="1:43">
      <c r="A183" s="533"/>
      <c r="B183" s="534"/>
      <c r="C183" s="205" t="s">
        <v>251</v>
      </c>
      <c r="D183" s="134" t="s">
        <v>1162</v>
      </c>
      <c r="E183" s="135">
        <f>'2567-ตรี'!H466</f>
        <v>1</v>
      </c>
      <c r="F183" s="163" t="s">
        <v>82</v>
      </c>
      <c r="G183" s="134" t="s">
        <v>1131</v>
      </c>
      <c r="H183" s="135">
        <f>'2567-ตรี'!H805</f>
        <v>0.75</v>
      </c>
      <c r="I183" s="134"/>
      <c r="J183" s="136"/>
      <c r="K183" s="136"/>
      <c r="L183" s="136"/>
      <c r="M183" s="214"/>
      <c r="P183" s="533"/>
      <c r="Q183" s="534"/>
      <c r="R183" s="205"/>
      <c r="S183" s="300"/>
      <c r="T183" s="135"/>
      <c r="U183" s="163"/>
      <c r="V183" s="300"/>
      <c r="W183" s="135"/>
      <c r="X183" s="134"/>
      <c r="Y183" s="136"/>
      <c r="Z183" s="136"/>
      <c r="AA183" s="136"/>
      <c r="AB183" s="214"/>
      <c r="AE183" s="533"/>
      <c r="AF183" s="534"/>
      <c r="AG183" s="205"/>
      <c r="AH183" s="300"/>
      <c r="AI183" s="135"/>
      <c r="AJ183" s="163"/>
      <c r="AK183" s="300"/>
      <c r="AL183" s="135"/>
      <c r="AM183" s="134"/>
      <c r="AN183" s="136"/>
      <c r="AO183" s="136"/>
      <c r="AP183" s="136"/>
      <c r="AQ183" s="214"/>
    </row>
    <row r="184" spans="1:43">
      <c r="A184" s="533"/>
      <c r="B184" s="534"/>
      <c r="C184" s="205" t="s">
        <v>366</v>
      </c>
      <c r="D184" s="134" t="s">
        <v>365</v>
      </c>
      <c r="E184" s="135">
        <f>'2567-ตรี'!H722</f>
        <v>0.75</v>
      </c>
      <c r="F184" s="205" t="s">
        <v>484</v>
      </c>
      <c r="G184" s="228" t="s">
        <v>1156</v>
      </c>
      <c r="H184" s="135">
        <f>'2567-ตรี'!H1156</f>
        <v>0.375</v>
      </c>
      <c r="I184" s="134"/>
      <c r="J184" s="136"/>
      <c r="K184" s="136"/>
      <c r="L184" s="136"/>
      <c r="M184" s="214"/>
      <c r="P184" s="533"/>
      <c r="Q184" s="534"/>
      <c r="R184" s="205"/>
      <c r="S184" s="300"/>
      <c r="T184" s="135"/>
      <c r="U184" s="205"/>
      <c r="V184" s="300"/>
      <c r="W184" s="135"/>
      <c r="X184" s="134"/>
      <c r="Y184" s="136"/>
      <c r="Z184" s="136"/>
      <c r="AA184" s="136"/>
      <c r="AB184" s="214"/>
      <c r="AE184" s="533"/>
      <c r="AF184" s="534"/>
      <c r="AG184" s="205"/>
      <c r="AH184" s="300"/>
      <c r="AI184" s="135"/>
      <c r="AJ184" s="205"/>
      <c r="AK184" s="300"/>
      <c r="AL184" s="135"/>
      <c r="AM184" s="134"/>
      <c r="AN184" s="136"/>
      <c r="AO184" s="136"/>
      <c r="AP184" s="136"/>
      <c r="AQ184" s="214"/>
    </row>
    <row r="185" spans="1:43">
      <c r="A185" s="533"/>
      <c r="B185" s="534"/>
      <c r="C185" s="205" t="s">
        <v>359</v>
      </c>
      <c r="D185" s="134" t="s">
        <v>358</v>
      </c>
      <c r="E185" s="135">
        <f>'2567-ตรี'!H715</f>
        <v>0.75</v>
      </c>
      <c r="F185" s="205" t="s">
        <v>486</v>
      </c>
      <c r="G185" s="228" t="s">
        <v>1154</v>
      </c>
      <c r="H185" s="135">
        <f>'2567-ตรี'!H1165</f>
        <v>0.375</v>
      </c>
      <c r="I185" s="134"/>
      <c r="J185" s="136"/>
      <c r="K185" s="136"/>
      <c r="L185" s="136"/>
      <c r="M185" s="214"/>
      <c r="P185" s="533"/>
      <c r="Q185" s="534"/>
      <c r="R185" s="205"/>
      <c r="S185" s="300"/>
      <c r="T185" s="135"/>
      <c r="U185" s="205"/>
      <c r="V185" s="300"/>
      <c r="W185" s="135"/>
      <c r="X185" s="134"/>
      <c r="Y185" s="136"/>
      <c r="Z185" s="136"/>
      <c r="AA185" s="136"/>
      <c r="AB185" s="214"/>
      <c r="AE185" s="533"/>
      <c r="AF185" s="534"/>
      <c r="AG185" s="205"/>
      <c r="AH185" s="300"/>
      <c r="AI185" s="135"/>
      <c r="AJ185" s="205"/>
      <c r="AK185" s="300"/>
      <c r="AL185" s="135"/>
      <c r="AM185" s="134"/>
      <c r="AN185" s="136"/>
      <c r="AO185" s="136"/>
      <c r="AP185" s="136"/>
      <c r="AQ185" s="214"/>
    </row>
    <row r="186" spans="1:43">
      <c r="A186" s="533"/>
      <c r="B186" s="534"/>
      <c r="C186" s="163" t="s">
        <v>82</v>
      </c>
      <c r="D186" s="134" t="s">
        <v>1131</v>
      </c>
      <c r="E186" s="135">
        <f>'2567-ตรี'!H66</f>
        <v>0.75</v>
      </c>
      <c r="F186" s="205" t="s">
        <v>488</v>
      </c>
      <c r="G186" s="228" t="s">
        <v>1142</v>
      </c>
      <c r="H186" s="135">
        <f>'2567-ตรี'!H1179</f>
        <v>0.25005000000000005</v>
      </c>
      <c r="I186" s="134"/>
      <c r="J186" s="136"/>
      <c r="K186" s="136"/>
      <c r="L186" s="136"/>
      <c r="M186" s="214"/>
      <c r="P186" s="533"/>
      <c r="Q186" s="534"/>
      <c r="R186" s="163"/>
      <c r="S186" s="300"/>
      <c r="T186" s="135"/>
      <c r="U186" s="205"/>
      <c r="V186" s="300"/>
      <c r="W186" s="135"/>
      <c r="X186" s="134"/>
      <c r="Y186" s="136"/>
      <c r="Z186" s="136"/>
      <c r="AA186" s="136"/>
      <c r="AB186" s="214"/>
      <c r="AE186" s="533"/>
      <c r="AF186" s="534"/>
      <c r="AG186" s="163"/>
      <c r="AH186" s="300"/>
      <c r="AI186" s="135"/>
      <c r="AJ186" s="205"/>
      <c r="AK186" s="300"/>
      <c r="AL186" s="135"/>
      <c r="AM186" s="134"/>
      <c r="AN186" s="136"/>
      <c r="AO186" s="136"/>
      <c r="AP186" s="136"/>
      <c r="AQ186" s="214"/>
    </row>
    <row r="187" spans="1:43">
      <c r="A187" s="533"/>
      <c r="B187" s="534"/>
      <c r="C187" s="205" t="s">
        <v>368</v>
      </c>
      <c r="D187" s="134" t="s">
        <v>1163</v>
      </c>
      <c r="E187" s="135">
        <f>'2567-ตรี'!H725</f>
        <v>1.5</v>
      </c>
      <c r="F187" s="205" t="s">
        <v>276</v>
      </c>
      <c r="G187" s="228" t="s">
        <v>1155</v>
      </c>
      <c r="H187" s="135">
        <f>'2567-ตรี'!H1231</f>
        <v>0.125</v>
      </c>
      <c r="I187" s="134"/>
      <c r="J187" s="136"/>
      <c r="K187" s="136"/>
      <c r="L187" s="136"/>
      <c r="M187" s="214"/>
      <c r="P187" s="533"/>
      <c r="Q187" s="534"/>
      <c r="R187" s="205"/>
      <c r="S187" s="300"/>
      <c r="T187" s="135"/>
      <c r="U187" s="205"/>
      <c r="V187" s="300"/>
      <c r="W187" s="135"/>
      <c r="X187" s="134"/>
      <c r="Y187" s="136"/>
      <c r="Z187" s="136"/>
      <c r="AA187" s="136"/>
      <c r="AB187" s="214"/>
      <c r="AE187" s="533"/>
      <c r="AF187" s="534"/>
      <c r="AG187" s="205"/>
      <c r="AH187" s="300"/>
      <c r="AI187" s="135"/>
      <c r="AJ187" s="205"/>
      <c r="AK187" s="300"/>
      <c r="AL187" s="135"/>
      <c r="AM187" s="134"/>
      <c r="AN187" s="136"/>
      <c r="AO187" s="136"/>
      <c r="AP187" s="136"/>
      <c r="AQ187" s="214"/>
    </row>
    <row r="188" spans="1:43">
      <c r="A188" s="533"/>
      <c r="B188" s="534"/>
      <c r="C188" s="205" t="s">
        <v>364</v>
      </c>
      <c r="D188" s="134" t="s">
        <v>363</v>
      </c>
      <c r="E188" s="135">
        <f>'2567-ตรี'!H720</f>
        <v>1.5</v>
      </c>
      <c r="F188" s="205" t="s">
        <v>484</v>
      </c>
      <c r="G188" s="228" t="s">
        <v>571</v>
      </c>
      <c r="H188" s="135">
        <f>'2567-ตรี'!H1466</f>
        <v>0.375</v>
      </c>
      <c r="I188" s="134"/>
      <c r="J188" s="136"/>
      <c r="K188" s="136"/>
      <c r="L188" s="136"/>
      <c r="M188" s="214"/>
      <c r="P188" s="533"/>
      <c r="Q188" s="534"/>
      <c r="R188" s="205"/>
      <c r="S188" s="300"/>
      <c r="T188" s="135"/>
      <c r="U188" s="205"/>
      <c r="V188" s="300"/>
      <c r="W188" s="135"/>
      <c r="X188" s="134"/>
      <c r="Y188" s="136"/>
      <c r="Z188" s="136"/>
      <c r="AA188" s="136"/>
      <c r="AB188" s="214"/>
      <c r="AE188" s="533"/>
      <c r="AF188" s="534"/>
      <c r="AG188" s="205"/>
      <c r="AH188" s="300"/>
      <c r="AI188" s="135"/>
      <c r="AJ188" s="205"/>
      <c r="AK188" s="300"/>
      <c r="AL188" s="135"/>
      <c r="AM188" s="134"/>
      <c r="AN188" s="136"/>
      <c r="AO188" s="136"/>
      <c r="AP188" s="136"/>
      <c r="AQ188" s="214"/>
    </row>
    <row r="189" spans="1:43">
      <c r="A189" s="533"/>
      <c r="B189" s="534"/>
      <c r="C189" s="205"/>
      <c r="D189" s="134"/>
      <c r="E189" s="135"/>
      <c r="F189" s="205" t="s">
        <v>486</v>
      </c>
      <c r="G189" s="228" t="s">
        <v>1157</v>
      </c>
      <c r="H189" s="135">
        <f>'2567-ตรี'!H1470</f>
        <v>0.375</v>
      </c>
      <c r="I189" s="134"/>
      <c r="J189" s="136"/>
      <c r="K189" s="136"/>
      <c r="L189" s="136"/>
      <c r="M189" s="214"/>
      <c r="P189" s="533"/>
      <c r="Q189" s="534"/>
      <c r="R189" s="205"/>
      <c r="S189" s="300"/>
      <c r="T189" s="135"/>
      <c r="U189" s="205"/>
      <c r="V189" s="300"/>
      <c r="W189" s="135"/>
      <c r="X189" s="134"/>
      <c r="Y189" s="136"/>
      <c r="Z189" s="136"/>
      <c r="AA189" s="136"/>
      <c r="AB189" s="214"/>
      <c r="AE189" s="533"/>
      <c r="AF189" s="534"/>
      <c r="AG189" s="205"/>
      <c r="AH189" s="300"/>
      <c r="AI189" s="135"/>
      <c r="AJ189" s="205"/>
      <c r="AK189" s="300"/>
      <c r="AL189" s="135"/>
      <c r="AM189" s="134"/>
      <c r="AN189" s="136"/>
      <c r="AO189" s="136"/>
      <c r="AP189" s="136"/>
      <c r="AQ189" s="214"/>
    </row>
    <row r="190" spans="1:43">
      <c r="A190" s="533"/>
      <c r="B190" s="534"/>
      <c r="C190" s="205"/>
      <c r="D190" s="134"/>
      <c r="E190" s="135"/>
      <c r="F190" s="205" t="s">
        <v>488</v>
      </c>
      <c r="G190" s="228" t="s">
        <v>1144</v>
      </c>
      <c r="H190" s="135">
        <f>'2567-ตรี'!H1479</f>
        <v>0.25005000000000005</v>
      </c>
      <c r="I190" s="134"/>
      <c r="J190" s="136"/>
      <c r="K190" s="136"/>
      <c r="L190" s="136"/>
      <c r="M190" s="214"/>
      <c r="P190" s="533"/>
      <c r="Q190" s="534"/>
      <c r="R190" s="205"/>
      <c r="S190" s="300"/>
      <c r="T190" s="135"/>
      <c r="U190" s="205"/>
      <c r="V190" s="300"/>
      <c r="W190" s="135"/>
      <c r="X190" s="134"/>
      <c r="Y190" s="136"/>
      <c r="Z190" s="136"/>
      <c r="AA190" s="136"/>
      <c r="AB190" s="214"/>
      <c r="AE190" s="533"/>
      <c r="AF190" s="534"/>
      <c r="AG190" s="205"/>
      <c r="AH190" s="300"/>
      <c r="AI190" s="135"/>
      <c r="AJ190" s="205"/>
      <c r="AK190" s="300"/>
      <c r="AL190" s="135"/>
      <c r="AM190" s="134"/>
      <c r="AN190" s="136"/>
      <c r="AO190" s="136"/>
      <c r="AP190" s="136"/>
      <c r="AQ190" s="214"/>
    </row>
    <row r="191" spans="1:43">
      <c r="A191" s="533"/>
      <c r="B191" s="534"/>
      <c r="C191" s="205"/>
      <c r="D191" s="134"/>
      <c r="E191" s="135"/>
      <c r="F191" s="205" t="s">
        <v>575</v>
      </c>
      <c r="G191" s="228" t="s">
        <v>574</v>
      </c>
      <c r="H191" s="135">
        <f>'2567-ตรี'!H1484</f>
        <v>0.375</v>
      </c>
      <c r="I191" s="134"/>
      <c r="J191" s="136"/>
      <c r="K191" s="136"/>
      <c r="L191" s="136"/>
      <c r="M191" s="214"/>
      <c r="P191" s="533"/>
      <c r="Q191" s="534"/>
      <c r="R191" s="205"/>
      <c r="S191" s="300"/>
      <c r="T191" s="135"/>
      <c r="U191" s="205"/>
      <c r="V191" s="300"/>
      <c r="W191" s="135"/>
      <c r="X191" s="134"/>
      <c r="Y191" s="136"/>
      <c r="Z191" s="136"/>
      <c r="AA191" s="136"/>
      <c r="AB191" s="214"/>
      <c r="AE191" s="533"/>
      <c r="AF191" s="534"/>
      <c r="AG191" s="205"/>
      <c r="AH191" s="300"/>
      <c r="AI191" s="135"/>
      <c r="AJ191" s="205"/>
      <c r="AK191" s="300"/>
      <c r="AL191" s="135"/>
      <c r="AM191" s="134"/>
      <c r="AN191" s="136"/>
      <c r="AO191" s="136"/>
      <c r="AP191" s="136"/>
      <c r="AQ191" s="214"/>
    </row>
    <row r="192" spans="1:43">
      <c r="A192" s="533"/>
      <c r="B192" s="534"/>
      <c r="C192" s="158"/>
      <c r="D192" s="136"/>
      <c r="E192" s="135"/>
      <c r="F192" s="158"/>
      <c r="G192" s="229"/>
      <c r="H192" s="137"/>
      <c r="I192" s="134"/>
      <c r="J192" s="136"/>
      <c r="K192" s="239">
        <f>J193/G3</f>
        <v>2.9443972499999997</v>
      </c>
      <c r="L192" s="136"/>
      <c r="M192" s="214"/>
      <c r="P192" s="533"/>
      <c r="Q192" s="534"/>
      <c r="R192" s="158"/>
      <c r="S192" s="316"/>
      <c r="T192" s="135"/>
      <c r="U192" s="158"/>
      <c r="V192" s="316"/>
      <c r="W192" s="137"/>
      <c r="X192" s="134"/>
      <c r="Y192" s="136"/>
      <c r="Z192" s="239">
        <f>Y193/V3</f>
        <v>0</v>
      </c>
      <c r="AA192" s="136"/>
      <c r="AB192" s="214"/>
      <c r="AE192" s="533"/>
      <c r="AF192" s="534"/>
      <c r="AG192" s="158"/>
      <c r="AH192" s="316"/>
      <c r="AI192" s="135"/>
      <c r="AJ192" s="158"/>
      <c r="AK192" s="316"/>
      <c r="AL192" s="137"/>
      <c r="AM192" s="134"/>
      <c r="AN192" s="136"/>
      <c r="AO192" s="239">
        <f>AN193/AK3</f>
        <v>0</v>
      </c>
      <c r="AP192" s="136"/>
      <c r="AQ192" s="214"/>
    </row>
    <row r="193" spans="1:43">
      <c r="A193" s="533"/>
      <c r="B193" s="534"/>
      <c r="C193" s="158"/>
      <c r="D193" s="235" t="s">
        <v>974</v>
      </c>
      <c r="E193" s="236">
        <f>SUM(E181:E192)</f>
        <v>6.6524890000000001</v>
      </c>
      <c r="F193" s="237"/>
      <c r="G193" s="238" t="s">
        <v>974</v>
      </c>
      <c r="H193" s="236">
        <f>SUM(H181:H192)</f>
        <v>5.1250999999999998</v>
      </c>
      <c r="I193" s="134"/>
      <c r="J193" s="136">
        <f>SUM(E193,H193)</f>
        <v>11.777588999999999</v>
      </c>
      <c r="K193" s="136">
        <f>IF(J193&gt;$G$3,1,(J193/$G$3))</f>
        <v>1</v>
      </c>
      <c r="L193" s="134"/>
      <c r="M193" s="246" t="str">
        <f>IF(J193&gt;4,"Overloaded","OK")</f>
        <v>Overloaded</v>
      </c>
      <c r="P193" s="533"/>
      <c r="Q193" s="534"/>
      <c r="R193" s="158"/>
      <c r="S193" s="367" t="s">
        <v>974</v>
      </c>
      <c r="T193" s="236">
        <f>SUM(T181:T192)</f>
        <v>0</v>
      </c>
      <c r="U193" s="237"/>
      <c r="V193" s="367" t="s">
        <v>974</v>
      </c>
      <c r="W193" s="236">
        <f>SUM(W181:W192)</f>
        <v>0</v>
      </c>
      <c r="X193" s="134"/>
      <c r="Y193" s="136">
        <f>SUM(T193,W193)</f>
        <v>0</v>
      </c>
      <c r="Z193" s="136">
        <f>IF(Y193&gt;$G$3,1,(Y193/$G$3))</f>
        <v>0</v>
      </c>
      <c r="AA193" s="134"/>
      <c r="AB193" s="245" t="str">
        <f>IF(Y193&gt;4,"Overloaded","OK")</f>
        <v>OK</v>
      </c>
      <c r="AE193" s="533"/>
      <c r="AF193" s="534"/>
      <c r="AG193" s="158"/>
      <c r="AH193" s="367" t="s">
        <v>974</v>
      </c>
      <c r="AI193" s="236">
        <f>SUM(AI181:AI192)</f>
        <v>0</v>
      </c>
      <c r="AJ193" s="237"/>
      <c r="AK193" s="367" t="s">
        <v>974</v>
      </c>
      <c r="AL193" s="236">
        <f>SUM(AL181:AL192)</f>
        <v>0</v>
      </c>
      <c r="AM193" s="134"/>
      <c r="AN193" s="136">
        <f>SUM(AI193,AL193)</f>
        <v>0</v>
      </c>
      <c r="AO193" s="136">
        <f>IF(AN193&gt;$G$3,1,(AN193/$G$3))</f>
        <v>0</v>
      </c>
      <c r="AP193" s="134"/>
      <c r="AQ193" s="246" t="str">
        <f>IF(AN193&gt;4,"Overloaded","OK")</f>
        <v>OK</v>
      </c>
    </row>
    <row r="194" spans="1:43">
      <c r="A194" s="533" t="s">
        <v>1049</v>
      </c>
      <c r="B194" s="534" t="s">
        <v>1010</v>
      </c>
      <c r="C194" s="163" t="s">
        <v>82</v>
      </c>
      <c r="D194" s="134" t="s">
        <v>1131</v>
      </c>
      <c r="E194" s="135">
        <f>'2567-ตรี'!H65</f>
        <v>0.75</v>
      </c>
      <c r="F194" s="158"/>
      <c r="G194" s="228"/>
      <c r="H194" s="135"/>
      <c r="I194" s="134"/>
      <c r="J194" s="136"/>
      <c r="K194" s="136"/>
      <c r="L194" s="134"/>
      <c r="M194" s="213"/>
      <c r="P194" s="533" t="s">
        <v>1049</v>
      </c>
      <c r="Q194" s="534" t="s">
        <v>1010</v>
      </c>
      <c r="R194" s="163"/>
      <c r="S194" s="300"/>
      <c r="T194" s="135"/>
      <c r="U194" s="158"/>
      <c r="V194" s="300"/>
      <c r="W194" s="135"/>
      <c r="X194" s="134"/>
      <c r="Y194" s="136"/>
      <c r="Z194" s="136"/>
      <c r="AA194" s="134"/>
      <c r="AB194" s="213"/>
      <c r="AE194" s="533" t="s">
        <v>1049</v>
      </c>
      <c r="AF194" s="534" t="s">
        <v>1010</v>
      </c>
      <c r="AG194" s="163"/>
      <c r="AH194" s="300"/>
      <c r="AI194" s="135"/>
      <c r="AJ194" s="158"/>
      <c r="AK194" s="300"/>
      <c r="AL194" s="135"/>
      <c r="AM194" s="134"/>
      <c r="AN194" s="136"/>
      <c r="AO194" s="136"/>
      <c r="AP194" s="134"/>
      <c r="AQ194" s="213"/>
    </row>
    <row r="195" spans="1:43">
      <c r="A195" s="533"/>
      <c r="B195" s="534"/>
      <c r="C195" s="205" t="s">
        <v>361</v>
      </c>
      <c r="D195" s="134" t="s">
        <v>1165</v>
      </c>
      <c r="E195" s="135">
        <f>'2567-ตรี'!H718</f>
        <v>1.5</v>
      </c>
      <c r="F195" s="158"/>
      <c r="G195" s="228"/>
      <c r="H195" s="135"/>
      <c r="I195" s="134"/>
      <c r="J195" s="136"/>
      <c r="K195" s="136"/>
      <c r="L195" s="134"/>
      <c r="M195" s="214"/>
      <c r="P195" s="533"/>
      <c r="Q195" s="534"/>
      <c r="R195" s="205"/>
      <c r="S195" s="300"/>
      <c r="T195" s="135"/>
      <c r="U195" s="158"/>
      <c r="V195" s="300"/>
      <c r="W195" s="135"/>
      <c r="X195" s="134"/>
      <c r="Y195" s="136"/>
      <c r="Z195" s="136"/>
      <c r="AA195" s="134"/>
      <c r="AB195" s="214"/>
      <c r="AE195" s="533"/>
      <c r="AF195" s="534"/>
      <c r="AG195" s="205"/>
      <c r="AH195" s="300"/>
      <c r="AI195" s="135"/>
      <c r="AJ195" s="158"/>
      <c r="AK195" s="300"/>
      <c r="AL195" s="135"/>
      <c r="AM195" s="134"/>
      <c r="AN195" s="136"/>
      <c r="AO195" s="136"/>
      <c r="AP195" s="134"/>
      <c r="AQ195" s="214"/>
    </row>
    <row r="196" spans="1:43">
      <c r="A196" s="533"/>
      <c r="B196" s="534"/>
      <c r="C196" s="158"/>
      <c r="D196" s="136"/>
      <c r="E196" s="135"/>
      <c r="F196" s="158"/>
      <c r="G196" s="229"/>
      <c r="H196" s="137"/>
      <c r="I196" s="134"/>
      <c r="J196" s="136"/>
      <c r="K196" s="239">
        <f>J197/G3</f>
        <v>0.5625</v>
      </c>
      <c r="L196" s="136"/>
      <c r="M196" s="214"/>
      <c r="P196" s="533"/>
      <c r="Q196" s="534"/>
      <c r="R196" s="158"/>
      <c r="S196" s="316"/>
      <c r="T196" s="135"/>
      <c r="U196" s="158"/>
      <c r="V196" s="316"/>
      <c r="W196" s="137"/>
      <c r="X196" s="134"/>
      <c r="Y196" s="136"/>
      <c r="Z196" s="239">
        <f>Y197/V3</f>
        <v>0</v>
      </c>
      <c r="AA196" s="136"/>
      <c r="AB196" s="214"/>
      <c r="AE196" s="533"/>
      <c r="AF196" s="534"/>
      <c r="AG196" s="158"/>
      <c r="AH196" s="316"/>
      <c r="AI196" s="135"/>
      <c r="AJ196" s="158"/>
      <c r="AK196" s="316"/>
      <c r="AL196" s="137"/>
      <c r="AM196" s="134"/>
      <c r="AN196" s="136"/>
      <c r="AO196" s="239">
        <f>AN197/AK3</f>
        <v>0</v>
      </c>
      <c r="AP196" s="136"/>
      <c r="AQ196" s="214"/>
    </row>
    <row r="197" spans="1:43">
      <c r="A197" s="533"/>
      <c r="B197" s="534"/>
      <c r="C197" s="158"/>
      <c r="D197" s="235" t="s">
        <v>974</v>
      </c>
      <c r="E197" s="236">
        <f>SUM(E194:E196)</f>
        <v>2.25</v>
      </c>
      <c r="F197" s="237"/>
      <c r="G197" s="238" t="s">
        <v>974</v>
      </c>
      <c r="H197" s="236">
        <f>SUM(H194:H196)</f>
        <v>0</v>
      </c>
      <c r="I197" s="134"/>
      <c r="J197" s="136">
        <f>SUM(E197,H197)</f>
        <v>2.25</v>
      </c>
      <c r="K197" s="136">
        <f>IF(J197&gt;$G$3,1,(J197/$G$3))</f>
        <v>0.5625</v>
      </c>
      <c r="L197" s="134"/>
      <c r="M197" s="245" t="str">
        <f>IF(J197&gt;4,"Overloaded","OK")</f>
        <v>OK</v>
      </c>
      <c r="P197" s="533"/>
      <c r="Q197" s="534"/>
      <c r="R197" s="158"/>
      <c r="S197" s="367" t="s">
        <v>974</v>
      </c>
      <c r="T197" s="236">
        <f>SUM(T194:T196)</f>
        <v>0</v>
      </c>
      <c r="U197" s="237"/>
      <c r="V197" s="367" t="s">
        <v>974</v>
      </c>
      <c r="W197" s="236">
        <f>SUM(W194:W196)</f>
        <v>0</v>
      </c>
      <c r="X197" s="134"/>
      <c r="Y197" s="136">
        <f>SUM(T197,W197)</f>
        <v>0</v>
      </c>
      <c r="Z197" s="136">
        <f>IF(Y197&gt;$G$3,1,(Y197/$G$3))</f>
        <v>0</v>
      </c>
      <c r="AA197" s="134"/>
      <c r="AB197" s="245" t="str">
        <f>IF(Y197&gt;4,"Overloaded","OK")</f>
        <v>OK</v>
      </c>
      <c r="AE197" s="533"/>
      <c r="AF197" s="534"/>
      <c r="AG197" s="158"/>
      <c r="AH197" s="367" t="s">
        <v>974</v>
      </c>
      <c r="AI197" s="236">
        <f>SUM(AI194:AI196)</f>
        <v>0</v>
      </c>
      <c r="AJ197" s="237"/>
      <c r="AK197" s="367" t="s">
        <v>974</v>
      </c>
      <c r="AL197" s="236">
        <f>SUM(AL194:AL196)</f>
        <v>0</v>
      </c>
      <c r="AM197" s="134"/>
      <c r="AN197" s="136">
        <f>SUM(AI197,AL197)</f>
        <v>0</v>
      </c>
      <c r="AO197" s="136">
        <f>IF(AN197&gt;$G$3,1,(AN197/$G$3))</f>
        <v>0</v>
      </c>
      <c r="AP197" s="134"/>
      <c r="AQ197" s="245" t="str">
        <f>IF(AN197&gt;4,"Overloaded","OK")</f>
        <v>OK</v>
      </c>
    </row>
    <row r="198" spans="1:43" ht="18" customHeight="1">
      <c r="A198" s="533" t="s">
        <v>1050</v>
      </c>
      <c r="B198" s="534" t="s">
        <v>1028</v>
      </c>
      <c r="C198" s="205" t="s">
        <v>181</v>
      </c>
      <c r="D198" s="134" t="s">
        <v>180</v>
      </c>
      <c r="E198" s="135">
        <f>'2567-ตรี'!H288</f>
        <v>0.375</v>
      </c>
      <c r="F198" s="205" t="s">
        <v>493</v>
      </c>
      <c r="G198" s="228" t="s">
        <v>1167</v>
      </c>
      <c r="H198" s="135">
        <f>'2567-ตรี'!H1193</f>
        <v>1.5</v>
      </c>
      <c r="I198" s="134"/>
      <c r="J198" s="136"/>
      <c r="K198" s="136"/>
      <c r="L198" s="134"/>
      <c r="M198" s="213"/>
      <c r="P198" s="533" t="s">
        <v>1050</v>
      </c>
      <c r="Q198" s="534" t="s">
        <v>1028</v>
      </c>
      <c r="R198" s="205"/>
      <c r="S198" s="300"/>
      <c r="T198" s="135"/>
      <c r="U198" s="205"/>
      <c r="V198" s="300"/>
      <c r="W198" s="135"/>
      <c r="X198" s="134"/>
      <c r="Y198" s="136"/>
      <c r="Z198" s="136"/>
      <c r="AA198" s="134"/>
      <c r="AB198" s="213"/>
      <c r="AE198" s="533" t="s">
        <v>1050</v>
      </c>
      <c r="AF198" s="534" t="s">
        <v>1028</v>
      </c>
      <c r="AG198" s="205"/>
      <c r="AH198" s="300"/>
      <c r="AI198" s="135"/>
      <c r="AJ198" s="205"/>
      <c r="AK198" s="300"/>
      <c r="AL198" s="135"/>
      <c r="AM198" s="134"/>
      <c r="AN198" s="136"/>
      <c r="AO198" s="136"/>
      <c r="AP198" s="134"/>
      <c r="AQ198" s="213"/>
    </row>
    <row r="199" spans="1:43">
      <c r="A199" s="533"/>
      <c r="B199" s="534"/>
      <c r="C199" s="205" t="s">
        <v>293</v>
      </c>
      <c r="D199" s="134" t="s">
        <v>382</v>
      </c>
      <c r="E199" s="135">
        <f>'2567-ตรี'!H749</f>
        <v>8.3324999999999996E-2</v>
      </c>
      <c r="F199" s="205" t="s">
        <v>181</v>
      </c>
      <c r="G199" s="228" t="s">
        <v>180</v>
      </c>
      <c r="H199" s="135">
        <f>'2567-ตรี'!H1002</f>
        <v>0.375</v>
      </c>
      <c r="I199" s="134"/>
      <c r="J199" s="136"/>
      <c r="K199" s="136"/>
      <c r="L199" s="136"/>
      <c r="M199" s="214"/>
      <c r="P199" s="533"/>
      <c r="Q199" s="534"/>
      <c r="R199" s="205"/>
      <c r="S199" s="300"/>
      <c r="T199" s="135"/>
      <c r="U199" s="205"/>
      <c r="V199" s="300"/>
      <c r="W199" s="135"/>
      <c r="X199" s="134"/>
      <c r="Y199" s="136"/>
      <c r="Z199" s="136"/>
      <c r="AA199" s="136"/>
      <c r="AB199" s="214"/>
      <c r="AE199" s="533"/>
      <c r="AF199" s="534"/>
      <c r="AG199" s="205"/>
      <c r="AH199" s="300"/>
      <c r="AI199" s="135"/>
      <c r="AJ199" s="205"/>
      <c r="AK199" s="300"/>
      <c r="AL199" s="135"/>
      <c r="AM199" s="134"/>
      <c r="AN199" s="136"/>
      <c r="AO199" s="136"/>
      <c r="AP199" s="136"/>
      <c r="AQ199" s="214"/>
    </row>
    <row r="200" spans="1:43">
      <c r="A200" s="533"/>
      <c r="B200" s="534"/>
      <c r="C200" s="205" t="s">
        <v>251</v>
      </c>
      <c r="D200" s="134" t="s">
        <v>1048</v>
      </c>
      <c r="E200" s="135">
        <f>'2567-ตรี'!H467</f>
        <v>1</v>
      </c>
      <c r="F200" s="205" t="s">
        <v>302</v>
      </c>
      <c r="G200" s="228" t="s">
        <v>301</v>
      </c>
      <c r="H200" s="135">
        <f>'2567-ตรี'!H1346</f>
        <v>1</v>
      </c>
      <c r="I200" s="134"/>
      <c r="J200" s="136"/>
      <c r="K200" s="136"/>
      <c r="L200" s="136"/>
      <c r="M200" s="214"/>
      <c r="P200" s="533"/>
      <c r="Q200" s="534"/>
      <c r="R200" s="205"/>
      <c r="S200" s="300"/>
      <c r="T200" s="135"/>
      <c r="U200" s="205"/>
      <c r="V200" s="300"/>
      <c r="W200" s="135"/>
      <c r="X200" s="134"/>
      <c r="Y200" s="136"/>
      <c r="Z200" s="136"/>
      <c r="AA200" s="136"/>
      <c r="AB200" s="214"/>
      <c r="AE200" s="533"/>
      <c r="AF200" s="534"/>
      <c r="AG200" s="205"/>
      <c r="AH200" s="300"/>
      <c r="AI200" s="135"/>
      <c r="AJ200" s="205"/>
      <c r="AK200" s="300"/>
      <c r="AL200" s="135"/>
      <c r="AM200" s="134"/>
      <c r="AN200" s="136"/>
      <c r="AO200" s="136"/>
      <c r="AP200" s="136"/>
      <c r="AQ200" s="214"/>
    </row>
    <row r="201" spans="1:43">
      <c r="A201" s="533"/>
      <c r="B201" s="534"/>
      <c r="C201" s="205" t="s">
        <v>366</v>
      </c>
      <c r="D201" s="134" t="s">
        <v>365</v>
      </c>
      <c r="E201" s="135">
        <f>'2567-ตรี'!H723</f>
        <v>0.75</v>
      </c>
      <c r="F201" s="205" t="s">
        <v>488</v>
      </c>
      <c r="G201" s="228" t="s">
        <v>573</v>
      </c>
      <c r="H201" s="135">
        <f>'2567-ตรี'!H1477</f>
        <v>0.25005000000000005</v>
      </c>
      <c r="I201" s="134"/>
      <c r="J201" s="136"/>
      <c r="K201" s="136"/>
      <c r="L201" s="136"/>
      <c r="M201" s="214"/>
      <c r="P201" s="533"/>
      <c r="Q201" s="534"/>
      <c r="R201" s="205"/>
      <c r="S201" s="300"/>
      <c r="T201" s="135"/>
      <c r="U201" s="205"/>
      <c r="V201" s="300"/>
      <c r="W201" s="135"/>
      <c r="X201" s="134"/>
      <c r="Y201" s="136"/>
      <c r="Z201" s="136"/>
      <c r="AA201" s="136"/>
      <c r="AB201" s="214"/>
      <c r="AE201" s="533"/>
      <c r="AF201" s="534"/>
      <c r="AG201" s="205"/>
      <c r="AH201" s="300"/>
      <c r="AI201" s="135"/>
      <c r="AJ201" s="205"/>
      <c r="AK201" s="300"/>
      <c r="AL201" s="135"/>
      <c r="AM201" s="134"/>
      <c r="AN201" s="136"/>
      <c r="AO201" s="136"/>
      <c r="AP201" s="136"/>
      <c r="AQ201" s="214"/>
    </row>
    <row r="202" spans="1:43">
      <c r="A202" s="533"/>
      <c r="B202" s="534"/>
      <c r="C202" s="205" t="s">
        <v>359</v>
      </c>
      <c r="D202" s="136" t="s">
        <v>1166</v>
      </c>
      <c r="E202" s="135">
        <f>'2567-ตรี'!H716</f>
        <v>0.75</v>
      </c>
      <c r="F202" s="205" t="s">
        <v>575</v>
      </c>
      <c r="G202" s="228" t="s">
        <v>574</v>
      </c>
      <c r="H202" s="135">
        <f>'2567-ตรี'!H1485</f>
        <v>0.375</v>
      </c>
      <c r="I202" s="134"/>
      <c r="J202" s="136"/>
      <c r="K202" s="136"/>
      <c r="L202" s="136"/>
      <c r="M202" s="214"/>
      <c r="P202" s="533"/>
      <c r="Q202" s="534"/>
      <c r="R202" s="205"/>
      <c r="S202" s="316"/>
      <c r="T202" s="135"/>
      <c r="U202" s="205"/>
      <c r="V202" s="300"/>
      <c r="W202" s="135"/>
      <c r="X202" s="134"/>
      <c r="Y202" s="136"/>
      <c r="Z202" s="136"/>
      <c r="AA202" s="136"/>
      <c r="AB202" s="214"/>
      <c r="AE202" s="533"/>
      <c r="AF202" s="534"/>
      <c r="AG202" s="205"/>
      <c r="AH202" s="316"/>
      <c r="AI202" s="135"/>
      <c r="AJ202" s="205"/>
      <c r="AK202" s="300"/>
      <c r="AL202" s="135"/>
      <c r="AM202" s="134"/>
      <c r="AN202" s="136"/>
      <c r="AO202" s="136"/>
      <c r="AP202" s="136"/>
      <c r="AQ202" s="214"/>
    </row>
    <row r="203" spans="1:43">
      <c r="A203" s="533"/>
      <c r="B203" s="534"/>
      <c r="C203" s="205"/>
      <c r="D203" s="136"/>
      <c r="E203" s="135"/>
      <c r="F203" s="205" t="s">
        <v>93</v>
      </c>
      <c r="G203" s="228">
        <v>10100417</v>
      </c>
      <c r="H203" s="135">
        <f>'2567-ตรี'!H815</f>
        <v>1.5</v>
      </c>
      <c r="I203" s="134"/>
      <c r="J203" s="136"/>
      <c r="K203" s="136"/>
      <c r="L203" s="136"/>
      <c r="M203" s="214"/>
      <c r="P203" s="533"/>
      <c r="Q203" s="534"/>
      <c r="R203" s="205"/>
      <c r="S203" s="316"/>
      <c r="T203" s="135"/>
      <c r="U203" s="205"/>
      <c r="V203" s="300"/>
      <c r="W203" s="135"/>
      <c r="X203" s="134"/>
      <c r="Y203" s="136"/>
      <c r="Z203" s="136"/>
      <c r="AA203" s="136"/>
      <c r="AB203" s="214"/>
      <c r="AE203" s="533"/>
      <c r="AF203" s="534"/>
      <c r="AG203" s="205"/>
      <c r="AH203" s="316"/>
      <c r="AI203" s="135"/>
      <c r="AJ203" s="205"/>
      <c r="AK203" s="300"/>
      <c r="AL203" s="135"/>
      <c r="AM203" s="134"/>
      <c r="AN203" s="136"/>
      <c r="AO203" s="136"/>
      <c r="AP203" s="136"/>
      <c r="AQ203" s="214"/>
    </row>
    <row r="204" spans="1:43">
      <c r="A204" s="533"/>
      <c r="B204" s="534"/>
      <c r="C204" s="205"/>
      <c r="D204" s="136"/>
      <c r="E204" s="135"/>
      <c r="F204" s="205" t="s">
        <v>488</v>
      </c>
      <c r="G204" s="228" t="s">
        <v>1142</v>
      </c>
      <c r="H204" s="135">
        <f>'2567-ตรี'!H1177</f>
        <v>0.25005000000000005</v>
      </c>
      <c r="I204" s="134"/>
      <c r="J204" s="136"/>
      <c r="K204" s="136"/>
      <c r="L204" s="136"/>
      <c r="M204" s="214"/>
      <c r="P204" s="533"/>
      <c r="Q204" s="534"/>
      <c r="R204" s="205"/>
      <c r="S204" s="316"/>
      <c r="T204" s="135"/>
      <c r="U204" s="205"/>
      <c r="V204" s="300"/>
      <c r="W204" s="135"/>
      <c r="X204" s="134"/>
      <c r="Y204" s="136"/>
      <c r="Z204" s="136"/>
      <c r="AA204" s="136"/>
      <c r="AB204" s="214"/>
      <c r="AE204" s="533"/>
      <c r="AF204" s="534"/>
      <c r="AG204" s="205"/>
      <c r="AH204" s="316"/>
      <c r="AI204" s="135"/>
      <c r="AJ204" s="205"/>
      <c r="AK204" s="300"/>
      <c r="AL204" s="135"/>
      <c r="AM204" s="134"/>
      <c r="AN204" s="136"/>
      <c r="AO204" s="136"/>
      <c r="AP204" s="136"/>
      <c r="AQ204" s="214"/>
    </row>
    <row r="205" spans="1:43">
      <c r="A205" s="533"/>
      <c r="B205" s="534"/>
      <c r="C205" s="158"/>
      <c r="D205" s="136"/>
      <c r="E205" s="135"/>
      <c r="F205" s="158"/>
      <c r="G205" s="229"/>
      <c r="H205" s="137"/>
      <c r="I205" s="134"/>
      <c r="J205" s="136"/>
      <c r="K205" s="239">
        <f>J206/G3</f>
        <v>2.05210625</v>
      </c>
      <c r="L205" s="136"/>
      <c r="M205" s="214"/>
      <c r="P205" s="533"/>
      <c r="Q205" s="534"/>
      <c r="R205" s="158"/>
      <c r="S205" s="316"/>
      <c r="T205" s="135"/>
      <c r="U205" s="158"/>
      <c r="V205" s="316"/>
      <c r="W205" s="137"/>
      <c r="X205" s="134"/>
      <c r="Y205" s="136"/>
      <c r="Z205" s="239">
        <f>Y206/V3</f>
        <v>0</v>
      </c>
      <c r="AA205" s="136"/>
      <c r="AB205" s="214"/>
      <c r="AE205" s="533"/>
      <c r="AF205" s="534"/>
      <c r="AG205" s="158"/>
      <c r="AH205" s="316"/>
      <c r="AI205" s="135"/>
      <c r="AJ205" s="158"/>
      <c r="AK205" s="316"/>
      <c r="AL205" s="137"/>
      <c r="AM205" s="134"/>
      <c r="AN205" s="136"/>
      <c r="AO205" s="239">
        <f>AN206/AK3</f>
        <v>0</v>
      </c>
      <c r="AP205" s="136"/>
      <c r="AQ205" s="214"/>
    </row>
    <row r="206" spans="1:43">
      <c r="A206" s="533"/>
      <c r="B206" s="534"/>
      <c r="C206" s="158"/>
      <c r="D206" s="235" t="s">
        <v>974</v>
      </c>
      <c r="E206" s="236">
        <f>SUM(E198:E205)</f>
        <v>2.9583249999999999</v>
      </c>
      <c r="F206" s="237"/>
      <c r="G206" s="238" t="s">
        <v>974</v>
      </c>
      <c r="H206" s="236">
        <f>SUM(H198:H205)</f>
        <v>5.2500999999999998</v>
      </c>
      <c r="I206" s="134"/>
      <c r="J206" s="136">
        <f>SUM(E206,H206)</f>
        <v>8.2084250000000001</v>
      </c>
      <c r="K206" s="136">
        <f>IF(J206&gt;$G$3,1,(J206/$G$3))</f>
        <v>1</v>
      </c>
      <c r="L206" s="134"/>
      <c r="M206" s="246" t="str">
        <f>IF(J206&gt;4,"Overloaded","OK")</f>
        <v>Overloaded</v>
      </c>
      <c r="P206" s="533"/>
      <c r="Q206" s="534"/>
      <c r="R206" s="158"/>
      <c r="S206" s="367" t="s">
        <v>974</v>
      </c>
      <c r="T206" s="236">
        <f>SUM(T198:T205)</f>
        <v>0</v>
      </c>
      <c r="U206" s="237"/>
      <c r="V206" s="367" t="s">
        <v>974</v>
      </c>
      <c r="W206" s="236">
        <f>SUM(W198:W205)</f>
        <v>0</v>
      </c>
      <c r="X206" s="134"/>
      <c r="Y206" s="136">
        <f>SUM(T206,W206)</f>
        <v>0</v>
      </c>
      <c r="Z206" s="136">
        <f>IF(Y206&gt;$G$3,1,(Y206/$G$3))</f>
        <v>0</v>
      </c>
      <c r="AA206" s="134"/>
      <c r="AB206" s="245" t="str">
        <f>IF(Y206&gt;4,"Overloaded","OK")</f>
        <v>OK</v>
      </c>
      <c r="AE206" s="533"/>
      <c r="AF206" s="534"/>
      <c r="AG206" s="158"/>
      <c r="AH206" s="367" t="s">
        <v>974</v>
      </c>
      <c r="AI206" s="236">
        <f>SUM(AI198:AI205)</f>
        <v>0</v>
      </c>
      <c r="AJ206" s="237"/>
      <c r="AK206" s="367" t="s">
        <v>974</v>
      </c>
      <c r="AL206" s="236">
        <f>SUM(AL198:AL205)</f>
        <v>0</v>
      </c>
      <c r="AM206" s="134"/>
      <c r="AN206" s="136">
        <f>SUM(AI206,AL206)</f>
        <v>0</v>
      </c>
      <c r="AO206" s="136">
        <f>IF(AN206&gt;$G$3,1,(AN206/$G$3))</f>
        <v>0</v>
      </c>
      <c r="AP206" s="134"/>
      <c r="AQ206" s="246" t="str">
        <f>IF(AN206&gt;4,"Overloaded","OK")</f>
        <v>OK</v>
      </c>
    </row>
    <row r="207" spans="1:43">
      <c r="A207" s="535" t="s">
        <v>1051</v>
      </c>
      <c r="B207" s="535"/>
      <c r="C207" s="535"/>
      <c r="D207" s="535"/>
      <c r="E207" s="535"/>
      <c r="F207" s="535"/>
      <c r="G207" s="535"/>
      <c r="H207" s="535"/>
      <c r="I207" s="535"/>
      <c r="J207" s="535"/>
      <c r="K207" s="535"/>
      <c r="L207" s="535"/>
      <c r="M207" s="535"/>
      <c r="P207" s="535" t="s">
        <v>1051</v>
      </c>
      <c r="Q207" s="535"/>
      <c r="R207" s="535"/>
      <c r="S207" s="535"/>
      <c r="T207" s="535"/>
      <c r="U207" s="535"/>
      <c r="V207" s="535"/>
      <c r="W207" s="535"/>
      <c r="X207" s="535"/>
      <c r="Y207" s="535"/>
      <c r="Z207" s="535"/>
      <c r="AA207" s="535"/>
      <c r="AB207" s="535"/>
      <c r="AE207" s="535" t="s">
        <v>1051</v>
      </c>
      <c r="AF207" s="535"/>
      <c r="AG207" s="535"/>
      <c r="AH207" s="535"/>
      <c r="AI207" s="535"/>
      <c r="AJ207" s="535"/>
      <c r="AK207" s="535"/>
      <c r="AL207" s="535"/>
      <c r="AM207" s="535"/>
      <c r="AN207" s="535"/>
      <c r="AO207" s="535"/>
      <c r="AP207" s="535"/>
      <c r="AQ207" s="535"/>
    </row>
    <row r="208" spans="1:43" ht="18" customHeight="1">
      <c r="A208" s="533" t="s">
        <v>1052</v>
      </c>
      <c r="B208" s="534" t="s">
        <v>1017</v>
      </c>
      <c r="C208" s="205" t="s">
        <v>253</v>
      </c>
      <c r="D208" s="134" t="s">
        <v>1168</v>
      </c>
      <c r="E208" s="135">
        <f>'2567-ตรี'!H473</f>
        <v>0.5</v>
      </c>
      <c r="F208" s="205" t="s">
        <v>500</v>
      </c>
      <c r="G208" s="228" t="s">
        <v>1170</v>
      </c>
      <c r="H208" s="135">
        <f>'2567-ตรี'!H1201</f>
        <v>1</v>
      </c>
      <c r="I208" s="134"/>
      <c r="J208" s="136"/>
      <c r="K208" s="136"/>
      <c r="L208" s="134"/>
      <c r="M208" s="213"/>
      <c r="P208" s="533" t="s">
        <v>1052</v>
      </c>
      <c r="Q208" s="534" t="s">
        <v>1017</v>
      </c>
      <c r="R208" s="205" t="s">
        <v>747</v>
      </c>
      <c r="S208" s="300" t="s">
        <v>1331</v>
      </c>
      <c r="T208" s="135">
        <f>'2567-โท'!H267</f>
        <v>0.75</v>
      </c>
      <c r="U208" s="205"/>
      <c r="V208" s="300"/>
      <c r="W208" s="135"/>
      <c r="X208" s="134"/>
      <c r="Y208" s="136"/>
      <c r="Z208" s="136"/>
      <c r="AA208" s="134"/>
      <c r="AB208" s="213"/>
      <c r="AE208" s="533" t="s">
        <v>1052</v>
      </c>
      <c r="AF208" s="534" t="s">
        <v>1017</v>
      </c>
      <c r="AG208" s="205" t="s">
        <v>828</v>
      </c>
      <c r="AH208" s="300"/>
      <c r="AI208" s="135"/>
      <c r="AJ208" s="205"/>
      <c r="AK208" s="300"/>
      <c r="AL208" s="135"/>
      <c r="AM208" s="134"/>
      <c r="AN208" s="136"/>
      <c r="AO208" s="136"/>
      <c r="AP208" s="134"/>
      <c r="AQ208" s="213"/>
    </row>
    <row r="209" spans="1:43" ht="18" customHeight="1">
      <c r="A209" s="533"/>
      <c r="B209" s="534"/>
      <c r="C209" s="205" t="s">
        <v>258</v>
      </c>
      <c r="D209" s="134" t="s">
        <v>1169</v>
      </c>
      <c r="E209" s="135">
        <f>'2567-ตรี'!H477</f>
        <v>1.5</v>
      </c>
      <c r="F209" s="205" t="s">
        <v>502</v>
      </c>
      <c r="G209" s="228" t="s">
        <v>1171</v>
      </c>
      <c r="H209" s="135">
        <f>'2567-ตรี'!H1205</f>
        <v>1</v>
      </c>
      <c r="I209" s="134"/>
      <c r="J209" s="136"/>
      <c r="K209" s="136"/>
      <c r="L209" s="134"/>
      <c r="M209" s="214"/>
      <c r="P209" s="533"/>
      <c r="Q209" s="534"/>
      <c r="R209" s="205"/>
      <c r="S209" s="300"/>
      <c r="T209" s="135"/>
      <c r="U209" s="205"/>
      <c r="V209" s="300"/>
      <c r="W209" s="135"/>
      <c r="X209" s="134"/>
      <c r="Y209" s="136"/>
      <c r="Z209" s="136"/>
      <c r="AA209" s="134"/>
      <c r="AB209" s="214"/>
      <c r="AE209" s="533"/>
      <c r="AF209" s="534"/>
      <c r="AG209" s="205"/>
      <c r="AH209" s="300"/>
      <c r="AI209" s="135"/>
      <c r="AJ209" s="205"/>
      <c r="AK209" s="300"/>
      <c r="AL209" s="135"/>
      <c r="AM209" s="134"/>
      <c r="AN209" s="136"/>
      <c r="AO209" s="136"/>
      <c r="AP209" s="134"/>
      <c r="AQ209" s="214"/>
    </row>
    <row r="210" spans="1:43" ht="18" customHeight="1">
      <c r="A210" s="533"/>
      <c r="B210" s="534"/>
      <c r="C210" s="205" t="s">
        <v>293</v>
      </c>
      <c r="D210" s="134" t="s">
        <v>313</v>
      </c>
      <c r="E210" s="135">
        <f>'2567-ตรี'!H611</f>
        <v>2.7774999999999998E-2</v>
      </c>
      <c r="F210" s="205" t="s">
        <v>509</v>
      </c>
      <c r="G210" s="228" t="s">
        <v>1172</v>
      </c>
      <c r="H210" s="135">
        <f>'2567-ตรี'!H1215</f>
        <v>0.5</v>
      </c>
      <c r="I210" s="134"/>
      <c r="J210" s="136"/>
      <c r="K210" s="136"/>
      <c r="L210" s="134"/>
      <c r="M210" s="214"/>
      <c r="P210" s="533"/>
      <c r="Q210" s="534"/>
      <c r="R210" s="205"/>
      <c r="S210" s="300"/>
      <c r="T210" s="135"/>
      <c r="U210" s="205"/>
      <c r="V210" s="300"/>
      <c r="W210" s="137"/>
      <c r="X210" s="134"/>
      <c r="Y210" s="136"/>
      <c r="Z210" s="136"/>
      <c r="AA210" s="134"/>
      <c r="AB210" s="214"/>
      <c r="AE210" s="533"/>
      <c r="AF210" s="534"/>
      <c r="AG210" s="205"/>
      <c r="AH210" s="300"/>
      <c r="AI210" s="135"/>
      <c r="AJ210" s="205"/>
      <c r="AK210" s="300"/>
      <c r="AL210" s="135"/>
      <c r="AM210" s="134"/>
      <c r="AN210" s="136"/>
      <c r="AO210" s="136"/>
      <c r="AP210" s="134"/>
      <c r="AQ210" s="214"/>
    </row>
    <row r="211" spans="1:43" ht="18" customHeight="1">
      <c r="A211" s="533"/>
      <c r="B211" s="534"/>
      <c r="C211" s="205"/>
      <c r="D211" s="134"/>
      <c r="E211" s="135"/>
      <c r="F211" s="205"/>
      <c r="G211" s="228"/>
      <c r="H211" s="135"/>
      <c r="I211" s="134"/>
      <c r="J211" s="136"/>
      <c r="K211" s="136"/>
      <c r="L211" s="134"/>
      <c r="M211" s="214"/>
      <c r="P211" s="533"/>
      <c r="Q211" s="534"/>
      <c r="R211" s="205"/>
      <c r="S211" s="300"/>
      <c r="T211" s="135"/>
      <c r="U211" s="205"/>
      <c r="V211" s="300"/>
      <c r="W211" s="137"/>
      <c r="X211" s="134"/>
      <c r="Y211" s="136"/>
      <c r="Z211" s="136"/>
      <c r="AA211" s="134"/>
      <c r="AB211" s="214"/>
      <c r="AE211" s="533"/>
      <c r="AF211" s="534"/>
      <c r="AG211" s="205"/>
      <c r="AH211" s="300"/>
      <c r="AI211" s="135"/>
      <c r="AJ211" s="205"/>
      <c r="AK211" s="300"/>
      <c r="AL211" s="135"/>
      <c r="AM211" s="134"/>
      <c r="AN211" s="136"/>
      <c r="AO211" s="136"/>
      <c r="AP211" s="134"/>
      <c r="AQ211" s="214"/>
    </row>
    <row r="212" spans="1:43" ht="18" customHeight="1">
      <c r="A212" s="533"/>
      <c r="B212" s="534"/>
      <c r="C212" s="205"/>
      <c r="D212" s="134"/>
      <c r="E212" s="135"/>
      <c r="F212" s="205"/>
      <c r="G212" s="228"/>
      <c r="H212" s="135"/>
      <c r="I212" s="134"/>
      <c r="J212" s="136"/>
      <c r="K212" s="136"/>
      <c r="L212" s="134"/>
      <c r="M212" s="214"/>
      <c r="P212" s="533"/>
      <c r="Q212" s="534"/>
      <c r="R212" s="205"/>
      <c r="S212" s="300"/>
      <c r="T212" s="135"/>
      <c r="U212" s="205"/>
      <c r="V212" s="300"/>
      <c r="W212" s="137"/>
      <c r="X212" s="134"/>
      <c r="Y212" s="136"/>
      <c r="Z212" s="136"/>
      <c r="AA212" s="134"/>
      <c r="AB212" s="214"/>
      <c r="AE212" s="533"/>
      <c r="AF212" s="534"/>
      <c r="AG212" s="205"/>
      <c r="AH212" s="300"/>
      <c r="AI212" s="135"/>
      <c r="AJ212" s="205"/>
      <c r="AK212" s="300"/>
      <c r="AL212" s="135"/>
      <c r="AM212" s="134"/>
      <c r="AN212" s="136"/>
      <c r="AO212" s="136"/>
      <c r="AP212" s="134"/>
      <c r="AQ212" s="214"/>
    </row>
    <row r="213" spans="1:43" ht="18" customHeight="1">
      <c r="A213" s="533"/>
      <c r="B213" s="534"/>
      <c r="C213" s="205"/>
      <c r="D213" s="134"/>
      <c r="E213" s="135"/>
      <c r="F213" s="205"/>
      <c r="G213" s="228"/>
      <c r="H213" s="135"/>
      <c r="I213" s="134"/>
      <c r="J213" s="136"/>
      <c r="K213" s="136"/>
      <c r="L213" s="134"/>
      <c r="M213" s="214"/>
      <c r="P213" s="533"/>
      <c r="Q213" s="534"/>
      <c r="R213" s="205"/>
      <c r="S213" s="300"/>
      <c r="T213" s="135"/>
      <c r="U213" s="205"/>
      <c r="V213" s="300"/>
      <c r="W213" s="137"/>
      <c r="X213" s="134"/>
      <c r="Y213" s="136"/>
      <c r="Z213" s="136"/>
      <c r="AA213" s="134"/>
      <c r="AB213" s="214"/>
      <c r="AE213" s="533"/>
      <c r="AF213" s="534"/>
      <c r="AG213" s="205"/>
      <c r="AH213" s="300"/>
      <c r="AI213" s="135"/>
      <c r="AJ213" s="205"/>
      <c r="AK213" s="300"/>
      <c r="AL213" s="135"/>
      <c r="AM213" s="134"/>
      <c r="AN213" s="136"/>
      <c r="AO213" s="136"/>
      <c r="AP213" s="134"/>
      <c r="AQ213" s="214"/>
    </row>
    <row r="214" spans="1:43" ht="18" customHeight="1">
      <c r="A214" s="533"/>
      <c r="B214" s="534"/>
      <c r="C214" s="205"/>
      <c r="D214" s="134"/>
      <c r="E214" s="135"/>
      <c r="F214" s="205"/>
      <c r="G214" s="228"/>
      <c r="H214" s="135"/>
      <c r="I214" s="134"/>
      <c r="J214" s="136"/>
      <c r="K214" s="136"/>
      <c r="L214" s="134"/>
      <c r="M214" s="214"/>
      <c r="P214" s="533"/>
      <c r="Q214" s="534"/>
      <c r="R214" s="205"/>
      <c r="S214" s="300"/>
      <c r="T214" s="135"/>
      <c r="U214" s="205"/>
      <c r="V214" s="300"/>
      <c r="W214" s="135"/>
      <c r="X214" s="134"/>
      <c r="Y214" s="136"/>
      <c r="Z214" s="136"/>
      <c r="AA214" s="134"/>
      <c r="AB214" s="214"/>
      <c r="AE214" s="533"/>
      <c r="AF214" s="534"/>
      <c r="AG214" s="205"/>
      <c r="AH214" s="300"/>
      <c r="AI214" s="135"/>
      <c r="AJ214" s="205"/>
      <c r="AK214" s="300"/>
      <c r="AL214" s="135"/>
      <c r="AM214" s="134"/>
      <c r="AN214" s="136"/>
      <c r="AO214" s="136"/>
      <c r="AP214" s="134"/>
      <c r="AQ214" s="214"/>
    </row>
    <row r="215" spans="1:43">
      <c r="A215" s="533"/>
      <c r="B215" s="534"/>
      <c r="C215" s="158"/>
      <c r="D215" s="136"/>
      <c r="E215" s="135"/>
      <c r="F215" s="158"/>
      <c r="G215" s="229"/>
      <c r="H215" s="137"/>
      <c r="I215" s="134"/>
      <c r="J215" s="136"/>
      <c r="K215" s="239">
        <f>J216/G3</f>
        <v>1.13194375</v>
      </c>
      <c r="L215" s="136"/>
      <c r="M215" s="214"/>
      <c r="P215" s="533"/>
      <c r="Q215" s="534"/>
      <c r="R215" s="158"/>
      <c r="S215" s="316"/>
      <c r="T215" s="135"/>
      <c r="U215" s="158"/>
      <c r="V215" s="316"/>
      <c r="W215" s="137"/>
      <c r="X215" s="134"/>
      <c r="Y215" s="136"/>
      <c r="Z215" s="239">
        <f>Y216/V3</f>
        <v>0.1875</v>
      </c>
      <c r="AA215" s="136"/>
      <c r="AB215" s="214"/>
      <c r="AE215" s="533"/>
      <c r="AF215" s="534"/>
      <c r="AG215" s="158"/>
      <c r="AH215" s="316"/>
      <c r="AI215" s="135"/>
      <c r="AJ215" s="158"/>
      <c r="AK215" s="316"/>
      <c r="AL215" s="137"/>
      <c r="AM215" s="134"/>
      <c r="AN215" s="136"/>
      <c r="AO215" s="239">
        <f>AN216/AK3</f>
        <v>0</v>
      </c>
      <c r="AP215" s="136"/>
      <c r="AQ215" s="214"/>
    </row>
    <row r="216" spans="1:43">
      <c r="A216" s="533"/>
      <c r="B216" s="534"/>
      <c r="C216" s="158"/>
      <c r="D216" s="235" t="s">
        <v>974</v>
      </c>
      <c r="E216" s="236">
        <f>SUM(E208:E215)</f>
        <v>2.0277750000000001</v>
      </c>
      <c r="F216" s="237"/>
      <c r="G216" s="238" t="s">
        <v>974</v>
      </c>
      <c r="H216" s="236">
        <f>SUM(H208:H215)</f>
        <v>2.5</v>
      </c>
      <c r="I216" s="134"/>
      <c r="J216" s="136">
        <f>SUM(E216,H216)</f>
        <v>4.5277750000000001</v>
      </c>
      <c r="K216" s="136">
        <f>IF(J216&gt;$G$3,1,(J216/$G$3))</f>
        <v>1</v>
      </c>
      <c r="L216" s="134"/>
      <c r="M216" s="246" t="str">
        <f>IF(J216&gt;4,"Overloaded","OK")</f>
        <v>Overloaded</v>
      </c>
      <c r="P216" s="533"/>
      <c r="Q216" s="534"/>
      <c r="R216" s="158"/>
      <c r="S216" s="367" t="s">
        <v>974</v>
      </c>
      <c r="T216" s="236">
        <f>SUM(T208:T215)</f>
        <v>0.75</v>
      </c>
      <c r="U216" s="237"/>
      <c r="V216" s="367" t="s">
        <v>974</v>
      </c>
      <c r="W216" s="236">
        <f>SUM(W208:W215)</f>
        <v>0</v>
      </c>
      <c r="X216" s="134"/>
      <c r="Y216" s="136">
        <f>SUM(T216,W216)</f>
        <v>0.75</v>
      </c>
      <c r="Z216" s="136">
        <f>IF(Y216&gt;$G$3,1,(Y216/$G$3))</f>
        <v>0.1875</v>
      </c>
      <c r="AA216" s="134"/>
      <c r="AB216" s="245" t="str">
        <f>IF(Y216&gt;4,"Overloaded","OK")</f>
        <v>OK</v>
      </c>
      <c r="AE216" s="533"/>
      <c r="AF216" s="534"/>
      <c r="AG216" s="158"/>
      <c r="AH216" s="367" t="s">
        <v>974</v>
      </c>
      <c r="AI216" s="236">
        <f>SUM(AI208:AI215)</f>
        <v>0</v>
      </c>
      <c r="AJ216" s="237"/>
      <c r="AK216" s="367" t="s">
        <v>974</v>
      </c>
      <c r="AL216" s="236">
        <f>SUM(AL208:AL215)</f>
        <v>0</v>
      </c>
      <c r="AM216" s="134"/>
      <c r="AN216" s="136">
        <f>SUM(AI216,AL216)</f>
        <v>0</v>
      </c>
      <c r="AO216" s="136">
        <f>IF(AN216&gt;$G$3,1,(AN216/$G$3))</f>
        <v>0</v>
      </c>
      <c r="AP216" s="134"/>
      <c r="AQ216" s="246" t="str">
        <f>IF(AN216&gt;4,"Overloaded","OK")</f>
        <v>OK</v>
      </c>
    </row>
    <row r="217" spans="1:43" ht="18" customHeight="1">
      <c r="A217" s="533" t="s">
        <v>1053</v>
      </c>
      <c r="B217" s="534" t="s">
        <v>1017</v>
      </c>
      <c r="C217" s="205" t="s">
        <v>174</v>
      </c>
      <c r="D217" s="134" t="s">
        <v>173</v>
      </c>
      <c r="E217" s="135">
        <f>'2567-ตรี'!H230</f>
        <v>2.7489000000000003E-2</v>
      </c>
      <c r="F217" s="205" t="s">
        <v>97</v>
      </c>
      <c r="G217" s="228" t="s">
        <v>96</v>
      </c>
      <c r="H217" s="135">
        <f>'2567-ตรี'!H820</f>
        <v>0.25</v>
      </c>
      <c r="I217" s="134"/>
      <c r="J217" s="136"/>
      <c r="K217" s="136"/>
      <c r="L217" s="134"/>
      <c r="M217" s="213"/>
      <c r="P217" s="533" t="s">
        <v>1053</v>
      </c>
      <c r="Q217" s="534" t="s">
        <v>1017</v>
      </c>
      <c r="R217" s="205"/>
      <c r="S217" s="300"/>
      <c r="T217" s="135"/>
      <c r="U217" s="205"/>
      <c r="V217" s="300"/>
      <c r="W217" s="135"/>
      <c r="X217" s="134"/>
      <c r="Y217" s="136"/>
      <c r="Z217" s="136"/>
      <c r="AA217" s="134"/>
      <c r="AB217" s="213"/>
      <c r="AE217" s="533" t="s">
        <v>1053</v>
      </c>
      <c r="AF217" s="534" t="s">
        <v>1017</v>
      </c>
      <c r="AG217" s="205" t="s">
        <v>828</v>
      </c>
      <c r="AH217" s="300" t="s">
        <v>1272</v>
      </c>
      <c r="AI217" s="135"/>
      <c r="AJ217" s="205"/>
      <c r="AK217" s="300"/>
      <c r="AL217" s="135"/>
      <c r="AM217" s="134"/>
      <c r="AN217" s="136"/>
      <c r="AO217" s="136"/>
      <c r="AP217" s="134"/>
      <c r="AQ217" s="213"/>
    </row>
    <row r="218" spans="1:43" ht="15.75" customHeight="1">
      <c r="A218" s="533"/>
      <c r="B218" s="534"/>
      <c r="C218" s="163" t="s">
        <v>97</v>
      </c>
      <c r="D218" s="134" t="s">
        <v>1132</v>
      </c>
      <c r="E218" s="135">
        <f>'2567-ตรี'!H82</f>
        <v>0.25</v>
      </c>
      <c r="F218" s="205" t="s">
        <v>262</v>
      </c>
      <c r="G218" s="134" t="s">
        <v>1175</v>
      </c>
      <c r="H218" s="135">
        <f>'2567-ตรี'!H1203</f>
        <v>1</v>
      </c>
      <c r="I218" s="134"/>
      <c r="J218" s="136"/>
      <c r="K218" s="136"/>
      <c r="L218" s="136"/>
      <c r="M218" s="214"/>
      <c r="P218" s="533"/>
      <c r="Q218" s="534"/>
      <c r="R218" s="163"/>
      <c r="S218" s="300"/>
      <c r="T218" s="135"/>
      <c r="U218" s="205"/>
      <c r="V218" s="300"/>
      <c r="W218" s="135"/>
      <c r="X218" s="134"/>
      <c r="Y218" s="136"/>
      <c r="Z218" s="136"/>
      <c r="AA218" s="136"/>
      <c r="AB218" s="214"/>
      <c r="AE218" s="533"/>
      <c r="AF218" s="534"/>
      <c r="AG218" s="163"/>
      <c r="AH218" s="300"/>
      <c r="AI218" s="135"/>
      <c r="AJ218" s="205"/>
      <c r="AK218" s="300"/>
      <c r="AL218" s="135"/>
      <c r="AM218" s="134"/>
      <c r="AN218" s="136"/>
      <c r="AO218" s="136"/>
      <c r="AP218" s="136"/>
      <c r="AQ218" s="214"/>
    </row>
    <row r="219" spans="1:43" ht="15.75" customHeight="1">
      <c r="A219" s="533"/>
      <c r="B219" s="534"/>
      <c r="C219" s="205" t="s">
        <v>253</v>
      </c>
      <c r="D219" s="134" t="s">
        <v>1168</v>
      </c>
      <c r="E219" s="135">
        <f>'2567-ตรี'!H472</f>
        <v>0.5</v>
      </c>
      <c r="F219" s="205" t="s">
        <v>504</v>
      </c>
      <c r="G219" s="228" t="s">
        <v>1127</v>
      </c>
      <c r="H219" s="135">
        <f>'2567-ตรี'!H1207</f>
        <v>0.75</v>
      </c>
      <c r="I219" s="134"/>
      <c r="J219" s="136"/>
      <c r="K219" s="136"/>
      <c r="L219" s="136"/>
      <c r="M219" s="214"/>
      <c r="P219" s="533"/>
      <c r="Q219" s="534"/>
      <c r="R219" s="205"/>
      <c r="S219" s="300"/>
      <c r="T219" s="135"/>
      <c r="U219" s="205"/>
      <c r="V219" s="300"/>
      <c r="W219" s="135"/>
      <c r="X219" s="134"/>
      <c r="Y219" s="136"/>
      <c r="Z219" s="136"/>
      <c r="AA219" s="136"/>
      <c r="AB219" s="214"/>
      <c r="AE219" s="533"/>
      <c r="AF219" s="534"/>
      <c r="AG219" s="205"/>
      <c r="AH219" s="300"/>
      <c r="AI219" s="135"/>
      <c r="AJ219" s="205"/>
      <c r="AK219" s="300"/>
      <c r="AL219" s="135"/>
      <c r="AM219" s="134"/>
      <c r="AN219" s="136"/>
      <c r="AO219" s="136"/>
      <c r="AP219" s="136"/>
      <c r="AQ219" s="214"/>
    </row>
    <row r="220" spans="1:43" ht="15.75" customHeight="1">
      <c r="A220" s="533"/>
      <c r="B220" s="534"/>
      <c r="C220" s="205" t="s">
        <v>256</v>
      </c>
      <c r="D220" s="134" t="s">
        <v>1173</v>
      </c>
      <c r="E220" s="135">
        <f>'2567-ตรี'!H475</f>
        <v>1.5</v>
      </c>
      <c r="F220" s="205" t="s">
        <v>506</v>
      </c>
      <c r="G220" s="228">
        <v>10125406</v>
      </c>
      <c r="H220" s="135">
        <f>'2567-ตรี'!H1210</f>
        <v>0.5</v>
      </c>
      <c r="I220" s="134"/>
      <c r="J220" s="136"/>
      <c r="K220" s="136"/>
      <c r="L220" s="136"/>
      <c r="M220" s="214"/>
      <c r="P220" s="533"/>
      <c r="Q220" s="534"/>
      <c r="R220" s="205"/>
      <c r="S220" s="300"/>
      <c r="T220" s="135"/>
      <c r="U220" s="205"/>
      <c r="V220" s="300"/>
      <c r="W220" s="135"/>
      <c r="X220" s="134"/>
      <c r="Y220" s="136"/>
      <c r="Z220" s="136"/>
      <c r="AA220" s="136"/>
      <c r="AB220" s="214"/>
      <c r="AE220" s="533"/>
      <c r="AF220" s="534"/>
      <c r="AG220" s="205"/>
      <c r="AH220" s="300"/>
      <c r="AI220" s="135"/>
      <c r="AJ220" s="205"/>
      <c r="AK220" s="300"/>
      <c r="AL220" s="135"/>
      <c r="AM220" s="134"/>
      <c r="AN220" s="136"/>
      <c r="AO220" s="136"/>
      <c r="AP220" s="136"/>
      <c r="AQ220" s="214"/>
    </row>
    <row r="221" spans="1:43" ht="15.75" customHeight="1">
      <c r="A221" s="533"/>
      <c r="B221" s="534"/>
      <c r="C221" s="205" t="s">
        <v>260</v>
      </c>
      <c r="D221" s="134" t="s">
        <v>1174</v>
      </c>
      <c r="E221" s="135">
        <f>'2567-ตรี'!H479</f>
        <v>0.5</v>
      </c>
      <c r="F221" s="205" t="s">
        <v>509</v>
      </c>
      <c r="G221" s="228" t="s">
        <v>1172</v>
      </c>
      <c r="H221" s="135">
        <f>'2567-ตรี'!H1213</f>
        <v>0.5</v>
      </c>
      <c r="I221" s="134"/>
      <c r="J221" s="136"/>
      <c r="K221" s="136"/>
      <c r="L221" s="136"/>
      <c r="M221" s="214"/>
      <c r="P221" s="533"/>
      <c r="Q221" s="534"/>
      <c r="R221" s="205"/>
      <c r="S221" s="300"/>
      <c r="T221" s="135"/>
      <c r="U221" s="205"/>
      <c r="V221" s="300"/>
      <c r="W221" s="135"/>
      <c r="X221" s="134"/>
      <c r="Y221" s="136"/>
      <c r="Z221" s="136"/>
      <c r="AA221" s="136"/>
      <c r="AB221" s="214"/>
      <c r="AE221" s="533"/>
      <c r="AF221" s="534"/>
      <c r="AG221" s="205"/>
      <c r="AH221" s="300"/>
      <c r="AI221" s="135"/>
      <c r="AJ221" s="205"/>
      <c r="AK221" s="300"/>
      <c r="AL221" s="135"/>
      <c r="AM221" s="134"/>
      <c r="AN221" s="136"/>
      <c r="AO221" s="136"/>
      <c r="AP221" s="136"/>
      <c r="AQ221" s="214"/>
    </row>
    <row r="222" spans="1:43">
      <c r="A222" s="533"/>
      <c r="B222" s="534"/>
      <c r="C222" s="205" t="s">
        <v>262</v>
      </c>
      <c r="D222" s="134" t="s">
        <v>1175</v>
      </c>
      <c r="E222" s="135">
        <f>'2567-ตรี'!H482</f>
        <v>1</v>
      </c>
      <c r="F222" s="205" t="s">
        <v>262</v>
      </c>
      <c r="G222" s="228" t="s">
        <v>309</v>
      </c>
      <c r="H222" s="135">
        <f>'2567-ตรี'!H1376</f>
        <v>1</v>
      </c>
      <c r="I222" s="134"/>
      <c r="J222" s="136"/>
      <c r="K222" s="136"/>
      <c r="L222" s="136"/>
      <c r="M222" s="214"/>
      <c r="P222" s="533"/>
      <c r="Q222" s="534"/>
      <c r="R222" s="205"/>
      <c r="S222" s="300"/>
      <c r="T222" s="135"/>
      <c r="U222" s="205"/>
      <c r="V222" s="300"/>
      <c r="W222" s="135"/>
      <c r="X222" s="134"/>
      <c r="Y222" s="136"/>
      <c r="Z222" s="136"/>
      <c r="AA222" s="136"/>
      <c r="AB222" s="214"/>
      <c r="AE222" s="533"/>
      <c r="AF222" s="534"/>
      <c r="AG222" s="205"/>
      <c r="AH222" s="300"/>
      <c r="AI222" s="135"/>
      <c r="AJ222" s="205"/>
      <c r="AK222" s="300"/>
      <c r="AL222" s="135"/>
      <c r="AM222" s="134"/>
      <c r="AN222" s="136"/>
      <c r="AO222" s="136"/>
      <c r="AP222" s="136"/>
      <c r="AQ222" s="214"/>
    </row>
    <row r="223" spans="1:43">
      <c r="A223" s="533"/>
      <c r="B223" s="534"/>
      <c r="C223" s="205" t="s">
        <v>262</v>
      </c>
      <c r="D223" s="228" t="s">
        <v>309</v>
      </c>
      <c r="E223" s="135">
        <f>'2567-ตรี'!H598</f>
        <v>1.5</v>
      </c>
      <c r="F223" s="158"/>
      <c r="G223" s="228"/>
      <c r="H223" s="135"/>
      <c r="I223" s="134"/>
      <c r="J223" s="136"/>
      <c r="K223" s="136"/>
      <c r="L223" s="136"/>
      <c r="M223" s="214"/>
      <c r="P223" s="533"/>
      <c r="Q223" s="534"/>
      <c r="R223" s="205"/>
      <c r="S223" s="300"/>
      <c r="T223" s="135"/>
      <c r="U223" s="158"/>
      <c r="V223" s="300"/>
      <c r="W223" s="135"/>
      <c r="X223" s="134"/>
      <c r="Y223" s="136"/>
      <c r="Z223" s="136"/>
      <c r="AA223" s="136"/>
      <c r="AB223" s="214"/>
      <c r="AE223" s="533"/>
      <c r="AF223" s="534"/>
      <c r="AG223" s="205"/>
      <c r="AH223" s="300"/>
      <c r="AI223" s="135"/>
      <c r="AJ223" s="158"/>
      <c r="AK223" s="300"/>
      <c r="AL223" s="135"/>
      <c r="AM223" s="134"/>
      <c r="AN223" s="136"/>
      <c r="AO223" s="136"/>
      <c r="AP223" s="136"/>
      <c r="AQ223" s="214"/>
    </row>
    <row r="224" spans="1:43">
      <c r="A224" s="533"/>
      <c r="B224" s="534"/>
      <c r="C224" s="158"/>
      <c r="D224" s="136"/>
      <c r="E224" s="135"/>
      <c r="F224" s="158"/>
      <c r="G224" s="229"/>
      <c r="H224" s="137"/>
      <c r="I224" s="134"/>
      <c r="J224" s="136"/>
      <c r="K224" s="239">
        <f>J225/G3</f>
        <v>2.3193722499999998</v>
      </c>
      <c r="L224" s="136"/>
      <c r="M224" s="214"/>
      <c r="P224" s="533"/>
      <c r="Q224" s="534"/>
      <c r="R224" s="158"/>
      <c r="S224" s="316"/>
      <c r="T224" s="135"/>
      <c r="U224" s="158"/>
      <c r="V224" s="316"/>
      <c r="W224" s="137"/>
      <c r="X224" s="134"/>
      <c r="Y224" s="136"/>
      <c r="Z224" s="239">
        <f>Y225/V3</f>
        <v>0</v>
      </c>
      <c r="AA224" s="136"/>
      <c r="AB224" s="214"/>
      <c r="AE224" s="533"/>
      <c r="AF224" s="534"/>
      <c r="AG224" s="158"/>
      <c r="AH224" s="316"/>
      <c r="AI224" s="135"/>
      <c r="AJ224" s="158"/>
      <c r="AK224" s="316"/>
      <c r="AL224" s="137"/>
      <c r="AM224" s="134"/>
      <c r="AN224" s="136"/>
      <c r="AO224" s="239">
        <f>AN225/AK3</f>
        <v>0</v>
      </c>
      <c r="AP224" s="136"/>
      <c r="AQ224" s="214"/>
    </row>
    <row r="225" spans="1:43">
      <c r="A225" s="533"/>
      <c r="B225" s="534"/>
      <c r="C225" s="158"/>
      <c r="D225" s="235" t="s">
        <v>974</v>
      </c>
      <c r="E225" s="236">
        <f>SUM(E217:E224)</f>
        <v>5.2774890000000001</v>
      </c>
      <c r="F225" s="237"/>
      <c r="G225" s="238" t="s">
        <v>974</v>
      </c>
      <c r="H225" s="236">
        <f>SUM(H217:H224)</f>
        <v>4</v>
      </c>
      <c r="I225" s="134"/>
      <c r="J225" s="136">
        <f>SUM(E225,H225)</f>
        <v>9.2774889999999992</v>
      </c>
      <c r="K225" s="136">
        <f>IF(J225&gt;$G$3,1,(J225/$G$3))</f>
        <v>1</v>
      </c>
      <c r="L225" s="134"/>
      <c r="M225" s="246" t="str">
        <f>IF(J225&gt;4,"Overloaded","OK")</f>
        <v>Overloaded</v>
      </c>
      <c r="P225" s="533"/>
      <c r="Q225" s="534"/>
      <c r="R225" s="158"/>
      <c r="S225" s="367" t="s">
        <v>974</v>
      </c>
      <c r="T225" s="236">
        <f>SUM(T217:T224)</f>
        <v>0</v>
      </c>
      <c r="U225" s="237"/>
      <c r="V225" s="367" t="s">
        <v>974</v>
      </c>
      <c r="W225" s="236">
        <f>SUM(W217:W224)</f>
        <v>0</v>
      </c>
      <c r="X225" s="134"/>
      <c r="Y225" s="136">
        <f>SUM(T225,W225)</f>
        <v>0</v>
      </c>
      <c r="Z225" s="136">
        <f>IF(Y225&gt;$G$3,1,(Y225/$G$3))</f>
        <v>0</v>
      </c>
      <c r="AA225" s="134"/>
      <c r="AB225" s="245" t="str">
        <f>IF(Y225&gt;4,"Overloaded","OK")</f>
        <v>OK</v>
      </c>
      <c r="AE225" s="533"/>
      <c r="AF225" s="534"/>
      <c r="AG225" s="158"/>
      <c r="AH225" s="367" t="s">
        <v>974</v>
      </c>
      <c r="AI225" s="236">
        <f>SUM(AI217:AI224)</f>
        <v>0</v>
      </c>
      <c r="AJ225" s="237"/>
      <c r="AK225" s="367" t="s">
        <v>974</v>
      </c>
      <c r="AL225" s="236">
        <f>SUM(AL217:AL224)</f>
        <v>0</v>
      </c>
      <c r="AM225" s="134"/>
      <c r="AN225" s="136">
        <f>SUM(AI225,AL225)</f>
        <v>0</v>
      </c>
      <c r="AO225" s="136">
        <f>IF(AN225&gt;$G$3,1,(AN225/$G$3))</f>
        <v>0</v>
      </c>
      <c r="AP225" s="134"/>
      <c r="AQ225" s="246" t="str">
        <f>IF(AN225&gt;4,"Overloaded","OK")</f>
        <v>OK</v>
      </c>
    </row>
    <row r="226" spans="1:43">
      <c r="A226" s="535" t="s">
        <v>1054</v>
      </c>
      <c r="B226" s="535"/>
      <c r="C226" s="535"/>
      <c r="D226" s="535"/>
      <c r="E226" s="535"/>
      <c r="F226" s="535"/>
      <c r="G226" s="535"/>
      <c r="H226" s="535"/>
      <c r="I226" s="535"/>
      <c r="J226" s="535"/>
      <c r="K226" s="535"/>
      <c r="L226" s="535"/>
      <c r="M226" s="535"/>
      <c r="P226" s="535" t="s">
        <v>1054</v>
      </c>
      <c r="Q226" s="535"/>
      <c r="R226" s="535"/>
      <c r="S226" s="535"/>
      <c r="T226" s="535"/>
      <c r="U226" s="535"/>
      <c r="V226" s="535"/>
      <c r="W226" s="535"/>
      <c r="X226" s="535"/>
      <c r="Y226" s="535"/>
      <c r="Z226" s="535"/>
      <c r="AA226" s="535"/>
      <c r="AB226" s="535"/>
      <c r="AE226" s="535" t="s">
        <v>1054</v>
      </c>
      <c r="AF226" s="535"/>
      <c r="AG226" s="535"/>
      <c r="AH226" s="535"/>
      <c r="AI226" s="535"/>
      <c r="AJ226" s="535"/>
      <c r="AK226" s="535"/>
      <c r="AL226" s="535"/>
      <c r="AM226" s="535"/>
      <c r="AN226" s="535"/>
      <c r="AO226" s="535"/>
      <c r="AP226" s="535"/>
      <c r="AQ226" s="535"/>
    </row>
    <row r="227" spans="1:43" ht="18" customHeight="1">
      <c r="A227" s="533" t="s">
        <v>1055</v>
      </c>
      <c r="B227" s="534" t="s">
        <v>1039</v>
      </c>
      <c r="C227" s="205" t="s">
        <v>174</v>
      </c>
      <c r="D227" s="134" t="s">
        <v>173</v>
      </c>
      <c r="E227" s="135">
        <f>'2567-ตรี'!H223</f>
        <v>2.7489000000000003E-2</v>
      </c>
      <c r="F227" s="205" t="s">
        <v>174</v>
      </c>
      <c r="G227" s="228" t="s">
        <v>173</v>
      </c>
      <c r="H227" s="135">
        <f>'2567-ตรี'!H982</f>
        <v>8.2500000000000004E-2</v>
      </c>
      <c r="I227" s="134"/>
      <c r="J227" s="136"/>
      <c r="K227" s="136"/>
      <c r="L227" s="134"/>
      <c r="M227" s="213"/>
      <c r="P227" s="533" t="s">
        <v>1055</v>
      </c>
      <c r="Q227" s="534" t="s">
        <v>1039</v>
      </c>
      <c r="R227" s="205"/>
      <c r="S227" s="300"/>
      <c r="T227" s="135"/>
      <c r="U227" s="205"/>
      <c r="V227" s="300"/>
      <c r="W227" s="135"/>
      <c r="X227" s="134"/>
      <c r="Y227" s="136"/>
      <c r="Z227" s="136"/>
      <c r="AA227" s="134"/>
      <c r="AB227" s="213"/>
      <c r="AE227" s="533" t="s">
        <v>1055</v>
      </c>
      <c r="AF227" s="534" t="s">
        <v>1039</v>
      </c>
      <c r="AG227" s="205"/>
      <c r="AH227" s="300"/>
      <c r="AI227" s="135"/>
      <c r="AJ227" s="205"/>
      <c r="AK227" s="300"/>
      <c r="AL227" s="135"/>
      <c r="AM227" s="134"/>
      <c r="AN227" s="136"/>
      <c r="AO227" s="136"/>
      <c r="AP227" s="134"/>
      <c r="AQ227" s="213"/>
    </row>
    <row r="228" spans="1:43">
      <c r="A228" s="533"/>
      <c r="B228" s="534"/>
      <c r="C228" s="205" t="s">
        <v>183</v>
      </c>
      <c r="D228" s="134" t="s">
        <v>182</v>
      </c>
      <c r="E228" s="135">
        <f>'2567-ตรี'!H312</f>
        <v>0.1875</v>
      </c>
      <c r="F228" s="205" t="s">
        <v>183</v>
      </c>
      <c r="G228" s="228" t="s">
        <v>182</v>
      </c>
      <c r="H228" s="135">
        <f>'2567-ตรี'!H1029</f>
        <v>0.1875</v>
      </c>
      <c r="I228" s="134"/>
      <c r="J228" s="136"/>
      <c r="K228" s="136"/>
      <c r="L228" s="136"/>
      <c r="M228" s="214"/>
      <c r="P228" s="533"/>
      <c r="Q228" s="534"/>
      <c r="R228" s="205"/>
      <c r="S228" s="300"/>
      <c r="T228" s="135"/>
      <c r="U228" s="205"/>
      <c r="V228" s="300"/>
      <c r="W228" s="135"/>
      <c r="X228" s="134"/>
      <c r="Y228" s="136"/>
      <c r="Z228" s="136"/>
      <c r="AA228" s="136"/>
      <c r="AB228" s="214"/>
      <c r="AE228" s="533"/>
      <c r="AF228" s="534"/>
      <c r="AG228" s="205"/>
      <c r="AH228" s="300"/>
      <c r="AI228" s="135"/>
      <c r="AJ228" s="205"/>
      <c r="AK228" s="300"/>
      <c r="AL228" s="135"/>
      <c r="AM228" s="134"/>
      <c r="AN228" s="136"/>
      <c r="AO228" s="136"/>
      <c r="AP228" s="136"/>
      <c r="AQ228" s="214"/>
    </row>
    <row r="229" spans="1:43">
      <c r="A229" s="533"/>
      <c r="B229" s="534"/>
      <c r="C229" s="205" t="s">
        <v>238</v>
      </c>
      <c r="D229" s="134" t="s">
        <v>1176</v>
      </c>
      <c r="E229" s="135">
        <f>'2567-ตรี'!H448</f>
        <v>1.5</v>
      </c>
      <c r="F229" s="205" t="s">
        <v>276</v>
      </c>
      <c r="G229" s="228" t="s">
        <v>1155</v>
      </c>
      <c r="H229" s="135">
        <f>'2567-ตรี'!H1228</f>
        <v>0.125</v>
      </c>
      <c r="I229" s="134"/>
      <c r="J229" s="136"/>
      <c r="K229" s="136"/>
      <c r="L229" s="136"/>
      <c r="M229" s="214"/>
      <c r="P229" s="533"/>
      <c r="Q229" s="534"/>
      <c r="R229" s="205"/>
      <c r="S229" s="300"/>
      <c r="T229" s="135"/>
      <c r="U229" s="205"/>
      <c r="V229" s="300"/>
      <c r="W229" s="135"/>
      <c r="X229" s="134"/>
      <c r="Y229" s="136"/>
      <c r="Z229" s="136"/>
      <c r="AA229" s="136"/>
      <c r="AB229" s="214"/>
      <c r="AE229" s="533"/>
      <c r="AF229" s="534"/>
      <c r="AG229" s="205"/>
      <c r="AH229" s="300"/>
      <c r="AI229" s="135"/>
      <c r="AJ229" s="205"/>
      <c r="AK229" s="300"/>
      <c r="AL229" s="135"/>
      <c r="AM229" s="134"/>
      <c r="AN229" s="136"/>
      <c r="AO229" s="136"/>
      <c r="AP229" s="136"/>
      <c r="AQ229" s="214"/>
    </row>
    <row r="230" spans="1:43">
      <c r="A230" s="533"/>
      <c r="B230" s="534"/>
      <c r="C230" s="205" t="s">
        <v>268</v>
      </c>
      <c r="D230" s="134" t="s">
        <v>1139</v>
      </c>
      <c r="E230" s="135">
        <f>'2567-ตรี'!H489</f>
        <v>0.5</v>
      </c>
      <c r="F230" s="205" t="s">
        <v>513</v>
      </c>
      <c r="G230" s="228" t="s">
        <v>1178</v>
      </c>
      <c r="H230" s="135">
        <f>'2567-ตรี'!H1219</f>
        <v>1.5</v>
      </c>
      <c r="I230" s="134"/>
      <c r="J230" s="136"/>
      <c r="K230" s="136"/>
      <c r="L230" s="136"/>
      <c r="M230" s="214"/>
      <c r="P230" s="533"/>
      <c r="Q230" s="534"/>
      <c r="R230" s="205"/>
      <c r="S230" s="300"/>
      <c r="T230" s="135"/>
      <c r="U230" s="205"/>
      <c r="V230" s="300"/>
      <c r="W230" s="135"/>
      <c r="X230" s="134"/>
      <c r="Y230" s="136"/>
      <c r="Z230" s="136"/>
      <c r="AA230" s="136"/>
      <c r="AB230" s="214"/>
      <c r="AE230" s="533"/>
      <c r="AF230" s="534"/>
      <c r="AG230" s="205"/>
      <c r="AH230" s="300"/>
      <c r="AI230" s="135"/>
      <c r="AJ230" s="205"/>
      <c r="AK230" s="300"/>
      <c r="AL230" s="135"/>
      <c r="AM230" s="134"/>
      <c r="AN230" s="136"/>
      <c r="AO230" s="136"/>
      <c r="AP230" s="136"/>
      <c r="AQ230" s="214"/>
    </row>
    <row r="231" spans="1:43">
      <c r="A231" s="533"/>
      <c r="B231" s="534"/>
      <c r="C231" s="205" t="s">
        <v>279</v>
      </c>
      <c r="D231" s="134" t="s">
        <v>1177</v>
      </c>
      <c r="E231" s="135">
        <f>'2567-ตรี'!H508</f>
        <v>0.5</v>
      </c>
      <c r="F231" s="205" t="s">
        <v>515</v>
      </c>
      <c r="G231" s="228" t="s">
        <v>1143</v>
      </c>
      <c r="H231" s="135">
        <f>'2567-ตรี'!H1222</f>
        <v>0.75</v>
      </c>
      <c r="I231" s="134"/>
      <c r="J231" s="136"/>
      <c r="K231" s="136"/>
      <c r="L231" s="136"/>
      <c r="M231" s="214"/>
      <c r="P231" s="533"/>
      <c r="Q231" s="534"/>
      <c r="R231" s="205"/>
      <c r="S231" s="300"/>
      <c r="T231" s="135"/>
      <c r="U231" s="205"/>
      <c r="V231" s="300"/>
      <c r="W231" s="135"/>
      <c r="X231" s="134"/>
      <c r="Y231" s="136"/>
      <c r="Z231" s="136"/>
      <c r="AA231" s="136"/>
      <c r="AB231" s="214"/>
      <c r="AE231" s="533"/>
      <c r="AF231" s="534"/>
      <c r="AG231" s="205"/>
      <c r="AH231" s="300"/>
      <c r="AI231" s="135"/>
      <c r="AJ231" s="205"/>
      <c r="AK231" s="300"/>
      <c r="AL231" s="135"/>
      <c r="AM231" s="134"/>
      <c r="AN231" s="136"/>
      <c r="AO231" s="136"/>
      <c r="AP231" s="136"/>
      <c r="AQ231" s="214"/>
    </row>
    <row r="232" spans="1:43">
      <c r="A232" s="533"/>
      <c r="B232" s="534"/>
      <c r="C232" s="205" t="s">
        <v>274</v>
      </c>
      <c r="D232" s="134" t="s">
        <v>273</v>
      </c>
      <c r="E232" s="135">
        <f>'2567-ตรี'!H495</f>
        <v>1.5</v>
      </c>
      <c r="F232" s="205" t="s">
        <v>279</v>
      </c>
      <c r="G232" s="134" t="s">
        <v>1177</v>
      </c>
      <c r="H232" s="135">
        <f>'2567-ตรี'!H1237</f>
        <v>0.5</v>
      </c>
      <c r="I232" s="134"/>
      <c r="J232" s="136"/>
      <c r="K232" s="136"/>
      <c r="L232" s="136"/>
      <c r="M232" s="214"/>
      <c r="P232" s="533"/>
      <c r="Q232" s="534"/>
      <c r="R232" s="205"/>
      <c r="S232" s="300"/>
      <c r="T232" s="135"/>
      <c r="U232" s="205"/>
      <c r="V232" s="300"/>
      <c r="W232" s="135"/>
      <c r="X232" s="134"/>
      <c r="Y232" s="136"/>
      <c r="Z232" s="136"/>
      <c r="AA232" s="136"/>
      <c r="AB232" s="214"/>
      <c r="AE232" s="533"/>
      <c r="AF232" s="534"/>
      <c r="AG232" s="205"/>
      <c r="AH232" s="300"/>
      <c r="AI232" s="135"/>
      <c r="AJ232" s="205"/>
      <c r="AK232" s="300"/>
      <c r="AL232" s="135"/>
      <c r="AM232" s="134"/>
      <c r="AN232" s="136"/>
      <c r="AO232" s="136"/>
      <c r="AP232" s="136"/>
      <c r="AQ232" s="214"/>
    </row>
    <row r="233" spans="1:43">
      <c r="A233" s="533"/>
      <c r="B233" s="534"/>
      <c r="C233" s="205"/>
      <c r="D233" s="134"/>
      <c r="E233" s="135"/>
      <c r="F233" s="205" t="s">
        <v>293</v>
      </c>
      <c r="G233" s="228" t="s">
        <v>292</v>
      </c>
      <c r="H233" s="135">
        <f>'2567-ตรี'!H1267</f>
        <v>3.5725E-2</v>
      </c>
      <c r="I233" s="134"/>
      <c r="J233" s="136"/>
      <c r="K233" s="136"/>
      <c r="L233" s="136"/>
      <c r="M233" s="214"/>
      <c r="P233" s="533"/>
      <c r="Q233" s="534"/>
      <c r="R233" s="205"/>
      <c r="S233" s="300"/>
      <c r="T233" s="135"/>
      <c r="U233" s="205"/>
      <c r="V233" s="300"/>
      <c r="W233" s="135"/>
      <c r="X233" s="134"/>
      <c r="Y233" s="136"/>
      <c r="Z233" s="136"/>
      <c r="AA233" s="136"/>
      <c r="AB233" s="214"/>
      <c r="AE233" s="533"/>
      <c r="AF233" s="534"/>
      <c r="AG233" s="205"/>
      <c r="AH233" s="300"/>
      <c r="AI233" s="135"/>
      <c r="AJ233" s="205"/>
      <c r="AK233" s="300"/>
      <c r="AL233" s="135"/>
      <c r="AM233" s="134"/>
      <c r="AN233" s="136"/>
      <c r="AO233" s="136"/>
      <c r="AP233" s="136"/>
      <c r="AQ233" s="214"/>
    </row>
    <row r="234" spans="1:43">
      <c r="A234" s="533"/>
      <c r="B234" s="534"/>
      <c r="C234" s="158"/>
      <c r="D234" s="136"/>
      <c r="E234" s="135"/>
      <c r="F234" s="158"/>
      <c r="G234" s="229"/>
      <c r="H234" s="137"/>
      <c r="I234" s="134"/>
      <c r="J234" s="136"/>
      <c r="K234" s="239">
        <f>J235/G3</f>
        <v>1.8489285</v>
      </c>
      <c r="L234" s="136"/>
      <c r="M234" s="214"/>
      <c r="P234" s="533"/>
      <c r="Q234" s="534"/>
      <c r="R234" s="158"/>
      <c r="S234" s="316"/>
      <c r="T234" s="135"/>
      <c r="U234" s="158"/>
      <c r="V234" s="316"/>
      <c r="W234" s="137"/>
      <c r="X234" s="134"/>
      <c r="Y234" s="136"/>
      <c r="Z234" s="239">
        <f>Y235/V3</f>
        <v>0</v>
      </c>
      <c r="AA234" s="136"/>
      <c r="AB234" s="214"/>
      <c r="AE234" s="533"/>
      <c r="AF234" s="534"/>
      <c r="AG234" s="158"/>
      <c r="AH234" s="316"/>
      <c r="AI234" s="135"/>
      <c r="AJ234" s="158"/>
      <c r="AK234" s="316"/>
      <c r="AL234" s="137"/>
      <c r="AM234" s="134"/>
      <c r="AN234" s="136"/>
      <c r="AO234" s="239">
        <f>AN235/AK3</f>
        <v>0</v>
      </c>
      <c r="AP234" s="136"/>
      <c r="AQ234" s="214"/>
    </row>
    <row r="235" spans="1:43">
      <c r="A235" s="533"/>
      <c r="B235" s="534"/>
      <c r="C235" s="158"/>
      <c r="D235" s="235" t="s">
        <v>974</v>
      </c>
      <c r="E235" s="236">
        <f>SUM(E227:E234)</f>
        <v>4.2149890000000001</v>
      </c>
      <c r="F235" s="237"/>
      <c r="G235" s="238" t="s">
        <v>974</v>
      </c>
      <c r="H235" s="236">
        <f>SUM(H227:H234)</f>
        <v>3.1807249999999998</v>
      </c>
      <c r="I235" s="134"/>
      <c r="J235" s="136">
        <f>SUM(E235,H235)</f>
        <v>7.3957139999999999</v>
      </c>
      <c r="K235" s="136">
        <f>IF(J235&gt;$G$3,1,(J235/$G$3))</f>
        <v>1</v>
      </c>
      <c r="L235" s="134"/>
      <c r="M235" s="246" t="str">
        <f>IF(J235&gt;4,"Overloaded","OK")</f>
        <v>Overloaded</v>
      </c>
      <c r="P235" s="533"/>
      <c r="Q235" s="534"/>
      <c r="R235" s="158"/>
      <c r="S235" s="367" t="s">
        <v>974</v>
      </c>
      <c r="T235" s="236">
        <f>SUM(T227:T234)</f>
        <v>0</v>
      </c>
      <c r="U235" s="237"/>
      <c r="V235" s="367" t="s">
        <v>974</v>
      </c>
      <c r="W235" s="236">
        <f>SUM(W227:W234)</f>
        <v>0</v>
      </c>
      <c r="X235" s="134"/>
      <c r="Y235" s="136">
        <f>SUM(T235,W235)</f>
        <v>0</v>
      </c>
      <c r="Z235" s="136">
        <f>IF(Y235&gt;$G$3,1,(Y235/$G$3))</f>
        <v>0</v>
      </c>
      <c r="AA235" s="134"/>
      <c r="AB235" s="245" t="str">
        <f>IF(Y235&gt;4,"Overloaded","OK")</f>
        <v>OK</v>
      </c>
      <c r="AE235" s="533"/>
      <c r="AF235" s="534"/>
      <c r="AG235" s="158"/>
      <c r="AH235" s="367" t="s">
        <v>974</v>
      </c>
      <c r="AI235" s="236">
        <f>SUM(AI227:AI234)</f>
        <v>0</v>
      </c>
      <c r="AJ235" s="237"/>
      <c r="AK235" s="367" t="s">
        <v>974</v>
      </c>
      <c r="AL235" s="236">
        <f>SUM(AL227:AL234)</f>
        <v>0</v>
      </c>
      <c r="AM235" s="134"/>
      <c r="AN235" s="136">
        <f>SUM(AI235,AL235)</f>
        <v>0</v>
      </c>
      <c r="AO235" s="136">
        <f>IF(AN235&gt;$G$3,1,(AN235/$G$3))</f>
        <v>0</v>
      </c>
      <c r="AP235" s="134"/>
      <c r="AQ235" s="246" t="str">
        <f>IF(AN235&gt;4,"Overloaded","OK")</f>
        <v>OK</v>
      </c>
    </row>
    <row r="236" spans="1:43">
      <c r="A236" s="535" t="s">
        <v>1056</v>
      </c>
      <c r="B236" s="535"/>
      <c r="C236" s="535"/>
      <c r="D236" s="535"/>
      <c r="E236" s="535"/>
      <c r="F236" s="535"/>
      <c r="G236" s="535"/>
      <c r="H236" s="535"/>
      <c r="I236" s="535"/>
      <c r="J236" s="535"/>
      <c r="K236" s="535"/>
      <c r="L236" s="535"/>
      <c r="M236" s="535"/>
      <c r="P236" s="535" t="s">
        <v>1056</v>
      </c>
      <c r="Q236" s="535"/>
      <c r="R236" s="535"/>
      <c r="S236" s="535"/>
      <c r="T236" s="535"/>
      <c r="U236" s="535"/>
      <c r="V236" s="535"/>
      <c r="W236" s="535"/>
      <c r="X236" s="535"/>
      <c r="Y236" s="535"/>
      <c r="Z236" s="535"/>
      <c r="AA236" s="535"/>
      <c r="AB236" s="535"/>
      <c r="AE236" s="535" t="s">
        <v>1056</v>
      </c>
      <c r="AF236" s="535"/>
      <c r="AG236" s="535"/>
      <c r="AH236" s="535"/>
      <c r="AI236" s="535"/>
      <c r="AJ236" s="535"/>
      <c r="AK236" s="535"/>
      <c r="AL236" s="535"/>
      <c r="AM236" s="535"/>
      <c r="AN236" s="535"/>
      <c r="AO236" s="535"/>
      <c r="AP236" s="535"/>
      <c r="AQ236" s="535"/>
    </row>
    <row r="237" spans="1:43" ht="18" customHeight="1">
      <c r="A237" s="533" t="s">
        <v>1057</v>
      </c>
      <c r="B237" s="534" t="s">
        <v>1058</v>
      </c>
      <c r="C237" s="205" t="s">
        <v>174</v>
      </c>
      <c r="D237" s="134" t="s">
        <v>173</v>
      </c>
      <c r="E237" s="135">
        <f>'2567-ตรี'!H227</f>
        <v>2.7489000000000003E-2</v>
      </c>
      <c r="F237" s="205" t="s">
        <v>183</v>
      </c>
      <c r="G237" s="228" t="s">
        <v>182</v>
      </c>
      <c r="H237" s="135">
        <f>'2567-ตรี'!H1025</f>
        <v>0.1875</v>
      </c>
      <c r="I237" s="134"/>
      <c r="J237" s="136"/>
      <c r="K237" s="136"/>
      <c r="L237" s="134"/>
      <c r="M237" s="213"/>
      <c r="P237" s="533" t="s">
        <v>1057</v>
      </c>
      <c r="Q237" s="534" t="s">
        <v>1058</v>
      </c>
      <c r="R237" s="205" t="s">
        <v>645</v>
      </c>
      <c r="S237" s="300" t="s">
        <v>644</v>
      </c>
      <c r="T237" s="135">
        <f>'2567-โท'!H58</f>
        <v>0.75</v>
      </c>
      <c r="U237" s="136" t="s">
        <v>472</v>
      </c>
      <c r="V237" s="316" t="s">
        <v>1293</v>
      </c>
      <c r="W237" s="135">
        <f>'2567-โท'!H158</f>
        <v>1.5</v>
      </c>
      <c r="X237" s="134"/>
      <c r="Y237" s="136"/>
      <c r="Z237" s="136"/>
      <c r="AA237" s="134"/>
      <c r="AB237" s="213"/>
      <c r="AE237" s="533" t="s">
        <v>1057</v>
      </c>
      <c r="AF237" s="534" t="s">
        <v>1058</v>
      </c>
      <c r="AG237" s="205"/>
      <c r="AH237" s="300"/>
      <c r="AI237" s="135"/>
      <c r="AJ237" s="205"/>
      <c r="AK237" s="300"/>
      <c r="AL237" s="135"/>
      <c r="AM237" s="134"/>
      <c r="AN237" s="136"/>
      <c r="AO237" s="136"/>
      <c r="AP237" s="134"/>
      <c r="AQ237" s="213"/>
    </row>
    <row r="238" spans="1:43">
      <c r="A238" s="533"/>
      <c r="B238" s="534"/>
      <c r="C238" s="205" t="s">
        <v>183</v>
      </c>
      <c r="D238" s="134" t="s">
        <v>182</v>
      </c>
      <c r="E238" s="135">
        <f>'2567-ตรี'!H308</f>
        <v>0.1875</v>
      </c>
      <c r="F238" s="205" t="s">
        <v>299</v>
      </c>
      <c r="G238" s="228" t="s">
        <v>1148</v>
      </c>
      <c r="H238" s="135">
        <f>'2567-ตรี'!H1314</f>
        <v>1</v>
      </c>
      <c r="I238" s="134"/>
      <c r="J238" s="136"/>
      <c r="K238" s="136"/>
      <c r="L238" s="136"/>
      <c r="M238" s="214"/>
      <c r="P238" s="533"/>
      <c r="Q238" s="534"/>
      <c r="R238" s="205" t="s">
        <v>617</v>
      </c>
      <c r="S238" s="300" t="s">
        <v>652</v>
      </c>
      <c r="T238" s="135">
        <f>'2567-โท'!H66</f>
        <v>0.25</v>
      </c>
      <c r="U238" s="136" t="s">
        <v>715</v>
      </c>
      <c r="V238" s="316" t="s">
        <v>1294</v>
      </c>
      <c r="W238" s="135">
        <f>'2567-โท'!H208</f>
        <v>1.5</v>
      </c>
      <c r="X238" s="134"/>
      <c r="Y238" s="136"/>
      <c r="Z238" s="136"/>
      <c r="AA238" s="136"/>
      <c r="AB238" s="214"/>
      <c r="AE238" s="533"/>
      <c r="AF238" s="534"/>
      <c r="AG238" s="205"/>
      <c r="AH238" s="300"/>
      <c r="AI238" s="135"/>
      <c r="AJ238" s="205"/>
      <c r="AK238" s="300"/>
      <c r="AL238" s="135"/>
      <c r="AM238" s="134"/>
      <c r="AN238" s="136"/>
      <c r="AO238" s="136"/>
      <c r="AP238" s="136"/>
      <c r="AQ238" s="214"/>
    </row>
    <row r="239" spans="1:43">
      <c r="A239" s="533"/>
      <c r="B239" s="534"/>
      <c r="C239" s="205" t="s">
        <v>296</v>
      </c>
      <c r="D239" s="136" t="s">
        <v>1118</v>
      </c>
      <c r="E239" s="135">
        <f>'2567-ตรี'!H527</f>
        <v>0.5</v>
      </c>
      <c r="F239" s="205" t="s">
        <v>472</v>
      </c>
      <c r="G239" s="228" t="s">
        <v>1059</v>
      </c>
      <c r="H239" s="135">
        <f>'2567-ตรี'!H1141</f>
        <v>1.5</v>
      </c>
      <c r="I239" s="134"/>
      <c r="J239" s="136"/>
      <c r="K239" s="136"/>
      <c r="L239" s="136"/>
      <c r="M239" s="214"/>
      <c r="P239" s="533"/>
      <c r="Q239" s="534"/>
      <c r="R239" s="205" t="s">
        <v>619</v>
      </c>
      <c r="S239" s="300" t="s">
        <v>1291</v>
      </c>
      <c r="T239" s="135">
        <f>'2567-โท'!H68</f>
        <v>0.25</v>
      </c>
      <c r="U239" s="205" t="s">
        <v>619</v>
      </c>
      <c r="V239" s="300" t="s">
        <v>1291</v>
      </c>
      <c r="W239" s="135">
        <f>'2567-โท'!H216</f>
        <v>0.25</v>
      </c>
      <c r="X239" s="134"/>
      <c r="Y239" s="136"/>
      <c r="Z239" s="136"/>
      <c r="AA239" s="136"/>
      <c r="AB239" s="214"/>
      <c r="AE239" s="533"/>
      <c r="AF239" s="534"/>
      <c r="AG239" s="205"/>
      <c r="AH239" s="316"/>
      <c r="AI239" s="135"/>
      <c r="AJ239" s="205"/>
      <c r="AK239" s="300"/>
      <c r="AL239" s="135"/>
      <c r="AM239" s="134"/>
      <c r="AN239" s="136"/>
      <c r="AO239" s="136"/>
      <c r="AP239" s="136"/>
      <c r="AQ239" s="214"/>
    </row>
    <row r="240" spans="1:43">
      <c r="A240" s="533"/>
      <c r="B240" s="534"/>
      <c r="C240" s="205" t="s">
        <v>304</v>
      </c>
      <c r="D240" s="134" t="s">
        <v>303</v>
      </c>
      <c r="E240" s="135">
        <f>'2567-ตรี'!H588</f>
        <v>1</v>
      </c>
      <c r="F240" s="205" t="s">
        <v>293</v>
      </c>
      <c r="G240" s="228" t="s">
        <v>292</v>
      </c>
      <c r="H240" s="135">
        <f>'2567-ตรี'!H1264</f>
        <v>3.5725E-2</v>
      </c>
      <c r="I240" s="134"/>
      <c r="J240" s="136"/>
      <c r="K240" s="136"/>
      <c r="L240" s="136"/>
      <c r="M240" s="214"/>
      <c r="P240" s="533"/>
      <c r="Q240" s="534"/>
      <c r="R240" s="205" t="s">
        <v>621</v>
      </c>
      <c r="S240" s="300" t="s">
        <v>1292</v>
      </c>
      <c r="T240" s="135">
        <f>'2567-โท'!H70</f>
        <v>1</v>
      </c>
      <c r="U240" s="205" t="s">
        <v>639</v>
      </c>
      <c r="V240" s="300" t="s">
        <v>1295</v>
      </c>
      <c r="W240" s="135">
        <f>'2567-โท'!G218</f>
        <v>0.25</v>
      </c>
      <c r="X240" s="134"/>
      <c r="Y240" s="136"/>
      <c r="Z240" s="136"/>
      <c r="AA240" s="136"/>
      <c r="AB240" s="214"/>
      <c r="AE240" s="533"/>
      <c r="AF240" s="534"/>
      <c r="AG240" s="205"/>
      <c r="AH240" s="300"/>
      <c r="AI240" s="135"/>
      <c r="AJ240" s="205"/>
      <c r="AK240" s="300"/>
      <c r="AL240" s="135"/>
      <c r="AM240" s="134"/>
      <c r="AN240" s="136"/>
      <c r="AO240" s="136"/>
      <c r="AP240" s="136"/>
      <c r="AQ240" s="214"/>
    </row>
    <row r="241" spans="1:43">
      <c r="A241" s="533"/>
      <c r="B241" s="534"/>
      <c r="C241" s="205" t="s">
        <v>244</v>
      </c>
      <c r="D241" s="136" t="s">
        <v>1179</v>
      </c>
      <c r="E241" s="135">
        <f>'2567-ตรี'!H454</f>
        <v>1.5</v>
      </c>
      <c r="F241" s="158"/>
      <c r="G241" s="228"/>
      <c r="H241" s="135"/>
      <c r="I241" s="134"/>
      <c r="J241" s="136"/>
      <c r="K241" s="136"/>
      <c r="L241" s="136"/>
      <c r="M241" s="214"/>
      <c r="P241" s="533"/>
      <c r="Q241" s="534"/>
      <c r="R241" s="205" t="s">
        <v>641</v>
      </c>
      <c r="S241" s="300" t="s">
        <v>672</v>
      </c>
      <c r="T241" s="316">
        <f>'2567-โท'!H96</f>
        <v>0.25</v>
      </c>
      <c r="U241" s="205" t="s">
        <v>641</v>
      </c>
      <c r="V241" s="300" t="s">
        <v>1296</v>
      </c>
      <c r="W241" s="135">
        <f>'2567-โท'!G220</f>
        <v>0.25</v>
      </c>
      <c r="X241" s="134"/>
      <c r="Y241" s="136"/>
      <c r="Z241" s="136"/>
      <c r="AA241" s="136"/>
      <c r="AB241" s="214"/>
      <c r="AE241" s="533"/>
      <c r="AF241" s="534"/>
      <c r="AG241" s="205"/>
      <c r="AH241" s="316"/>
      <c r="AI241" s="135"/>
      <c r="AJ241" s="158"/>
      <c r="AK241" s="300"/>
      <c r="AL241" s="135"/>
      <c r="AM241" s="134"/>
      <c r="AN241" s="136"/>
      <c r="AO241" s="136"/>
      <c r="AP241" s="136"/>
      <c r="AQ241" s="214"/>
    </row>
    <row r="242" spans="1:43">
      <c r="A242" s="533"/>
      <c r="B242" s="534"/>
      <c r="C242" s="205" t="s">
        <v>293</v>
      </c>
      <c r="D242" s="228" t="s">
        <v>292</v>
      </c>
      <c r="E242" s="135">
        <f>'2567-ตรี'!H523</f>
        <v>4.1675000000000004E-2</v>
      </c>
      <c r="F242" s="205"/>
      <c r="G242" s="228"/>
      <c r="H242" s="135"/>
      <c r="I242" s="134"/>
      <c r="J242" s="136"/>
      <c r="K242" s="136"/>
      <c r="L242" s="136"/>
      <c r="M242" s="214"/>
      <c r="P242" s="533"/>
      <c r="Q242" s="534"/>
      <c r="R242" s="317" t="s">
        <v>624</v>
      </c>
      <c r="S242" s="299" t="s">
        <v>674</v>
      </c>
      <c r="T242" s="135">
        <f>'2567-โท'!H100</f>
        <v>0.33329999999999999</v>
      </c>
      <c r="U242" s="205" t="s">
        <v>621</v>
      </c>
      <c r="V242" s="300" t="s">
        <v>1292</v>
      </c>
      <c r="W242" s="135">
        <f>'2567-โท'!H227</f>
        <v>0.5</v>
      </c>
      <c r="X242" s="134"/>
      <c r="Y242" s="136"/>
      <c r="Z242" s="136"/>
      <c r="AA242" s="136"/>
      <c r="AB242" s="214"/>
      <c r="AE242" s="533"/>
      <c r="AF242" s="534"/>
      <c r="AG242" s="205"/>
      <c r="AH242" s="300"/>
      <c r="AI242" s="135"/>
      <c r="AJ242" s="205"/>
      <c r="AK242" s="300"/>
      <c r="AL242" s="135"/>
      <c r="AM242" s="134"/>
      <c r="AN242" s="136"/>
      <c r="AO242" s="136"/>
      <c r="AP242" s="136"/>
      <c r="AQ242" s="214"/>
    </row>
    <row r="243" spans="1:43">
      <c r="A243" s="533"/>
      <c r="B243" s="534"/>
      <c r="C243" s="205"/>
      <c r="D243" s="228"/>
      <c r="E243" s="135"/>
      <c r="F243" s="205"/>
      <c r="G243" s="228"/>
      <c r="H243" s="135"/>
      <c r="I243" s="134"/>
      <c r="J243" s="136"/>
      <c r="K243" s="136"/>
      <c r="L243" s="136"/>
      <c r="M243" s="214"/>
      <c r="P243" s="533"/>
      <c r="Q243" s="534"/>
      <c r="R243" s="317"/>
      <c r="S243" s="299"/>
      <c r="T243" s="135"/>
      <c r="U243" s="205" t="s">
        <v>624</v>
      </c>
      <c r="V243" s="300">
        <v>20110692</v>
      </c>
      <c r="W243" s="135">
        <f>'2567-โท'!H229</f>
        <v>0.5</v>
      </c>
      <c r="X243" s="134"/>
      <c r="Y243" s="136"/>
      <c r="Z243" s="136"/>
      <c r="AA243" s="136"/>
      <c r="AB243" s="214"/>
      <c r="AE243" s="533"/>
      <c r="AF243" s="534"/>
      <c r="AG243" s="205"/>
      <c r="AH243" s="300"/>
      <c r="AI243" s="135"/>
      <c r="AJ243" s="205"/>
      <c r="AK243" s="300"/>
      <c r="AL243" s="135"/>
      <c r="AM243" s="134"/>
      <c r="AN243" s="136"/>
      <c r="AO243" s="136"/>
      <c r="AP243" s="136"/>
      <c r="AQ243" s="214"/>
    </row>
    <row r="244" spans="1:43">
      <c r="A244" s="533"/>
      <c r="B244" s="534"/>
      <c r="C244" s="158"/>
      <c r="D244" s="136"/>
      <c r="E244" s="135"/>
      <c r="F244" s="158"/>
      <c r="G244" s="229"/>
      <c r="H244" s="137"/>
      <c r="I244" s="134"/>
      <c r="J244" s="136"/>
      <c r="K244" s="239">
        <f>J245/G3</f>
        <v>1.49497225</v>
      </c>
      <c r="L244" s="136"/>
      <c r="M244" s="214"/>
      <c r="P244" s="533"/>
      <c r="Q244" s="534"/>
      <c r="R244" s="159"/>
      <c r="S244" s="316"/>
      <c r="T244" s="135"/>
      <c r="U244" s="159"/>
      <c r="V244" s="316"/>
      <c r="W244" s="316"/>
      <c r="X244" s="134"/>
      <c r="Y244" s="136"/>
      <c r="Z244" s="239">
        <f>Y245/V3</f>
        <v>1.8958249999999999</v>
      </c>
      <c r="AA244" s="136"/>
      <c r="AB244" s="214"/>
      <c r="AE244" s="533"/>
      <c r="AF244" s="534"/>
      <c r="AG244" s="158"/>
      <c r="AH244" s="316"/>
      <c r="AI244" s="135"/>
      <c r="AJ244" s="158"/>
      <c r="AK244" s="316"/>
      <c r="AL244" s="137"/>
      <c r="AM244" s="134"/>
      <c r="AN244" s="136"/>
      <c r="AO244" s="239">
        <f>AN245/AK3</f>
        <v>0</v>
      </c>
      <c r="AP244" s="136"/>
      <c r="AQ244" s="214"/>
    </row>
    <row r="245" spans="1:43">
      <c r="A245" s="533"/>
      <c r="B245" s="534"/>
      <c r="C245" s="158"/>
      <c r="D245" s="235" t="s">
        <v>974</v>
      </c>
      <c r="E245" s="236">
        <f>SUM(E237:E244)</f>
        <v>3.2566640000000002</v>
      </c>
      <c r="F245" s="237"/>
      <c r="G245" s="238" t="s">
        <v>974</v>
      </c>
      <c r="H245" s="236">
        <f>SUM(H237:H244)</f>
        <v>2.7232249999999998</v>
      </c>
      <c r="I245" s="134"/>
      <c r="J245" s="136">
        <f>SUM(E245,H245)</f>
        <v>5.979889</v>
      </c>
      <c r="K245" s="136">
        <f>IF(J245&gt;$G$3,1,(J245/$G$3))</f>
        <v>1</v>
      </c>
      <c r="L245" s="134"/>
      <c r="M245" s="246" t="str">
        <f>IF(J245&gt;4,"Overloaded","OK")</f>
        <v>Overloaded</v>
      </c>
      <c r="P245" s="533"/>
      <c r="Q245" s="534"/>
      <c r="R245" s="158"/>
      <c r="S245" s="367" t="s">
        <v>974</v>
      </c>
      <c r="T245" s="236">
        <f>SUM(T237:T244)</f>
        <v>2.8332999999999999</v>
      </c>
      <c r="U245" s="237"/>
      <c r="V245" s="367" t="s">
        <v>974</v>
      </c>
      <c r="W245" s="236">
        <f>SUM(W237:W244)</f>
        <v>4.75</v>
      </c>
      <c r="X245" s="134"/>
      <c r="Y245" s="136">
        <f>SUM(T245,W245)</f>
        <v>7.5832999999999995</v>
      </c>
      <c r="Z245" s="136">
        <f>IF(Y245&gt;$G$3,1,(Y245/$G$3))</f>
        <v>1</v>
      </c>
      <c r="AA245" s="134"/>
      <c r="AB245" s="246" t="str">
        <f>IF(Y245&gt;4,"Overloaded","OK")</f>
        <v>Overloaded</v>
      </c>
      <c r="AE245" s="533"/>
      <c r="AF245" s="534"/>
      <c r="AG245" s="158"/>
      <c r="AH245" s="367" t="s">
        <v>974</v>
      </c>
      <c r="AI245" s="236">
        <f>SUM(AI237:AI244)</f>
        <v>0</v>
      </c>
      <c r="AJ245" s="237"/>
      <c r="AK245" s="367" t="s">
        <v>974</v>
      </c>
      <c r="AL245" s="236">
        <f>SUM(AL237:AL244)</f>
        <v>0</v>
      </c>
      <c r="AM245" s="134"/>
      <c r="AN245" s="136">
        <f>SUM(AI245,AL245)</f>
        <v>0</v>
      </c>
      <c r="AO245" s="136">
        <f>IF(AN245&gt;$G$3,1,(AN245/$G$3))</f>
        <v>0</v>
      </c>
      <c r="AP245" s="134"/>
      <c r="AQ245" s="246" t="str">
        <f>IF(AN245&gt;4,"Overloaded","OK")</f>
        <v>OK</v>
      </c>
    </row>
    <row r="246" spans="1:43" ht="18" customHeight="1">
      <c r="A246" s="533" t="s">
        <v>1060</v>
      </c>
      <c r="B246" s="534" t="s">
        <v>1058</v>
      </c>
      <c r="C246" s="205" t="s">
        <v>174</v>
      </c>
      <c r="D246" s="134" t="s">
        <v>173</v>
      </c>
      <c r="E246" s="135">
        <f>'2567-ตรี'!H228</f>
        <v>2.7489000000000003E-2</v>
      </c>
      <c r="F246" s="205" t="s">
        <v>183</v>
      </c>
      <c r="G246" s="228" t="s">
        <v>182</v>
      </c>
      <c r="H246" s="135">
        <f>'2567-ตรี'!H1028</f>
        <v>0.1875</v>
      </c>
      <c r="I246" s="134"/>
      <c r="J246" s="136"/>
      <c r="K246" s="136"/>
      <c r="L246" s="134"/>
      <c r="M246" s="213"/>
      <c r="P246" s="533" t="s">
        <v>1060</v>
      </c>
      <c r="Q246" s="534" t="s">
        <v>1058</v>
      </c>
      <c r="R246" s="205"/>
      <c r="S246" s="300"/>
      <c r="T246" s="135"/>
      <c r="U246" s="205"/>
      <c r="V246" s="300"/>
      <c r="W246" s="135"/>
      <c r="X246" s="134"/>
      <c r="Y246" s="136"/>
      <c r="Z246" s="136"/>
      <c r="AA246" s="134"/>
      <c r="AB246" s="213"/>
      <c r="AE246" s="533" t="s">
        <v>1060</v>
      </c>
      <c r="AF246" s="534" t="s">
        <v>1058</v>
      </c>
      <c r="AG246" s="205"/>
      <c r="AH246" s="300"/>
      <c r="AI246" s="135"/>
      <c r="AJ246" s="205"/>
      <c r="AK246" s="300"/>
      <c r="AL246" s="135"/>
      <c r="AM246" s="134"/>
      <c r="AN246" s="136"/>
      <c r="AO246" s="136"/>
      <c r="AP246" s="134"/>
      <c r="AQ246" s="213"/>
    </row>
    <row r="247" spans="1:43">
      <c r="A247" s="533"/>
      <c r="B247" s="534"/>
      <c r="C247" s="205" t="s">
        <v>183</v>
      </c>
      <c r="D247" s="134" t="s">
        <v>182</v>
      </c>
      <c r="E247" s="135">
        <f>'2567-ตรี'!H307</f>
        <v>0.1875</v>
      </c>
      <c r="F247" s="205" t="s">
        <v>480</v>
      </c>
      <c r="G247" s="228" t="s">
        <v>1184</v>
      </c>
      <c r="H247" s="135">
        <f>'2567-ตรี'!H1257</f>
        <v>1.5</v>
      </c>
      <c r="I247" s="134"/>
      <c r="J247" s="136"/>
      <c r="K247" s="136"/>
      <c r="L247" s="136"/>
      <c r="M247" s="214"/>
      <c r="P247" s="533"/>
      <c r="Q247" s="534"/>
      <c r="R247" s="205"/>
      <c r="S247" s="300"/>
      <c r="T247" s="135"/>
      <c r="U247" s="205"/>
      <c r="V247" s="300"/>
      <c r="W247" s="135"/>
      <c r="X247" s="134"/>
      <c r="Y247" s="136"/>
      <c r="Z247" s="136"/>
      <c r="AA247" s="136"/>
      <c r="AB247" s="214"/>
      <c r="AE247" s="533"/>
      <c r="AF247" s="534"/>
      <c r="AG247" s="205"/>
      <c r="AH247" s="300"/>
      <c r="AI247" s="135"/>
      <c r="AJ247" s="205"/>
      <c r="AK247" s="300"/>
      <c r="AL247" s="135"/>
      <c r="AM247" s="134"/>
      <c r="AN247" s="136"/>
      <c r="AO247" s="136"/>
      <c r="AP247" s="136"/>
      <c r="AQ247" s="214"/>
    </row>
    <row r="248" spans="1:43">
      <c r="A248" s="533"/>
      <c r="B248" s="534"/>
      <c r="C248" s="205" t="s">
        <v>242</v>
      </c>
      <c r="D248" s="136" t="s">
        <v>1180</v>
      </c>
      <c r="E248" s="135">
        <f>'2567-ตรี'!H452</f>
        <v>1.5</v>
      </c>
      <c r="F248" s="205" t="s">
        <v>476</v>
      </c>
      <c r="G248" s="228" t="s">
        <v>1181</v>
      </c>
      <c r="H248" s="135">
        <f>'2567-ตรี'!H1145</f>
        <v>1.5</v>
      </c>
      <c r="I248" s="134"/>
      <c r="J248" s="136"/>
      <c r="K248" s="136"/>
      <c r="L248" s="136"/>
      <c r="M248" s="214"/>
      <c r="P248" s="533"/>
      <c r="Q248" s="534"/>
      <c r="R248" s="205"/>
      <c r="S248" s="316"/>
      <c r="T248" s="135"/>
      <c r="U248" s="205"/>
      <c r="V248" s="300"/>
      <c r="W248" s="135"/>
      <c r="X248" s="134"/>
      <c r="Y248" s="136"/>
      <c r="Z248" s="136"/>
      <c r="AA248" s="136"/>
      <c r="AB248" s="214"/>
      <c r="AE248" s="533"/>
      <c r="AF248" s="534"/>
      <c r="AG248" s="205"/>
      <c r="AH248" s="316"/>
      <c r="AI248" s="135"/>
      <c r="AJ248" s="205"/>
      <c r="AK248" s="300"/>
      <c r="AL248" s="135"/>
      <c r="AM248" s="134"/>
      <c r="AN248" s="136"/>
      <c r="AO248" s="136"/>
      <c r="AP248" s="136"/>
      <c r="AQ248" s="214"/>
    </row>
    <row r="249" spans="1:43">
      <c r="A249" s="533"/>
      <c r="B249" s="534"/>
      <c r="C249" s="205" t="s">
        <v>293</v>
      </c>
      <c r="D249" s="228" t="s">
        <v>292</v>
      </c>
      <c r="E249" s="135">
        <f>'2567-ตรี'!H519</f>
        <v>4.1675000000000004E-2</v>
      </c>
      <c r="F249" s="205" t="s">
        <v>293</v>
      </c>
      <c r="G249" s="228" t="s">
        <v>292</v>
      </c>
      <c r="H249" s="135">
        <f>'2567-ตรี'!H1261</f>
        <v>3.5725E-2</v>
      </c>
      <c r="I249" s="134"/>
      <c r="J249" s="136"/>
      <c r="K249" s="136"/>
      <c r="L249" s="136"/>
      <c r="M249" s="214"/>
      <c r="P249" s="533"/>
      <c r="Q249" s="534"/>
      <c r="R249" s="205"/>
      <c r="S249" s="300"/>
      <c r="T249" s="135"/>
      <c r="U249" s="205"/>
      <c r="V249" s="300"/>
      <c r="W249" s="135"/>
      <c r="X249" s="134"/>
      <c r="Y249" s="136"/>
      <c r="Z249" s="136"/>
      <c r="AA249" s="136"/>
      <c r="AB249" s="214"/>
      <c r="AE249" s="533"/>
      <c r="AF249" s="534"/>
      <c r="AG249" s="205"/>
      <c r="AH249" s="300"/>
      <c r="AI249" s="135"/>
      <c r="AJ249" s="205"/>
      <c r="AK249" s="300"/>
      <c r="AL249" s="135"/>
      <c r="AM249" s="134"/>
      <c r="AN249" s="136"/>
      <c r="AO249" s="136"/>
      <c r="AP249" s="136"/>
      <c r="AQ249" s="214"/>
    </row>
    <row r="250" spans="1:43">
      <c r="A250" s="533"/>
      <c r="B250" s="534"/>
      <c r="C250" s="205" t="s">
        <v>299</v>
      </c>
      <c r="D250" s="228" t="s">
        <v>1148</v>
      </c>
      <c r="E250" s="135">
        <f>'2567-ตรี'!H568</f>
        <v>0.5</v>
      </c>
      <c r="F250" s="205" t="s">
        <v>242</v>
      </c>
      <c r="G250" s="228" t="s">
        <v>1180</v>
      </c>
      <c r="H250" s="135">
        <f>'2567-ตรี'!H1147</f>
        <v>1.5</v>
      </c>
      <c r="I250" s="134"/>
      <c r="J250" s="136"/>
      <c r="K250" s="136"/>
      <c r="L250" s="136"/>
      <c r="M250" s="214"/>
      <c r="P250" s="533"/>
      <c r="Q250" s="534"/>
      <c r="R250" s="205"/>
      <c r="S250" s="300"/>
      <c r="T250" s="135"/>
      <c r="U250" s="205"/>
      <c r="V250" s="300"/>
      <c r="W250" s="135"/>
      <c r="X250" s="134"/>
      <c r="Y250" s="136"/>
      <c r="Z250" s="136"/>
      <c r="AA250" s="136"/>
      <c r="AB250" s="214"/>
      <c r="AE250" s="533"/>
      <c r="AF250" s="534"/>
      <c r="AG250" s="205"/>
      <c r="AH250" s="300"/>
      <c r="AI250" s="135"/>
      <c r="AJ250" s="205"/>
      <c r="AK250" s="300"/>
      <c r="AL250" s="135"/>
      <c r="AM250" s="134"/>
      <c r="AN250" s="136"/>
      <c r="AO250" s="136"/>
      <c r="AP250" s="136"/>
      <c r="AQ250" s="214"/>
    </row>
    <row r="251" spans="1:43">
      <c r="A251" s="533"/>
      <c r="B251" s="534"/>
      <c r="C251" s="205"/>
      <c r="D251" s="228"/>
      <c r="E251" s="135"/>
      <c r="F251" s="205" t="s">
        <v>480</v>
      </c>
      <c r="G251" s="228" t="s">
        <v>1182</v>
      </c>
      <c r="H251" s="135">
        <f>'2567-ตรี'!H1151</f>
        <v>1.5</v>
      </c>
      <c r="I251" s="134"/>
      <c r="J251" s="136"/>
      <c r="K251" s="136"/>
      <c r="L251" s="136"/>
      <c r="M251" s="214"/>
      <c r="P251" s="533"/>
      <c r="Q251" s="534"/>
      <c r="R251" s="205"/>
      <c r="S251" s="300"/>
      <c r="T251" s="135"/>
      <c r="U251" s="205"/>
      <c r="V251" s="300"/>
      <c r="W251" s="135"/>
      <c r="X251" s="134"/>
      <c r="Y251" s="136"/>
      <c r="Z251" s="136"/>
      <c r="AA251" s="136"/>
      <c r="AB251" s="214"/>
      <c r="AE251" s="533"/>
      <c r="AF251" s="534"/>
      <c r="AG251" s="205"/>
      <c r="AH251" s="300"/>
      <c r="AI251" s="135"/>
      <c r="AJ251" s="205"/>
      <c r="AK251" s="300"/>
      <c r="AL251" s="135"/>
      <c r="AM251" s="134"/>
      <c r="AN251" s="136"/>
      <c r="AO251" s="136"/>
      <c r="AP251" s="136"/>
      <c r="AQ251" s="214"/>
    </row>
    <row r="252" spans="1:43">
      <c r="A252" s="533"/>
      <c r="B252" s="534"/>
      <c r="C252" s="205"/>
      <c r="D252" s="228"/>
      <c r="E252" s="135"/>
      <c r="F252" s="205" t="s">
        <v>242</v>
      </c>
      <c r="G252" s="228" t="s">
        <v>1183</v>
      </c>
      <c r="H252" s="135">
        <f>'2567-ตรี'!H1253</f>
        <v>1.5</v>
      </c>
      <c r="I252" s="134"/>
      <c r="J252" s="136"/>
      <c r="K252" s="136"/>
      <c r="L252" s="136"/>
      <c r="M252" s="214"/>
      <c r="P252" s="533"/>
      <c r="Q252" s="534"/>
      <c r="R252" s="205"/>
      <c r="S252" s="300"/>
      <c r="T252" s="135"/>
      <c r="U252" s="205"/>
      <c r="V252" s="300"/>
      <c r="W252" s="135"/>
      <c r="X252" s="134"/>
      <c r="Y252" s="136"/>
      <c r="Z252" s="136"/>
      <c r="AA252" s="136"/>
      <c r="AB252" s="214"/>
      <c r="AE252" s="533"/>
      <c r="AF252" s="534"/>
      <c r="AG252" s="205"/>
      <c r="AH252" s="300"/>
      <c r="AI252" s="135"/>
      <c r="AJ252" s="205"/>
      <c r="AK252" s="300"/>
      <c r="AL252" s="135"/>
      <c r="AM252" s="134"/>
      <c r="AN252" s="136"/>
      <c r="AO252" s="136"/>
      <c r="AP252" s="136"/>
      <c r="AQ252" s="214"/>
    </row>
    <row r="253" spans="1:43">
      <c r="A253" s="533"/>
      <c r="B253" s="534"/>
      <c r="C253" s="205"/>
      <c r="D253" s="228"/>
      <c r="E253" s="135"/>
      <c r="F253" s="205" t="s">
        <v>296</v>
      </c>
      <c r="G253" s="136" t="s">
        <v>1118</v>
      </c>
      <c r="H253" s="135">
        <f>'2567-ตรี'!H1272</f>
        <v>0.25</v>
      </c>
      <c r="I253" s="134"/>
      <c r="J253" s="136"/>
      <c r="K253" s="136"/>
      <c r="L253" s="136"/>
      <c r="M253" s="214"/>
      <c r="P253" s="533"/>
      <c r="Q253" s="534"/>
      <c r="R253" s="205"/>
      <c r="S253" s="300"/>
      <c r="T253" s="135"/>
      <c r="U253" s="205"/>
      <c r="V253" s="316"/>
      <c r="W253" s="135"/>
      <c r="X253" s="134"/>
      <c r="Y253" s="136"/>
      <c r="Z253" s="136"/>
      <c r="AA253" s="136"/>
      <c r="AB253" s="214"/>
      <c r="AE253" s="533"/>
      <c r="AF253" s="534"/>
      <c r="AG253" s="205"/>
      <c r="AH253" s="300"/>
      <c r="AI253" s="135"/>
      <c r="AJ253" s="205"/>
      <c r="AK253" s="316"/>
      <c r="AL253" s="135"/>
      <c r="AM253" s="134"/>
      <c r="AN253" s="136"/>
      <c r="AO253" s="136"/>
      <c r="AP253" s="136"/>
      <c r="AQ253" s="214"/>
    </row>
    <row r="254" spans="1:43">
      <c r="A254" s="533"/>
      <c r="B254" s="534"/>
      <c r="C254" s="158"/>
      <c r="D254" s="136"/>
      <c r="E254" s="135"/>
      <c r="F254" s="158"/>
      <c r="G254" s="229"/>
      <c r="H254" s="137"/>
      <c r="I254" s="134"/>
      <c r="J254" s="136"/>
      <c r="K254" s="239">
        <f>J255/G3</f>
        <v>2.55747225</v>
      </c>
      <c r="L254" s="136"/>
      <c r="M254" s="214"/>
      <c r="P254" s="533"/>
      <c r="Q254" s="534"/>
      <c r="R254" s="158"/>
      <c r="S254" s="316"/>
      <c r="T254" s="135"/>
      <c r="U254" s="158"/>
      <c r="V254" s="316"/>
      <c r="W254" s="137"/>
      <c r="X254" s="134"/>
      <c r="Y254" s="136"/>
      <c r="Z254" s="239">
        <f>Y255/V3</f>
        <v>0</v>
      </c>
      <c r="AA254" s="136"/>
      <c r="AB254" s="214"/>
      <c r="AE254" s="533"/>
      <c r="AF254" s="534"/>
      <c r="AG254" s="158"/>
      <c r="AH254" s="316"/>
      <c r="AI254" s="135"/>
      <c r="AJ254" s="158"/>
      <c r="AK254" s="316"/>
      <c r="AL254" s="137"/>
      <c r="AM254" s="134"/>
      <c r="AN254" s="136"/>
      <c r="AO254" s="239">
        <f>AN255/AK3</f>
        <v>0</v>
      </c>
      <c r="AP254" s="136"/>
      <c r="AQ254" s="214"/>
    </row>
    <row r="255" spans="1:43">
      <c r="A255" s="533"/>
      <c r="B255" s="534"/>
      <c r="C255" s="158"/>
      <c r="D255" s="235" t="s">
        <v>974</v>
      </c>
      <c r="E255" s="236">
        <f>SUM(E246:E254)</f>
        <v>2.2566639999999998</v>
      </c>
      <c r="F255" s="237"/>
      <c r="G255" s="238" t="s">
        <v>974</v>
      </c>
      <c r="H255" s="236">
        <f>SUM(H246:H254)</f>
        <v>7.9732249999999993</v>
      </c>
      <c r="I255" s="134"/>
      <c r="J255" s="136">
        <f>SUM(E255,H255)</f>
        <v>10.229889</v>
      </c>
      <c r="K255" s="136">
        <f>IF(J255&gt;$G$3,1,(J255/$G$3))</f>
        <v>1</v>
      </c>
      <c r="L255" s="134"/>
      <c r="M255" s="246" t="str">
        <f>IF(J255&gt;4,"Overloaded","OK")</f>
        <v>Overloaded</v>
      </c>
      <c r="P255" s="533"/>
      <c r="Q255" s="534"/>
      <c r="R255" s="158"/>
      <c r="S255" s="367" t="s">
        <v>974</v>
      </c>
      <c r="T255" s="236">
        <f>SUM(T246:T254)</f>
        <v>0</v>
      </c>
      <c r="U255" s="237"/>
      <c r="V255" s="367" t="s">
        <v>974</v>
      </c>
      <c r="W255" s="236">
        <f>SUM(W246:W254)</f>
        <v>0</v>
      </c>
      <c r="X255" s="134"/>
      <c r="Y255" s="136">
        <f>SUM(T255,W255)</f>
        <v>0</v>
      </c>
      <c r="Z255" s="136">
        <f>IF(Y255&gt;$G$3,1,(Y255/$G$3))</f>
        <v>0</v>
      </c>
      <c r="AA255" s="134"/>
      <c r="AB255" s="245" t="str">
        <f>IF(Y255&gt;4,"Overloaded","OK")</f>
        <v>OK</v>
      </c>
      <c r="AE255" s="533"/>
      <c r="AF255" s="534"/>
      <c r="AG255" s="158"/>
      <c r="AH255" s="367" t="s">
        <v>974</v>
      </c>
      <c r="AI255" s="236">
        <f>SUM(AI246:AI254)</f>
        <v>0</v>
      </c>
      <c r="AJ255" s="237"/>
      <c r="AK255" s="367" t="s">
        <v>974</v>
      </c>
      <c r="AL255" s="236">
        <f>SUM(AL246:AL254)</f>
        <v>0</v>
      </c>
      <c r="AM255" s="134"/>
      <c r="AN255" s="136">
        <f>SUM(AI255,AL255)</f>
        <v>0</v>
      </c>
      <c r="AO255" s="136">
        <f>IF(AN255&gt;$G$3,1,(AN255/$G$3))</f>
        <v>0</v>
      </c>
      <c r="AP255" s="134"/>
      <c r="AQ255" s="246" t="str">
        <f>IF(AN255&gt;4,"Overloaded","OK")</f>
        <v>OK</v>
      </c>
    </row>
    <row r="256" spans="1:43" ht="18" customHeight="1">
      <c r="A256" s="533" t="s">
        <v>1061</v>
      </c>
      <c r="B256" s="534" t="s">
        <v>1058</v>
      </c>
      <c r="C256" s="205" t="s">
        <v>183</v>
      </c>
      <c r="D256" s="134" t="s">
        <v>182</v>
      </c>
      <c r="E256" s="135">
        <f>'2567-ตรี'!H310</f>
        <v>0.1875</v>
      </c>
      <c r="F256" s="205" t="s">
        <v>183</v>
      </c>
      <c r="G256" s="228" t="s">
        <v>182</v>
      </c>
      <c r="H256" s="135">
        <f>'2567-ตรี'!H1030</f>
        <v>0.1875</v>
      </c>
      <c r="I256" s="134"/>
      <c r="J256" s="136"/>
      <c r="K256" s="136"/>
      <c r="L256" s="134"/>
      <c r="M256" s="213"/>
      <c r="P256" s="533" t="s">
        <v>1061</v>
      </c>
      <c r="Q256" s="534" t="s">
        <v>1058</v>
      </c>
      <c r="R256" s="205"/>
      <c r="S256" s="300"/>
      <c r="T256" s="135"/>
      <c r="U256" s="205"/>
      <c r="V256" s="300"/>
      <c r="W256" s="135"/>
      <c r="X256" s="134"/>
      <c r="Y256" s="136"/>
      <c r="Z256" s="136"/>
      <c r="AA256" s="134"/>
      <c r="AB256" s="213"/>
      <c r="AE256" s="533" t="s">
        <v>1061</v>
      </c>
      <c r="AF256" s="534" t="s">
        <v>1058</v>
      </c>
      <c r="AG256" s="205"/>
      <c r="AH256" s="300"/>
      <c r="AI256" s="135"/>
      <c r="AJ256" s="205"/>
      <c r="AK256" s="300"/>
      <c r="AL256" s="135"/>
      <c r="AM256" s="134"/>
      <c r="AN256" s="136"/>
      <c r="AO256" s="136"/>
      <c r="AP256" s="134"/>
      <c r="AQ256" s="213"/>
    </row>
    <row r="257" spans="1:43">
      <c r="A257" s="533"/>
      <c r="B257" s="534"/>
      <c r="C257" s="205" t="s">
        <v>240</v>
      </c>
      <c r="D257" s="134" t="s">
        <v>1062</v>
      </c>
      <c r="E257" s="135">
        <f>'2567-ตรี'!H450</f>
        <v>1.5</v>
      </c>
      <c r="F257" s="158"/>
      <c r="G257" s="228"/>
      <c r="H257" s="135"/>
      <c r="I257" s="134"/>
      <c r="J257" s="136"/>
      <c r="K257" s="136"/>
      <c r="L257" s="136"/>
      <c r="M257" s="214"/>
      <c r="P257" s="533"/>
      <c r="Q257" s="534"/>
      <c r="R257" s="205"/>
      <c r="S257" s="300"/>
      <c r="T257" s="135"/>
      <c r="U257" s="158"/>
      <c r="V257" s="300"/>
      <c r="W257" s="135"/>
      <c r="X257" s="134"/>
      <c r="Y257" s="136"/>
      <c r="Z257" s="136"/>
      <c r="AA257" s="136"/>
      <c r="AB257" s="214"/>
      <c r="AE257" s="533"/>
      <c r="AF257" s="534"/>
      <c r="AG257" s="205"/>
      <c r="AH257" s="300"/>
      <c r="AI257" s="135"/>
      <c r="AJ257" s="158"/>
      <c r="AK257" s="300"/>
      <c r="AL257" s="135"/>
      <c r="AM257" s="134"/>
      <c r="AN257" s="136"/>
      <c r="AO257" s="136"/>
      <c r="AP257" s="136"/>
      <c r="AQ257" s="214"/>
    </row>
    <row r="258" spans="1:43">
      <c r="A258" s="533"/>
      <c r="B258" s="534"/>
      <c r="C258" s="158"/>
      <c r="D258" s="136"/>
      <c r="E258" s="135"/>
      <c r="F258" s="158"/>
      <c r="G258" s="229"/>
      <c r="H258" s="137"/>
      <c r="I258" s="134"/>
      <c r="J258" s="136"/>
      <c r="K258" s="239">
        <f>J259/G3</f>
        <v>0.46875</v>
      </c>
      <c r="L258" s="136"/>
      <c r="M258" s="214"/>
      <c r="P258" s="533"/>
      <c r="Q258" s="534"/>
      <c r="R258" s="158"/>
      <c r="S258" s="316"/>
      <c r="T258" s="135"/>
      <c r="U258" s="158"/>
      <c r="V258" s="316"/>
      <c r="W258" s="137"/>
      <c r="X258" s="134"/>
      <c r="Y258" s="136"/>
      <c r="Z258" s="239">
        <f>Y259/V3</f>
        <v>0</v>
      </c>
      <c r="AA258" s="136"/>
      <c r="AB258" s="214"/>
      <c r="AE258" s="533"/>
      <c r="AF258" s="534"/>
      <c r="AG258" s="158"/>
      <c r="AH258" s="316"/>
      <c r="AI258" s="135"/>
      <c r="AJ258" s="158"/>
      <c r="AK258" s="316"/>
      <c r="AL258" s="137"/>
      <c r="AM258" s="134"/>
      <c r="AN258" s="136"/>
      <c r="AO258" s="239">
        <f>AN259/AK3</f>
        <v>0</v>
      </c>
      <c r="AP258" s="136"/>
      <c r="AQ258" s="214"/>
    </row>
    <row r="259" spans="1:43">
      <c r="A259" s="533"/>
      <c r="B259" s="534"/>
      <c r="C259" s="158"/>
      <c r="D259" s="235" t="s">
        <v>974</v>
      </c>
      <c r="E259" s="236">
        <f>SUM(E256:E258)</f>
        <v>1.6875</v>
      </c>
      <c r="F259" s="237"/>
      <c r="G259" s="238" t="s">
        <v>974</v>
      </c>
      <c r="H259" s="236">
        <f>SUM(H256:H258)</f>
        <v>0.1875</v>
      </c>
      <c r="I259" s="134"/>
      <c r="J259" s="136">
        <f>SUM(E259,H259)</f>
        <v>1.875</v>
      </c>
      <c r="K259" s="136">
        <f>IF(J259&gt;$G$3,1,(J259/$G$3))</f>
        <v>0.46875</v>
      </c>
      <c r="L259" s="134"/>
      <c r="M259" s="288" t="str">
        <f>IF(J259&gt;4,"Overloaded","OK")</f>
        <v>OK</v>
      </c>
      <c r="P259" s="533"/>
      <c r="Q259" s="534"/>
      <c r="R259" s="158"/>
      <c r="S259" s="367" t="s">
        <v>974</v>
      </c>
      <c r="T259" s="236">
        <f>SUM(T256:T258)</f>
        <v>0</v>
      </c>
      <c r="U259" s="237"/>
      <c r="V259" s="367" t="s">
        <v>974</v>
      </c>
      <c r="W259" s="236">
        <f>SUM(W256:W258)</f>
        <v>0</v>
      </c>
      <c r="X259" s="134"/>
      <c r="Y259" s="136">
        <f>SUM(T259,W259)</f>
        <v>0</v>
      </c>
      <c r="Z259" s="136">
        <f>IF(Y259&gt;$G$3,1,(Y259/$G$3))</f>
        <v>0</v>
      </c>
      <c r="AA259" s="134"/>
      <c r="AB259" s="288" t="str">
        <f>IF(Y259&gt;4,"Overloaded","OK")</f>
        <v>OK</v>
      </c>
      <c r="AE259" s="533"/>
      <c r="AF259" s="534"/>
      <c r="AG259" s="158"/>
      <c r="AH259" s="367" t="s">
        <v>974</v>
      </c>
      <c r="AI259" s="236">
        <f>SUM(AI256:AI258)</f>
        <v>0</v>
      </c>
      <c r="AJ259" s="237"/>
      <c r="AK259" s="367" t="s">
        <v>974</v>
      </c>
      <c r="AL259" s="236">
        <f>SUM(AL256:AL258)</f>
        <v>0</v>
      </c>
      <c r="AM259" s="134"/>
      <c r="AN259" s="136">
        <f>SUM(AI259,AL259)</f>
        <v>0</v>
      </c>
      <c r="AO259" s="136">
        <f>IF(AN259&gt;$G$3,1,(AN259/$G$3))</f>
        <v>0</v>
      </c>
      <c r="AP259" s="134"/>
      <c r="AQ259" s="288" t="str">
        <f>IF(AN259&gt;4,"Overloaded","OK")</f>
        <v>OK</v>
      </c>
    </row>
    <row r="260" spans="1:43">
      <c r="A260" s="535" t="s">
        <v>1063</v>
      </c>
      <c r="B260" s="535"/>
      <c r="C260" s="535"/>
      <c r="D260" s="535"/>
      <c r="E260" s="535"/>
      <c r="F260" s="535"/>
      <c r="G260" s="535"/>
      <c r="H260" s="535"/>
      <c r="I260" s="535"/>
      <c r="J260" s="535"/>
      <c r="K260" s="535"/>
      <c r="L260" s="535"/>
      <c r="M260" s="535"/>
      <c r="P260" s="535" t="s">
        <v>1063</v>
      </c>
      <c r="Q260" s="535"/>
      <c r="R260" s="535"/>
      <c r="S260" s="535"/>
      <c r="T260" s="535"/>
      <c r="U260" s="535"/>
      <c r="V260" s="535"/>
      <c r="W260" s="535"/>
      <c r="X260" s="535"/>
      <c r="Y260" s="535"/>
      <c r="Z260" s="535"/>
      <c r="AA260" s="535"/>
      <c r="AB260" s="535"/>
      <c r="AE260" s="535" t="s">
        <v>1063</v>
      </c>
      <c r="AF260" s="535"/>
      <c r="AG260" s="535"/>
      <c r="AH260" s="535"/>
      <c r="AI260" s="535"/>
      <c r="AJ260" s="535"/>
      <c r="AK260" s="535"/>
      <c r="AL260" s="535"/>
      <c r="AM260" s="535"/>
      <c r="AN260" s="535"/>
      <c r="AO260" s="535"/>
      <c r="AP260" s="535"/>
      <c r="AQ260" s="535"/>
    </row>
    <row r="261" spans="1:43" ht="18" customHeight="1">
      <c r="A261" s="533" t="s">
        <v>1064</v>
      </c>
      <c r="B261" s="534" t="s">
        <v>1065</v>
      </c>
      <c r="C261" s="205" t="s">
        <v>211</v>
      </c>
      <c r="D261" s="134" t="s">
        <v>210</v>
      </c>
      <c r="E261" s="135">
        <f>'2567-ตรี'!H412</f>
        <v>1.5</v>
      </c>
      <c r="F261" s="205" t="s">
        <v>299</v>
      </c>
      <c r="G261" s="228" t="s">
        <v>298</v>
      </c>
      <c r="H261" s="135">
        <f>'2567-ตรี'!H1319</f>
        <v>0.125</v>
      </c>
      <c r="I261" s="134"/>
      <c r="J261" s="136"/>
      <c r="K261" s="136"/>
      <c r="L261" s="134"/>
      <c r="M261" s="213"/>
      <c r="P261" s="533" t="s">
        <v>1064</v>
      </c>
      <c r="Q261" s="534" t="s">
        <v>1065</v>
      </c>
      <c r="R261" s="205" t="s">
        <v>613</v>
      </c>
      <c r="S261" s="300" t="s">
        <v>1273</v>
      </c>
      <c r="T261" s="135">
        <f>'2567-โท'!H4</f>
        <v>0.375</v>
      </c>
      <c r="U261" s="205" t="s">
        <v>1271</v>
      </c>
      <c r="V261" s="300" t="s">
        <v>1279</v>
      </c>
      <c r="W261" s="135">
        <f>'2567-โท'!H162</f>
        <v>1.5</v>
      </c>
      <c r="X261" s="134"/>
      <c r="Y261" s="136"/>
      <c r="Z261" s="136"/>
      <c r="AA261" s="134"/>
      <c r="AB261" s="213"/>
      <c r="AE261" s="533" t="s">
        <v>1064</v>
      </c>
      <c r="AF261" s="534" t="s">
        <v>1065</v>
      </c>
      <c r="AG261" s="142" t="s">
        <v>809</v>
      </c>
      <c r="AH261" s="144" t="s">
        <v>1333</v>
      </c>
      <c r="AI261" s="143">
        <f>'2567-เอก'!H4</f>
        <v>0.375</v>
      </c>
      <c r="AJ261" s="142" t="s">
        <v>809</v>
      </c>
      <c r="AK261" s="144" t="s">
        <v>1333</v>
      </c>
      <c r="AL261" s="135">
        <f>'2567-เอก'!H84</f>
        <v>0.375</v>
      </c>
      <c r="AM261" s="134"/>
      <c r="AN261" s="136"/>
      <c r="AO261" s="136"/>
      <c r="AP261" s="134"/>
      <c r="AQ261" s="213"/>
    </row>
    <row r="262" spans="1:43" ht="18" customHeight="1">
      <c r="A262" s="533"/>
      <c r="B262" s="534"/>
      <c r="C262" s="205" t="s">
        <v>190</v>
      </c>
      <c r="D262" s="228" t="s">
        <v>189</v>
      </c>
      <c r="E262" s="135">
        <f>'2567-ตรี'!H387</f>
        <v>0.25</v>
      </c>
      <c r="F262" s="205" t="s">
        <v>211</v>
      </c>
      <c r="G262" s="270" t="s">
        <v>1185</v>
      </c>
      <c r="H262" s="135">
        <f>'2567-ตรี'!H1105</f>
        <v>1.5</v>
      </c>
      <c r="I262" s="134"/>
      <c r="J262" s="136"/>
      <c r="K262" s="136"/>
      <c r="L262" s="134"/>
      <c r="M262" s="214"/>
      <c r="P262" s="533"/>
      <c r="Q262" s="534"/>
      <c r="R262" s="366" t="s">
        <v>615</v>
      </c>
      <c r="S262" s="316">
        <v>20101543</v>
      </c>
      <c r="T262" s="135">
        <f>'2567-โท'!H8</f>
        <v>1.5</v>
      </c>
      <c r="U262" s="205" t="s">
        <v>619</v>
      </c>
      <c r="V262" s="300" t="s">
        <v>1277</v>
      </c>
      <c r="W262" s="135">
        <f>'2567-โท'!H164</f>
        <v>1</v>
      </c>
      <c r="X262" s="134"/>
      <c r="Y262" s="136"/>
      <c r="Z262" s="136"/>
      <c r="AA262" s="134"/>
      <c r="AB262" s="214"/>
      <c r="AE262" s="533"/>
      <c r="AF262" s="534"/>
      <c r="AG262" s="205" t="s">
        <v>617</v>
      </c>
      <c r="AH262" s="144" t="s">
        <v>1334</v>
      </c>
      <c r="AI262" s="143">
        <f>'2567-เอก'!H9</f>
        <v>6.25E-2</v>
      </c>
      <c r="AJ262" s="205" t="s">
        <v>617</v>
      </c>
      <c r="AK262" s="144">
        <v>30101791</v>
      </c>
      <c r="AL262" s="135">
        <f>'2567-เอก'!H89</f>
        <v>6.25E-2</v>
      </c>
      <c r="AM262" s="134"/>
      <c r="AN262" s="136"/>
      <c r="AO262" s="136"/>
      <c r="AP262" s="134"/>
      <c r="AQ262" s="214"/>
    </row>
    <row r="263" spans="1:43">
      <c r="A263" s="533"/>
      <c r="B263" s="534"/>
      <c r="C263" s="205" t="s">
        <v>293</v>
      </c>
      <c r="D263" s="134" t="s">
        <v>313</v>
      </c>
      <c r="E263" s="135">
        <f>'2567-ตรี'!H610</f>
        <v>2.7774999999999998E-2</v>
      </c>
      <c r="F263" s="205" t="s">
        <v>293</v>
      </c>
      <c r="G263" s="228" t="s">
        <v>386</v>
      </c>
      <c r="H263" s="135">
        <f>'2567-ตรี'!H831</f>
        <v>2.7774999999999998E-2</v>
      </c>
      <c r="I263" s="134"/>
      <c r="J263" s="136"/>
      <c r="K263" s="136"/>
      <c r="L263" s="136"/>
      <c r="M263" s="214"/>
      <c r="P263" s="533"/>
      <c r="Q263" s="534"/>
      <c r="R263" s="205" t="s">
        <v>617</v>
      </c>
      <c r="S263" s="300" t="s">
        <v>1274</v>
      </c>
      <c r="T263" s="135">
        <f>'2567-โท'!H11</f>
        <v>6.25E-2</v>
      </c>
      <c r="U263" s="205" t="s">
        <v>639</v>
      </c>
      <c r="V263" s="371" t="s">
        <v>1280</v>
      </c>
      <c r="W263" s="135">
        <f>'2567-โท'!H167</f>
        <v>1</v>
      </c>
      <c r="X263" s="134"/>
      <c r="Y263" s="136"/>
      <c r="Z263" s="136"/>
      <c r="AA263" s="136"/>
      <c r="AB263" s="214"/>
      <c r="AE263" s="533"/>
      <c r="AF263" s="534"/>
      <c r="AG263" s="205" t="s">
        <v>809</v>
      </c>
      <c r="AH263" s="300" t="s">
        <v>1335</v>
      </c>
      <c r="AI263" s="135">
        <f>'2567-เอก'!H66</f>
        <v>0.375</v>
      </c>
      <c r="AJ263" s="205" t="s">
        <v>619</v>
      </c>
      <c r="AK263" s="144">
        <v>30101792</v>
      </c>
      <c r="AL263" s="135">
        <f>'2567-เอก'!H94</f>
        <v>6.25E-2</v>
      </c>
      <c r="AM263" s="134"/>
      <c r="AN263" s="136"/>
      <c r="AO263" s="136"/>
      <c r="AP263" s="136"/>
      <c r="AQ263" s="214"/>
    </row>
    <row r="264" spans="1:43">
      <c r="A264" s="533"/>
      <c r="B264" s="534"/>
      <c r="C264" s="205" t="s">
        <v>220</v>
      </c>
      <c r="D264" s="134" t="s">
        <v>219</v>
      </c>
      <c r="E264" s="135">
        <f>'2567-ตรี'!H425</f>
        <v>0.1429</v>
      </c>
      <c r="F264" s="159"/>
      <c r="G264" s="229"/>
      <c r="H264" s="135"/>
      <c r="I264" s="134"/>
      <c r="J264" s="136"/>
      <c r="K264" s="136"/>
      <c r="L264" s="136"/>
      <c r="M264" s="214"/>
      <c r="P264" s="533"/>
      <c r="Q264" s="534"/>
      <c r="R264" s="205" t="s">
        <v>619</v>
      </c>
      <c r="S264" s="300" t="s">
        <v>1276</v>
      </c>
      <c r="T264" s="135">
        <f>'2567-โท'!H16</f>
        <v>6.25E-2</v>
      </c>
      <c r="U264" s="205" t="s">
        <v>641</v>
      </c>
      <c r="V264" s="300" t="s">
        <v>676</v>
      </c>
      <c r="W264" s="135">
        <f>'2567-โท'!H273</f>
        <v>6.25E-2</v>
      </c>
      <c r="X264" s="134"/>
      <c r="Y264" s="136"/>
      <c r="Z264" s="136"/>
      <c r="AA264" s="136"/>
      <c r="AB264" s="214"/>
      <c r="AE264" s="533"/>
      <c r="AF264" s="534"/>
      <c r="AG264" s="205" t="s">
        <v>619</v>
      </c>
      <c r="AH264" s="300" t="s">
        <v>1336</v>
      </c>
      <c r="AI264" s="135">
        <f>'2567-เอก'!H71</f>
        <v>6.25E-2</v>
      </c>
      <c r="AJ264" s="136" t="s">
        <v>812</v>
      </c>
      <c r="AK264" s="316">
        <v>30101891</v>
      </c>
      <c r="AL264" s="135">
        <f>'2567-เอก'!H97</f>
        <v>1</v>
      </c>
      <c r="AM264" s="134"/>
      <c r="AN264" s="136"/>
      <c r="AO264" s="136"/>
      <c r="AP264" s="136"/>
      <c r="AQ264" s="214"/>
    </row>
    <row r="265" spans="1:43">
      <c r="A265" s="533"/>
      <c r="B265" s="534"/>
      <c r="C265" s="205"/>
      <c r="D265" s="134"/>
      <c r="E265" s="135"/>
      <c r="F265" s="159"/>
      <c r="G265" s="229"/>
      <c r="H265" s="135"/>
      <c r="I265" s="134"/>
      <c r="J265" s="136"/>
      <c r="K265" s="136"/>
      <c r="L265" s="136"/>
      <c r="M265" s="214"/>
      <c r="P265" s="533"/>
      <c r="Q265" s="534"/>
      <c r="R265" s="366" t="s">
        <v>624</v>
      </c>
      <c r="S265" s="316" t="s">
        <v>1277</v>
      </c>
      <c r="T265" s="135">
        <f>'2567-โท'!H24</f>
        <v>1</v>
      </c>
      <c r="U265" s="205" t="s">
        <v>624</v>
      </c>
      <c r="V265" s="300" t="s">
        <v>678</v>
      </c>
      <c r="W265" s="135">
        <f>'2567-โท'!H278</f>
        <v>1</v>
      </c>
      <c r="X265" s="134"/>
      <c r="Y265" s="136"/>
      <c r="Z265" s="136"/>
      <c r="AA265" s="136"/>
      <c r="AB265" s="214"/>
      <c r="AE265" s="533"/>
      <c r="AF265" s="534"/>
      <c r="AG265" s="205"/>
      <c r="AH265" s="300"/>
      <c r="AI265" s="135"/>
      <c r="AJ265" s="136" t="s">
        <v>832</v>
      </c>
      <c r="AK265" s="316">
        <v>30101892</v>
      </c>
      <c r="AL265" s="135">
        <f>'2567-เอก'!H99</f>
        <v>1</v>
      </c>
      <c r="AM265" s="134"/>
      <c r="AN265" s="136"/>
      <c r="AO265" s="136"/>
      <c r="AP265" s="136"/>
      <c r="AQ265" s="214"/>
    </row>
    <row r="266" spans="1:43">
      <c r="A266" s="533"/>
      <c r="B266" s="534"/>
      <c r="C266" s="205"/>
      <c r="D266" s="134"/>
      <c r="E266" s="135"/>
      <c r="F266" s="159"/>
      <c r="G266" s="229"/>
      <c r="H266" s="135"/>
      <c r="I266" s="134"/>
      <c r="J266" s="136"/>
      <c r="K266" s="136"/>
      <c r="L266" s="136"/>
      <c r="M266" s="214"/>
      <c r="P266" s="533"/>
      <c r="Q266" s="534"/>
      <c r="R266" s="205" t="s">
        <v>639</v>
      </c>
      <c r="S266" s="300" t="s">
        <v>675</v>
      </c>
      <c r="T266" s="135">
        <f>'2567-โท'!H103</f>
        <v>6.25E-2</v>
      </c>
      <c r="U266" s="205"/>
      <c r="V266" s="300"/>
      <c r="W266" s="135"/>
      <c r="X266" s="134"/>
      <c r="Y266" s="136"/>
      <c r="Z266" s="136"/>
      <c r="AA266" s="136"/>
      <c r="AB266" s="214"/>
      <c r="AE266" s="533"/>
      <c r="AF266" s="534"/>
      <c r="AG266" s="205"/>
      <c r="AH266" s="300"/>
      <c r="AI266" s="135"/>
      <c r="AJ266" s="205" t="s">
        <v>639</v>
      </c>
      <c r="AK266" s="300" t="s">
        <v>1339</v>
      </c>
      <c r="AL266" s="135">
        <f>'2567-เอก'!H171</f>
        <v>6.25E-2</v>
      </c>
      <c r="AM266" s="134"/>
      <c r="AN266" s="136"/>
      <c r="AO266" s="136"/>
      <c r="AP266" s="136"/>
      <c r="AQ266" s="214"/>
    </row>
    <row r="267" spans="1:43">
      <c r="A267" s="533"/>
      <c r="B267" s="534"/>
      <c r="C267" s="205"/>
      <c r="D267" s="134"/>
      <c r="E267" s="135"/>
      <c r="F267" s="159"/>
      <c r="G267" s="229"/>
      <c r="H267" s="135"/>
      <c r="I267" s="134"/>
      <c r="J267" s="136"/>
      <c r="K267" s="136"/>
      <c r="L267" s="136"/>
      <c r="M267" s="214"/>
      <c r="P267" s="533"/>
      <c r="Q267" s="534"/>
      <c r="R267" s="205" t="s">
        <v>641</v>
      </c>
      <c r="S267" s="300" t="s">
        <v>676</v>
      </c>
      <c r="T267" s="135">
        <f>'2567-โท'!H108</f>
        <v>6.25E-2</v>
      </c>
      <c r="U267" s="159"/>
      <c r="V267" s="316"/>
      <c r="W267" s="316"/>
      <c r="X267" s="134"/>
      <c r="Y267" s="136"/>
      <c r="Z267" s="136"/>
      <c r="AA267" s="136"/>
      <c r="AB267" s="214"/>
      <c r="AE267" s="533"/>
      <c r="AF267" s="534"/>
      <c r="AG267" s="205"/>
      <c r="AH267" s="300"/>
      <c r="AI267" s="135"/>
      <c r="AJ267" s="205" t="s">
        <v>817</v>
      </c>
      <c r="AK267" s="300" t="s">
        <v>874</v>
      </c>
      <c r="AL267" s="135">
        <f>'2567-เอก'!H176</f>
        <v>6.25E-2</v>
      </c>
      <c r="AM267" s="134"/>
      <c r="AN267" s="136"/>
      <c r="AO267" s="136"/>
      <c r="AP267" s="136"/>
      <c r="AQ267" s="214"/>
    </row>
    <row r="268" spans="1:43">
      <c r="A268" s="533"/>
      <c r="B268" s="534"/>
      <c r="C268" s="205"/>
      <c r="D268" s="134"/>
      <c r="E268" s="135"/>
      <c r="F268" s="159"/>
      <c r="G268" s="229"/>
      <c r="H268" s="135"/>
      <c r="I268" s="134"/>
      <c r="J268" s="136"/>
      <c r="K268" s="136"/>
      <c r="L268" s="136"/>
      <c r="M268" s="214"/>
      <c r="P268" s="533"/>
      <c r="Q268" s="534"/>
      <c r="R268" s="205" t="s">
        <v>624</v>
      </c>
      <c r="S268" s="300" t="s">
        <v>678</v>
      </c>
      <c r="T268" s="135">
        <f>'2567-โท'!H119</f>
        <v>1</v>
      </c>
      <c r="U268" s="159"/>
      <c r="V268" s="316"/>
      <c r="W268" s="316"/>
      <c r="X268" s="134"/>
      <c r="Y268" s="136"/>
      <c r="Z268" s="136"/>
      <c r="AA268" s="136"/>
      <c r="AB268" s="214"/>
      <c r="AE268" s="533"/>
      <c r="AF268" s="534"/>
      <c r="AG268" s="205"/>
      <c r="AH268" s="300"/>
      <c r="AI268" s="135"/>
      <c r="AJ268" s="205"/>
      <c r="AK268" s="300"/>
      <c r="AL268" s="135"/>
      <c r="AM268" s="134"/>
      <c r="AN268" s="136"/>
      <c r="AO268" s="136"/>
      <c r="AP268" s="136"/>
      <c r="AQ268" s="214"/>
    </row>
    <row r="269" spans="1:43">
      <c r="A269" s="533"/>
      <c r="B269" s="534"/>
      <c r="C269" s="205"/>
      <c r="D269" s="134"/>
      <c r="E269" s="135"/>
      <c r="F269" s="159"/>
      <c r="G269" s="229"/>
      <c r="H269" s="135"/>
      <c r="I269" s="134"/>
      <c r="J269" s="136"/>
      <c r="K269" s="136"/>
      <c r="L269" s="136"/>
      <c r="M269" s="214"/>
      <c r="P269" s="533"/>
      <c r="Q269" s="534"/>
      <c r="R269" s="205" t="s">
        <v>282</v>
      </c>
      <c r="S269" s="300" t="s">
        <v>1278</v>
      </c>
      <c r="T269" s="135">
        <f>'2567-โท'!H121</f>
        <v>1</v>
      </c>
      <c r="U269" s="159"/>
      <c r="V269" s="316"/>
      <c r="W269" s="135"/>
      <c r="X269" s="134"/>
      <c r="Y269" s="136"/>
      <c r="Z269" s="136"/>
      <c r="AA269" s="136"/>
      <c r="AB269" s="214"/>
      <c r="AE269" s="533"/>
      <c r="AF269" s="534"/>
      <c r="AG269" s="205"/>
      <c r="AH269" s="300"/>
      <c r="AI269" s="137"/>
      <c r="AJ269" s="205"/>
      <c r="AK269" s="371"/>
      <c r="AL269" s="135"/>
      <c r="AM269" s="134"/>
      <c r="AN269" s="136"/>
      <c r="AO269" s="136"/>
      <c r="AP269" s="136"/>
      <c r="AQ269" s="214"/>
    </row>
    <row r="270" spans="1:43">
      <c r="A270" s="533"/>
      <c r="B270" s="534"/>
      <c r="C270" s="158"/>
      <c r="D270" s="136"/>
      <c r="E270" s="135"/>
      <c r="F270" s="158"/>
      <c r="G270" s="229"/>
      <c r="H270" s="137"/>
      <c r="I270" s="134"/>
      <c r="J270" s="136"/>
      <c r="K270" s="239">
        <f>J271/G3</f>
        <v>0.89336250000000006</v>
      </c>
      <c r="L270" s="136"/>
      <c r="M270" s="214"/>
      <c r="P270" s="533"/>
      <c r="Q270" s="534"/>
      <c r="R270" s="205"/>
      <c r="S270" s="300"/>
      <c r="T270" s="135"/>
      <c r="U270" s="158"/>
      <c r="V270" s="316"/>
      <c r="W270" s="316"/>
      <c r="X270" s="134"/>
      <c r="Y270" s="136"/>
      <c r="Z270" s="239">
        <f>Y271/V3</f>
        <v>2.421875</v>
      </c>
      <c r="AA270" s="136"/>
      <c r="AB270" s="214"/>
      <c r="AE270" s="533"/>
      <c r="AF270" s="534"/>
      <c r="AG270" s="158"/>
      <c r="AH270" s="316"/>
      <c r="AI270" s="135"/>
      <c r="AJ270" s="158"/>
      <c r="AK270" s="316"/>
      <c r="AL270" s="137"/>
      <c r="AM270" s="134"/>
      <c r="AN270" s="136"/>
      <c r="AO270" s="239">
        <f>AN271/AK3</f>
        <v>0.875</v>
      </c>
      <c r="AP270" s="136"/>
      <c r="AQ270" s="214"/>
    </row>
    <row r="271" spans="1:43">
      <c r="A271" s="533"/>
      <c r="B271" s="534"/>
      <c r="C271" s="158"/>
      <c r="D271" s="235" t="s">
        <v>974</v>
      </c>
      <c r="E271" s="236">
        <f>SUM(E261:E270)</f>
        <v>1.9206750000000001</v>
      </c>
      <c r="F271" s="237"/>
      <c r="G271" s="238" t="s">
        <v>974</v>
      </c>
      <c r="H271" s="236">
        <f>SUM(H261:H270)</f>
        <v>1.6527750000000001</v>
      </c>
      <c r="I271" s="134"/>
      <c r="J271" s="136">
        <f>SUM(E271,H271)</f>
        <v>3.5734500000000002</v>
      </c>
      <c r="K271" s="136">
        <f>IF(J271&gt;$G$3,1,(J271/$G$3))</f>
        <v>0.89336250000000006</v>
      </c>
      <c r="L271" s="134"/>
      <c r="M271" s="245" t="str">
        <f>IF(J271&gt;4,"Overloaded","OK")</f>
        <v>OK</v>
      </c>
      <c r="P271" s="533"/>
      <c r="Q271" s="534"/>
      <c r="R271" s="158"/>
      <c r="S271" s="367" t="s">
        <v>974</v>
      </c>
      <c r="T271" s="236">
        <f>SUM(T261:T270)</f>
        <v>5.125</v>
      </c>
      <c r="U271" s="237"/>
      <c r="V271" s="367" t="s">
        <v>974</v>
      </c>
      <c r="W271" s="236">
        <f>SUM(W261:W270)</f>
        <v>4.5625</v>
      </c>
      <c r="X271" s="134"/>
      <c r="Y271" s="136">
        <f>SUM(T271,W271)</f>
        <v>9.6875</v>
      </c>
      <c r="Z271" s="136">
        <f>IF(Y271&gt;$G$3,1,(Y271/$G$3))</f>
        <v>1</v>
      </c>
      <c r="AA271" s="134"/>
      <c r="AB271" s="246" t="str">
        <f>IF(Y271&gt;4,"Overloaded","OK")</f>
        <v>Overloaded</v>
      </c>
      <c r="AE271" s="533"/>
      <c r="AF271" s="534"/>
      <c r="AG271" s="158"/>
      <c r="AH271" s="367" t="s">
        <v>974</v>
      </c>
      <c r="AI271" s="236">
        <f>SUM(AI261:AI270)</f>
        <v>0.875</v>
      </c>
      <c r="AJ271" s="237"/>
      <c r="AK271" s="367" t="s">
        <v>974</v>
      </c>
      <c r="AL271" s="236">
        <f>SUM(AL261:AL270)</f>
        <v>2.625</v>
      </c>
      <c r="AM271" s="134"/>
      <c r="AN271" s="136">
        <f>SUM(AI271,AL271)</f>
        <v>3.5</v>
      </c>
      <c r="AO271" s="136">
        <f>IF(AN271&gt;$G$3,1,(AN271/$G$3))</f>
        <v>0.875</v>
      </c>
      <c r="AP271" s="134"/>
      <c r="AQ271" s="245" t="str">
        <f>IF(AN271&gt;4,"Overloaded","OK")</f>
        <v>OK</v>
      </c>
    </row>
    <row r="272" spans="1:43" ht="18" customHeight="1">
      <c r="A272" s="533" t="s">
        <v>1066</v>
      </c>
      <c r="B272" s="534" t="s">
        <v>1065</v>
      </c>
      <c r="C272" s="205" t="s">
        <v>200</v>
      </c>
      <c r="D272" s="134" t="s">
        <v>199</v>
      </c>
      <c r="E272" s="135">
        <f>'2567-ตรี'!H403</f>
        <v>0.49994999999999995</v>
      </c>
      <c r="F272" s="205" t="s">
        <v>434</v>
      </c>
      <c r="G272" s="228" t="s">
        <v>433</v>
      </c>
      <c r="H272" s="135">
        <f>'2567-ตรี'!H991</f>
        <v>0.3</v>
      </c>
      <c r="I272" s="134"/>
      <c r="J272" s="136"/>
      <c r="K272" s="136"/>
      <c r="L272" s="134"/>
      <c r="M272" s="213"/>
      <c r="P272" s="533" t="s">
        <v>1066</v>
      </c>
      <c r="Q272" s="534" t="s">
        <v>1065</v>
      </c>
      <c r="R272" s="366" t="s">
        <v>613</v>
      </c>
      <c r="S272" s="316" t="s">
        <v>1273</v>
      </c>
      <c r="T272" s="135">
        <f>'2567-โท'!H5</f>
        <v>0.375</v>
      </c>
      <c r="U272" s="149" t="s">
        <v>747</v>
      </c>
      <c r="V272" s="144" t="s">
        <v>1282</v>
      </c>
      <c r="W272" s="135">
        <f>'2567-โท'!H268</f>
        <v>0.75</v>
      </c>
      <c r="X272" s="134"/>
      <c r="Y272" s="136"/>
      <c r="Z272" s="136"/>
      <c r="AA272" s="134"/>
      <c r="AB272" s="213"/>
      <c r="AE272" s="533" t="s">
        <v>1066</v>
      </c>
      <c r="AF272" s="534" t="s">
        <v>1065</v>
      </c>
      <c r="AG272" s="142" t="s">
        <v>809</v>
      </c>
      <c r="AH272" s="144" t="s">
        <v>1333</v>
      </c>
      <c r="AI272" s="135">
        <f>'2567-เอก'!H5</f>
        <v>0.375</v>
      </c>
      <c r="AJ272" s="142" t="s">
        <v>809</v>
      </c>
      <c r="AK272" s="144" t="s">
        <v>1333</v>
      </c>
      <c r="AL272" s="135">
        <f>'2567-เอก'!H82</f>
        <v>0.375</v>
      </c>
      <c r="AM272" s="134"/>
      <c r="AN272" s="136"/>
      <c r="AO272" s="136"/>
      <c r="AP272" s="134"/>
      <c r="AQ272" s="213"/>
    </row>
    <row r="273" spans="1:43">
      <c r="A273" s="533"/>
      <c r="B273" s="534"/>
      <c r="C273" s="205" t="s">
        <v>293</v>
      </c>
      <c r="D273" s="134" t="s">
        <v>313</v>
      </c>
      <c r="E273" s="135">
        <f>'2567-ตรี'!H606</f>
        <v>2.7774999999999998E-2</v>
      </c>
      <c r="F273" s="205" t="s">
        <v>293</v>
      </c>
      <c r="G273" s="228" t="s">
        <v>386</v>
      </c>
      <c r="H273" s="135">
        <f>'2567-ตรี'!H830</f>
        <v>2.7774999999999998E-2</v>
      </c>
      <c r="I273" s="134"/>
      <c r="J273" s="136"/>
      <c r="K273" s="136"/>
      <c r="L273" s="136"/>
      <c r="M273" s="214"/>
      <c r="P273" s="533"/>
      <c r="Q273" s="534"/>
      <c r="R273" s="205" t="s">
        <v>617</v>
      </c>
      <c r="S273" s="316" t="s">
        <v>1274</v>
      </c>
      <c r="T273" s="135">
        <f>'2567-โท'!H12</f>
        <v>6.25E-2</v>
      </c>
      <c r="U273" s="205" t="s">
        <v>641</v>
      </c>
      <c r="V273" s="300" t="s">
        <v>676</v>
      </c>
      <c r="W273" s="135">
        <f>'2567-โท'!H272</f>
        <v>6.25E-2</v>
      </c>
      <c r="X273" s="134"/>
      <c r="Y273" s="136"/>
      <c r="Z273" s="136"/>
      <c r="AA273" s="136"/>
      <c r="AB273" s="214"/>
      <c r="AE273" s="533"/>
      <c r="AF273" s="534"/>
      <c r="AG273" s="205" t="s">
        <v>617</v>
      </c>
      <c r="AH273" s="144" t="s">
        <v>1334</v>
      </c>
      <c r="AI273" s="137">
        <f>'2567-เอก'!H10</f>
        <v>6.25E-2</v>
      </c>
      <c r="AJ273" s="205" t="s">
        <v>617</v>
      </c>
      <c r="AK273" s="144">
        <v>30101791</v>
      </c>
      <c r="AL273" s="135">
        <f>'2567-เอก'!H90</f>
        <v>6.25E-2</v>
      </c>
      <c r="AM273" s="134"/>
      <c r="AN273" s="136"/>
      <c r="AO273" s="136"/>
      <c r="AP273" s="136"/>
      <c r="AQ273" s="214"/>
    </row>
    <row r="274" spans="1:43">
      <c r="A274" s="533"/>
      <c r="B274" s="534"/>
      <c r="C274" s="205" t="s">
        <v>213</v>
      </c>
      <c r="D274" s="136" t="s">
        <v>1186</v>
      </c>
      <c r="E274" s="135">
        <f>'2567-ตรี'!H414</f>
        <v>1.5</v>
      </c>
      <c r="F274" s="205" t="s">
        <v>206</v>
      </c>
      <c r="G274" s="228" t="s">
        <v>1187</v>
      </c>
      <c r="H274" s="135">
        <f>'2567-ตรี'!H1099</f>
        <v>1</v>
      </c>
      <c r="I274" s="134"/>
      <c r="J274" s="136"/>
      <c r="K274" s="136"/>
      <c r="L274" s="136"/>
      <c r="M274" s="214"/>
      <c r="P274" s="533"/>
      <c r="Q274" s="534"/>
      <c r="R274" s="205" t="s">
        <v>619</v>
      </c>
      <c r="S274" s="316">
        <v>201015912</v>
      </c>
      <c r="T274" s="135">
        <f>'2567-โท'!H17</f>
        <v>6.25E-2</v>
      </c>
      <c r="U274" s="205" t="s">
        <v>624</v>
      </c>
      <c r="V274" s="300" t="s">
        <v>678</v>
      </c>
      <c r="W274" s="135">
        <f>'2567-โท'!H280</f>
        <v>1</v>
      </c>
      <c r="X274" s="134"/>
      <c r="Y274" s="136"/>
      <c r="Z274" s="136"/>
      <c r="AA274" s="136"/>
      <c r="AB274" s="214"/>
      <c r="AE274" s="533"/>
      <c r="AF274" s="534"/>
      <c r="AG274" s="205" t="s">
        <v>809</v>
      </c>
      <c r="AH274" s="300" t="s">
        <v>1335</v>
      </c>
      <c r="AI274" s="135">
        <f>'2567-เอก'!H68</f>
        <v>0.375</v>
      </c>
      <c r="AJ274" s="205" t="s">
        <v>619</v>
      </c>
      <c r="AK274" s="144">
        <v>30101792</v>
      </c>
      <c r="AL274" s="135">
        <f>'2567-เอก'!H95</f>
        <v>6.25E-2</v>
      </c>
      <c r="AM274" s="134"/>
      <c r="AN274" s="136"/>
      <c r="AO274" s="136"/>
      <c r="AP274" s="136"/>
      <c r="AQ274" s="214"/>
    </row>
    <row r="275" spans="1:43">
      <c r="A275" s="533"/>
      <c r="B275" s="534"/>
      <c r="C275" s="205" t="s">
        <v>302</v>
      </c>
      <c r="D275" s="136" t="s">
        <v>1109</v>
      </c>
      <c r="E275" s="135">
        <f>'2567-ตรี'!H584</f>
        <v>1</v>
      </c>
      <c r="F275" s="205" t="s">
        <v>220</v>
      </c>
      <c r="G275" s="228" t="s">
        <v>219</v>
      </c>
      <c r="H275" s="135">
        <f>'2567-ตรี'!H1117</f>
        <v>0.16670000000000001</v>
      </c>
      <c r="I275" s="134"/>
      <c r="J275" s="136"/>
      <c r="K275" s="136"/>
      <c r="L275" s="136"/>
      <c r="M275" s="214"/>
      <c r="P275" s="533"/>
      <c r="Q275" s="534"/>
      <c r="R275" s="205" t="s">
        <v>639</v>
      </c>
      <c r="S275" s="316" t="s">
        <v>675</v>
      </c>
      <c r="T275" s="135">
        <f>'2567-โท'!H106</f>
        <v>6.25E-2</v>
      </c>
      <c r="U275" s="205"/>
      <c r="V275" s="300"/>
      <c r="W275" s="137"/>
      <c r="X275" s="134"/>
      <c r="Y275" s="136"/>
      <c r="Z275" s="136"/>
      <c r="AA275" s="136"/>
      <c r="AB275" s="214"/>
      <c r="AE275" s="533"/>
      <c r="AF275" s="534"/>
      <c r="AG275" s="205" t="s">
        <v>619</v>
      </c>
      <c r="AH275" s="300" t="s">
        <v>1336</v>
      </c>
      <c r="AI275" s="135">
        <f>'2567-เอก'!H74</f>
        <v>6.25E-2</v>
      </c>
      <c r="AJ275" s="205" t="s">
        <v>639</v>
      </c>
      <c r="AK275" s="300" t="s">
        <v>1339</v>
      </c>
      <c r="AL275" s="135">
        <f>'2567-เอก'!H172</f>
        <v>6.25E-2</v>
      </c>
      <c r="AM275" s="134"/>
      <c r="AN275" s="136"/>
      <c r="AO275" s="136"/>
      <c r="AP275" s="136"/>
      <c r="AQ275" s="214"/>
    </row>
    <row r="276" spans="1:43">
      <c r="A276" s="533"/>
      <c r="B276" s="534"/>
      <c r="C276" s="205"/>
      <c r="D276" s="134"/>
      <c r="E276" s="135"/>
      <c r="F276" s="205" t="s">
        <v>299</v>
      </c>
      <c r="G276" s="228" t="s">
        <v>298</v>
      </c>
      <c r="H276" s="135">
        <f>'2567-ตรี'!H1325</f>
        <v>0.125</v>
      </c>
      <c r="I276" s="134"/>
      <c r="J276" s="136"/>
      <c r="K276" s="136"/>
      <c r="L276" s="136"/>
      <c r="M276" s="214"/>
      <c r="P276" s="533"/>
      <c r="Q276" s="534"/>
      <c r="R276" s="205" t="s">
        <v>641</v>
      </c>
      <c r="S276" s="300" t="s">
        <v>676</v>
      </c>
      <c r="T276" s="135">
        <f>'2567-โท'!H111</f>
        <v>6.25E-2</v>
      </c>
      <c r="U276" s="205"/>
      <c r="V276" s="300"/>
      <c r="W276" s="137"/>
      <c r="X276" s="134"/>
      <c r="Y276" s="136"/>
      <c r="Z276" s="136"/>
      <c r="AA276" s="136"/>
      <c r="AB276" s="214"/>
      <c r="AE276" s="533"/>
      <c r="AF276" s="534"/>
      <c r="AG276" s="205"/>
      <c r="AH276" s="300"/>
      <c r="AI276" s="135"/>
      <c r="AJ276" s="205" t="s">
        <v>817</v>
      </c>
      <c r="AK276" s="300" t="s">
        <v>874</v>
      </c>
      <c r="AL276" s="135">
        <f>'2567-เอก'!H177</f>
        <v>6.25E-2</v>
      </c>
      <c r="AM276" s="134"/>
      <c r="AN276" s="136"/>
      <c r="AO276" s="136"/>
      <c r="AP276" s="136"/>
      <c r="AQ276" s="214"/>
    </row>
    <row r="277" spans="1:43">
      <c r="A277" s="533"/>
      <c r="B277" s="534"/>
      <c r="C277" s="205"/>
      <c r="D277" s="136"/>
      <c r="E277" s="135"/>
      <c r="F277" s="205" t="s">
        <v>302</v>
      </c>
      <c r="G277" s="228" t="s">
        <v>301</v>
      </c>
      <c r="H277" s="135">
        <f>'2567-ตรี'!H1352</f>
        <v>1</v>
      </c>
      <c r="I277" s="134"/>
      <c r="J277" s="136"/>
      <c r="K277" s="136"/>
      <c r="L277" s="136"/>
      <c r="M277" s="214"/>
      <c r="P277" s="533"/>
      <c r="Q277" s="534"/>
      <c r="R277" s="205" t="s">
        <v>621</v>
      </c>
      <c r="S277" s="316" t="s">
        <v>1281</v>
      </c>
      <c r="T277" s="143">
        <f>'2567-โท'!H113</f>
        <v>1</v>
      </c>
      <c r="U277" s="205"/>
      <c r="V277" s="300"/>
      <c r="W277" s="135"/>
      <c r="X277" s="134"/>
      <c r="Y277" s="136"/>
      <c r="Z277" s="136"/>
      <c r="AA277" s="136"/>
      <c r="AB277" s="214"/>
      <c r="AE277" s="533"/>
      <c r="AF277" s="534"/>
      <c r="AG277" s="205"/>
      <c r="AH277" s="316"/>
      <c r="AI277" s="135"/>
      <c r="AJ277" s="205"/>
      <c r="AK277" s="300"/>
      <c r="AL277" s="135"/>
      <c r="AM277" s="134"/>
      <c r="AN277" s="136"/>
      <c r="AO277" s="136"/>
      <c r="AP277" s="136"/>
      <c r="AQ277" s="214"/>
    </row>
    <row r="278" spans="1:43">
      <c r="A278" s="533"/>
      <c r="B278" s="534"/>
      <c r="C278" s="205"/>
      <c r="D278" s="136"/>
      <c r="E278" s="135"/>
      <c r="F278" s="205" t="s">
        <v>541</v>
      </c>
      <c r="G278" s="228" t="s">
        <v>1188</v>
      </c>
      <c r="H278" s="135">
        <f>'2567-ตรี'!H1368</f>
        <v>0.3</v>
      </c>
      <c r="I278" s="134"/>
      <c r="J278" s="136"/>
      <c r="K278" s="136"/>
      <c r="L278" s="136"/>
      <c r="M278" s="214"/>
      <c r="P278" s="533"/>
      <c r="Q278" s="534"/>
      <c r="T278" s="135"/>
      <c r="U278" s="205"/>
      <c r="V278" s="300"/>
      <c r="W278" s="135"/>
      <c r="X278" s="134"/>
      <c r="Y278" s="136"/>
      <c r="Z278" s="136"/>
      <c r="AA278" s="136"/>
      <c r="AB278" s="214"/>
      <c r="AE278" s="533"/>
      <c r="AF278" s="534"/>
      <c r="AG278" s="205"/>
      <c r="AH278" s="316"/>
      <c r="AI278" s="135"/>
      <c r="AJ278" s="205"/>
      <c r="AK278" s="300"/>
      <c r="AL278" s="135"/>
      <c r="AM278" s="134"/>
      <c r="AN278" s="136"/>
      <c r="AO278" s="136"/>
      <c r="AP278" s="136"/>
      <c r="AQ278" s="214"/>
    </row>
    <row r="279" spans="1:43">
      <c r="A279" s="533"/>
      <c r="B279" s="534"/>
      <c r="C279" s="158"/>
      <c r="D279" s="136"/>
      <c r="E279" s="135"/>
      <c r="F279" s="158"/>
      <c r="G279" s="229"/>
      <c r="H279" s="137"/>
      <c r="I279" s="134"/>
      <c r="J279" s="136"/>
      <c r="K279" s="239">
        <f>J280/G3</f>
        <v>1.4868000000000001</v>
      </c>
      <c r="L279" s="136"/>
      <c r="M279" s="214"/>
      <c r="P279" s="533"/>
      <c r="Q279" s="534"/>
      <c r="R279" s="205"/>
      <c r="S279" s="300"/>
      <c r="T279" s="135"/>
      <c r="W279" s="137"/>
      <c r="X279" s="134"/>
      <c r="Y279" s="136"/>
      <c r="Z279" s="239">
        <f>Y280/V3</f>
        <v>0.859375</v>
      </c>
      <c r="AA279" s="136"/>
      <c r="AB279" s="214"/>
      <c r="AE279" s="533"/>
      <c r="AF279" s="534"/>
      <c r="AG279" s="158"/>
      <c r="AH279" s="316"/>
      <c r="AI279" s="135"/>
      <c r="AJ279" s="158"/>
      <c r="AK279" s="316"/>
      <c r="AL279" s="137"/>
      <c r="AM279" s="134"/>
      <c r="AN279" s="136"/>
      <c r="AO279" s="239">
        <f>AN280/AK3</f>
        <v>0.375</v>
      </c>
      <c r="AP279" s="136"/>
      <c r="AQ279" s="214"/>
    </row>
    <row r="280" spans="1:43">
      <c r="A280" s="533"/>
      <c r="B280" s="534"/>
      <c r="C280" s="158"/>
      <c r="D280" s="235" t="s">
        <v>974</v>
      </c>
      <c r="E280" s="236">
        <f>SUM(E272:E279)</f>
        <v>3.0277250000000002</v>
      </c>
      <c r="F280" s="237"/>
      <c r="G280" s="238" t="s">
        <v>974</v>
      </c>
      <c r="H280" s="236">
        <f>SUM(H272:H279)</f>
        <v>2.9194749999999998</v>
      </c>
      <c r="I280" s="134"/>
      <c r="J280" s="136">
        <f>SUM(E280,H280)</f>
        <v>5.9472000000000005</v>
      </c>
      <c r="K280" s="136">
        <f>IF(J280&gt;$G$3,1,(J280/$G$3))</f>
        <v>1</v>
      </c>
      <c r="L280" s="134"/>
      <c r="M280" s="246" t="str">
        <f>IF(J280&gt;4,"Overloaded","OK")</f>
        <v>Overloaded</v>
      </c>
      <c r="P280" s="533"/>
      <c r="Q280" s="534"/>
      <c r="R280" s="158"/>
      <c r="S280" s="367" t="s">
        <v>974</v>
      </c>
      <c r="T280" s="236">
        <f>SUM(T272:T279)</f>
        <v>1.625</v>
      </c>
      <c r="U280" s="237"/>
      <c r="V280" s="367" t="s">
        <v>974</v>
      </c>
      <c r="W280" s="236">
        <f>SUM(W272:W279)</f>
        <v>1.8125</v>
      </c>
      <c r="X280" s="134"/>
      <c r="Y280" s="136">
        <f>SUM(T280,W280)</f>
        <v>3.4375</v>
      </c>
      <c r="Z280" s="136">
        <f>IF(Y280&gt;$G$3,1,(Y280/$G$3))</f>
        <v>0.859375</v>
      </c>
      <c r="AA280" s="134"/>
      <c r="AB280" s="245" t="str">
        <f>IF(Y280&gt;4,"Overloaded","OK")</f>
        <v>OK</v>
      </c>
      <c r="AE280" s="533"/>
      <c r="AF280" s="534"/>
      <c r="AG280" s="158"/>
      <c r="AH280" s="367" t="s">
        <v>974</v>
      </c>
      <c r="AI280" s="236">
        <f>SUM(AI272:AI279)</f>
        <v>0.875</v>
      </c>
      <c r="AJ280" s="237"/>
      <c r="AK280" s="367" t="s">
        <v>974</v>
      </c>
      <c r="AL280" s="236">
        <f>SUM(AL272:AL279)</f>
        <v>0.625</v>
      </c>
      <c r="AM280" s="134"/>
      <c r="AN280" s="136">
        <f>SUM(AI280,AL280)</f>
        <v>1.5</v>
      </c>
      <c r="AO280" s="136">
        <f>IF(AN280&gt;$G$3,1,(AN280/$G$3))</f>
        <v>0.375</v>
      </c>
      <c r="AP280" s="134"/>
      <c r="AQ280" s="246" t="str">
        <f>IF(AN280&gt;4,"Overloaded","OK")</f>
        <v>OK</v>
      </c>
    </row>
    <row r="281" spans="1:43" ht="18" customHeight="1">
      <c r="A281" s="533" t="s">
        <v>1067</v>
      </c>
      <c r="B281" s="534" t="s">
        <v>1065</v>
      </c>
      <c r="C281" s="163" t="s">
        <v>97</v>
      </c>
      <c r="D281" s="134" t="s">
        <v>1132</v>
      </c>
      <c r="E281" s="135">
        <f>'2567-ตรี'!H81</f>
        <v>0.25</v>
      </c>
      <c r="F281" s="205" t="s">
        <v>97</v>
      </c>
      <c r="G281" s="228" t="s">
        <v>96</v>
      </c>
      <c r="H281" s="135">
        <f>'2567-ตรี'!H819</f>
        <v>0.25</v>
      </c>
      <c r="I281" s="134"/>
      <c r="J281" s="136"/>
      <c r="K281" s="136"/>
      <c r="L281" s="134"/>
      <c r="M281" s="213"/>
      <c r="P281" s="533" t="s">
        <v>1067</v>
      </c>
      <c r="Q281" s="534" t="s">
        <v>1065</v>
      </c>
      <c r="R281" s="366" t="s">
        <v>613</v>
      </c>
      <c r="S281" s="316" t="s">
        <v>1273</v>
      </c>
      <c r="T281" s="135">
        <f>'2567-โท'!H3</f>
        <v>0.375</v>
      </c>
      <c r="U281" s="205" t="s">
        <v>695</v>
      </c>
      <c r="V281" s="316" t="s">
        <v>1275</v>
      </c>
      <c r="W281" s="135">
        <f>'2567-โท'!H160</f>
        <v>1.5</v>
      </c>
      <c r="X281" s="134"/>
      <c r="Y281" s="136"/>
      <c r="Z281" s="136"/>
      <c r="AA281" s="134"/>
      <c r="AB281" s="213"/>
      <c r="AE281" s="533" t="s">
        <v>1067</v>
      </c>
      <c r="AF281" s="534" t="s">
        <v>1065</v>
      </c>
      <c r="AG281" s="142" t="s">
        <v>809</v>
      </c>
      <c r="AH281" s="144" t="s">
        <v>1333</v>
      </c>
      <c r="AI281" s="135">
        <f>'2567-เอก'!H3</f>
        <v>0.375</v>
      </c>
      <c r="AJ281" s="142" t="s">
        <v>809</v>
      </c>
      <c r="AK281" s="144" t="s">
        <v>1333</v>
      </c>
      <c r="AL281" s="135">
        <f>'2567-เอก'!H85</f>
        <v>0.375</v>
      </c>
      <c r="AM281" s="134"/>
      <c r="AN281" s="136"/>
      <c r="AO281" s="136"/>
      <c r="AP281" s="134"/>
      <c r="AQ281" s="213"/>
    </row>
    <row r="282" spans="1:43">
      <c r="A282" s="533"/>
      <c r="B282" s="534"/>
      <c r="C282" s="205" t="s">
        <v>204</v>
      </c>
      <c r="D282" s="228">
        <v>10120404</v>
      </c>
      <c r="E282" s="135">
        <f>'2567-ตรี'!H406</f>
        <v>1.5</v>
      </c>
      <c r="F282" s="205" t="s">
        <v>293</v>
      </c>
      <c r="G282" s="228" t="s">
        <v>386</v>
      </c>
      <c r="H282" s="135">
        <f>'2567-ตรี'!H829</f>
        <v>2.7774999999999998E-2</v>
      </c>
      <c r="I282" s="134"/>
      <c r="J282" s="136"/>
      <c r="K282" s="136"/>
      <c r="L282" s="136"/>
      <c r="M282" s="214"/>
      <c r="P282" s="533"/>
      <c r="Q282" s="534"/>
      <c r="R282" s="205" t="s">
        <v>617</v>
      </c>
      <c r="S282" s="316" t="s">
        <v>1274</v>
      </c>
      <c r="T282" s="135">
        <f>'2567-โท'!H10</f>
        <v>6.25E-2</v>
      </c>
      <c r="U282" s="205" t="s">
        <v>641</v>
      </c>
      <c r="V282" s="300" t="s">
        <v>676</v>
      </c>
      <c r="W282" s="135">
        <f>'2567-โท'!H270</f>
        <v>6.25E-2</v>
      </c>
      <c r="X282" s="134"/>
      <c r="Y282" s="136"/>
      <c r="Z282" s="136"/>
      <c r="AA282" s="136"/>
      <c r="AB282" s="214"/>
      <c r="AE282" s="533"/>
      <c r="AF282" s="534"/>
      <c r="AG282" s="205" t="s">
        <v>617</v>
      </c>
      <c r="AH282" s="144" t="s">
        <v>1334</v>
      </c>
      <c r="AI282" s="135">
        <f>'2567-เอก'!H8</f>
        <v>6.25E-2</v>
      </c>
      <c r="AJ282" s="205" t="s">
        <v>617</v>
      </c>
      <c r="AK282" s="144">
        <v>30101791</v>
      </c>
      <c r="AL282" s="135">
        <f>'2567-เอก'!H87</f>
        <v>6.25E-2</v>
      </c>
      <c r="AM282" s="134"/>
      <c r="AN282" s="136"/>
      <c r="AO282" s="136"/>
      <c r="AP282" s="136"/>
      <c r="AQ282" s="214"/>
    </row>
    <row r="283" spans="1:43">
      <c r="A283" s="533"/>
      <c r="B283" s="534"/>
      <c r="C283" s="205" t="s">
        <v>293</v>
      </c>
      <c r="D283" s="134" t="s">
        <v>313</v>
      </c>
      <c r="E283" s="135">
        <f>'2567-ตรี'!H609</f>
        <v>2.7774999999999998E-2</v>
      </c>
      <c r="F283" s="205" t="s">
        <v>450</v>
      </c>
      <c r="G283" s="228" t="s">
        <v>449</v>
      </c>
      <c r="H283" s="135">
        <f>'2567-ตรี'!H1097</f>
        <v>1.5</v>
      </c>
      <c r="I283" s="134"/>
      <c r="J283" s="136"/>
      <c r="K283" s="136"/>
      <c r="L283" s="136"/>
      <c r="M283" s="214"/>
      <c r="P283" s="533"/>
      <c r="Q283" s="534"/>
      <c r="R283" s="205" t="s">
        <v>619</v>
      </c>
      <c r="S283" s="316">
        <v>201015912</v>
      </c>
      <c r="T283" s="135">
        <f>'2567-โท'!H15</f>
        <v>6.25E-2</v>
      </c>
      <c r="U283" s="159"/>
      <c r="V283" s="316"/>
      <c r="W283" s="135"/>
      <c r="X283" s="134"/>
      <c r="Y283" s="136"/>
      <c r="Z283" s="136"/>
      <c r="AA283" s="136"/>
      <c r="AB283" s="214"/>
      <c r="AE283" s="533"/>
      <c r="AF283" s="534"/>
      <c r="AG283" s="205" t="s">
        <v>812</v>
      </c>
      <c r="AH283" s="300">
        <v>30101891</v>
      </c>
      <c r="AI283" s="137">
        <f>'2567-เอก'!H13</f>
        <v>1</v>
      </c>
      <c r="AJ283" s="205" t="s">
        <v>619</v>
      </c>
      <c r="AK283" s="144">
        <v>30101792</v>
      </c>
      <c r="AL283" s="135">
        <f>'2567-เอก'!H92</f>
        <v>6.25E-2</v>
      </c>
      <c r="AM283" s="134"/>
      <c r="AN283" s="136"/>
      <c r="AO283" s="136"/>
      <c r="AP283" s="136"/>
      <c r="AQ283" s="214"/>
    </row>
    <row r="284" spans="1:43">
      <c r="A284" s="533"/>
      <c r="B284" s="534"/>
      <c r="C284" s="205" t="s">
        <v>220</v>
      </c>
      <c r="D284" s="134" t="s">
        <v>219</v>
      </c>
      <c r="E284" s="135">
        <f>'2567-ตรี'!H421</f>
        <v>0.1429</v>
      </c>
      <c r="F284" s="205" t="s">
        <v>299</v>
      </c>
      <c r="G284" s="228" t="s">
        <v>298</v>
      </c>
      <c r="H284" s="135">
        <f>'2567-ตรี'!H1322</f>
        <v>0.125</v>
      </c>
      <c r="I284" s="134"/>
      <c r="J284" s="136"/>
      <c r="K284" s="136"/>
      <c r="L284" s="136"/>
      <c r="M284" s="214"/>
      <c r="P284" s="533"/>
      <c r="Q284" s="534"/>
      <c r="R284" s="205" t="s">
        <v>621</v>
      </c>
      <c r="S284" s="316">
        <v>20101691</v>
      </c>
      <c r="T284" s="135">
        <f>'2567-โท'!H20</f>
        <v>1</v>
      </c>
      <c r="U284" s="159"/>
      <c r="V284" s="316"/>
      <c r="W284" s="135"/>
      <c r="X284" s="134"/>
      <c r="Y284" s="136"/>
      <c r="Z284" s="136"/>
      <c r="AA284" s="136"/>
      <c r="AB284" s="214"/>
      <c r="AE284" s="533"/>
      <c r="AF284" s="534"/>
      <c r="AG284" s="205" t="s">
        <v>809</v>
      </c>
      <c r="AH284" s="300" t="s">
        <v>1335</v>
      </c>
      <c r="AI284" s="137">
        <f>'2567-เอก'!H67</f>
        <v>0.375</v>
      </c>
      <c r="AJ284" s="205" t="s">
        <v>639</v>
      </c>
      <c r="AK284" s="300" t="s">
        <v>1339</v>
      </c>
      <c r="AL284" s="135">
        <f>'2567-เอก'!H169</f>
        <v>6.25E-2</v>
      </c>
      <c r="AM284" s="134"/>
      <c r="AN284" s="136"/>
      <c r="AO284" s="136"/>
      <c r="AP284" s="136"/>
      <c r="AQ284" s="214"/>
    </row>
    <row r="285" spans="1:43">
      <c r="A285" s="533"/>
      <c r="B285" s="534"/>
      <c r="C285" s="205"/>
      <c r="D285" s="134"/>
      <c r="E285" s="135"/>
      <c r="F285" s="205"/>
      <c r="G285" s="228"/>
      <c r="H285" s="135"/>
      <c r="I285" s="134"/>
      <c r="J285" s="136"/>
      <c r="K285" s="136"/>
      <c r="L285" s="136"/>
      <c r="M285" s="214"/>
      <c r="P285" s="533"/>
      <c r="Q285" s="534"/>
      <c r="R285" s="205" t="s">
        <v>624</v>
      </c>
      <c r="S285" s="316">
        <v>20101692</v>
      </c>
      <c r="T285" s="135">
        <f>'2567-โท'!H22</f>
        <v>1</v>
      </c>
      <c r="U285" s="159"/>
      <c r="V285" s="300"/>
      <c r="W285" s="135"/>
      <c r="X285" s="134"/>
      <c r="Y285" s="136"/>
      <c r="Z285" s="136"/>
      <c r="AA285" s="136"/>
      <c r="AB285" s="214"/>
      <c r="AE285" s="533"/>
      <c r="AF285" s="534"/>
      <c r="AG285" s="205" t="s">
        <v>619</v>
      </c>
      <c r="AH285" s="300" t="s">
        <v>1336</v>
      </c>
      <c r="AI285" s="135">
        <f>'2567-เอก'!H73</f>
        <v>6.25E-2</v>
      </c>
      <c r="AJ285" s="205" t="s">
        <v>817</v>
      </c>
      <c r="AK285" s="300" t="s">
        <v>874</v>
      </c>
      <c r="AL285" s="135">
        <f>'2567-เอก'!H174</f>
        <v>6.25E-2</v>
      </c>
      <c r="AM285" s="134"/>
      <c r="AN285" s="136"/>
      <c r="AO285" s="136"/>
      <c r="AP285" s="136"/>
      <c r="AQ285" s="214"/>
    </row>
    <row r="286" spans="1:43">
      <c r="A286" s="533"/>
      <c r="B286" s="534"/>
      <c r="C286" s="205"/>
      <c r="D286" s="134"/>
      <c r="E286" s="135"/>
      <c r="F286" s="205"/>
      <c r="G286" s="228"/>
      <c r="H286" s="135"/>
      <c r="I286" s="134"/>
      <c r="J286" s="136"/>
      <c r="K286" s="136"/>
      <c r="L286" s="136"/>
      <c r="M286" s="214"/>
      <c r="P286" s="533"/>
      <c r="Q286" s="534"/>
      <c r="R286" s="205" t="s">
        <v>639</v>
      </c>
      <c r="S286" s="300" t="s">
        <v>675</v>
      </c>
      <c r="T286" s="135">
        <f>'2567-โท'!H105</f>
        <v>6.25E-2</v>
      </c>
      <c r="U286" s="205"/>
      <c r="V286" s="300"/>
      <c r="W286" s="135"/>
      <c r="X286" s="134"/>
      <c r="Y286" s="136"/>
      <c r="Z286" s="136"/>
      <c r="AA286" s="136"/>
      <c r="AB286" s="214"/>
      <c r="AE286" s="533"/>
      <c r="AF286" s="534"/>
      <c r="AG286" s="205" t="s">
        <v>832</v>
      </c>
      <c r="AH286" s="300" t="s">
        <v>1337</v>
      </c>
      <c r="AI286" s="135">
        <f>'2567-เอก'!H76</f>
        <v>1</v>
      </c>
      <c r="AJ286" s="205" t="s">
        <v>834</v>
      </c>
      <c r="AK286" s="300" t="s">
        <v>1340</v>
      </c>
      <c r="AL286" s="135">
        <f>'2567-เอก'!H179</f>
        <v>1</v>
      </c>
      <c r="AM286" s="134"/>
      <c r="AN286" s="136"/>
      <c r="AO286" s="136"/>
      <c r="AP286" s="136"/>
      <c r="AQ286" s="214"/>
    </row>
    <row r="287" spans="1:43">
      <c r="A287" s="533"/>
      <c r="B287" s="534"/>
      <c r="C287" s="205"/>
      <c r="D287" s="134"/>
      <c r="E287" s="135"/>
      <c r="F287" s="205"/>
      <c r="G287" s="228"/>
      <c r="H287" s="135"/>
      <c r="I287" s="134"/>
      <c r="J287" s="136"/>
      <c r="K287" s="136"/>
      <c r="L287" s="136"/>
      <c r="M287" s="214"/>
      <c r="P287" s="533"/>
      <c r="Q287" s="534"/>
      <c r="R287" s="205" t="s">
        <v>641</v>
      </c>
      <c r="S287" s="300" t="s">
        <v>676</v>
      </c>
      <c r="T287" s="135">
        <f>'2567-โท'!H110</f>
        <v>6.25E-2</v>
      </c>
      <c r="U287" s="205"/>
      <c r="V287" s="300"/>
      <c r="W287" s="135"/>
      <c r="X287" s="134"/>
      <c r="Y287" s="136"/>
      <c r="Z287" s="136"/>
      <c r="AA287" s="136"/>
      <c r="AB287" s="214"/>
      <c r="AE287" s="533"/>
      <c r="AF287" s="534"/>
      <c r="AG287" s="205" t="s">
        <v>837</v>
      </c>
      <c r="AH287" s="300" t="s">
        <v>1338</v>
      </c>
      <c r="AI287" s="135">
        <f>'2567-เอก'!H80</f>
        <v>1</v>
      </c>
      <c r="AJ287" s="205" t="s">
        <v>837</v>
      </c>
      <c r="AK287" s="300" t="s">
        <v>849</v>
      </c>
      <c r="AL287" s="135">
        <f>'2567-เอก'!H183</f>
        <v>1</v>
      </c>
      <c r="AM287" s="134"/>
      <c r="AN287" s="136"/>
      <c r="AO287" s="136"/>
      <c r="AP287" s="136"/>
      <c r="AQ287" s="214"/>
    </row>
    <row r="288" spans="1:43">
      <c r="A288" s="533"/>
      <c r="B288" s="534"/>
      <c r="C288" s="158"/>
      <c r="D288" s="136"/>
      <c r="E288" s="135"/>
      <c r="F288" s="158"/>
      <c r="G288" s="229"/>
      <c r="H288" s="137"/>
      <c r="I288" s="134"/>
      <c r="J288" s="136"/>
      <c r="K288" s="239">
        <f>J289/G3</f>
        <v>0.95586250000000006</v>
      </c>
      <c r="L288" s="136"/>
      <c r="M288" s="214"/>
      <c r="P288" s="533"/>
      <c r="Q288" s="534"/>
      <c r="R288" s="205"/>
      <c r="S288" s="300"/>
      <c r="T288" s="135"/>
      <c r="U288" s="158"/>
      <c r="V288" s="316"/>
      <c r="W288" s="316"/>
      <c r="X288" s="134"/>
      <c r="Y288" s="136"/>
      <c r="Z288" s="239">
        <f>Y289/V3</f>
        <v>1.046875</v>
      </c>
      <c r="AA288" s="136"/>
      <c r="AB288" s="214"/>
      <c r="AE288" s="533"/>
      <c r="AF288" s="534"/>
      <c r="AG288" s="158"/>
      <c r="AH288" s="316"/>
      <c r="AI288" s="135"/>
      <c r="AL288" s="137"/>
      <c r="AM288" s="134"/>
      <c r="AN288" s="136"/>
      <c r="AO288" s="239">
        <f>AN289/AK3</f>
        <v>1.625</v>
      </c>
      <c r="AP288" s="136"/>
      <c r="AQ288" s="214"/>
    </row>
    <row r="289" spans="1:43">
      <c r="A289" s="533"/>
      <c r="B289" s="534"/>
      <c r="C289" s="158"/>
      <c r="D289" s="235" t="s">
        <v>974</v>
      </c>
      <c r="E289" s="236">
        <f>SUM(E281:E288)</f>
        <v>1.9206750000000001</v>
      </c>
      <c r="F289" s="237"/>
      <c r="G289" s="238" t="s">
        <v>974</v>
      </c>
      <c r="H289" s="236">
        <f>SUM(H281:H288)</f>
        <v>1.9027750000000001</v>
      </c>
      <c r="I289" s="134"/>
      <c r="J289" s="136">
        <f>SUM(E289,H289)</f>
        <v>3.8234500000000002</v>
      </c>
      <c r="K289" s="136">
        <f>IF(J289&gt;$G$3,1,(J289/$G$3))</f>
        <v>0.95586250000000006</v>
      </c>
      <c r="L289" s="134"/>
      <c r="M289" s="245" t="str">
        <f>IF(J289&gt;4,"Overloaded","OK")</f>
        <v>OK</v>
      </c>
      <c r="P289" s="533"/>
      <c r="Q289" s="534"/>
      <c r="R289" s="158"/>
      <c r="S289" s="367" t="s">
        <v>974</v>
      </c>
      <c r="T289" s="236">
        <f>SUM(T281:T288)</f>
        <v>2.625</v>
      </c>
      <c r="U289" s="237"/>
      <c r="V289" s="367" t="s">
        <v>974</v>
      </c>
      <c r="W289" s="236">
        <f>SUM(W281:W288)</f>
        <v>1.5625</v>
      </c>
      <c r="X289" s="134"/>
      <c r="Y289" s="136">
        <f>SUM(T289,W289)</f>
        <v>4.1875</v>
      </c>
      <c r="Z289" s="136">
        <f>IF(Y289&gt;$G$3,1,(Y289/$G$3))</f>
        <v>1</v>
      </c>
      <c r="AA289" s="134"/>
      <c r="AB289" s="246" t="str">
        <f>IF(Y289&gt;4,"Overloaded","OK")</f>
        <v>Overloaded</v>
      </c>
      <c r="AE289" s="533"/>
      <c r="AF289" s="534"/>
      <c r="AG289" s="158"/>
      <c r="AH289" s="367" t="s">
        <v>974</v>
      </c>
      <c r="AI289" s="236">
        <f>SUM(AI281:AI288)</f>
        <v>3.875</v>
      </c>
      <c r="AJ289" s="237"/>
      <c r="AK289" s="367" t="s">
        <v>974</v>
      </c>
      <c r="AL289" s="236">
        <f>SUM(AL281:AL288)</f>
        <v>2.625</v>
      </c>
      <c r="AM289" s="134"/>
      <c r="AN289" s="136">
        <f>SUM(AI289,AL289)</f>
        <v>6.5</v>
      </c>
      <c r="AO289" s="136">
        <f>IF(AN289&gt;$G$3,1,(AN289/$G$3))</f>
        <v>1</v>
      </c>
      <c r="AP289" s="134"/>
      <c r="AQ289" s="245" t="str">
        <f>IF(AN289&gt;4,"Overloaded","OK")</f>
        <v>Overloaded</v>
      </c>
    </row>
    <row r="290" spans="1:43">
      <c r="A290" s="138"/>
      <c r="B290" s="138"/>
      <c r="C290" s="159"/>
      <c r="D290" s="136"/>
      <c r="E290" s="135"/>
      <c r="F290" s="159"/>
      <c r="G290" s="229"/>
      <c r="H290" s="137"/>
      <c r="I290" s="136"/>
      <c r="K290" s="136"/>
      <c r="L290" s="136"/>
      <c r="P290" s="446"/>
      <c r="Q290" s="446"/>
      <c r="R290" s="447"/>
      <c r="S290" s="358"/>
      <c r="T290" s="448"/>
      <c r="U290" s="447"/>
      <c r="V290" s="358"/>
      <c r="W290" s="358"/>
      <c r="X290" s="215"/>
      <c r="Z290" s="215"/>
      <c r="AA290" s="215"/>
      <c r="AE290" s="138"/>
      <c r="AF290" s="138"/>
      <c r="AG290" s="159"/>
      <c r="AH290" s="316"/>
      <c r="AI290" s="135"/>
      <c r="AJ290" s="159"/>
      <c r="AK290" s="316"/>
      <c r="AL290" s="137"/>
      <c r="AM290" s="136"/>
      <c r="AO290" s="136"/>
      <c r="AP290" s="136"/>
    </row>
    <row r="291" spans="1:43">
      <c r="A291" s="138"/>
      <c r="B291" s="138"/>
      <c r="C291" s="159"/>
      <c r="D291" s="136"/>
      <c r="E291" s="135"/>
      <c r="F291" s="159"/>
      <c r="G291" s="229"/>
      <c r="H291" s="137"/>
      <c r="I291" s="136"/>
      <c r="J291" s="146" t="s">
        <v>975</v>
      </c>
      <c r="K291" s="139">
        <f>SUM(K18+K26+K38+K46+K58+K64+K73+K78+K88+K97+K107+K116+K121+K133+K146+K158+K161+K174+K179+K192+K196+K205+K215+K224+K234+K244+K254+K258+K270+K279+K288)</f>
        <v>50.622057250000012</v>
      </c>
      <c r="L291" s="136"/>
      <c r="M291" s="212" t="s">
        <v>976</v>
      </c>
      <c r="P291" s="449"/>
      <c r="Q291" s="449"/>
      <c r="R291" s="450"/>
      <c r="S291" s="451"/>
      <c r="T291" s="452"/>
      <c r="U291" s="450"/>
      <c r="V291" s="451"/>
      <c r="W291" s="451"/>
      <c r="X291" s="284"/>
      <c r="Y291" s="146" t="s">
        <v>975</v>
      </c>
      <c r="Z291" s="458"/>
      <c r="AA291" s="284"/>
      <c r="AB291" s="212" t="s">
        <v>976</v>
      </c>
      <c r="AE291" s="138"/>
      <c r="AF291" s="138"/>
      <c r="AG291" s="159"/>
      <c r="AH291" s="316"/>
      <c r="AI291" s="135"/>
      <c r="AJ291" s="159"/>
      <c r="AK291" s="316"/>
      <c r="AL291" s="137"/>
      <c r="AM291" s="136"/>
      <c r="AN291" s="146" t="s">
        <v>975</v>
      </c>
      <c r="AO291" s="139">
        <f>SUM(AO18+AO26+AO38+AO46+AO58+AO64+AO73+AO78+AO88+AO97+AO107+AO116+AO121+AO133+AO146+AO158+AO161+AO174+AO179+AO192+AO196+AO205+AO215+AO224+AO234+AO244+AO254+AO258+AO270+AO279+AO288)</f>
        <v>3.75</v>
      </c>
      <c r="AP291" s="136"/>
      <c r="AQ291" s="212" t="s">
        <v>976</v>
      </c>
    </row>
    <row r="292" spans="1:43">
      <c r="A292" s="138"/>
      <c r="B292" s="138"/>
      <c r="C292" s="159"/>
      <c r="D292" s="136"/>
      <c r="E292" s="135"/>
      <c r="F292" s="159"/>
      <c r="G292" s="229"/>
      <c r="H292" s="137"/>
      <c r="I292" s="136"/>
      <c r="J292" s="147" t="s">
        <v>977</v>
      </c>
      <c r="K292" s="140">
        <f>K291/31</f>
        <v>1.6329695887096778</v>
      </c>
      <c r="L292" s="136"/>
      <c r="M292" s="212" t="s">
        <v>978</v>
      </c>
      <c r="P292" s="449"/>
      <c r="Q292" s="449"/>
      <c r="R292" s="450"/>
      <c r="S292" s="451"/>
      <c r="T292" s="452"/>
      <c r="U292" s="450"/>
      <c r="V292" s="451"/>
      <c r="W292" s="451"/>
      <c r="X292" s="284"/>
      <c r="Y292" s="147" t="s">
        <v>977</v>
      </c>
      <c r="Z292" s="459"/>
      <c r="AA292" s="284"/>
      <c r="AB292" s="212" t="s">
        <v>978</v>
      </c>
      <c r="AE292" s="138"/>
      <c r="AF292" s="138"/>
      <c r="AG292" s="159"/>
      <c r="AH292" s="316"/>
      <c r="AI292" s="135"/>
      <c r="AJ292" s="159"/>
      <c r="AK292" s="316"/>
      <c r="AL292" s="137"/>
      <c r="AM292" s="136"/>
      <c r="AN292" s="147" t="s">
        <v>977</v>
      </c>
      <c r="AO292" s="140">
        <f>AO291/31</f>
        <v>0.12096774193548387</v>
      </c>
      <c r="AP292" s="136"/>
      <c r="AQ292" s="212" t="s">
        <v>978</v>
      </c>
    </row>
    <row r="293" spans="1:43">
      <c r="A293" s="138"/>
      <c r="B293" s="138"/>
      <c r="C293" s="159"/>
      <c r="D293" s="136"/>
      <c r="E293" s="135"/>
      <c r="F293" s="159"/>
      <c r="G293" s="229"/>
      <c r="H293" s="137"/>
      <c r="I293" s="136"/>
      <c r="K293" s="141"/>
      <c r="L293" s="136"/>
      <c r="P293" s="453"/>
      <c r="Q293" s="453"/>
      <c r="R293" s="454"/>
      <c r="S293" s="455"/>
      <c r="T293" s="456"/>
      <c r="U293" s="454"/>
      <c r="V293" s="455"/>
      <c r="W293" s="455"/>
      <c r="X293" s="217"/>
      <c r="Z293" s="457"/>
      <c r="AA293" s="217"/>
      <c r="AE293" s="138"/>
      <c r="AF293" s="138"/>
      <c r="AG293" s="159"/>
      <c r="AH293" s="316"/>
      <c r="AI293" s="135"/>
      <c r="AJ293" s="159"/>
      <c r="AK293" s="316"/>
      <c r="AL293" s="137"/>
      <c r="AM293" s="136"/>
      <c r="AO293" s="141"/>
      <c r="AP293" s="136"/>
    </row>
    <row r="294" spans="1:43">
      <c r="A294" s="254" t="s">
        <v>979</v>
      </c>
      <c r="B294" s="138"/>
      <c r="C294" s="159"/>
      <c r="D294" s="136"/>
      <c r="E294" s="135"/>
      <c r="F294" s="159"/>
      <c r="G294" s="229"/>
      <c r="H294" s="137"/>
      <c r="I294" s="136"/>
      <c r="K294" s="136"/>
      <c r="L294" s="136"/>
      <c r="P294" s="254" t="s">
        <v>979</v>
      </c>
      <c r="Q294" s="138"/>
      <c r="R294" s="159"/>
      <c r="S294" s="316"/>
      <c r="T294" s="135"/>
      <c r="U294" s="159"/>
      <c r="V294" s="316"/>
      <c r="W294" s="137"/>
      <c r="X294" s="136"/>
      <c r="Y294" s="136"/>
      <c r="Z294" s="136"/>
      <c r="AA294" s="136"/>
      <c r="AE294" s="254" t="s">
        <v>979</v>
      </c>
      <c r="AF294" s="138"/>
      <c r="AG294" s="159"/>
      <c r="AH294" s="316"/>
      <c r="AI294" s="135"/>
      <c r="AJ294" s="159"/>
      <c r="AK294" s="316"/>
      <c r="AL294" s="137"/>
      <c r="AM294" s="136"/>
      <c r="AO294" s="136"/>
      <c r="AP294" s="136"/>
    </row>
    <row r="295" spans="1:43">
      <c r="A295" s="254" t="s">
        <v>983</v>
      </c>
      <c r="B295" s="531" t="s">
        <v>984</v>
      </c>
      <c r="C295" s="205" t="s">
        <v>231</v>
      </c>
      <c r="D295" s="134" t="s">
        <v>1190</v>
      </c>
      <c r="E295" s="135">
        <f>'2567-ตรี'!H442</f>
        <v>0.75</v>
      </c>
      <c r="F295" s="205" t="s">
        <v>302</v>
      </c>
      <c r="G295" s="228" t="s">
        <v>1109</v>
      </c>
      <c r="H295" s="135">
        <f>'2567-ตรี'!H1328</f>
        <v>0.5</v>
      </c>
      <c r="I295" s="134"/>
      <c r="J295" s="215"/>
      <c r="K295" s="136"/>
      <c r="L295" s="134"/>
      <c r="M295" s="213"/>
      <c r="P295" s="254" t="s">
        <v>983</v>
      </c>
      <c r="Q295" s="531" t="s">
        <v>984</v>
      </c>
      <c r="R295" s="205"/>
      <c r="S295" s="300"/>
      <c r="T295" s="135"/>
      <c r="U295" s="205"/>
      <c r="V295" s="300"/>
      <c r="W295" s="135"/>
      <c r="X295" s="134"/>
      <c r="Y295" s="136"/>
      <c r="Z295" s="136"/>
      <c r="AA295" s="134"/>
      <c r="AB295" s="213"/>
      <c r="AE295" s="254" t="s">
        <v>983</v>
      </c>
      <c r="AF295" s="531" t="s">
        <v>984</v>
      </c>
      <c r="AG295" s="205"/>
      <c r="AH295" s="300"/>
      <c r="AI295" s="135"/>
      <c r="AJ295" s="205"/>
      <c r="AK295" s="300"/>
      <c r="AL295" s="135"/>
      <c r="AM295" s="134"/>
      <c r="AN295" s="215"/>
      <c r="AO295" s="136"/>
      <c r="AP295" s="134"/>
      <c r="AQ295" s="213"/>
    </row>
    <row r="296" spans="1:43">
      <c r="A296" s="254"/>
      <c r="B296" s="531"/>
      <c r="C296" s="205"/>
      <c r="D296" s="134"/>
      <c r="E296" s="135"/>
      <c r="F296" s="205" t="s">
        <v>462</v>
      </c>
      <c r="G296" s="134" t="s">
        <v>461</v>
      </c>
      <c r="H296" s="135">
        <f>'2567-ตรี'!H1129</f>
        <v>0.49994999999999995</v>
      </c>
      <c r="I296" s="134"/>
      <c r="J296" s="284"/>
      <c r="K296" s="136"/>
      <c r="L296" s="134"/>
      <c r="M296" s="214"/>
      <c r="P296" s="254"/>
      <c r="Q296" s="531"/>
      <c r="R296" s="205"/>
      <c r="S296" s="300"/>
      <c r="T296" s="135"/>
      <c r="U296" s="205"/>
      <c r="V296" s="300"/>
      <c r="W296" s="135"/>
      <c r="X296" s="134"/>
      <c r="Y296" s="136"/>
      <c r="Z296" s="136"/>
      <c r="AA296" s="134"/>
      <c r="AB296" s="214"/>
      <c r="AE296" s="254"/>
      <c r="AF296" s="531"/>
      <c r="AG296" s="205"/>
      <c r="AH296" s="300"/>
      <c r="AI296" s="135"/>
      <c r="AJ296" s="205"/>
      <c r="AK296" s="300"/>
      <c r="AL296" s="135"/>
      <c r="AM296" s="134"/>
      <c r="AN296" s="284"/>
      <c r="AO296" s="136"/>
      <c r="AP296" s="134"/>
      <c r="AQ296" s="214"/>
    </row>
    <row r="297" spans="1:43">
      <c r="A297" s="254"/>
      <c r="B297" s="531"/>
      <c r="C297" s="158"/>
      <c r="D297" s="134"/>
      <c r="E297" s="135"/>
      <c r="F297" s="205" t="s">
        <v>296</v>
      </c>
      <c r="G297" s="228" t="s">
        <v>1110</v>
      </c>
      <c r="H297" s="135">
        <f>'2567-ตรี'!H1437</f>
        <v>0.5</v>
      </c>
      <c r="I297" s="134"/>
      <c r="K297" s="136"/>
      <c r="L297" s="136"/>
      <c r="M297" s="214"/>
      <c r="P297" s="254"/>
      <c r="Q297" s="531"/>
      <c r="R297" s="158"/>
      <c r="S297" s="300"/>
      <c r="T297" s="135"/>
      <c r="U297" s="205"/>
      <c r="V297" s="300"/>
      <c r="W297" s="135"/>
      <c r="X297" s="134"/>
      <c r="Y297" s="136"/>
      <c r="Z297" s="136"/>
      <c r="AA297" s="136"/>
      <c r="AB297" s="214"/>
      <c r="AE297" s="254"/>
      <c r="AF297" s="531"/>
      <c r="AG297" s="158"/>
      <c r="AH297" s="300"/>
      <c r="AI297" s="135"/>
      <c r="AJ297" s="205"/>
      <c r="AK297" s="300"/>
      <c r="AL297" s="135"/>
      <c r="AM297" s="134"/>
      <c r="AO297" s="136"/>
      <c r="AP297" s="136"/>
      <c r="AQ297" s="214"/>
    </row>
    <row r="298" spans="1:43">
      <c r="A298" s="254"/>
      <c r="B298" s="531"/>
      <c r="C298" s="158"/>
      <c r="D298" s="136"/>
      <c r="E298" s="135"/>
      <c r="F298" s="158"/>
      <c r="G298" s="229"/>
      <c r="H298" s="137"/>
      <c r="I298" s="134"/>
      <c r="K298" s="136"/>
      <c r="L298" s="136"/>
      <c r="M298" s="214"/>
      <c r="P298" s="254"/>
      <c r="Q298" s="531"/>
      <c r="R298" s="158"/>
      <c r="S298" s="316"/>
      <c r="T298" s="135"/>
      <c r="U298" s="158"/>
      <c r="V298" s="316"/>
      <c r="W298" s="137"/>
      <c r="X298" s="134"/>
      <c r="Y298" s="136"/>
      <c r="Z298" s="136"/>
      <c r="AA298" s="136"/>
      <c r="AB298" s="214"/>
      <c r="AE298" s="254"/>
      <c r="AF298" s="531"/>
      <c r="AG298" s="158"/>
      <c r="AH298" s="316"/>
      <c r="AI298" s="135"/>
      <c r="AJ298" s="158"/>
      <c r="AK298" s="316"/>
      <c r="AL298" s="137"/>
      <c r="AM298" s="134"/>
      <c r="AO298" s="136"/>
      <c r="AP298" s="136"/>
      <c r="AQ298" s="214"/>
    </row>
    <row r="299" spans="1:43">
      <c r="A299" s="254"/>
      <c r="B299" s="531"/>
      <c r="C299" s="158"/>
      <c r="D299" s="235" t="s">
        <v>974</v>
      </c>
      <c r="E299" s="236">
        <f>SUM(E295:E298)</f>
        <v>0.75</v>
      </c>
      <c r="F299" s="237"/>
      <c r="G299" s="238" t="s">
        <v>974</v>
      </c>
      <c r="H299" s="236">
        <f>SUM(H295:H298)</f>
        <v>1.4999499999999999</v>
      </c>
      <c r="I299" s="134"/>
      <c r="J299" s="217">
        <f>SUM(E299,H299)</f>
        <v>2.2499500000000001</v>
      </c>
      <c r="K299" s="136">
        <f>IF(J299&gt;$G$3,1,(J299/$G$3))</f>
        <v>0.56248750000000003</v>
      </c>
      <c r="L299" s="134"/>
      <c r="M299" s="245" t="str">
        <f>IF(J299&gt;4,"Overloaded","OK")</f>
        <v>OK</v>
      </c>
      <c r="P299" s="254"/>
      <c r="Q299" s="531"/>
      <c r="R299" s="158"/>
      <c r="S299" s="367" t="s">
        <v>974</v>
      </c>
      <c r="T299" s="236">
        <f>SUM(T295:T298)</f>
        <v>0</v>
      </c>
      <c r="U299" s="237"/>
      <c r="V299" s="367" t="s">
        <v>974</v>
      </c>
      <c r="W299" s="236">
        <f>SUM(W295:W298)</f>
        <v>0</v>
      </c>
      <c r="X299" s="134"/>
      <c r="Y299" s="136">
        <f>SUM(T299,W299)</f>
        <v>0</v>
      </c>
      <c r="Z299" s="136">
        <f>IF(Y299&gt;$G$3,1,(Y299/$G$3))</f>
        <v>0</v>
      </c>
      <c r="AA299" s="134"/>
      <c r="AB299" s="245" t="str">
        <f>IF(Y299&gt;4,"Overloaded","OK")</f>
        <v>OK</v>
      </c>
      <c r="AE299" s="254"/>
      <c r="AF299" s="531"/>
      <c r="AG299" s="158"/>
      <c r="AH299" s="367" t="s">
        <v>974</v>
      </c>
      <c r="AI299" s="236">
        <f>SUM(AI295:AI298)</f>
        <v>0</v>
      </c>
      <c r="AJ299" s="237"/>
      <c r="AK299" s="367" t="s">
        <v>974</v>
      </c>
      <c r="AL299" s="236">
        <f>SUM(AL295:AL298)</f>
        <v>0</v>
      </c>
      <c r="AM299" s="134"/>
      <c r="AN299" s="217">
        <f>SUM(AI299,AL299)</f>
        <v>0</v>
      </c>
      <c r="AO299" s="136">
        <f>IF(AN299&gt;$G$3,1,(AN299/$G$3))</f>
        <v>0</v>
      </c>
      <c r="AP299" s="134"/>
      <c r="AQ299" s="245" t="str">
        <f>IF(AN299&gt;4,"Overloaded","OK")</f>
        <v>OK</v>
      </c>
    </row>
    <row r="300" spans="1:43">
      <c r="A300" s="254" t="s">
        <v>985</v>
      </c>
      <c r="B300" s="253" t="s">
        <v>980</v>
      </c>
      <c r="C300" s="158"/>
      <c r="D300" s="134"/>
      <c r="E300" s="135"/>
      <c r="F300" s="205" t="s">
        <v>434</v>
      </c>
      <c r="G300" s="228" t="s">
        <v>433</v>
      </c>
      <c r="H300" s="135">
        <f>'2567-ตรี'!H994</f>
        <v>0.3</v>
      </c>
      <c r="I300" s="134"/>
      <c r="J300" s="215"/>
      <c r="K300" s="136"/>
      <c r="L300" s="134"/>
      <c r="M300" s="213"/>
      <c r="P300" s="254" t="s">
        <v>985</v>
      </c>
      <c r="Q300" s="253" t="s">
        <v>980</v>
      </c>
      <c r="R300" s="205" t="s">
        <v>645</v>
      </c>
      <c r="S300" s="300" t="s">
        <v>644</v>
      </c>
      <c r="T300" s="135">
        <f>'2567-โท'!H57</f>
        <v>0.75</v>
      </c>
      <c r="U300" s="205"/>
      <c r="V300" s="300"/>
      <c r="W300" s="135"/>
      <c r="X300" s="134"/>
      <c r="Y300" s="136"/>
      <c r="Z300" s="136"/>
      <c r="AA300" s="134"/>
      <c r="AB300" s="213"/>
      <c r="AE300" s="254" t="s">
        <v>985</v>
      </c>
      <c r="AF300" s="253" t="s">
        <v>980</v>
      </c>
      <c r="AG300" s="158"/>
      <c r="AH300" s="300"/>
      <c r="AI300" s="135"/>
      <c r="AJ300" s="205"/>
      <c r="AK300" s="300"/>
      <c r="AL300" s="135"/>
      <c r="AM300" s="134"/>
      <c r="AN300" s="215"/>
      <c r="AO300" s="136"/>
      <c r="AP300" s="134"/>
      <c r="AQ300" s="213"/>
    </row>
    <row r="301" spans="1:43">
      <c r="A301" s="254"/>
      <c r="B301" s="253"/>
      <c r="C301" s="158"/>
      <c r="D301" s="134"/>
      <c r="E301" s="135"/>
      <c r="F301" s="205" t="s">
        <v>276</v>
      </c>
      <c r="G301" s="228" t="s">
        <v>1189</v>
      </c>
      <c r="H301" s="135">
        <f>'2567-ตรี'!H1229</f>
        <v>0.125</v>
      </c>
      <c r="I301" s="134"/>
      <c r="J301" s="284"/>
      <c r="K301" s="136"/>
      <c r="L301" s="134"/>
      <c r="M301" s="214"/>
      <c r="P301" s="254"/>
      <c r="Q301" s="253"/>
      <c r="R301" s="158"/>
      <c r="S301" s="300"/>
      <c r="T301" s="135"/>
      <c r="U301" s="205"/>
      <c r="V301" s="300"/>
      <c r="W301" s="135"/>
      <c r="X301" s="134"/>
      <c r="Y301" s="136"/>
      <c r="Z301" s="136"/>
      <c r="AA301" s="134"/>
      <c r="AB301" s="214"/>
      <c r="AE301" s="254"/>
      <c r="AF301" s="253"/>
      <c r="AG301" s="158"/>
      <c r="AH301" s="300"/>
      <c r="AI301" s="135"/>
      <c r="AJ301" s="205"/>
      <c r="AK301" s="300"/>
      <c r="AL301" s="135"/>
      <c r="AM301" s="134"/>
      <c r="AN301" s="284"/>
      <c r="AO301" s="136"/>
      <c r="AP301" s="134"/>
      <c r="AQ301" s="214"/>
    </row>
    <row r="302" spans="1:43">
      <c r="A302" s="254"/>
      <c r="B302" s="253"/>
      <c r="C302" s="158"/>
      <c r="D302" s="136"/>
      <c r="E302" s="135"/>
      <c r="F302" s="205" t="s">
        <v>541</v>
      </c>
      <c r="G302" s="229" t="s">
        <v>1188</v>
      </c>
      <c r="H302" s="137">
        <f>'2567-ตรี'!H1371</f>
        <v>0.3</v>
      </c>
      <c r="I302" s="134"/>
      <c r="K302" s="136"/>
      <c r="L302" s="136"/>
      <c r="M302" s="214"/>
      <c r="P302" s="254"/>
      <c r="Q302" s="253"/>
      <c r="R302" s="158"/>
      <c r="S302" s="316"/>
      <c r="T302" s="135"/>
      <c r="U302" s="205"/>
      <c r="V302" s="316"/>
      <c r="W302" s="137"/>
      <c r="X302" s="134"/>
      <c r="Y302" s="136"/>
      <c r="Z302" s="136"/>
      <c r="AA302" s="136"/>
      <c r="AB302" s="214"/>
      <c r="AE302" s="254"/>
      <c r="AF302" s="253"/>
      <c r="AG302" s="158"/>
      <c r="AH302" s="316"/>
      <c r="AI302" s="135"/>
      <c r="AJ302" s="205"/>
      <c r="AK302" s="316"/>
      <c r="AL302" s="137"/>
      <c r="AM302" s="134"/>
      <c r="AO302" s="136"/>
      <c r="AP302" s="136"/>
      <c r="AQ302" s="214"/>
    </row>
    <row r="303" spans="1:43">
      <c r="A303" s="254"/>
      <c r="B303" s="253"/>
      <c r="C303" s="158"/>
      <c r="D303" s="136"/>
      <c r="E303" s="135"/>
      <c r="F303" s="158"/>
      <c r="G303" s="229"/>
      <c r="H303" s="137"/>
      <c r="I303" s="134"/>
      <c r="K303" s="136"/>
      <c r="L303" s="136"/>
      <c r="M303" s="214"/>
      <c r="P303" s="254"/>
      <c r="Q303" s="253"/>
      <c r="R303" s="158"/>
      <c r="S303" s="316"/>
      <c r="T303" s="135"/>
      <c r="U303" s="158"/>
      <c r="V303" s="316"/>
      <c r="W303" s="137"/>
      <c r="X303" s="134"/>
      <c r="Y303" s="136"/>
      <c r="Z303" s="136"/>
      <c r="AA303" s="136"/>
      <c r="AB303" s="214"/>
      <c r="AE303" s="254"/>
      <c r="AF303" s="253"/>
      <c r="AG303" s="158"/>
      <c r="AH303" s="316"/>
      <c r="AI303" s="135"/>
      <c r="AJ303" s="158"/>
      <c r="AK303" s="316"/>
      <c r="AL303" s="137"/>
      <c r="AM303" s="134"/>
      <c r="AO303" s="136"/>
      <c r="AP303" s="136"/>
      <c r="AQ303" s="214"/>
    </row>
    <row r="304" spans="1:43">
      <c r="A304" s="254"/>
      <c r="B304" s="253"/>
      <c r="C304" s="158"/>
      <c r="D304" s="235" t="s">
        <v>974</v>
      </c>
      <c r="E304" s="236">
        <f>SUM(E300:E302)</f>
        <v>0</v>
      </c>
      <c r="F304" s="237"/>
      <c r="G304" s="238" t="s">
        <v>974</v>
      </c>
      <c r="H304" s="236">
        <f>SUM(H300:H302)</f>
        <v>0.72499999999999998</v>
      </c>
      <c r="I304" s="134"/>
      <c r="J304" s="217">
        <f>SUM(E304,H304)</f>
        <v>0.72499999999999998</v>
      </c>
      <c r="K304" s="136">
        <f>IF(J304&gt;$G$3,1,(J304/$G$3))</f>
        <v>0.18124999999999999</v>
      </c>
      <c r="L304" s="134"/>
      <c r="M304" s="289" t="str">
        <f>IF(J304&gt;4,"Overloaded","OK")</f>
        <v>OK</v>
      </c>
      <c r="P304" s="254"/>
      <c r="Q304" s="253"/>
      <c r="R304" s="158"/>
      <c r="S304" s="367" t="s">
        <v>974</v>
      </c>
      <c r="T304" s="236">
        <f>SUM(T300:T302)</f>
        <v>0.75</v>
      </c>
      <c r="U304" s="237"/>
      <c r="V304" s="367" t="s">
        <v>974</v>
      </c>
      <c r="W304" s="236">
        <f>SUM(W300:W302)</f>
        <v>0</v>
      </c>
      <c r="X304" s="134"/>
      <c r="Y304" s="136">
        <f>SUM(T304,W304)</f>
        <v>0.75</v>
      </c>
      <c r="Z304" s="136">
        <f>IF(Y304&gt;$G$3,1,(Y304/$G$3))</f>
        <v>0.1875</v>
      </c>
      <c r="AA304" s="134"/>
      <c r="AB304" s="289" t="str">
        <f>IF(Y304&gt;4,"Overloaded","OK")</f>
        <v>OK</v>
      </c>
      <c r="AE304" s="254"/>
      <c r="AF304" s="253"/>
      <c r="AG304" s="158"/>
      <c r="AH304" s="367" t="s">
        <v>974</v>
      </c>
      <c r="AI304" s="236">
        <f>SUM(AI300:AI302)</f>
        <v>0</v>
      </c>
      <c r="AJ304" s="237"/>
      <c r="AK304" s="367" t="s">
        <v>974</v>
      </c>
      <c r="AL304" s="236">
        <f>SUM(AL300:AL302)</f>
        <v>0</v>
      </c>
      <c r="AM304" s="134"/>
      <c r="AN304" s="217">
        <f>SUM(AI304,AL304)</f>
        <v>0</v>
      </c>
      <c r="AO304" s="136">
        <f>IF(AN304&gt;$G$3,1,(AN304/$G$3))</f>
        <v>0</v>
      </c>
      <c r="AP304" s="134"/>
      <c r="AQ304" s="289" t="str">
        <f>IF(AN304&gt;4,"Overloaded","OK")</f>
        <v>OK</v>
      </c>
    </row>
    <row r="305" spans="1:43">
      <c r="A305" s="254" t="s">
        <v>986</v>
      </c>
      <c r="B305" s="253" t="s">
        <v>980</v>
      </c>
      <c r="C305" s="163" t="s">
        <v>97</v>
      </c>
      <c r="D305" s="134" t="s">
        <v>1132</v>
      </c>
      <c r="E305" s="135">
        <f>'2567-ตรี'!H821</f>
        <v>0.25</v>
      </c>
      <c r="F305" s="205" t="s">
        <v>438</v>
      </c>
      <c r="G305" s="228" t="s">
        <v>437</v>
      </c>
      <c r="H305" s="135">
        <f>'2567-ตรี'!H1073</f>
        <v>0.25005000000000005</v>
      </c>
      <c r="I305" s="134"/>
      <c r="J305" s="215"/>
      <c r="K305" s="136"/>
      <c r="L305" s="134"/>
      <c r="M305" s="213"/>
      <c r="P305" s="254" t="s">
        <v>986</v>
      </c>
      <c r="Q305" s="253" t="s">
        <v>980</v>
      </c>
      <c r="R305" s="163"/>
      <c r="S305" s="300"/>
      <c r="T305" s="135"/>
      <c r="U305" s="205"/>
      <c r="V305" s="300"/>
      <c r="W305" s="135"/>
      <c r="X305" s="134"/>
      <c r="Y305" s="136"/>
      <c r="Z305" s="136"/>
      <c r="AA305" s="134"/>
      <c r="AB305" s="213"/>
      <c r="AE305" s="254" t="s">
        <v>986</v>
      </c>
      <c r="AF305" s="253" t="s">
        <v>980</v>
      </c>
      <c r="AG305" s="163"/>
      <c r="AH305" s="300"/>
      <c r="AI305" s="135"/>
      <c r="AJ305" s="205"/>
      <c r="AK305" s="300"/>
      <c r="AL305" s="135"/>
      <c r="AM305" s="134"/>
      <c r="AN305" s="215"/>
      <c r="AO305" s="136"/>
      <c r="AP305" s="134"/>
      <c r="AQ305" s="213"/>
    </row>
    <row r="306" spans="1:43">
      <c r="A306" s="254"/>
      <c r="B306" s="253"/>
      <c r="C306" s="163"/>
      <c r="D306" s="134"/>
      <c r="E306" s="135"/>
      <c r="F306" s="158"/>
      <c r="G306" s="228"/>
      <c r="H306" s="135"/>
      <c r="I306" s="134"/>
      <c r="J306" s="284"/>
      <c r="K306" s="136"/>
      <c r="L306" s="134"/>
      <c r="M306" s="214"/>
      <c r="P306" s="254"/>
      <c r="Q306" s="253"/>
      <c r="R306" s="163"/>
      <c r="S306" s="300"/>
      <c r="T306" s="135"/>
      <c r="U306" s="158"/>
      <c r="V306" s="300"/>
      <c r="W306" s="135"/>
      <c r="X306" s="134"/>
      <c r="Y306" s="136"/>
      <c r="Z306" s="136"/>
      <c r="AA306" s="134"/>
      <c r="AB306" s="214"/>
      <c r="AE306" s="254"/>
      <c r="AF306" s="253"/>
      <c r="AG306" s="163"/>
      <c r="AH306" s="300"/>
      <c r="AI306" s="135"/>
      <c r="AJ306" s="158"/>
      <c r="AK306" s="300"/>
      <c r="AL306" s="135"/>
      <c r="AM306" s="134"/>
      <c r="AN306" s="284"/>
      <c r="AO306" s="136"/>
      <c r="AP306" s="134"/>
      <c r="AQ306" s="214"/>
    </row>
    <row r="307" spans="1:43">
      <c r="A307" s="254"/>
      <c r="B307" s="253"/>
      <c r="C307" s="158"/>
      <c r="D307" s="136"/>
      <c r="E307" s="135"/>
      <c r="F307" s="158"/>
      <c r="G307" s="229"/>
      <c r="H307" s="137"/>
      <c r="I307" s="134"/>
      <c r="K307" s="136"/>
      <c r="L307" s="136"/>
      <c r="M307" s="214"/>
      <c r="P307" s="254"/>
      <c r="Q307" s="253"/>
      <c r="R307" s="158"/>
      <c r="S307" s="316"/>
      <c r="T307" s="135"/>
      <c r="U307" s="158"/>
      <c r="V307" s="316"/>
      <c r="W307" s="137"/>
      <c r="X307" s="134"/>
      <c r="Y307" s="136"/>
      <c r="Z307" s="136"/>
      <c r="AA307" s="136"/>
      <c r="AB307" s="214"/>
      <c r="AE307" s="254"/>
      <c r="AF307" s="253"/>
      <c r="AG307" s="158"/>
      <c r="AH307" s="316"/>
      <c r="AI307" s="135"/>
      <c r="AJ307" s="158"/>
      <c r="AK307" s="316"/>
      <c r="AL307" s="137"/>
      <c r="AM307" s="134"/>
      <c r="AO307" s="136"/>
      <c r="AP307" s="136"/>
      <c r="AQ307" s="214"/>
    </row>
    <row r="308" spans="1:43">
      <c r="A308" s="254"/>
      <c r="B308" s="253"/>
      <c r="C308" s="158"/>
      <c r="D308" s="235" t="s">
        <v>974</v>
      </c>
      <c r="E308" s="236">
        <f>SUM(E305:E307)</f>
        <v>0.25</v>
      </c>
      <c r="F308" s="237"/>
      <c r="G308" s="238" t="s">
        <v>974</v>
      </c>
      <c r="H308" s="236">
        <f>SUM(H305:H307)</f>
        <v>0.25005000000000005</v>
      </c>
      <c r="I308" s="134"/>
      <c r="J308" s="217">
        <f>SUM(E308,H308)</f>
        <v>0.50005000000000011</v>
      </c>
      <c r="K308" s="136">
        <f>IF(J308&gt;$G$3,1,(J308/$G$3))</f>
        <v>0.12501250000000003</v>
      </c>
      <c r="L308" s="134"/>
      <c r="M308" s="288" t="str">
        <f>IF(J308&gt;4,"Overloaded","OK")</f>
        <v>OK</v>
      </c>
      <c r="P308" s="254"/>
      <c r="Q308" s="253"/>
      <c r="R308" s="158"/>
      <c r="S308" s="367" t="s">
        <v>974</v>
      </c>
      <c r="T308" s="236">
        <f>SUM(T305:T307)</f>
        <v>0</v>
      </c>
      <c r="U308" s="237"/>
      <c r="V308" s="367" t="s">
        <v>974</v>
      </c>
      <c r="W308" s="236">
        <f>SUM(W305:W307)</f>
        <v>0</v>
      </c>
      <c r="X308" s="134"/>
      <c r="Y308" s="136">
        <f>SUM(T308,W308)</f>
        <v>0</v>
      </c>
      <c r="Z308" s="136">
        <f>IF(Y308&gt;$G$3,1,(Y308/$G$3))</f>
        <v>0</v>
      </c>
      <c r="AA308" s="134"/>
      <c r="AB308" s="288" t="str">
        <f>IF(Y308&gt;4,"Overloaded","OK")</f>
        <v>OK</v>
      </c>
      <c r="AE308" s="254"/>
      <c r="AF308" s="253"/>
      <c r="AG308" s="158"/>
      <c r="AH308" s="367" t="s">
        <v>974</v>
      </c>
      <c r="AI308" s="236">
        <f>SUM(AI305:AI307)</f>
        <v>0</v>
      </c>
      <c r="AJ308" s="237"/>
      <c r="AK308" s="367" t="s">
        <v>974</v>
      </c>
      <c r="AL308" s="236">
        <f>SUM(AL305:AL307)</f>
        <v>0</v>
      </c>
      <c r="AM308" s="134"/>
      <c r="AN308" s="217">
        <f>SUM(AI308,AL308)</f>
        <v>0</v>
      </c>
      <c r="AO308" s="136">
        <f>IF(AN308&gt;$G$3,1,(AN308/$G$3))</f>
        <v>0</v>
      </c>
      <c r="AP308" s="134"/>
      <c r="AQ308" s="288" t="str">
        <f>IF(AN308&gt;4,"Overloaded","OK")</f>
        <v>OK</v>
      </c>
    </row>
    <row r="309" spans="1:43">
      <c r="A309" s="254" t="s">
        <v>982</v>
      </c>
      <c r="B309" s="253" t="s">
        <v>980</v>
      </c>
      <c r="C309" s="158"/>
      <c r="D309" s="134"/>
      <c r="E309" s="135"/>
      <c r="F309" s="205" t="s">
        <v>438</v>
      </c>
      <c r="G309" s="228" t="s">
        <v>437</v>
      </c>
      <c r="H309" s="135">
        <f>'2567-ตรี'!H1074</f>
        <v>0.25005000000000005</v>
      </c>
      <c r="I309" s="134"/>
      <c r="J309" s="215"/>
      <c r="K309" s="136"/>
      <c r="L309" s="134"/>
      <c r="M309" s="213"/>
      <c r="P309" s="254" t="s">
        <v>982</v>
      </c>
      <c r="Q309" s="253" t="s">
        <v>980</v>
      </c>
      <c r="R309" s="317" t="s">
        <v>624</v>
      </c>
      <c r="S309" s="300" t="s">
        <v>1332</v>
      </c>
      <c r="T309" s="135">
        <f>'2567-โท'!H282</f>
        <v>1</v>
      </c>
      <c r="U309" s="205"/>
      <c r="V309" s="300"/>
      <c r="W309" s="135"/>
      <c r="X309" s="134"/>
      <c r="Y309" s="136"/>
      <c r="Z309" s="136"/>
      <c r="AA309" s="134"/>
      <c r="AB309" s="213"/>
      <c r="AE309" s="254" t="s">
        <v>982</v>
      </c>
      <c r="AF309" s="253" t="s">
        <v>980</v>
      </c>
      <c r="AG309" s="158"/>
      <c r="AH309" s="300"/>
      <c r="AI309" s="135"/>
      <c r="AJ309" s="205"/>
      <c r="AK309" s="300"/>
      <c r="AL309" s="135"/>
      <c r="AM309" s="134"/>
      <c r="AN309" s="215"/>
      <c r="AO309" s="136"/>
      <c r="AP309" s="134"/>
      <c r="AQ309" s="213"/>
    </row>
    <row r="310" spans="1:43">
      <c r="A310" s="254"/>
      <c r="B310" s="253"/>
      <c r="C310" s="158"/>
      <c r="D310" s="136"/>
      <c r="E310" s="135"/>
      <c r="F310" s="158"/>
      <c r="G310" s="229"/>
      <c r="H310" s="137"/>
      <c r="I310" s="134"/>
      <c r="K310" s="136"/>
      <c r="L310" s="136"/>
      <c r="M310" s="214"/>
      <c r="P310" s="205"/>
      <c r="Q310" s="300"/>
      <c r="R310" s="158"/>
      <c r="S310" s="316"/>
      <c r="T310" s="135"/>
      <c r="U310" s="158"/>
      <c r="V310" s="316"/>
      <c r="W310" s="137"/>
      <c r="X310" s="134"/>
      <c r="Y310" s="136"/>
      <c r="Z310" s="136"/>
      <c r="AA310" s="136"/>
      <c r="AB310" s="214"/>
      <c r="AE310" s="254"/>
      <c r="AF310" s="253"/>
      <c r="AG310" s="158"/>
      <c r="AH310" s="316"/>
      <c r="AI310" s="135"/>
      <c r="AJ310" s="158"/>
      <c r="AK310" s="316"/>
      <c r="AL310" s="137"/>
      <c r="AM310" s="134"/>
      <c r="AO310" s="136"/>
      <c r="AP310" s="136"/>
      <c r="AQ310" s="214"/>
    </row>
    <row r="311" spans="1:43">
      <c r="A311" s="254"/>
      <c r="B311" s="253"/>
      <c r="C311" s="158"/>
      <c r="D311" s="235" t="s">
        <v>974</v>
      </c>
      <c r="E311" s="236">
        <f>SUM(E309:E310)</f>
        <v>0</v>
      </c>
      <c r="F311" s="237"/>
      <c r="G311" s="238" t="s">
        <v>974</v>
      </c>
      <c r="H311" s="236">
        <f>SUM(H309:H310)</f>
        <v>0.25005000000000005</v>
      </c>
      <c r="I311" s="134"/>
      <c r="J311" s="217">
        <f>SUM(E311,H311)</f>
        <v>0.25005000000000005</v>
      </c>
      <c r="K311" s="136">
        <f>IF(J311&gt;$G$3,1,(J311/$G$3))</f>
        <v>6.2512500000000013E-2</v>
      </c>
      <c r="L311" s="134"/>
      <c r="M311" s="288" t="str">
        <f>IF(J311&gt;4,"Overloaded","OK")</f>
        <v>OK</v>
      </c>
      <c r="P311" s="254"/>
      <c r="Q311" s="253"/>
      <c r="R311" s="158"/>
      <c r="S311" s="367" t="s">
        <v>974</v>
      </c>
      <c r="T311" s="236">
        <f>SUM(T309:T310)</f>
        <v>1</v>
      </c>
      <c r="U311" s="237"/>
      <c r="V311" s="367" t="s">
        <v>974</v>
      </c>
      <c r="W311" s="236">
        <f>SUM(W309:W310)</f>
        <v>0</v>
      </c>
      <c r="X311" s="134"/>
      <c r="Y311" s="136">
        <f>SUM(T311,W311)</f>
        <v>1</v>
      </c>
      <c r="Z311" s="136">
        <f>IF(Y311&gt;$G$3,1,(Y311/$G$3))</f>
        <v>0.25</v>
      </c>
      <c r="AA311" s="134"/>
      <c r="AB311" s="288" t="str">
        <f>IF(Y311&gt;4,"Overloaded","OK")</f>
        <v>OK</v>
      </c>
      <c r="AE311" s="254"/>
      <c r="AF311" s="253"/>
      <c r="AG311" s="158"/>
      <c r="AH311" s="367" t="s">
        <v>974</v>
      </c>
      <c r="AI311" s="236">
        <f>SUM(AI309:AI310)</f>
        <v>0</v>
      </c>
      <c r="AJ311" s="237"/>
      <c r="AK311" s="367" t="s">
        <v>974</v>
      </c>
      <c r="AL311" s="236">
        <f>SUM(AL309:AL310)</f>
        <v>0</v>
      </c>
      <c r="AM311" s="134"/>
      <c r="AN311" s="217">
        <f>SUM(AI311,AL311)</f>
        <v>0</v>
      </c>
      <c r="AO311" s="136">
        <f>IF(AN311&gt;$G$3,1,(AN311/$G$3))</f>
        <v>0</v>
      </c>
      <c r="AP311" s="134"/>
      <c r="AQ311" s="288" t="str">
        <f>IF(AN311&gt;4,"Overloaded","OK")</f>
        <v>OK</v>
      </c>
    </row>
    <row r="312" spans="1:43">
      <c r="A312" s="254" t="s">
        <v>45</v>
      </c>
      <c r="B312" s="253" t="s">
        <v>980</v>
      </c>
      <c r="C312" s="158"/>
      <c r="D312" s="134"/>
      <c r="E312" s="135"/>
      <c r="F312" s="205" t="s">
        <v>276</v>
      </c>
      <c r="G312" s="228" t="s">
        <v>275</v>
      </c>
      <c r="H312" s="135">
        <f>'2567-ตรี'!H1232</f>
        <v>0.125</v>
      </c>
      <c r="I312" s="134"/>
      <c r="J312" s="215"/>
      <c r="K312" s="136"/>
      <c r="L312" s="134"/>
      <c r="M312" s="213"/>
      <c r="P312" s="254" t="s">
        <v>45</v>
      </c>
      <c r="Q312" s="253" t="s">
        <v>980</v>
      </c>
      <c r="R312" s="158"/>
      <c r="S312" s="300"/>
      <c r="T312" s="135"/>
      <c r="U312" s="205"/>
      <c r="V312" s="300"/>
      <c r="W312" s="135"/>
      <c r="X312" s="134"/>
      <c r="Y312" s="136"/>
      <c r="Z312" s="136"/>
      <c r="AA312" s="134"/>
      <c r="AB312" s="213"/>
      <c r="AE312" s="254" t="s">
        <v>45</v>
      </c>
      <c r="AF312" s="253" t="s">
        <v>980</v>
      </c>
      <c r="AG312" s="158"/>
      <c r="AH312" s="300"/>
      <c r="AI312" s="135"/>
      <c r="AJ312" s="205"/>
      <c r="AK312" s="300"/>
      <c r="AL312" s="135"/>
      <c r="AM312" s="134"/>
      <c r="AN312" s="215"/>
      <c r="AO312" s="136"/>
      <c r="AP312" s="134"/>
      <c r="AQ312" s="213"/>
    </row>
    <row r="313" spans="1:43">
      <c r="A313" s="254"/>
      <c r="B313" s="253"/>
      <c r="C313" s="158"/>
      <c r="D313" s="136"/>
      <c r="E313" s="135"/>
      <c r="F313" s="158"/>
      <c r="G313" s="229"/>
      <c r="H313" s="137"/>
      <c r="I313" s="134"/>
      <c r="K313" s="136"/>
      <c r="L313" s="136"/>
      <c r="M313" s="214"/>
      <c r="P313" s="254"/>
      <c r="Q313" s="253"/>
      <c r="R313" s="158"/>
      <c r="S313" s="316"/>
      <c r="T313" s="135"/>
      <c r="U313" s="158"/>
      <c r="V313" s="316"/>
      <c r="W313" s="137"/>
      <c r="X313" s="134"/>
      <c r="Y313" s="136"/>
      <c r="Z313" s="136"/>
      <c r="AA313" s="136"/>
      <c r="AB313" s="214"/>
      <c r="AE313" s="254"/>
      <c r="AF313" s="253"/>
      <c r="AG313" s="158"/>
      <c r="AH313" s="316"/>
      <c r="AI313" s="135"/>
      <c r="AJ313" s="158"/>
      <c r="AK313" s="316"/>
      <c r="AL313" s="137"/>
      <c r="AM313" s="134"/>
      <c r="AO313" s="136"/>
      <c r="AP313" s="136"/>
      <c r="AQ313" s="214"/>
    </row>
    <row r="314" spans="1:43">
      <c r="A314" s="254"/>
      <c r="B314" s="253"/>
      <c r="C314" s="158"/>
      <c r="D314" s="235" t="s">
        <v>974</v>
      </c>
      <c r="E314" s="236">
        <f>SUM(E312:E313)</f>
        <v>0</v>
      </c>
      <c r="F314" s="237"/>
      <c r="G314" s="238" t="s">
        <v>974</v>
      </c>
      <c r="H314" s="236">
        <f>SUM(H312:H313)</f>
        <v>0.125</v>
      </c>
      <c r="I314" s="134"/>
      <c r="J314" s="216">
        <f>SUM(E314,H314)</f>
        <v>0.125</v>
      </c>
      <c r="K314" s="136">
        <f>IF(J314&gt;$G$3,1,(J314/$G$3))</f>
        <v>3.125E-2</v>
      </c>
      <c r="L314" s="134"/>
      <c r="M314" s="288" t="str">
        <f>IF(J314&gt;4,"Overloaded","OK")</f>
        <v>OK</v>
      </c>
      <c r="P314" s="254"/>
      <c r="Q314" s="253"/>
      <c r="R314" s="158"/>
      <c r="S314" s="367" t="s">
        <v>974</v>
      </c>
      <c r="T314" s="236">
        <f>SUM(T312:T313)</f>
        <v>0</v>
      </c>
      <c r="U314" s="237"/>
      <c r="V314" s="367" t="s">
        <v>974</v>
      </c>
      <c r="W314" s="236">
        <f>SUM(W312:W313)</f>
        <v>0</v>
      </c>
      <c r="X314" s="134"/>
      <c r="Y314" s="293">
        <f>SUM(T314,W314)</f>
        <v>0</v>
      </c>
      <c r="Z314" s="136">
        <f>IF(Y314&gt;$G$3,1,(Y314/$G$3))</f>
        <v>0</v>
      </c>
      <c r="AA314" s="134"/>
      <c r="AB314" s="288" t="str">
        <f>IF(Y314&gt;4,"Overloaded","OK")</f>
        <v>OK</v>
      </c>
      <c r="AE314" s="254"/>
      <c r="AF314" s="253"/>
      <c r="AG314" s="158"/>
      <c r="AH314" s="367" t="s">
        <v>974</v>
      </c>
      <c r="AI314" s="236">
        <f>SUM(AI312:AI313)</f>
        <v>0</v>
      </c>
      <c r="AJ314" s="237"/>
      <c r="AK314" s="367" t="s">
        <v>974</v>
      </c>
      <c r="AL314" s="236">
        <f>SUM(AL312:AL313)</f>
        <v>0</v>
      </c>
      <c r="AM314" s="134"/>
      <c r="AN314" s="216">
        <f>SUM(AI314,AL314)</f>
        <v>0</v>
      </c>
      <c r="AO314" s="136">
        <f>IF(AN314&gt;$G$3,1,(AN314/$G$3))</f>
        <v>0</v>
      </c>
      <c r="AP314" s="134"/>
      <c r="AQ314" s="288" t="str">
        <f>IF(AN314&gt;4,"Overloaded","OK")</f>
        <v>OK</v>
      </c>
    </row>
    <row r="315" spans="1:43">
      <c r="A315" s="254" t="s">
        <v>555</v>
      </c>
      <c r="B315" s="253" t="s">
        <v>980</v>
      </c>
      <c r="C315" s="158"/>
      <c r="D315" s="134"/>
      <c r="E315" s="135"/>
      <c r="F315" s="205" t="s">
        <v>554</v>
      </c>
      <c r="G315" s="228" t="s">
        <v>1238</v>
      </c>
      <c r="H315" s="135">
        <f>'2567-ตรี'!H1431</f>
        <v>1.5</v>
      </c>
      <c r="I315" s="134"/>
      <c r="J315" s="215"/>
      <c r="K315" s="136"/>
      <c r="L315" s="134"/>
      <c r="M315" s="213"/>
      <c r="P315" s="254" t="s">
        <v>555</v>
      </c>
      <c r="Q315" s="253" t="s">
        <v>980</v>
      </c>
      <c r="R315" s="158"/>
      <c r="S315" s="300"/>
      <c r="T315" s="135"/>
      <c r="U315" s="205"/>
      <c r="V315" s="300"/>
      <c r="W315" s="135"/>
      <c r="X315" s="134"/>
      <c r="Y315" s="136"/>
      <c r="Z315" s="136"/>
      <c r="AA315" s="134"/>
      <c r="AB315" s="213"/>
      <c r="AE315" s="254" t="s">
        <v>555</v>
      </c>
      <c r="AF315" s="253" t="s">
        <v>980</v>
      </c>
      <c r="AG315" s="158"/>
      <c r="AH315" s="300"/>
      <c r="AI315" s="135"/>
      <c r="AJ315" s="205"/>
      <c r="AK315" s="300"/>
      <c r="AL315" s="135"/>
      <c r="AM315" s="134"/>
      <c r="AN315" s="215"/>
      <c r="AO315" s="136"/>
      <c r="AP315" s="134"/>
      <c r="AQ315" s="213"/>
    </row>
    <row r="316" spans="1:43">
      <c r="A316" s="254"/>
      <c r="B316" s="253"/>
      <c r="C316" s="158"/>
      <c r="D316" s="136"/>
      <c r="E316" s="135"/>
      <c r="F316" s="158"/>
      <c r="G316" s="229"/>
      <c r="H316" s="137"/>
      <c r="I316" s="134"/>
      <c r="K316" s="136"/>
      <c r="L316" s="136"/>
      <c r="M316" s="214"/>
      <c r="P316" s="254"/>
      <c r="Q316" s="253"/>
      <c r="R316" s="158"/>
      <c r="S316" s="316"/>
      <c r="T316" s="135"/>
      <c r="U316" s="158"/>
      <c r="V316" s="316"/>
      <c r="W316" s="137"/>
      <c r="X316" s="134"/>
      <c r="Y316" s="136"/>
      <c r="Z316" s="136"/>
      <c r="AA316" s="136"/>
      <c r="AB316" s="214"/>
      <c r="AE316" s="254"/>
      <c r="AF316" s="253"/>
      <c r="AG316" s="158"/>
      <c r="AH316" s="316"/>
      <c r="AI316" s="135"/>
      <c r="AJ316" s="158"/>
      <c r="AK316" s="316"/>
      <c r="AL316" s="137"/>
      <c r="AM316" s="134"/>
      <c r="AO316" s="136"/>
      <c r="AP316" s="136"/>
      <c r="AQ316" s="214"/>
    </row>
    <row r="317" spans="1:43">
      <c r="A317" s="254"/>
      <c r="B317" s="253"/>
      <c r="C317" s="158"/>
      <c r="D317" s="235" t="s">
        <v>974</v>
      </c>
      <c r="E317" s="236">
        <f>SUM(E315:E316)</f>
        <v>0</v>
      </c>
      <c r="F317" s="237"/>
      <c r="G317" s="238" t="s">
        <v>974</v>
      </c>
      <c r="H317" s="236">
        <f>SUM(H315:H316)</f>
        <v>1.5</v>
      </c>
      <c r="I317" s="134"/>
      <c r="J317" s="216">
        <f>SUM(E317,H317)</f>
        <v>1.5</v>
      </c>
      <c r="K317" s="136">
        <f>IF(J317&gt;$G$3,1,(J317/$G$3))</f>
        <v>0.375</v>
      </c>
      <c r="L317" s="134"/>
      <c r="M317" s="288" t="str">
        <f>IF(J317&gt;4,"Overloaded","OK")</f>
        <v>OK</v>
      </c>
      <c r="P317" s="254"/>
      <c r="Q317" s="253"/>
      <c r="R317" s="158"/>
      <c r="S317" s="367" t="s">
        <v>974</v>
      </c>
      <c r="T317" s="236">
        <f>SUM(T315:T316)</f>
        <v>0</v>
      </c>
      <c r="U317" s="237"/>
      <c r="V317" s="367" t="s">
        <v>974</v>
      </c>
      <c r="W317" s="236">
        <f>SUM(W315:W316)</f>
        <v>0</v>
      </c>
      <c r="X317" s="134"/>
      <c r="Y317" s="293">
        <f>SUM(T317,W317)</f>
        <v>0</v>
      </c>
      <c r="Z317" s="136">
        <f>IF(Y317&gt;$G$3,1,(Y317/$G$3))</f>
        <v>0</v>
      </c>
      <c r="AA317" s="134"/>
      <c r="AB317" s="288" t="str">
        <f>IF(Y317&gt;4,"Overloaded","OK")</f>
        <v>OK</v>
      </c>
      <c r="AE317" s="254"/>
      <c r="AF317" s="253"/>
      <c r="AG317" s="158"/>
      <c r="AH317" s="367" t="s">
        <v>974</v>
      </c>
      <c r="AI317" s="236">
        <f>SUM(AI315:AI316)</f>
        <v>0</v>
      </c>
      <c r="AJ317" s="237"/>
      <c r="AK317" s="367" t="s">
        <v>974</v>
      </c>
      <c r="AL317" s="236">
        <f>SUM(AL315:AL316)</f>
        <v>0</v>
      </c>
      <c r="AM317" s="134"/>
      <c r="AN317" s="216">
        <f>SUM(AI317,AL317)</f>
        <v>0</v>
      </c>
      <c r="AO317" s="136">
        <f>IF(AN317&gt;$G$3,1,(AN317/$G$3))</f>
        <v>0</v>
      </c>
      <c r="AP317" s="134"/>
      <c r="AQ317" s="288" t="str">
        <f>IF(AN317&gt;4,"Overloaded","OK")</f>
        <v>OK</v>
      </c>
    </row>
    <row r="320" spans="1:43">
      <c r="J320" s="146" t="s">
        <v>975</v>
      </c>
      <c r="K320" s="146">
        <f>SUM(K295:K319)</f>
        <v>1.3375125000000001</v>
      </c>
      <c r="M320" s="212" t="s">
        <v>987</v>
      </c>
      <c r="Y320" s="146" t="s">
        <v>975</v>
      </c>
      <c r="Z320" s="146"/>
      <c r="AB320" s="212" t="s">
        <v>987</v>
      </c>
      <c r="AN320" s="146" t="s">
        <v>975</v>
      </c>
      <c r="AO320" s="146">
        <f>SUM(AO295:AO319)</f>
        <v>0</v>
      </c>
      <c r="AQ320" s="212" t="s">
        <v>987</v>
      </c>
    </row>
    <row r="321" spans="1:43">
      <c r="J321" s="147" t="s">
        <v>977</v>
      </c>
      <c r="K321" s="147">
        <f>K320/6</f>
        <v>0.22291875000000003</v>
      </c>
      <c r="M321" s="212" t="s">
        <v>988</v>
      </c>
      <c r="Y321" s="147" t="s">
        <v>977</v>
      </c>
      <c r="Z321" s="147"/>
      <c r="AB321" s="212" t="s">
        <v>988</v>
      </c>
      <c r="AN321" s="147" t="s">
        <v>977</v>
      </c>
      <c r="AO321" s="147">
        <f>AO320/6</f>
        <v>0</v>
      </c>
      <c r="AQ321" s="212" t="s">
        <v>988</v>
      </c>
    </row>
    <row r="322" spans="1:43">
      <c r="K322" s="148"/>
      <c r="Z322" s="148"/>
      <c r="AO322" s="148"/>
    </row>
    <row r="323" spans="1:43">
      <c r="J323" s="149"/>
      <c r="K323" s="149"/>
      <c r="Y323" s="149"/>
      <c r="Z323" s="149"/>
      <c r="AN323" s="149"/>
      <c r="AO323" s="149"/>
    </row>
    <row r="324" spans="1:43">
      <c r="K324" s="148"/>
      <c r="Z324" s="148"/>
      <c r="AO324" s="148"/>
    </row>
    <row r="325" spans="1:43">
      <c r="A325" s="532" t="s">
        <v>989</v>
      </c>
      <c r="B325" s="532"/>
      <c r="C325" s="532"/>
      <c r="D325" s="532"/>
      <c r="E325" s="532"/>
      <c r="F325" s="532"/>
      <c r="P325" s="532" t="s">
        <v>989</v>
      </c>
      <c r="Q325" s="532"/>
      <c r="R325" s="532"/>
      <c r="S325" s="532"/>
      <c r="T325" s="532"/>
      <c r="U325" s="532"/>
      <c r="AE325" s="532" t="s">
        <v>989</v>
      </c>
      <c r="AF325" s="532"/>
      <c r="AG325" s="532"/>
      <c r="AH325" s="532"/>
      <c r="AI325" s="532"/>
      <c r="AJ325" s="532"/>
    </row>
    <row r="326" spans="1:43">
      <c r="A326" s="155" t="s">
        <v>990</v>
      </c>
      <c r="P326" s="155" t="s">
        <v>990</v>
      </c>
      <c r="AE326" s="155" t="s">
        <v>990</v>
      </c>
    </row>
    <row r="327" spans="1:43">
      <c r="A327" s="155" t="s">
        <v>991</v>
      </c>
      <c r="B327" s="240" t="s">
        <v>992</v>
      </c>
      <c r="C327" s="241" t="s">
        <v>992</v>
      </c>
      <c r="D327" s="242" t="s">
        <v>993</v>
      </c>
      <c r="E327" s="243" t="s">
        <v>993</v>
      </c>
      <c r="F327" s="241" t="s">
        <v>994</v>
      </c>
      <c r="G327" s="244" t="s">
        <v>994</v>
      </c>
      <c r="J327" s="212"/>
      <c r="P327" s="155" t="s">
        <v>991</v>
      </c>
      <c r="Q327" s="240" t="s">
        <v>992</v>
      </c>
      <c r="R327" s="241" t="s">
        <v>992</v>
      </c>
      <c r="S327" s="242" t="s">
        <v>993</v>
      </c>
      <c r="T327" s="243" t="s">
        <v>993</v>
      </c>
      <c r="U327" s="241" t="s">
        <v>994</v>
      </c>
      <c r="V327" s="242" t="s">
        <v>994</v>
      </c>
      <c r="Y327" s="212"/>
      <c r="AE327" s="155" t="s">
        <v>991</v>
      </c>
      <c r="AF327" s="240" t="s">
        <v>992</v>
      </c>
      <c r="AG327" s="241" t="s">
        <v>992</v>
      </c>
      <c r="AH327" s="242" t="s">
        <v>993</v>
      </c>
      <c r="AI327" s="243" t="s">
        <v>993</v>
      </c>
      <c r="AJ327" s="241" t="s">
        <v>994</v>
      </c>
      <c r="AK327" s="242" t="s">
        <v>994</v>
      </c>
      <c r="AN327" s="212"/>
    </row>
    <row r="328" spans="1:43">
      <c r="B328" s="240" t="s">
        <v>995</v>
      </c>
      <c r="C328" s="241" t="s">
        <v>996</v>
      </c>
      <c r="D328" s="242" t="s">
        <v>995</v>
      </c>
      <c r="E328" s="243" t="s">
        <v>996</v>
      </c>
      <c r="F328" s="241" t="s">
        <v>995</v>
      </c>
      <c r="G328" s="244" t="s">
        <v>997</v>
      </c>
      <c r="Q328" s="240" t="s">
        <v>995</v>
      </c>
      <c r="R328" s="241" t="s">
        <v>996</v>
      </c>
      <c r="S328" s="242" t="s">
        <v>995</v>
      </c>
      <c r="T328" s="243" t="s">
        <v>996</v>
      </c>
      <c r="U328" s="241" t="s">
        <v>995</v>
      </c>
      <c r="V328" s="242" t="s">
        <v>997</v>
      </c>
      <c r="AF328" s="240" t="s">
        <v>995</v>
      </c>
      <c r="AG328" s="241" t="s">
        <v>996</v>
      </c>
      <c r="AH328" s="242" t="s">
        <v>995</v>
      </c>
      <c r="AI328" s="243" t="s">
        <v>996</v>
      </c>
      <c r="AJ328" s="241" t="s">
        <v>995</v>
      </c>
      <c r="AK328" s="242" t="s">
        <v>997</v>
      </c>
    </row>
    <row r="329" spans="1:43" s="220" customFormat="1">
      <c r="A329" s="272"/>
      <c r="B329" s="278" t="s">
        <v>97</v>
      </c>
      <c r="C329" s="281" t="s">
        <v>97</v>
      </c>
      <c r="D329" s="274"/>
      <c r="E329" s="275"/>
      <c r="F329" s="273"/>
      <c r="G329" s="276"/>
      <c r="H329" s="277"/>
      <c r="M329" s="277"/>
      <c r="N329" s="129"/>
      <c r="O329" s="128"/>
      <c r="P329" s="272"/>
      <c r="Q329" s="278" t="s">
        <v>97</v>
      </c>
      <c r="R329" s="281" t="s">
        <v>97</v>
      </c>
      <c r="S329" s="274"/>
      <c r="T329" s="275"/>
      <c r="U329" s="273"/>
      <c r="V329" s="274"/>
      <c r="W329" s="277"/>
      <c r="AB329" s="277"/>
      <c r="AC329" s="129"/>
      <c r="AD329" s="128"/>
      <c r="AE329" s="272"/>
      <c r="AF329" s="278" t="s">
        <v>97</v>
      </c>
      <c r="AG329" s="281" t="s">
        <v>97</v>
      </c>
      <c r="AH329" s="274"/>
      <c r="AI329" s="275"/>
      <c r="AJ329" s="273"/>
      <c r="AK329" s="274"/>
      <c r="AL329" s="277"/>
      <c r="AQ329" s="277"/>
    </row>
    <row r="330" spans="1:43" s="220" customFormat="1">
      <c r="A330" s="272"/>
      <c r="B330" s="278" t="s">
        <v>174</v>
      </c>
      <c r="C330" s="281" t="s">
        <v>438</v>
      </c>
      <c r="D330" s="274"/>
      <c r="E330" s="275"/>
      <c r="F330" s="273"/>
      <c r="G330" s="276"/>
      <c r="H330" s="277"/>
      <c r="M330" s="277"/>
      <c r="N330" s="129"/>
      <c r="O330" s="128"/>
      <c r="P330" s="272"/>
      <c r="Q330" s="278" t="s">
        <v>174</v>
      </c>
      <c r="R330" s="281" t="s">
        <v>438</v>
      </c>
      <c r="S330" s="274"/>
      <c r="T330" s="275"/>
      <c r="U330" s="273"/>
      <c r="V330" s="274"/>
      <c r="W330" s="277"/>
      <c r="AB330" s="277"/>
      <c r="AC330" s="129"/>
      <c r="AD330" s="128"/>
      <c r="AE330" s="272"/>
      <c r="AF330" s="278" t="s">
        <v>174</v>
      </c>
      <c r="AG330" s="281" t="s">
        <v>438</v>
      </c>
      <c r="AH330" s="274"/>
      <c r="AI330" s="275"/>
      <c r="AJ330" s="273"/>
      <c r="AK330" s="274"/>
      <c r="AL330" s="277"/>
      <c r="AQ330" s="277"/>
    </row>
    <row r="331" spans="1:43" s="220" customFormat="1">
      <c r="A331" s="272"/>
      <c r="B331" s="278" t="s">
        <v>190</v>
      </c>
      <c r="C331" s="281" t="s">
        <v>462</v>
      </c>
      <c r="D331" s="274"/>
      <c r="E331" s="275"/>
      <c r="F331" s="273"/>
      <c r="G331" s="276"/>
      <c r="H331" s="277"/>
      <c r="M331" s="277"/>
      <c r="N331" s="129"/>
      <c r="O331" s="128"/>
      <c r="P331" s="272"/>
      <c r="Q331" s="278" t="s">
        <v>190</v>
      </c>
      <c r="R331" s="281" t="s">
        <v>462</v>
      </c>
      <c r="S331" s="274"/>
      <c r="T331" s="275"/>
      <c r="U331" s="273"/>
      <c r="V331" s="274"/>
      <c r="W331" s="277"/>
      <c r="AB331" s="277"/>
      <c r="AC331" s="129"/>
      <c r="AD331" s="128"/>
      <c r="AE331" s="272"/>
      <c r="AF331" s="278" t="s">
        <v>190</v>
      </c>
      <c r="AG331" s="281" t="s">
        <v>462</v>
      </c>
      <c r="AH331" s="274"/>
      <c r="AI331" s="275"/>
      <c r="AJ331" s="273"/>
      <c r="AK331" s="274"/>
      <c r="AL331" s="277"/>
      <c r="AQ331" s="277"/>
    </row>
    <row r="332" spans="1:43" s="220" customFormat="1">
      <c r="A332" s="272"/>
      <c r="B332" s="278" t="s">
        <v>264</v>
      </c>
      <c r="C332" s="281" t="s">
        <v>506</v>
      </c>
      <c r="D332" s="274"/>
      <c r="E332" s="275"/>
      <c r="F332" s="273"/>
      <c r="G332" s="276"/>
      <c r="H332" s="277"/>
      <c r="M332" s="277"/>
      <c r="N332" s="129"/>
      <c r="O332" s="128"/>
      <c r="P332" s="272"/>
      <c r="Q332" s="278" t="s">
        <v>264</v>
      </c>
      <c r="R332" s="281" t="s">
        <v>506</v>
      </c>
      <c r="S332" s="274"/>
      <c r="T332" s="275"/>
      <c r="U332" s="273"/>
      <c r="V332" s="274"/>
      <c r="W332" s="277"/>
      <c r="AB332" s="277"/>
      <c r="AC332" s="129"/>
      <c r="AD332" s="128"/>
      <c r="AE332" s="272"/>
      <c r="AF332" s="278" t="s">
        <v>264</v>
      </c>
      <c r="AG332" s="281" t="s">
        <v>506</v>
      </c>
      <c r="AH332" s="274"/>
      <c r="AI332" s="275"/>
      <c r="AJ332" s="273"/>
      <c r="AK332" s="274"/>
      <c r="AL332" s="277"/>
      <c r="AQ332" s="277"/>
    </row>
    <row r="333" spans="1:43" s="220" customFormat="1">
      <c r="A333" s="272"/>
      <c r="B333" s="278" t="s">
        <v>293</v>
      </c>
      <c r="C333" s="281" t="s">
        <v>511</v>
      </c>
      <c r="D333" s="274"/>
      <c r="E333" s="275"/>
      <c r="F333" s="273"/>
      <c r="G333" s="276"/>
      <c r="H333" s="277"/>
      <c r="M333" s="277"/>
      <c r="N333" s="129"/>
      <c r="O333" s="128"/>
      <c r="P333" s="272"/>
      <c r="Q333" s="278" t="s">
        <v>293</v>
      </c>
      <c r="R333" s="281" t="s">
        <v>511</v>
      </c>
      <c r="S333" s="274"/>
      <c r="T333" s="275"/>
      <c r="U333" s="273"/>
      <c r="V333" s="274"/>
      <c r="W333" s="277"/>
      <c r="AB333" s="277"/>
      <c r="AC333" s="129"/>
      <c r="AD333" s="128"/>
      <c r="AE333" s="272"/>
      <c r="AF333" s="278" t="s">
        <v>293</v>
      </c>
      <c r="AG333" s="281" t="s">
        <v>511</v>
      </c>
      <c r="AH333" s="274"/>
      <c r="AI333" s="275"/>
      <c r="AJ333" s="273"/>
      <c r="AK333" s="274"/>
      <c r="AL333" s="277"/>
      <c r="AQ333" s="277"/>
    </row>
    <row r="334" spans="1:43">
      <c r="B334" s="254" t="s">
        <v>231</v>
      </c>
      <c r="C334" s="270" t="s">
        <v>276</v>
      </c>
      <c r="D334" s="134"/>
      <c r="E334" s="135"/>
      <c r="F334" s="158"/>
      <c r="G334" s="228"/>
      <c r="Q334" s="254" t="s">
        <v>231</v>
      </c>
      <c r="R334" s="270" t="s">
        <v>276</v>
      </c>
      <c r="S334" s="300"/>
      <c r="T334" s="135"/>
      <c r="U334" s="158"/>
      <c r="V334" s="300"/>
      <c r="AF334" s="254" t="s">
        <v>231</v>
      </c>
      <c r="AG334" s="270" t="s">
        <v>276</v>
      </c>
      <c r="AH334" s="300"/>
      <c r="AI334" s="135"/>
      <c r="AJ334" s="158"/>
      <c r="AK334" s="300"/>
    </row>
    <row r="335" spans="1:43">
      <c r="B335" s="254" t="s">
        <v>296</v>
      </c>
      <c r="C335" s="158"/>
      <c r="D335" s="134"/>
      <c r="E335" s="135"/>
      <c r="F335" s="158"/>
      <c r="G335" s="228"/>
      <c r="Q335" s="254" t="s">
        <v>296</v>
      </c>
      <c r="R335" s="158"/>
      <c r="S335" s="300"/>
      <c r="T335" s="135"/>
      <c r="U335" s="158"/>
      <c r="V335" s="300"/>
      <c r="AF335" s="254" t="s">
        <v>296</v>
      </c>
      <c r="AG335" s="158"/>
      <c r="AH335" s="300"/>
      <c r="AI335" s="135"/>
      <c r="AJ335" s="158"/>
      <c r="AK335" s="300"/>
    </row>
    <row r="336" spans="1:43">
      <c r="B336" s="254"/>
      <c r="C336" s="158"/>
      <c r="D336" s="134"/>
      <c r="E336" s="135"/>
      <c r="F336" s="158"/>
      <c r="G336" s="228"/>
      <c r="Q336" s="254"/>
      <c r="R336" s="158"/>
      <c r="S336" s="300"/>
      <c r="T336" s="135"/>
      <c r="U336" s="158"/>
      <c r="V336" s="300"/>
      <c r="AF336" s="254"/>
      <c r="AG336" s="158"/>
      <c r="AH336" s="300"/>
      <c r="AI336" s="135"/>
      <c r="AJ336" s="158"/>
      <c r="AK336" s="300"/>
    </row>
    <row r="337" spans="2:43">
      <c r="B337" s="254"/>
      <c r="C337" s="158"/>
      <c r="D337" s="134"/>
      <c r="E337" s="135"/>
      <c r="F337" s="158"/>
      <c r="G337" s="228"/>
      <c r="Q337" s="254"/>
      <c r="R337" s="158"/>
      <c r="S337" s="300"/>
      <c r="T337" s="135"/>
      <c r="U337" s="158"/>
      <c r="V337" s="300"/>
      <c r="AF337" s="254"/>
      <c r="AG337" s="158"/>
      <c r="AH337" s="300"/>
      <c r="AI337" s="135"/>
      <c r="AJ337" s="158"/>
      <c r="AK337" s="300"/>
    </row>
    <row r="338" spans="2:43">
      <c r="B338" s="254"/>
      <c r="C338" s="158"/>
      <c r="D338" s="134"/>
      <c r="E338" s="135"/>
      <c r="F338" s="158"/>
      <c r="G338" s="228"/>
      <c r="Q338" s="254"/>
      <c r="R338" s="158"/>
      <c r="S338" s="300"/>
      <c r="T338" s="135"/>
      <c r="U338" s="158"/>
      <c r="V338" s="300"/>
      <c r="AF338" s="254"/>
      <c r="AG338" s="158"/>
      <c r="AH338" s="300"/>
      <c r="AI338" s="135"/>
      <c r="AJ338" s="158"/>
      <c r="AK338" s="300"/>
    </row>
    <row r="339" spans="2:43">
      <c r="B339" s="254"/>
      <c r="C339" s="158"/>
      <c r="D339" s="134"/>
      <c r="E339" s="135"/>
      <c r="F339" s="158"/>
      <c r="G339" s="228"/>
      <c r="Q339" s="254"/>
      <c r="R339" s="158"/>
      <c r="S339" s="300"/>
      <c r="T339" s="135"/>
      <c r="U339" s="158"/>
      <c r="V339" s="300"/>
      <c r="AF339" s="254"/>
      <c r="AG339" s="158"/>
      <c r="AH339" s="300"/>
      <c r="AI339" s="135"/>
      <c r="AJ339" s="158"/>
      <c r="AK339" s="300"/>
    </row>
    <row r="340" spans="2:43">
      <c r="B340" s="156"/>
      <c r="C340" s="161"/>
      <c r="Q340" s="156"/>
      <c r="R340" s="161"/>
      <c r="AF340" s="156"/>
      <c r="AG340" s="161"/>
    </row>
    <row r="341" spans="2:43">
      <c r="J341" s="146" t="s">
        <v>975</v>
      </c>
      <c r="K341" s="146">
        <f>(13*4)/9</f>
        <v>5.7777777777777777</v>
      </c>
      <c r="M341" s="212" t="s">
        <v>998</v>
      </c>
      <c r="Y341" s="146" t="s">
        <v>975</v>
      </c>
      <c r="Z341" s="146"/>
      <c r="AB341" s="212" t="s">
        <v>998</v>
      </c>
      <c r="AN341" s="146" t="s">
        <v>975</v>
      </c>
      <c r="AO341" s="146">
        <f>(13*4)/9</f>
        <v>5.7777777777777777</v>
      </c>
      <c r="AQ341" s="212" t="s">
        <v>998</v>
      </c>
    </row>
    <row r="342" spans="2:43">
      <c r="B342" s="145" t="s">
        <v>1000</v>
      </c>
      <c r="D342" s="142">
        <v>13</v>
      </c>
      <c r="E342" s="150" t="s">
        <v>1001</v>
      </c>
      <c r="J342" s="147" t="s">
        <v>977</v>
      </c>
      <c r="K342" s="147">
        <f>K341/9</f>
        <v>0.64197530864197527</v>
      </c>
      <c r="M342" s="212" t="s">
        <v>1002</v>
      </c>
      <c r="Q342" s="145" t="s">
        <v>1000</v>
      </c>
      <c r="S342" s="144">
        <v>13</v>
      </c>
      <c r="T342" s="150" t="s">
        <v>1001</v>
      </c>
      <c r="Y342" s="147" t="s">
        <v>977</v>
      </c>
      <c r="Z342" s="147"/>
      <c r="AB342" s="212" t="s">
        <v>1002</v>
      </c>
      <c r="AF342" s="145" t="s">
        <v>1000</v>
      </c>
      <c r="AH342" s="144">
        <v>13</v>
      </c>
      <c r="AI342" s="150" t="s">
        <v>1001</v>
      </c>
      <c r="AN342" s="147" t="s">
        <v>977</v>
      </c>
      <c r="AO342" s="147">
        <f>AO341/9</f>
        <v>0.64197530864197527</v>
      </c>
      <c r="AQ342" s="212" t="s">
        <v>1002</v>
      </c>
    </row>
    <row r="343" spans="2:43">
      <c r="B343" s="145" t="s">
        <v>1003</v>
      </c>
      <c r="D343" s="142">
        <v>9</v>
      </c>
      <c r="E343" s="150" t="s">
        <v>1004</v>
      </c>
      <c r="Q343" s="145" t="s">
        <v>1003</v>
      </c>
      <c r="S343" s="144">
        <v>9</v>
      </c>
      <c r="T343" s="150" t="s">
        <v>1004</v>
      </c>
      <c r="AF343" s="145" t="s">
        <v>1003</v>
      </c>
      <c r="AH343" s="144">
        <v>9</v>
      </c>
      <c r="AI343" s="150" t="s">
        <v>1004</v>
      </c>
    </row>
    <row r="344" spans="2:43">
      <c r="J344" s="149"/>
      <c r="K344" s="149"/>
      <c r="Y344" s="149"/>
      <c r="Z344" s="149"/>
      <c r="AN344" s="149"/>
      <c r="AO344" s="149"/>
    </row>
    <row r="349" spans="2:43">
      <c r="J349" s="149"/>
      <c r="K349" s="149"/>
      <c r="Y349" s="149"/>
      <c r="Z349" s="149"/>
      <c r="AN349" s="149"/>
      <c r="AO349" s="149"/>
    </row>
    <row r="350" spans="2:43">
      <c r="J350" s="151" t="s">
        <v>977</v>
      </c>
      <c r="K350" s="151">
        <f>SUM(K291+K320)/41</f>
        <v>1.2673065792682929</v>
      </c>
      <c r="M350" s="212" t="s">
        <v>1005</v>
      </c>
      <c r="Y350" s="151" t="s">
        <v>977</v>
      </c>
      <c r="Z350" s="151"/>
      <c r="AB350" s="212" t="s">
        <v>1005</v>
      </c>
      <c r="AN350" s="151" t="s">
        <v>977</v>
      </c>
      <c r="AO350" s="151">
        <f>SUM(AO291+AO320)/41</f>
        <v>9.1463414634146339E-2</v>
      </c>
      <c r="AQ350" s="212" t="s">
        <v>1005</v>
      </c>
    </row>
    <row r="351" spans="2:43">
      <c r="J351" s="149"/>
      <c r="K351" s="149"/>
      <c r="Y351" s="149"/>
      <c r="Z351" s="149"/>
      <c r="AN351" s="149"/>
      <c r="AO351" s="149"/>
    </row>
    <row r="352" spans="2:43">
      <c r="J352" s="151" t="s">
        <v>977</v>
      </c>
      <c r="K352" s="151">
        <f>SUM(K291+K320+K341)/54</f>
        <v>1.0692101394032925</v>
      </c>
      <c r="M352" s="212" t="s">
        <v>1006</v>
      </c>
      <c r="Y352" s="151" t="s">
        <v>977</v>
      </c>
      <c r="Z352" s="151"/>
      <c r="AB352" s="212" t="s">
        <v>1006</v>
      </c>
      <c r="AN352" s="151" t="s">
        <v>977</v>
      </c>
      <c r="AO352" s="151">
        <f>SUM(AO291+AO320+AO341)/54</f>
        <v>0.17644032921810701</v>
      </c>
      <c r="AQ352" s="212" t="s">
        <v>1006</v>
      </c>
    </row>
    <row r="353" spans="10:41">
      <c r="J353" s="149"/>
      <c r="K353" s="149"/>
      <c r="Y353" s="149"/>
      <c r="Z353" s="149"/>
      <c r="AN353" s="149"/>
      <c r="AO353" s="149"/>
    </row>
  </sheetData>
  <mergeCells count="264">
    <mergeCell ref="J9:J10"/>
    <mergeCell ref="K9:K10"/>
    <mergeCell ref="L9:L10"/>
    <mergeCell ref="M9:M10"/>
    <mergeCell ref="A1:M1"/>
    <mergeCell ref="A9:A10"/>
    <mergeCell ref="B9:B10"/>
    <mergeCell ref="D9:D10"/>
    <mergeCell ref="E9:E10"/>
    <mergeCell ref="G9:G10"/>
    <mergeCell ref="H9:H10"/>
    <mergeCell ref="I9:I10"/>
    <mergeCell ref="A40:A47"/>
    <mergeCell ref="B40:B47"/>
    <mergeCell ref="A28:A39"/>
    <mergeCell ref="B28:B39"/>
    <mergeCell ref="A20:A27"/>
    <mergeCell ref="B20:B27"/>
    <mergeCell ref="A13:A19"/>
    <mergeCell ref="B13:B19"/>
    <mergeCell ref="A11:M11"/>
    <mergeCell ref="A12:M12"/>
    <mergeCell ref="A75:A79"/>
    <mergeCell ref="B75:B79"/>
    <mergeCell ref="A66:A74"/>
    <mergeCell ref="B66:B74"/>
    <mergeCell ref="A60:M60"/>
    <mergeCell ref="A61:A65"/>
    <mergeCell ref="B61:B65"/>
    <mergeCell ref="A48:A59"/>
    <mergeCell ref="B48:B59"/>
    <mergeCell ref="A118:M118"/>
    <mergeCell ref="A119:A122"/>
    <mergeCell ref="B119:B122"/>
    <mergeCell ref="A109:A117"/>
    <mergeCell ref="B109:B117"/>
    <mergeCell ref="A80:M80"/>
    <mergeCell ref="A81:A89"/>
    <mergeCell ref="B81:B89"/>
    <mergeCell ref="A99:A108"/>
    <mergeCell ref="B99:B108"/>
    <mergeCell ref="A90:M90"/>
    <mergeCell ref="A91:A98"/>
    <mergeCell ref="B91:B98"/>
    <mergeCell ref="A163:A175"/>
    <mergeCell ref="B163:B175"/>
    <mergeCell ref="A160:A162"/>
    <mergeCell ref="B160:B162"/>
    <mergeCell ref="A148:A159"/>
    <mergeCell ref="B148:B159"/>
    <mergeCell ref="A135:A147"/>
    <mergeCell ref="B135:B147"/>
    <mergeCell ref="A123:A134"/>
    <mergeCell ref="B123:B134"/>
    <mergeCell ref="A208:A216"/>
    <mergeCell ref="B208:B216"/>
    <mergeCell ref="A198:A206"/>
    <mergeCell ref="B198:B206"/>
    <mergeCell ref="A194:A197"/>
    <mergeCell ref="B194:B197"/>
    <mergeCell ref="A181:A193"/>
    <mergeCell ref="B181:B193"/>
    <mergeCell ref="A176:A180"/>
    <mergeCell ref="B176:B180"/>
    <mergeCell ref="B295:B299"/>
    <mergeCell ref="C3:E3"/>
    <mergeCell ref="C4:D4"/>
    <mergeCell ref="A325:F325"/>
    <mergeCell ref="A281:A289"/>
    <mergeCell ref="B281:B289"/>
    <mergeCell ref="A272:A280"/>
    <mergeCell ref="B272:B280"/>
    <mergeCell ref="A260:M260"/>
    <mergeCell ref="A261:A271"/>
    <mergeCell ref="B261:B271"/>
    <mergeCell ref="A256:A259"/>
    <mergeCell ref="B256:B259"/>
    <mergeCell ref="A246:A255"/>
    <mergeCell ref="B246:B255"/>
    <mergeCell ref="A236:M236"/>
    <mergeCell ref="A237:A245"/>
    <mergeCell ref="B237:B245"/>
    <mergeCell ref="A226:M226"/>
    <mergeCell ref="A227:A235"/>
    <mergeCell ref="B227:B235"/>
    <mergeCell ref="A217:A225"/>
    <mergeCell ref="B217:B225"/>
    <mergeCell ref="A207:M207"/>
    <mergeCell ref="P11:AB11"/>
    <mergeCell ref="P12:AB12"/>
    <mergeCell ref="P13:P19"/>
    <mergeCell ref="Q13:Q19"/>
    <mergeCell ref="P20:P27"/>
    <mergeCell ref="Q20:Q27"/>
    <mergeCell ref="P1:AB1"/>
    <mergeCell ref="R3:T3"/>
    <mergeCell ref="R4:S4"/>
    <mergeCell ref="P9:P10"/>
    <mergeCell ref="Q9:Q10"/>
    <mergeCell ref="S9:S10"/>
    <mergeCell ref="T9:T10"/>
    <mergeCell ref="V9:V10"/>
    <mergeCell ref="W9:W10"/>
    <mergeCell ref="X9:X10"/>
    <mergeCell ref="Y9:Y10"/>
    <mergeCell ref="Z9:Z10"/>
    <mergeCell ref="AA9:AA10"/>
    <mergeCell ref="AB9:AB10"/>
    <mergeCell ref="P60:AB60"/>
    <mergeCell ref="P61:P65"/>
    <mergeCell ref="Q61:Q65"/>
    <mergeCell ref="P66:P74"/>
    <mergeCell ref="Q66:Q74"/>
    <mergeCell ref="P28:P39"/>
    <mergeCell ref="Q28:Q39"/>
    <mergeCell ref="P40:P47"/>
    <mergeCell ref="Q40:Q47"/>
    <mergeCell ref="P48:P59"/>
    <mergeCell ref="Q48:Q59"/>
    <mergeCell ref="P90:AB90"/>
    <mergeCell ref="P91:P98"/>
    <mergeCell ref="Q91:Q98"/>
    <mergeCell ref="P99:P108"/>
    <mergeCell ref="Q99:Q108"/>
    <mergeCell ref="P75:P79"/>
    <mergeCell ref="Q75:Q79"/>
    <mergeCell ref="P80:AB80"/>
    <mergeCell ref="P81:P89"/>
    <mergeCell ref="Q81:Q89"/>
    <mergeCell ref="P123:P134"/>
    <mergeCell ref="Q123:Q134"/>
    <mergeCell ref="P135:P147"/>
    <mergeCell ref="Q135:Q147"/>
    <mergeCell ref="P148:P159"/>
    <mergeCell ref="Q148:Q159"/>
    <mergeCell ref="P109:P117"/>
    <mergeCell ref="Q109:Q117"/>
    <mergeCell ref="P118:AB118"/>
    <mergeCell ref="P119:P122"/>
    <mergeCell ref="Q119:Q122"/>
    <mergeCell ref="P181:P193"/>
    <mergeCell ref="Q181:Q193"/>
    <mergeCell ref="P194:P197"/>
    <mergeCell ref="Q194:Q197"/>
    <mergeCell ref="P198:P206"/>
    <mergeCell ref="Q198:Q206"/>
    <mergeCell ref="P160:P162"/>
    <mergeCell ref="Q160:Q162"/>
    <mergeCell ref="P163:P175"/>
    <mergeCell ref="Q163:Q175"/>
    <mergeCell ref="P176:P180"/>
    <mergeCell ref="Q176:Q180"/>
    <mergeCell ref="P226:AB226"/>
    <mergeCell ref="P227:P235"/>
    <mergeCell ref="Q227:Q235"/>
    <mergeCell ref="P236:AB236"/>
    <mergeCell ref="P237:P245"/>
    <mergeCell ref="Q237:Q245"/>
    <mergeCell ref="P207:AB207"/>
    <mergeCell ref="P208:P216"/>
    <mergeCell ref="Q208:Q216"/>
    <mergeCell ref="P217:P225"/>
    <mergeCell ref="Q217:Q225"/>
    <mergeCell ref="P272:P280"/>
    <mergeCell ref="Q272:Q280"/>
    <mergeCell ref="P281:P289"/>
    <mergeCell ref="Q281:Q289"/>
    <mergeCell ref="P246:P255"/>
    <mergeCell ref="Q246:Q255"/>
    <mergeCell ref="P256:P259"/>
    <mergeCell ref="Q256:Q259"/>
    <mergeCell ref="P260:AB260"/>
    <mergeCell ref="AE11:AQ11"/>
    <mergeCell ref="AE12:AQ12"/>
    <mergeCell ref="AE13:AE19"/>
    <mergeCell ref="AF13:AF19"/>
    <mergeCell ref="AE20:AE27"/>
    <mergeCell ref="AF20:AF27"/>
    <mergeCell ref="Q295:Q299"/>
    <mergeCell ref="P325:U325"/>
    <mergeCell ref="AE1:AQ1"/>
    <mergeCell ref="AG3:AI3"/>
    <mergeCell ref="AG4:AH4"/>
    <mergeCell ref="AE9:AE10"/>
    <mergeCell ref="AF9:AF10"/>
    <mergeCell ref="AH9:AH10"/>
    <mergeCell ref="AI9:AI10"/>
    <mergeCell ref="AK9:AK10"/>
    <mergeCell ref="AL9:AL10"/>
    <mergeCell ref="AM9:AM10"/>
    <mergeCell ref="AN9:AN10"/>
    <mergeCell ref="AO9:AO10"/>
    <mergeCell ref="AP9:AP10"/>
    <mergeCell ref="AQ9:AQ10"/>
    <mergeCell ref="P261:P271"/>
    <mergeCell ref="Q261:Q271"/>
    <mergeCell ref="AE60:AQ60"/>
    <mergeCell ref="AE61:AE65"/>
    <mergeCell ref="AF61:AF65"/>
    <mergeCell ref="AE66:AE74"/>
    <mergeCell ref="AF66:AF74"/>
    <mergeCell ref="AE28:AE39"/>
    <mergeCell ref="AF28:AF39"/>
    <mergeCell ref="AE40:AE47"/>
    <mergeCell ref="AF40:AF47"/>
    <mergeCell ref="AE48:AE59"/>
    <mergeCell ref="AF48:AF59"/>
    <mergeCell ref="AE90:AQ90"/>
    <mergeCell ref="AE91:AE98"/>
    <mergeCell ref="AF91:AF98"/>
    <mergeCell ref="AE99:AE108"/>
    <mergeCell ref="AF99:AF108"/>
    <mergeCell ref="AE75:AE79"/>
    <mergeCell ref="AF75:AF79"/>
    <mergeCell ref="AE80:AQ80"/>
    <mergeCell ref="AE81:AE89"/>
    <mergeCell ref="AF81:AF89"/>
    <mergeCell ref="AE123:AE134"/>
    <mergeCell ref="AF123:AF134"/>
    <mergeCell ref="AE135:AE147"/>
    <mergeCell ref="AF135:AF147"/>
    <mergeCell ref="AE148:AE159"/>
    <mergeCell ref="AF148:AF159"/>
    <mergeCell ref="AE109:AE117"/>
    <mergeCell ref="AF109:AF117"/>
    <mergeCell ref="AE118:AQ118"/>
    <mergeCell ref="AE119:AE122"/>
    <mergeCell ref="AF119:AF122"/>
    <mergeCell ref="AE181:AE193"/>
    <mergeCell ref="AF181:AF193"/>
    <mergeCell ref="AE194:AE197"/>
    <mergeCell ref="AF194:AF197"/>
    <mergeCell ref="AE198:AE206"/>
    <mergeCell ref="AF198:AF206"/>
    <mergeCell ref="AE160:AE162"/>
    <mergeCell ref="AF160:AF162"/>
    <mergeCell ref="AE163:AE175"/>
    <mergeCell ref="AF163:AF175"/>
    <mergeCell ref="AE176:AE180"/>
    <mergeCell ref="AF176:AF180"/>
    <mergeCell ref="AE226:AQ226"/>
    <mergeCell ref="AE227:AE235"/>
    <mergeCell ref="AF227:AF235"/>
    <mergeCell ref="AE236:AQ236"/>
    <mergeCell ref="AE237:AE245"/>
    <mergeCell ref="AF237:AF245"/>
    <mergeCell ref="AE207:AQ207"/>
    <mergeCell ref="AE208:AE216"/>
    <mergeCell ref="AF208:AF216"/>
    <mergeCell ref="AE217:AE225"/>
    <mergeCell ref="AF217:AF225"/>
    <mergeCell ref="AF295:AF299"/>
    <mergeCell ref="AE325:AJ325"/>
    <mergeCell ref="AE261:AE271"/>
    <mergeCell ref="AF261:AF271"/>
    <mergeCell ref="AE272:AE280"/>
    <mergeCell ref="AF272:AF280"/>
    <mergeCell ref="AE281:AE289"/>
    <mergeCell ref="AF281:AF289"/>
    <mergeCell ref="AE246:AE255"/>
    <mergeCell ref="AF246:AF255"/>
    <mergeCell ref="AE256:AE259"/>
    <mergeCell ref="AF256:AF259"/>
    <mergeCell ref="AE260:AQ260"/>
  </mergeCells>
  <phoneticPr fontId="41" type="noConversion"/>
  <pageMargins left="0.7" right="0.7" top="0.75" bottom="0.75" header="0.3" footer="0.3"/>
  <pageSetup orientation="portrait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B8A5-353E-4000-98E6-6128A36D9733}">
  <dimension ref="A1:R24"/>
  <sheetViews>
    <sheetView workbookViewId="0">
      <selection sqref="A1:C1"/>
    </sheetView>
  </sheetViews>
  <sheetFormatPr defaultColWidth="8.75" defaultRowHeight="21"/>
  <cols>
    <col min="1" max="4" width="8.75" style="7"/>
    <col min="5" max="5" width="34.75" style="7" customWidth="1"/>
    <col min="6" max="6" width="8.75" style="7"/>
    <col min="7" max="18" width="8.75" style="8"/>
    <col min="19" max="16384" width="8.75" style="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3" t="s">
        <v>28</v>
      </c>
      <c r="K1" s="2" t="s">
        <v>10</v>
      </c>
      <c r="L1" s="4" t="s">
        <v>11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>
      <c r="A2" s="8" t="s">
        <v>25</v>
      </c>
      <c r="B2" s="8" t="s">
        <v>610</v>
      </c>
      <c r="C2" s="8" t="s">
        <v>581</v>
      </c>
      <c r="D2" s="36" t="s">
        <v>21</v>
      </c>
      <c r="E2" s="32" t="s">
        <v>22</v>
      </c>
      <c r="F2" s="54" t="s">
        <v>23</v>
      </c>
      <c r="G2" s="33">
        <v>3</v>
      </c>
      <c r="H2" s="33">
        <v>3</v>
      </c>
      <c r="I2" s="33">
        <v>0</v>
      </c>
      <c r="J2" s="33">
        <v>6</v>
      </c>
      <c r="K2" s="34" t="s">
        <v>80</v>
      </c>
      <c r="L2" s="34">
        <v>14</v>
      </c>
      <c r="M2" s="34" t="s">
        <v>87</v>
      </c>
      <c r="N2" s="12">
        <f>L2*G2</f>
        <v>42</v>
      </c>
      <c r="O2" s="13">
        <f>N2/18</f>
        <v>2.3333333333333335</v>
      </c>
      <c r="P2" s="14">
        <f>O2</f>
        <v>2.3333333333333335</v>
      </c>
      <c r="Q2" s="13">
        <v>0</v>
      </c>
      <c r="R2" s="13">
        <f>P2+Q2</f>
        <v>2.3333333333333335</v>
      </c>
    </row>
    <row r="3" spans="1:18">
      <c r="D3" s="36"/>
      <c r="E3" s="35" t="s">
        <v>30</v>
      </c>
      <c r="F3" s="54"/>
      <c r="G3" s="33"/>
      <c r="H3" s="33"/>
      <c r="I3" s="33"/>
      <c r="J3" s="33"/>
      <c r="K3" s="34"/>
      <c r="L3" s="34"/>
      <c r="M3" s="34"/>
      <c r="N3" s="34"/>
    </row>
    <row r="4" spans="1:18">
      <c r="A4" s="8" t="s">
        <v>25</v>
      </c>
      <c r="B4" s="8" t="s">
        <v>610</v>
      </c>
      <c r="C4" s="8" t="s">
        <v>581</v>
      </c>
      <c r="D4" s="36" t="s">
        <v>408</v>
      </c>
      <c r="E4" s="32" t="s">
        <v>342</v>
      </c>
      <c r="F4" s="54" t="s">
        <v>83</v>
      </c>
      <c r="G4" s="33">
        <v>3</v>
      </c>
      <c r="H4" s="33">
        <v>2</v>
      </c>
      <c r="I4" s="33">
        <v>3</v>
      </c>
      <c r="J4" s="33">
        <v>5</v>
      </c>
      <c r="K4" s="34" t="s">
        <v>80</v>
      </c>
      <c r="L4" s="34">
        <v>18</v>
      </c>
      <c r="M4" s="34" t="s">
        <v>87</v>
      </c>
      <c r="N4" s="12">
        <f>L4*G4</f>
        <v>54</v>
      </c>
      <c r="O4" s="13">
        <f>N4/18</f>
        <v>3</v>
      </c>
      <c r="P4" s="14">
        <f>O4</f>
        <v>3</v>
      </c>
      <c r="Q4" s="13">
        <v>0</v>
      </c>
      <c r="R4" s="13">
        <f>P4+Q4</f>
        <v>3</v>
      </c>
    </row>
    <row r="5" spans="1:18">
      <c r="D5" s="36"/>
      <c r="E5" s="35" t="s">
        <v>45</v>
      </c>
      <c r="F5" s="54"/>
      <c r="G5" s="33"/>
      <c r="H5" s="33"/>
      <c r="I5" s="33"/>
      <c r="J5" s="33"/>
      <c r="K5" s="34"/>
      <c r="L5" s="34"/>
      <c r="M5" s="34"/>
      <c r="N5" s="34"/>
    </row>
    <row r="6" spans="1:18">
      <c r="A6" s="8" t="s">
        <v>25</v>
      </c>
      <c r="B6" s="8" t="s">
        <v>610</v>
      </c>
      <c r="C6" s="8" t="s">
        <v>581</v>
      </c>
      <c r="D6" s="36" t="s">
        <v>418</v>
      </c>
      <c r="E6" s="32" t="s">
        <v>419</v>
      </c>
      <c r="F6" s="54" t="s">
        <v>164</v>
      </c>
      <c r="G6" s="33">
        <v>3</v>
      </c>
      <c r="H6" s="33">
        <v>2</v>
      </c>
      <c r="I6" s="33">
        <v>2</v>
      </c>
      <c r="J6" s="33">
        <v>5</v>
      </c>
      <c r="K6" s="34" t="s">
        <v>80</v>
      </c>
      <c r="L6" s="34">
        <v>14</v>
      </c>
      <c r="M6" s="34" t="s">
        <v>87</v>
      </c>
      <c r="N6" s="12">
        <f>L6*G6</f>
        <v>42</v>
      </c>
      <c r="O6" s="13">
        <f>N6/18</f>
        <v>2.3333333333333335</v>
      </c>
      <c r="P6" s="14">
        <f>O6</f>
        <v>2.3333333333333335</v>
      </c>
      <c r="Q6" s="13">
        <v>0</v>
      </c>
      <c r="R6" s="13">
        <f>P6+Q6</f>
        <v>2.3333333333333335</v>
      </c>
    </row>
    <row r="7" spans="1:18">
      <c r="D7" s="36"/>
      <c r="E7" s="35" t="s">
        <v>160</v>
      </c>
      <c r="F7" s="54"/>
      <c r="G7" s="33"/>
      <c r="H7" s="33"/>
      <c r="I7" s="33"/>
      <c r="J7" s="33"/>
      <c r="K7" s="34"/>
      <c r="L7" s="34"/>
      <c r="M7" s="34"/>
      <c r="N7" s="34"/>
    </row>
    <row r="8" spans="1:18">
      <c r="D8" s="36"/>
      <c r="E8" s="35" t="s">
        <v>161</v>
      </c>
      <c r="F8" s="54"/>
      <c r="G8" s="33"/>
      <c r="H8" s="33"/>
      <c r="I8" s="33"/>
      <c r="J8" s="33"/>
      <c r="K8" s="34"/>
      <c r="L8" s="34"/>
      <c r="M8" s="34"/>
      <c r="N8" s="34"/>
    </row>
    <row r="9" spans="1:18">
      <c r="A9" s="8" t="s">
        <v>25</v>
      </c>
      <c r="B9" s="8" t="s">
        <v>610</v>
      </c>
      <c r="C9" s="8" t="s">
        <v>581</v>
      </c>
      <c r="D9" s="36" t="s">
        <v>422</v>
      </c>
      <c r="E9" s="32" t="s">
        <v>423</v>
      </c>
      <c r="F9" s="54" t="s">
        <v>164</v>
      </c>
      <c r="G9" s="33">
        <v>3</v>
      </c>
      <c r="H9" s="33">
        <v>2</v>
      </c>
      <c r="I9" s="33">
        <v>2</v>
      </c>
      <c r="J9" s="33">
        <v>5</v>
      </c>
      <c r="K9" s="34" t="s">
        <v>80</v>
      </c>
      <c r="L9" s="34">
        <v>14</v>
      </c>
      <c r="M9" s="34" t="s">
        <v>87</v>
      </c>
      <c r="N9" s="12">
        <f>L9*G9</f>
        <v>42</v>
      </c>
      <c r="O9" s="13">
        <f>N9/18</f>
        <v>2.3333333333333335</v>
      </c>
      <c r="P9" s="14">
        <f>O9</f>
        <v>2.3333333333333335</v>
      </c>
      <c r="Q9" s="13">
        <v>0</v>
      </c>
      <c r="R9" s="13">
        <f>P9+Q9</f>
        <v>2.3333333333333335</v>
      </c>
    </row>
    <row r="10" spans="1:18">
      <c r="D10" s="36"/>
      <c r="E10" s="35" t="s">
        <v>167</v>
      </c>
      <c r="F10" s="54"/>
      <c r="G10" s="33"/>
      <c r="H10" s="33"/>
      <c r="I10" s="33"/>
      <c r="J10" s="33"/>
      <c r="K10" s="34"/>
      <c r="L10" s="34"/>
      <c r="M10" s="34"/>
      <c r="N10" s="34"/>
    </row>
    <row r="11" spans="1:18">
      <c r="A11" s="8" t="s">
        <v>25</v>
      </c>
      <c r="B11" s="8" t="s">
        <v>610</v>
      </c>
      <c r="C11" s="8" t="s">
        <v>581</v>
      </c>
      <c r="D11" s="36" t="s">
        <v>424</v>
      </c>
      <c r="E11" s="32" t="s">
        <v>425</v>
      </c>
      <c r="F11" s="54" t="s">
        <v>23</v>
      </c>
      <c r="G11" s="33">
        <v>3</v>
      </c>
      <c r="H11" s="33">
        <v>3</v>
      </c>
      <c r="I11" s="33">
        <v>0</v>
      </c>
      <c r="J11" s="33">
        <v>6</v>
      </c>
      <c r="K11" s="34" t="s">
        <v>80</v>
      </c>
      <c r="L11" s="34">
        <v>18</v>
      </c>
      <c r="M11" s="34" t="s">
        <v>87</v>
      </c>
      <c r="N11" s="12">
        <f>L11*G11</f>
        <v>54</v>
      </c>
      <c r="O11" s="13">
        <f>N11/18</f>
        <v>3</v>
      </c>
      <c r="P11" s="14">
        <f>O11</f>
        <v>3</v>
      </c>
      <c r="Q11" s="13">
        <v>0</v>
      </c>
      <c r="R11" s="13">
        <f>P11+Q11</f>
        <v>3</v>
      </c>
    </row>
    <row r="12" spans="1:18">
      <c r="D12" s="36"/>
      <c r="E12" s="35" t="s">
        <v>170</v>
      </c>
      <c r="F12" s="54"/>
      <c r="G12" s="33"/>
      <c r="H12" s="33"/>
      <c r="I12" s="33"/>
      <c r="J12" s="33"/>
      <c r="K12" s="34"/>
      <c r="L12" s="34"/>
      <c r="M12" s="34"/>
      <c r="N12" s="34"/>
    </row>
    <row r="13" spans="1:18">
      <c r="A13" s="8" t="s">
        <v>25</v>
      </c>
      <c r="B13" s="8" t="s">
        <v>610</v>
      </c>
      <c r="C13" s="8" t="s">
        <v>581</v>
      </c>
      <c r="D13" s="36" t="s">
        <v>430</v>
      </c>
      <c r="E13" s="32" t="s">
        <v>345</v>
      </c>
      <c r="F13" s="54" t="s">
        <v>221</v>
      </c>
      <c r="G13" s="33">
        <v>3</v>
      </c>
      <c r="H13" s="33">
        <v>0</v>
      </c>
      <c r="I13" s="33">
        <v>9</v>
      </c>
      <c r="J13" s="33">
        <v>0</v>
      </c>
      <c r="K13" s="34" t="s">
        <v>80</v>
      </c>
      <c r="L13" s="34">
        <v>18</v>
      </c>
      <c r="M13" s="34" t="s">
        <v>87</v>
      </c>
      <c r="N13" s="12">
        <f>L13*G13</f>
        <v>54</v>
      </c>
      <c r="O13" s="13">
        <f>N13/18</f>
        <v>3</v>
      </c>
      <c r="P13" s="14">
        <f>O13</f>
        <v>3</v>
      </c>
      <c r="Q13" s="13">
        <v>0</v>
      </c>
      <c r="R13" s="13">
        <f>P13+Q13</f>
        <v>3</v>
      </c>
    </row>
    <row r="14" spans="1:18">
      <c r="D14" s="36"/>
      <c r="E14" s="35" t="s">
        <v>157</v>
      </c>
      <c r="F14" s="54"/>
      <c r="G14" s="33"/>
      <c r="H14" s="33"/>
      <c r="I14" s="33"/>
      <c r="J14" s="33"/>
      <c r="K14" s="34"/>
      <c r="L14" s="34"/>
      <c r="M14" s="34"/>
      <c r="N14" s="34"/>
    </row>
    <row r="15" spans="1:18">
      <c r="A15" s="8" t="s">
        <v>25</v>
      </c>
      <c r="B15" s="8" t="s">
        <v>610</v>
      </c>
      <c r="C15" s="8" t="s">
        <v>581</v>
      </c>
      <c r="D15" s="36" t="s">
        <v>180</v>
      </c>
      <c r="E15" s="32" t="s">
        <v>181</v>
      </c>
      <c r="F15" s="54" t="s">
        <v>83</v>
      </c>
      <c r="G15" s="33">
        <v>3</v>
      </c>
      <c r="H15" s="33">
        <v>2</v>
      </c>
      <c r="I15" s="33">
        <v>3</v>
      </c>
      <c r="J15" s="33">
        <v>5</v>
      </c>
      <c r="K15" s="34" t="s">
        <v>80</v>
      </c>
      <c r="L15" s="34">
        <v>18</v>
      </c>
      <c r="M15" s="34" t="s">
        <v>87</v>
      </c>
      <c r="N15" s="12">
        <f>L15*G15</f>
        <v>54</v>
      </c>
      <c r="O15" s="13">
        <f>N15/18</f>
        <v>3</v>
      </c>
      <c r="P15" s="14">
        <f>O15</f>
        <v>3</v>
      </c>
      <c r="Q15" s="13">
        <v>0</v>
      </c>
      <c r="R15" s="13">
        <f>P15+Q15</f>
        <v>3</v>
      </c>
    </row>
    <row r="16" spans="1:18">
      <c r="D16" s="36"/>
      <c r="E16" s="35" t="s">
        <v>62</v>
      </c>
      <c r="F16" s="54"/>
      <c r="G16" s="33"/>
      <c r="H16" s="33"/>
      <c r="I16" s="33"/>
      <c r="J16" s="33"/>
      <c r="K16" s="34"/>
      <c r="L16" s="34"/>
      <c r="M16" s="34"/>
      <c r="N16" s="34"/>
    </row>
    <row r="17" spans="1:18">
      <c r="D17" s="36"/>
      <c r="E17" s="35" t="s">
        <v>63</v>
      </c>
      <c r="F17" s="54"/>
      <c r="G17" s="33"/>
      <c r="H17" s="33"/>
      <c r="I17" s="33"/>
      <c r="J17" s="33"/>
      <c r="K17" s="34"/>
      <c r="L17" s="34"/>
      <c r="M17" s="34"/>
      <c r="N17" s="34"/>
    </row>
    <row r="18" spans="1:18">
      <c r="D18" s="36"/>
      <c r="E18" s="35" t="s">
        <v>61</v>
      </c>
      <c r="F18" s="54"/>
      <c r="G18" s="33"/>
      <c r="H18" s="33"/>
      <c r="I18" s="33"/>
      <c r="J18" s="33"/>
      <c r="K18" s="34"/>
      <c r="L18" s="34"/>
      <c r="M18" s="34"/>
      <c r="N18" s="34"/>
    </row>
    <row r="19" spans="1:18">
      <c r="D19" s="36"/>
      <c r="E19" s="35" t="s">
        <v>64</v>
      </c>
      <c r="F19" s="54"/>
      <c r="G19" s="33"/>
      <c r="H19" s="33"/>
      <c r="I19" s="33"/>
      <c r="J19" s="33"/>
      <c r="K19" s="34"/>
      <c r="L19" s="34"/>
      <c r="M19" s="34"/>
      <c r="N19" s="34"/>
    </row>
    <row r="20" spans="1:18">
      <c r="A20" s="8" t="s">
        <v>25</v>
      </c>
      <c r="B20" s="8" t="s">
        <v>610</v>
      </c>
      <c r="C20" s="8" t="s">
        <v>581</v>
      </c>
      <c r="D20" s="36" t="s">
        <v>562</v>
      </c>
      <c r="E20" s="32" t="s">
        <v>563</v>
      </c>
      <c r="F20" s="54" t="s">
        <v>164</v>
      </c>
      <c r="G20" s="33">
        <v>3</v>
      </c>
      <c r="H20" s="33">
        <v>2</v>
      </c>
      <c r="I20" s="33">
        <v>2</v>
      </c>
      <c r="J20" s="33">
        <v>5</v>
      </c>
      <c r="K20" s="34" t="s">
        <v>80</v>
      </c>
      <c r="L20" s="34">
        <v>1</v>
      </c>
      <c r="M20" s="34" t="s">
        <v>87</v>
      </c>
      <c r="N20" s="12">
        <f>L20*G20</f>
        <v>3</v>
      </c>
      <c r="O20" s="13">
        <f>N20/18</f>
        <v>0.16666666666666666</v>
      </c>
      <c r="P20" s="14">
        <f>O20</f>
        <v>0.16666666666666666</v>
      </c>
      <c r="Q20" s="13">
        <v>0</v>
      </c>
      <c r="R20" s="13">
        <f>P20+Q20</f>
        <v>0.16666666666666666</v>
      </c>
    </row>
    <row r="21" spans="1:18">
      <c r="D21" s="36"/>
      <c r="E21" s="35" t="s">
        <v>564</v>
      </c>
      <c r="F21" s="54"/>
      <c r="G21" s="33"/>
      <c r="H21" s="33"/>
      <c r="I21" s="33"/>
      <c r="J21" s="33"/>
      <c r="K21" s="34"/>
      <c r="L21" s="34"/>
      <c r="M21" s="34"/>
      <c r="N21" s="34"/>
    </row>
    <row r="22" spans="1:18">
      <c r="D22" s="36"/>
      <c r="E22" s="35" t="s">
        <v>157</v>
      </c>
      <c r="F22" s="54"/>
      <c r="G22" s="33"/>
      <c r="H22" s="33"/>
      <c r="I22" s="33"/>
      <c r="J22" s="33"/>
      <c r="K22" s="34"/>
      <c r="L22" s="34"/>
      <c r="M22" s="34"/>
      <c r="N22" s="34"/>
    </row>
    <row r="23" spans="1:18">
      <c r="A23" s="8" t="s">
        <v>25</v>
      </c>
      <c r="B23" s="8" t="s">
        <v>610</v>
      </c>
      <c r="C23" s="8" t="s">
        <v>581</v>
      </c>
      <c r="D23" s="36" t="s">
        <v>569</v>
      </c>
      <c r="E23" s="32" t="s">
        <v>429</v>
      </c>
      <c r="F23" s="54" t="s">
        <v>164</v>
      </c>
      <c r="G23" s="33">
        <v>3</v>
      </c>
      <c r="H23" s="33">
        <v>2</v>
      </c>
      <c r="I23" s="33">
        <v>2</v>
      </c>
      <c r="J23" s="33">
        <v>5</v>
      </c>
      <c r="K23" s="34" t="s">
        <v>80</v>
      </c>
      <c r="L23" s="34">
        <v>1</v>
      </c>
      <c r="M23" s="34" t="s">
        <v>87</v>
      </c>
      <c r="N23" s="12">
        <f>L23*G23</f>
        <v>3</v>
      </c>
      <c r="O23" s="13">
        <f>N23/18</f>
        <v>0.16666666666666666</v>
      </c>
      <c r="P23" s="14">
        <f>O23</f>
        <v>0.16666666666666666</v>
      </c>
      <c r="Q23" s="13">
        <v>0</v>
      </c>
      <c r="R23" s="13">
        <f>P23+Q23</f>
        <v>0.16666666666666666</v>
      </c>
    </row>
    <row r="24" spans="1:18">
      <c r="D24" s="36"/>
      <c r="E24" s="35" t="s">
        <v>154</v>
      </c>
      <c r="F24" s="54"/>
      <c r="G24" s="33"/>
      <c r="H24" s="33"/>
      <c r="I24" s="33"/>
      <c r="J24" s="33"/>
      <c r="K24" s="34"/>
      <c r="L24" s="34"/>
      <c r="M24" s="34"/>
      <c r="N24" s="34"/>
    </row>
  </sheetData>
  <autoFilter ref="D1:R24" xr:uid="{F7DBB8A5-353E-4000-98E6-6128A36D9733}"/>
  <hyperlinks>
    <hyperlink ref="D2" r:id="rId1" display="https://reg.mju.ac.th/registrar/class_info_2.asp?backto=home&amp;option=0&amp;courseid=8895629&amp;acadyear=2567&amp;semester=2&amp;avs1007257115=16" xr:uid="{FF7DE478-E7FE-4740-BB9B-B16B47261CDB}"/>
    <hyperlink ref="D4" r:id="rId2" display="https://reg.mju.ac.th/registrar/class_info_2.asp?backto=home&amp;option=0&amp;courseid=8898953&amp;acadyear=2567&amp;semester=2&amp;avs1007257115=17" xr:uid="{AD579264-8220-435E-AD6F-EFA7209FD569}"/>
    <hyperlink ref="D6" r:id="rId3" display="https://reg.mju.ac.th/registrar/class_info_2.asp?backto=home&amp;option=0&amp;courseid=8898097&amp;acadyear=2567&amp;semester=2&amp;avs1007257115=18" xr:uid="{5652D8B8-85F4-4B27-A4CD-E6B498FEB64B}"/>
    <hyperlink ref="D9" r:id="rId4" display="https://reg.mju.ac.th/registrar/class_info_2.asp?backto=home&amp;option=0&amp;courseid=8898098&amp;acadyear=2567&amp;semester=2&amp;avs1007257115=19" xr:uid="{BBAA230F-9DFC-4E43-A0EE-1B0B5E11A5FE}"/>
    <hyperlink ref="D11" r:id="rId5" display="https://reg.mju.ac.th/registrar/class_info_2.asp?backto=home&amp;option=0&amp;courseid=8898968&amp;acadyear=2567&amp;semester=2&amp;avs1007257115=20" xr:uid="{14CDC567-9023-42F1-9742-C8217D13C746}"/>
    <hyperlink ref="D13" r:id="rId6" display="https://reg.mju.ac.th/registrar/class_info_2.asp?backto=home&amp;option=0&amp;courseid=8898969&amp;acadyear=2567&amp;semester=2&amp;avs1007257115=21" xr:uid="{21CB315D-C8B3-47A9-8560-F65C739D6571}"/>
    <hyperlink ref="D15" r:id="rId7" display="https://reg.mju.ac.th/registrar/class_info_2.asp?backto=home&amp;option=0&amp;courseid=8896030&amp;acadyear=2567&amp;semester=2&amp;avs1007257115=22" xr:uid="{032703F3-108E-4DE3-8B98-757A5204F05F}"/>
    <hyperlink ref="D20" r:id="rId8" display="https://reg.mju.ac.th/registrar/class_info_2.asp?backto=home&amp;option=0&amp;courseid=8893938&amp;acadyear=2567&amp;semester=2&amp;avs1007257115=23" xr:uid="{D1DC078C-3684-4E43-A03D-98580E6CD159}"/>
    <hyperlink ref="D23" r:id="rId9" display="https://reg.mju.ac.th/registrar/class_info_2.asp?backto=home&amp;option=0&amp;courseid=8893939&amp;acadyear=2567&amp;semester=2&amp;avs1007257115=24" xr:uid="{83408944-CDFA-4647-8E77-B26196F3F7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9D96-A502-4806-AD97-2B2CE5F13DC5}">
  <sheetPr>
    <pageSetUpPr fitToPage="1"/>
  </sheetPr>
  <dimension ref="A1:U1534"/>
  <sheetViews>
    <sheetView topLeftCell="B1" workbookViewId="0">
      <pane ySplit="1" topLeftCell="A55" activePane="bottomLeft" state="frozen"/>
      <selection pane="bottomLeft" activeCell="H73" sqref="H73"/>
    </sheetView>
  </sheetViews>
  <sheetFormatPr defaultColWidth="8.75" defaultRowHeight="21"/>
  <cols>
    <col min="1" max="1" width="9.58203125" style="16" hidden="1" customWidth="1"/>
    <col min="2" max="2" width="5.25" style="16" bestFit="1" customWidth="1"/>
    <col min="3" max="3" width="7.25" style="16" bestFit="1" customWidth="1"/>
    <col min="4" max="4" width="7.6640625" style="16" bestFit="1" customWidth="1"/>
    <col min="5" max="5" width="35.25" style="27" bestFit="1" customWidth="1"/>
    <col min="6" max="6" width="6.4140625" style="16" bestFit="1" customWidth="1"/>
    <col min="7" max="7" width="7" style="16" bestFit="1" customWidth="1"/>
    <col min="8" max="8" width="10.25" style="16" bestFit="1" customWidth="1"/>
    <col min="9" max="9" width="7.4140625" style="16" bestFit="1" customWidth="1"/>
    <col min="10" max="10" width="7.4140625" style="16" hidden="1" customWidth="1"/>
    <col min="11" max="11" width="7.08203125" style="16" hidden="1" customWidth="1"/>
    <col min="12" max="12" width="6.1640625" style="16" hidden="1" customWidth="1"/>
    <col min="13" max="13" width="8.25" style="16" hidden="1" customWidth="1"/>
    <col min="14" max="14" width="7.6640625" style="16" hidden="1" customWidth="1"/>
    <col min="15" max="15" width="8.4140625" style="30" hidden="1" customWidth="1"/>
    <col min="16" max="16" width="8.75" style="16"/>
    <col min="17" max="17" width="6.33203125" style="19" hidden="1" customWidth="1"/>
    <col min="18" max="18" width="6.83203125" style="19" hidden="1" customWidth="1"/>
    <col min="19" max="19" width="6.6640625" style="17" hidden="1" customWidth="1"/>
    <col min="20" max="20" width="7.33203125" style="13" hidden="1" customWidth="1"/>
    <col min="21" max="21" width="8.6640625" style="13" hidden="1" customWidth="1"/>
    <col min="22" max="16384" width="8.75" style="17"/>
  </cols>
  <sheetData>
    <row r="1" spans="1:21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06" t="s">
        <v>4</v>
      </c>
      <c r="F1" s="2" t="s">
        <v>955</v>
      </c>
      <c r="G1" s="2" t="s">
        <v>953</v>
      </c>
      <c r="H1" s="2" t="s">
        <v>952</v>
      </c>
      <c r="I1" s="2" t="s">
        <v>5</v>
      </c>
      <c r="J1" s="2" t="s">
        <v>5</v>
      </c>
      <c r="K1" s="2" t="s">
        <v>26</v>
      </c>
      <c r="L1" s="2" t="s">
        <v>27</v>
      </c>
      <c r="M1" s="3" t="s">
        <v>28</v>
      </c>
      <c r="N1" s="2" t="s">
        <v>10</v>
      </c>
      <c r="O1" s="4" t="s">
        <v>11</v>
      </c>
      <c r="P1" s="2" t="s">
        <v>12</v>
      </c>
      <c r="Q1" s="5" t="s">
        <v>13</v>
      </c>
      <c r="R1" s="5" t="s">
        <v>14</v>
      </c>
      <c r="S1" s="3" t="s">
        <v>15</v>
      </c>
      <c r="T1" s="15" t="s">
        <v>16</v>
      </c>
      <c r="U1" s="6" t="s">
        <v>17</v>
      </c>
    </row>
    <row r="2" spans="1:21" hidden="1">
      <c r="A2" s="16" t="s">
        <v>25</v>
      </c>
      <c r="B2" s="16" t="s">
        <v>579</v>
      </c>
      <c r="C2" s="16" t="s">
        <v>580</v>
      </c>
      <c r="D2" s="9" t="s">
        <v>21</v>
      </c>
      <c r="E2" s="21" t="s">
        <v>22</v>
      </c>
      <c r="F2" s="1"/>
      <c r="G2" s="97"/>
      <c r="H2" s="1"/>
      <c r="I2" s="1" t="s">
        <v>23</v>
      </c>
      <c r="J2" s="1">
        <v>3</v>
      </c>
      <c r="K2" s="1">
        <v>3</v>
      </c>
      <c r="L2" s="1">
        <v>0</v>
      </c>
      <c r="M2" s="1">
        <v>6</v>
      </c>
      <c r="N2" s="1">
        <v>1</v>
      </c>
      <c r="O2" s="11">
        <v>1191</v>
      </c>
      <c r="P2" s="1" t="s">
        <v>24</v>
      </c>
      <c r="Q2" s="12">
        <f>O2*J2</f>
        <v>3573</v>
      </c>
      <c r="R2" s="13">
        <f>Q2/18</f>
        <v>198.5</v>
      </c>
      <c r="S2" s="14">
        <f>R2</f>
        <v>198.5</v>
      </c>
      <c r="T2" s="13">
        <v>0</v>
      </c>
      <c r="U2" s="13">
        <f>S2+T2</f>
        <v>198.5</v>
      </c>
    </row>
    <row r="3" spans="1:21" hidden="1">
      <c r="D3" s="9"/>
      <c r="E3" s="21" t="s">
        <v>29</v>
      </c>
      <c r="F3" s="1"/>
      <c r="G3" s="97"/>
      <c r="H3" s="1"/>
      <c r="I3" s="1"/>
      <c r="J3" s="1"/>
      <c r="K3" s="1"/>
      <c r="L3" s="1"/>
      <c r="M3" s="1"/>
      <c r="N3" s="1"/>
      <c r="O3" s="11"/>
      <c r="P3" s="1"/>
      <c r="Q3" s="18"/>
    </row>
    <row r="4" spans="1:21" hidden="1">
      <c r="D4" s="9"/>
      <c r="E4" s="21" t="s">
        <v>30</v>
      </c>
      <c r="F4" s="1"/>
      <c r="G4" s="97"/>
      <c r="H4" s="1"/>
      <c r="I4" s="1"/>
      <c r="J4" s="1"/>
      <c r="K4" s="1"/>
      <c r="L4" s="1"/>
      <c r="M4" s="1"/>
      <c r="N4" s="1"/>
      <c r="O4" s="11"/>
      <c r="P4" s="1"/>
      <c r="Q4" s="18"/>
    </row>
    <row r="5" spans="1:21" hidden="1">
      <c r="D5" s="9"/>
      <c r="E5" s="21" t="s">
        <v>31</v>
      </c>
      <c r="F5" s="1"/>
      <c r="G5" s="97"/>
      <c r="H5" s="1"/>
      <c r="I5" s="1"/>
      <c r="J5" s="1"/>
      <c r="K5" s="1"/>
      <c r="L5" s="1"/>
      <c r="M5" s="1"/>
      <c r="N5" s="1"/>
      <c r="O5" s="11"/>
      <c r="P5" s="1"/>
      <c r="Q5" s="18"/>
    </row>
    <row r="6" spans="1:21" hidden="1">
      <c r="D6" s="9"/>
      <c r="E6" s="21" t="s">
        <v>32</v>
      </c>
      <c r="F6" s="1"/>
      <c r="G6" s="97"/>
      <c r="H6" s="1"/>
      <c r="I6" s="1"/>
      <c r="J6" s="1"/>
      <c r="K6" s="1"/>
      <c r="L6" s="1"/>
      <c r="M6" s="1"/>
      <c r="N6" s="1"/>
      <c r="O6" s="11"/>
      <c r="P6" s="1"/>
      <c r="Q6" s="18"/>
    </row>
    <row r="7" spans="1:21" hidden="1">
      <c r="D7" s="9"/>
      <c r="E7" s="21" t="s">
        <v>33</v>
      </c>
      <c r="F7" s="1"/>
      <c r="G7" s="97"/>
      <c r="H7" s="1"/>
      <c r="I7" s="1"/>
      <c r="J7" s="1"/>
      <c r="K7" s="1"/>
      <c r="L7" s="1"/>
      <c r="M7" s="1"/>
      <c r="N7" s="1"/>
      <c r="O7" s="11"/>
      <c r="P7" s="1"/>
      <c r="Q7" s="18"/>
    </row>
    <row r="8" spans="1:21" hidden="1">
      <c r="D8" s="9"/>
      <c r="E8" s="21" t="s">
        <v>34</v>
      </c>
      <c r="F8" s="1"/>
      <c r="G8" s="97"/>
      <c r="H8" s="1"/>
      <c r="I8" s="1"/>
      <c r="J8" s="1"/>
      <c r="K8" s="1"/>
      <c r="L8" s="1"/>
      <c r="M8" s="1"/>
      <c r="N8" s="1"/>
      <c r="O8" s="11"/>
      <c r="P8" s="1"/>
      <c r="Q8" s="18"/>
    </row>
    <row r="9" spans="1:21" hidden="1">
      <c r="D9" s="9"/>
      <c r="E9" s="21" t="s">
        <v>35</v>
      </c>
      <c r="F9" s="1"/>
      <c r="G9" s="97"/>
      <c r="H9" s="1"/>
      <c r="I9" s="1"/>
      <c r="J9" s="1"/>
      <c r="K9" s="1"/>
      <c r="L9" s="1"/>
      <c r="M9" s="1"/>
      <c r="N9" s="1"/>
      <c r="O9" s="11"/>
      <c r="P9" s="1"/>
      <c r="Q9" s="18"/>
    </row>
    <row r="10" spans="1:21" hidden="1">
      <c r="D10" s="9"/>
      <c r="E10" s="21" t="s">
        <v>36</v>
      </c>
      <c r="F10" s="1"/>
      <c r="G10" s="97"/>
      <c r="H10" s="1"/>
      <c r="I10" s="1"/>
      <c r="J10" s="1"/>
      <c r="K10" s="1"/>
      <c r="L10" s="1"/>
      <c r="M10" s="1"/>
      <c r="N10" s="1"/>
      <c r="O10" s="11"/>
      <c r="P10" s="1"/>
      <c r="Q10" s="18"/>
    </row>
    <row r="11" spans="1:21" hidden="1">
      <c r="D11" s="9"/>
      <c r="E11" s="21" t="s">
        <v>37</v>
      </c>
      <c r="F11" s="1"/>
      <c r="G11" s="97"/>
      <c r="H11" s="1"/>
      <c r="I11" s="1"/>
      <c r="J11" s="1"/>
      <c r="K11" s="1"/>
      <c r="L11" s="1"/>
      <c r="M11" s="1"/>
      <c r="N11" s="1"/>
      <c r="O11" s="11"/>
      <c r="P11" s="1"/>
      <c r="Q11" s="18"/>
    </row>
    <row r="12" spans="1:21" hidden="1">
      <c r="D12" s="9"/>
      <c r="E12" s="21" t="s">
        <v>38</v>
      </c>
      <c r="F12" s="1"/>
      <c r="G12" s="97"/>
      <c r="H12" s="1"/>
      <c r="I12" s="1"/>
      <c r="J12" s="1"/>
      <c r="K12" s="1"/>
      <c r="L12" s="1"/>
      <c r="M12" s="1"/>
      <c r="N12" s="1"/>
      <c r="O12" s="11"/>
      <c r="P12" s="1"/>
      <c r="Q12" s="18"/>
    </row>
    <row r="13" spans="1:21" hidden="1">
      <c r="D13" s="9"/>
      <c r="E13" s="21" t="s">
        <v>39</v>
      </c>
      <c r="F13" s="1"/>
      <c r="G13" s="97"/>
      <c r="H13" s="1"/>
      <c r="I13" s="1"/>
      <c r="J13" s="1"/>
      <c r="K13" s="1"/>
      <c r="L13" s="1"/>
      <c r="M13" s="1"/>
      <c r="N13" s="1"/>
      <c r="O13" s="11"/>
      <c r="P13" s="1"/>
      <c r="Q13" s="18"/>
    </row>
    <row r="14" spans="1:21" hidden="1">
      <c r="D14" s="9"/>
      <c r="E14" s="21" t="s">
        <v>40</v>
      </c>
      <c r="F14" s="1"/>
      <c r="G14" s="97"/>
      <c r="H14" s="1"/>
      <c r="I14" s="1"/>
      <c r="J14" s="1"/>
      <c r="K14" s="1"/>
      <c r="L14" s="1"/>
      <c r="M14" s="1"/>
      <c r="N14" s="1"/>
      <c r="O14" s="11"/>
      <c r="P14" s="1"/>
      <c r="Q14" s="18"/>
    </row>
    <row r="15" spans="1:21" hidden="1">
      <c r="D15" s="9"/>
      <c r="E15" s="21" t="s">
        <v>41</v>
      </c>
      <c r="F15" s="1"/>
      <c r="G15" s="97"/>
      <c r="H15" s="1"/>
      <c r="I15" s="1"/>
      <c r="J15" s="1"/>
      <c r="K15" s="1"/>
      <c r="L15" s="1"/>
      <c r="M15" s="1"/>
      <c r="N15" s="1"/>
      <c r="O15" s="11"/>
      <c r="P15" s="1"/>
      <c r="Q15" s="18"/>
    </row>
    <row r="16" spans="1:21" hidden="1">
      <c r="D16" s="9"/>
      <c r="E16" s="21" t="s">
        <v>42</v>
      </c>
      <c r="F16" s="1"/>
      <c r="G16" s="97"/>
      <c r="H16" s="1"/>
      <c r="I16" s="1"/>
      <c r="J16" s="1"/>
      <c r="K16" s="1"/>
      <c r="L16" s="1"/>
      <c r="M16" s="1"/>
      <c r="N16" s="1"/>
      <c r="O16" s="11"/>
      <c r="P16" s="1"/>
      <c r="Q16" s="18"/>
    </row>
    <row r="17" spans="1:21" hidden="1">
      <c r="A17" s="16" t="s">
        <v>25</v>
      </c>
      <c r="B17" s="16" t="s">
        <v>579</v>
      </c>
      <c r="C17" s="16" t="s">
        <v>580</v>
      </c>
      <c r="D17" s="9" t="s">
        <v>21</v>
      </c>
      <c r="E17" s="21" t="s">
        <v>22</v>
      </c>
      <c r="F17" s="1"/>
      <c r="G17" s="97"/>
      <c r="H17" s="1"/>
      <c r="I17" s="1" t="s">
        <v>23</v>
      </c>
      <c r="J17" s="1">
        <v>3</v>
      </c>
      <c r="K17" s="1">
        <v>3</v>
      </c>
      <c r="L17" s="1">
        <v>0</v>
      </c>
      <c r="M17" s="1">
        <v>6</v>
      </c>
      <c r="N17" s="1" t="s">
        <v>43</v>
      </c>
      <c r="O17" s="11">
        <v>1132</v>
      </c>
      <c r="P17" s="1" t="s">
        <v>24</v>
      </c>
      <c r="Q17" s="12">
        <f>O17*J17</f>
        <v>3396</v>
      </c>
      <c r="R17" s="13">
        <f>Q17/18</f>
        <v>188.66666666666666</v>
      </c>
      <c r="S17" s="14">
        <f>R17</f>
        <v>188.66666666666666</v>
      </c>
      <c r="T17" s="13">
        <v>0</v>
      </c>
      <c r="U17" s="13">
        <f>S17+T17</f>
        <v>188.66666666666666</v>
      </c>
    </row>
    <row r="18" spans="1:21" hidden="1">
      <c r="D18" s="9"/>
      <c r="E18" s="21" t="s">
        <v>44</v>
      </c>
      <c r="F18" s="1"/>
      <c r="G18" s="97"/>
      <c r="H18" s="1"/>
      <c r="I18" s="1"/>
      <c r="J18" s="1"/>
      <c r="K18" s="1"/>
      <c r="L18" s="1"/>
      <c r="M18" s="1"/>
      <c r="N18" s="1"/>
      <c r="O18" s="11"/>
      <c r="P18" s="1"/>
      <c r="Q18" s="18"/>
    </row>
    <row r="19" spans="1:21" hidden="1">
      <c r="D19" s="9"/>
      <c r="E19" s="21" t="s">
        <v>30</v>
      </c>
      <c r="F19" s="1"/>
      <c r="G19" s="97"/>
      <c r="H19" s="1"/>
      <c r="I19" s="1"/>
      <c r="J19" s="1"/>
      <c r="K19" s="1"/>
      <c r="L19" s="1"/>
      <c r="M19" s="1"/>
      <c r="N19" s="1"/>
      <c r="O19" s="11"/>
      <c r="P19" s="1"/>
      <c r="Q19" s="18"/>
    </row>
    <row r="20" spans="1:21" hidden="1">
      <c r="D20" s="9"/>
      <c r="E20" s="21" t="s">
        <v>45</v>
      </c>
      <c r="F20" s="1"/>
      <c r="G20" s="97"/>
      <c r="H20" s="1"/>
      <c r="I20" s="1"/>
      <c r="J20" s="1"/>
      <c r="K20" s="1"/>
      <c r="L20" s="1"/>
      <c r="M20" s="1"/>
      <c r="N20" s="1"/>
      <c r="O20" s="11"/>
      <c r="P20" s="1"/>
      <c r="Q20" s="18"/>
    </row>
    <row r="21" spans="1:21" hidden="1">
      <c r="D21" s="9"/>
      <c r="E21" s="21" t="s">
        <v>46</v>
      </c>
      <c r="F21" s="1"/>
      <c r="G21" s="97"/>
      <c r="H21" s="1"/>
      <c r="I21" s="1"/>
      <c r="J21" s="1"/>
      <c r="K21" s="1"/>
      <c r="L21" s="1"/>
      <c r="M21" s="1"/>
      <c r="N21" s="1"/>
      <c r="O21" s="11"/>
      <c r="P21" s="1"/>
      <c r="Q21" s="18"/>
    </row>
    <row r="22" spans="1:21" hidden="1">
      <c r="D22" s="9"/>
      <c r="E22" s="21" t="s">
        <v>47</v>
      </c>
      <c r="F22" s="1"/>
      <c r="G22" s="97"/>
      <c r="H22" s="1"/>
      <c r="I22" s="1"/>
      <c r="J22" s="1"/>
      <c r="K22" s="1"/>
      <c r="L22" s="1"/>
      <c r="M22" s="1"/>
      <c r="N22" s="1"/>
      <c r="O22" s="11"/>
      <c r="P22" s="1"/>
      <c r="Q22" s="18"/>
    </row>
    <row r="23" spans="1:21" hidden="1">
      <c r="D23" s="9"/>
      <c r="E23" s="21" t="s">
        <v>48</v>
      </c>
      <c r="F23" s="1"/>
      <c r="G23" s="97"/>
      <c r="H23" s="1"/>
      <c r="I23" s="1"/>
      <c r="J23" s="1"/>
      <c r="K23" s="1"/>
      <c r="L23" s="1"/>
      <c r="M23" s="1"/>
      <c r="N23" s="1"/>
      <c r="O23" s="11"/>
      <c r="P23" s="1"/>
      <c r="Q23" s="18"/>
    </row>
    <row r="24" spans="1:21" hidden="1">
      <c r="D24" s="9"/>
      <c r="E24" s="21" t="s">
        <v>49</v>
      </c>
      <c r="F24" s="1"/>
      <c r="G24" s="97"/>
      <c r="H24" s="1"/>
      <c r="I24" s="1"/>
      <c r="J24" s="1"/>
      <c r="K24" s="1"/>
      <c r="L24" s="1"/>
      <c r="M24" s="1"/>
      <c r="N24" s="1"/>
      <c r="O24" s="11"/>
      <c r="P24" s="1"/>
      <c r="Q24" s="18"/>
    </row>
    <row r="25" spans="1:21" hidden="1">
      <c r="D25" s="9"/>
      <c r="E25" s="21" t="s">
        <v>50</v>
      </c>
      <c r="F25" s="1"/>
      <c r="G25" s="97"/>
      <c r="H25" s="1"/>
      <c r="I25" s="1"/>
      <c r="J25" s="1"/>
      <c r="K25" s="1"/>
      <c r="L25" s="1"/>
      <c r="M25" s="1"/>
      <c r="N25" s="1"/>
      <c r="O25" s="11"/>
      <c r="P25" s="1"/>
      <c r="Q25" s="18"/>
    </row>
    <row r="26" spans="1:21" hidden="1">
      <c r="D26" s="9"/>
      <c r="E26" s="21" t="s">
        <v>51</v>
      </c>
      <c r="F26" s="1"/>
      <c r="G26" s="97"/>
      <c r="H26" s="1"/>
      <c r="I26" s="1"/>
      <c r="J26" s="1"/>
      <c r="K26" s="1"/>
      <c r="L26" s="1"/>
      <c r="M26" s="1"/>
      <c r="N26" s="1"/>
      <c r="O26" s="11"/>
      <c r="P26" s="1"/>
      <c r="Q26" s="18"/>
    </row>
    <row r="27" spans="1:21" hidden="1">
      <c r="D27" s="9"/>
      <c r="E27" s="21" t="s">
        <v>52</v>
      </c>
      <c r="F27" s="1"/>
      <c r="G27" s="97"/>
      <c r="H27" s="1"/>
      <c r="I27" s="1"/>
      <c r="J27" s="1"/>
      <c r="K27" s="1"/>
      <c r="L27" s="1"/>
      <c r="M27" s="1"/>
      <c r="N27" s="1"/>
      <c r="O27" s="11"/>
      <c r="P27" s="1"/>
      <c r="Q27" s="18"/>
    </row>
    <row r="28" spans="1:21" hidden="1">
      <c r="D28" s="9"/>
      <c r="E28" s="21" t="s">
        <v>53</v>
      </c>
      <c r="F28" s="1"/>
      <c r="G28" s="97"/>
      <c r="H28" s="1"/>
      <c r="I28" s="1"/>
      <c r="J28" s="1"/>
      <c r="K28" s="1"/>
      <c r="L28" s="1"/>
      <c r="M28" s="1"/>
      <c r="N28" s="1"/>
      <c r="O28" s="11"/>
      <c r="P28" s="1"/>
      <c r="Q28" s="18"/>
    </row>
    <row r="29" spans="1:21" hidden="1">
      <c r="D29" s="9"/>
      <c r="E29" s="21" t="s">
        <v>39</v>
      </c>
      <c r="F29" s="1"/>
      <c r="G29" s="97"/>
      <c r="H29" s="1"/>
      <c r="I29" s="1"/>
      <c r="J29" s="1"/>
      <c r="K29" s="1"/>
      <c r="L29" s="1"/>
      <c r="M29" s="1"/>
      <c r="N29" s="1"/>
      <c r="O29" s="11"/>
      <c r="P29" s="1"/>
      <c r="Q29" s="18"/>
    </row>
    <row r="30" spans="1:21" hidden="1">
      <c r="D30" s="9"/>
      <c r="E30" s="21" t="s">
        <v>54</v>
      </c>
      <c r="F30" s="1"/>
      <c r="G30" s="97"/>
      <c r="H30" s="1"/>
      <c r="I30" s="1"/>
      <c r="J30" s="1"/>
      <c r="K30" s="1"/>
      <c r="L30" s="1"/>
      <c r="M30" s="1"/>
      <c r="N30" s="1"/>
      <c r="O30" s="11"/>
      <c r="P30" s="1"/>
      <c r="Q30" s="18"/>
    </row>
    <row r="31" spans="1:21" hidden="1">
      <c r="A31" s="16" t="s">
        <v>25</v>
      </c>
      <c r="B31" s="16" t="s">
        <v>579</v>
      </c>
      <c r="C31" s="16" t="s">
        <v>580</v>
      </c>
      <c r="D31" s="9" t="s">
        <v>21</v>
      </c>
      <c r="E31" s="21" t="s">
        <v>22</v>
      </c>
      <c r="F31" s="1"/>
      <c r="G31" s="97"/>
      <c r="H31" s="1"/>
      <c r="I31" s="1" t="s">
        <v>23</v>
      </c>
      <c r="J31" s="1">
        <v>3</v>
      </c>
      <c r="K31" s="1">
        <v>3</v>
      </c>
      <c r="L31" s="1">
        <v>0</v>
      </c>
      <c r="M31" s="1">
        <v>6</v>
      </c>
      <c r="N31" s="1" t="s">
        <v>55</v>
      </c>
      <c r="O31" s="11">
        <v>789</v>
      </c>
      <c r="P31" s="1" t="s">
        <v>24</v>
      </c>
      <c r="Q31" s="12">
        <f>O31*J31</f>
        <v>2367</v>
      </c>
      <c r="R31" s="13">
        <f>Q31/18</f>
        <v>131.5</v>
      </c>
      <c r="S31" s="14">
        <f>R31</f>
        <v>131.5</v>
      </c>
      <c r="T31" s="13">
        <v>0</v>
      </c>
      <c r="U31" s="13">
        <f>S31+T31</f>
        <v>131.5</v>
      </c>
    </row>
    <row r="32" spans="1:21" hidden="1">
      <c r="D32" s="9"/>
      <c r="E32" s="21" t="s">
        <v>56</v>
      </c>
      <c r="F32" s="1"/>
      <c r="G32" s="97"/>
      <c r="H32" s="1"/>
      <c r="I32" s="1"/>
      <c r="J32" s="1"/>
      <c r="K32" s="1"/>
      <c r="L32" s="1"/>
      <c r="M32" s="1"/>
      <c r="N32" s="1"/>
      <c r="O32" s="11"/>
      <c r="P32" s="1"/>
      <c r="Q32" s="18"/>
    </row>
    <row r="33" spans="4:17" hidden="1">
      <c r="D33" s="9"/>
      <c r="E33" s="21" t="s">
        <v>30</v>
      </c>
      <c r="F33" s="1"/>
      <c r="G33" s="97"/>
      <c r="H33" s="1"/>
      <c r="I33" s="1"/>
      <c r="J33" s="1"/>
      <c r="K33" s="1"/>
      <c r="L33" s="1"/>
      <c r="M33" s="1"/>
      <c r="N33" s="1"/>
      <c r="O33" s="11"/>
      <c r="P33" s="1"/>
      <c r="Q33" s="18"/>
    </row>
    <row r="34" spans="4:17" hidden="1">
      <c r="D34" s="9"/>
      <c r="E34" s="21" t="s">
        <v>57</v>
      </c>
      <c r="F34" s="1"/>
      <c r="G34" s="97"/>
      <c r="H34" s="1"/>
      <c r="I34" s="1"/>
      <c r="J34" s="1"/>
      <c r="K34" s="1"/>
      <c r="L34" s="1"/>
      <c r="M34" s="1"/>
      <c r="N34" s="1"/>
      <c r="O34" s="11"/>
      <c r="P34" s="1"/>
      <c r="Q34" s="18"/>
    </row>
    <row r="35" spans="4:17" hidden="1">
      <c r="D35" s="9"/>
      <c r="E35" s="21" t="s">
        <v>58</v>
      </c>
      <c r="F35" s="1"/>
      <c r="G35" s="97"/>
      <c r="H35" s="1"/>
      <c r="I35" s="1"/>
      <c r="J35" s="1"/>
      <c r="K35" s="1"/>
      <c r="L35" s="1"/>
      <c r="M35" s="1"/>
      <c r="N35" s="1"/>
      <c r="O35" s="11"/>
      <c r="P35" s="1"/>
      <c r="Q35" s="18"/>
    </row>
    <row r="36" spans="4:17" hidden="1">
      <c r="D36" s="9"/>
      <c r="E36" s="21" t="s">
        <v>59</v>
      </c>
      <c r="F36" s="1"/>
      <c r="G36" s="97"/>
      <c r="H36" s="1"/>
      <c r="I36" s="1"/>
      <c r="J36" s="1"/>
      <c r="K36" s="1"/>
      <c r="L36" s="1"/>
      <c r="M36" s="1"/>
      <c r="N36" s="1"/>
      <c r="O36" s="11"/>
      <c r="P36" s="1"/>
      <c r="Q36" s="18"/>
    </row>
    <row r="37" spans="4:17" hidden="1">
      <c r="D37" s="9"/>
      <c r="E37" s="21" t="s">
        <v>60</v>
      </c>
      <c r="F37" s="1"/>
      <c r="G37" s="97"/>
      <c r="H37" s="1"/>
      <c r="I37" s="1"/>
      <c r="J37" s="1"/>
      <c r="K37" s="1"/>
      <c r="L37" s="1"/>
      <c r="M37" s="1"/>
      <c r="N37" s="1"/>
      <c r="O37" s="11"/>
      <c r="P37" s="1"/>
      <c r="Q37" s="18"/>
    </row>
    <row r="38" spans="4:17" hidden="1">
      <c r="D38" s="9"/>
      <c r="E38" s="21" t="s">
        <v>61</v>
      </c>
      <c r="F38" s="1"/>
      <c r="G38" s="97"/>
      <c r="H38" s="1"/>
      <c r="I38" s="1"/>
      <c r="J38" s="1"/>
      <c r="K38" s="1"/>
      <c r="L38" s="1"/>
      <c r="M38" s="1"/>
      <c r="N38" s="1"/>
      <c r="O38" s="11"/>
      <c r="P38" s="1"/>
      <c r="Q38" s="18"/>
    </row>
    <row r="39" spans="4:17" hidden="1">
      <c r="D39" s="9"/>
      <c r="E39" s="21" t="s">
        <v>62</v>
      </c>
      <c r="F39" s="1"/>
      <c r="G39" s="97"/>
      <c r="H39" s="1"/>
      <c r="I39" s="1"/>
      <c r="J39" s="1"/>
      <c r="K39" s="1"/>
      <c r="L39" s="1"/>
      <c r="M39" s="1"/>
      <c r="N39" s="1"/>
      <c r="O39" s="11"/>
      <c r="P39" s="1"/>
      <c r="Q39" s="18"/>
    </row>
    <row r="40" spans="4:17" hidden="1">
      <c r="D40" s="9"/>
      <c r="E40" s="21" t="s">
        <v>63</v>
      </c>
      <c r="F40" s="1"/>
      <c r="G40" s="97"/>
      <c r="H40" s="1"/>
      <c r="I40" s="1"/>
      <c r="J40" s="1"/>
      <c r="K40" s="1"/>
      <c r="L40" s="1"/>
      <c r="M40" s="1"/>
      <c r="N40" s="1"/>
      <c r="O40" s="11"/>
      <c r="P40" s="1"/>
      <c r="Q40" s="18"/>
    </row>
    <row r="41" spans="4:17" hidden="1">
      <c r="D41" s="9"/>
      <c r="E41" s="21" t="s">
        <v>64</v>
      </c>
      <c r="F41" s="1"/>
      <c r="G41" s="97"/>
      <c r="H41" s="1"/>
      <c r="I41" s="1"/>
      <c r="J41" s="1"/>
      <c r="K41" s="1"/>
      <c r="L41" s="1"/>
      <c r="M41" s="1"/>
      <c r="N41" s="1"/>
      <c r="O41" s="11"/>
      <c r="P41" s="1"/>
      <c r="Q41" s="18"/>
    </row>
    <row r="42" spans="4:17" hidden="1">
      <c r="D42" s="9"/>
      <c r="E42" s="21" t="s">
        <v>65</v>
      </c>
      <c r="F42" s="1"/>
      <c r="G42" s="97"/>
      <c r="H42" s="1"/>
      <c r="I42" s="1"/>
      <c r="J42" s="1"/>
      <c r="K42" s="1"/>
      <c r="L42" s="1"/>
      <c r="M42" s="1"/>
      <c r="N42" s="1"/>
      <c r="O42" s="11"/>
      <c r="P42" s="1"/>
      <c r="Q42" s="18"/>
    </row>
    <row r="43" spans="4:17" hidden="1">
      <c r="D43" s="9"/>
      <c r="E43" s="21" t="s">
        <v>66</v>
      </c>
      <c r="F43" s="1"/>
      <c r="G43" s="97"/>
      <c r="H43" s="1"/>
      <c r="I43" s="1"/>
      <c r="J43" s="1"/>
      <c r="K43" s="1"/>
      <c r="L43" s="1"/>
      <c r="M43" s="1"/>
      <c r="N43" s="1"/>
      <c r="O43" s="11"/>
      <c r="P43" s="1"/>
      <c r="Q43" s="18"/>
    </row>
    <row r="44" spans="4:17" hidden="1">
      <c r="D44" s="9"/>
      <c r="E44" s="21" t="s">
        <v>67</v>
      </c>
      <c r="F44" s="1"/>
      <c r="G44" s="97"/>
      <c r="H44" s="1"/>
      <c r="I44" s="1"/>
      <c r="J44" s="1"/>
      <c r="K44" s="1"/>
      <c r="L44" s="1"/>
      <c r="M44" s="1"/>
      <c r="N44" s="1"/>
      <c r="O44" s="11"/>
      <c r="P44" s="1"/>
      <c r="Q44" s="18"/>
    </row>
    <row r="45" spans="4:17" hidden="1">
      <c r="D45" s="9"/>
      <c r="E45" s="21" t="s">
        <v>68</v>
      </c>
      <c r="F45" s="1"/>
      <c r="G45" s="97"/>
      <c r="H45" s="1"/>
      <c r="I45" s="1"/>
      <c r="J45" s="1"/>
      <c r="K45" s="1"/>
      <c r="L45" s="1"/>
      <c r="M45" s="1"/>
      <c r="N45" s="1"/>
      <c r="O45" s="11"/>
      <c r="P45" s="1"/>
      <c r="Q45" s="18"/>
    </row>
    <row r="46" spans="4:17" hidden="1">
      <c r="D46" s="9"/>
      <c r="E46" s="21" t="s">
        <v>69</v>
      </c>
      <c r="F46" s="1"/>
      <c r="G46" s="97"/>
      <c r="H46" s="1"/>
      <c r="I46" s="1"/>
      <c r="J46" s="1"/>
      <c r="K46" s="1"/>
      <c r="L46" s="1"/>
      <c r="M46" s="1"/>
      <c r="N46" s="1"/>
      <c r="O46" s="11"/>
      <c r="P46" s="1"/>
      <c r="Q46" s="18"/>
    </row>
    <row r="47" spans="4:17" hidden="1">
      <c r="D47" s="9"/>
      <c r="E47" s="21" t="s">
        <v>70</v>
      </c>
      <c r="F47" s="1"/>
      <c r="G47" s="97"/>
      <c r="H47" s="1"/>
      <c r="I47" s="1"/>
      <c r="J47" s="1"/>
      <c r="K47" s="1"/>
      <c r="L47" s="1"/>
      <c r="M47" s="1"/>
      <c r="N47" s="1"/>
      <c r="O47" s="11"/>
      <c r="P47" s="1"/>
      <c r="Q47" s="18"/>
    </row>
    <row r="48" spans="4:17" hidden="1">
      <c r="D48" s="9"/>
      <c r="E48" s="21" t="s">
        <v>71</v>
      </c>
      <c r="F48" s="1"/>
      <c r="G48" s="97"/>
      <c r="H48" s="1"/>
      <c r="I48" s="1"/>
      <c r="J48" s="1"/>
      <c r="K48" s="1"/>
      <c r="L48" s="1"/>
      <c r="M48" s="1"/>
      <c r="N48" s="1"/>
      <c r="O48" s="11"/>
      <c r="P48" s="1"/>
      <c r="Q48" s="18"/>
    </row>
    <row r="49" spans="1:21" hidden="1">
      <c r="D49" s="9"/>
      <c r="E49" s="21" t="s">
        <v>72</v>
      </c>
      <c r="F49" s="1"/>
      <c r="G49" s="97"/>
      <c r="H49" s="1"/>
      <c r="I49" s="1"/>
      <c r="J49" s="1"/>
      <c r="K49" s="1"/>
      <c r="L49" s="1"/>
      <c r="M49" s="1"/>
      <c r="N49" s="1"/>
      <c r="O49" s="11"/>
      <c r="P49" s="1"/>
      <c r="Q49" s="18"/>
    </row>
    <row r="50" spans="1:21" hidden="1">
      <c r="D50" s="9"/>
      <c r="E50" s="21" t="s">
        <v>73</v>
      </c>
      <c r="F50" s="1"/>
      <c r="G50" s="97"/>
      <c r="H50" s="1"/>
      <c r="I50" s="1"/>
      <c r="J50" s="1"/>
      <c r="K50" s="1"/>
      <c r="L50" s="1"/>
      <c r="M50" s="1"/>
      <c r="N50" s="1"/>
      <c r="O50" s="11"/>
      <c r="P50" s="1"/>
      <c r="Q50" s="18"/>
    </row>
    <row r="51" spans="1:21" hidden="1">
      <c r="D51" s="9"/>
      <c r="E51" s="21" t="s">
        <v>74</v>
      </c>
      <c r="F51" s="1"/>
      <c r="G51" s="97"/>
      <c r="H51" s="1"/>
      <c r="I51" s="1"/>
      <c r="J51" s="1"/>
      <c r="K51" s="1"/>
      <c r="L51" s="1"/>
      <c r="M51" s="1"/>
      <c r="N51" s="1"/>
      <c r="O51" s="11"/>
      <c r="P51" s="1"/>
      <c r="Q51" s="18"/>
    </row>
    <row r="52" spans="1:21" hidden="1">
      <c r="D52" s="9"/>
      <c r="E52" s="21" t="s">
        <v>75</v>
      </c>
      <c r="F52" s="1"/>
      <c r="G52" s="97"/>
      <c r="H52" s="1"/>
      <c r="I52" s="1"/>
      <c r="J52" s="1"/>
      <c r="K52" s="1"/>
      <c r="L52" s="1"/>
      <c r="M52" s="1"/>
      <c r="N52" s="1"/>
      <c r="O52" s="11"/>
      <c r="P52" s="1"/>
      <c r="Q52" s="18"/>
    </row>
    <row r="53" spans="1:21" hidden="1">
      <c r="D53" s="9"/>
      <c r="E53" s="21" t="s">
        <v>76</v>
      </c>
      <c r="F53" s="1"/>
      <c r="G53" s="97"/>
      <c r="H53" s="1"/>
      <c r="I53" s="1"/>
      <c r="J53" s="1"/>
      <c r="K53" s="1"/>
      <c r="L53" s="1"/>
      <c r="M53" s="1"/>
      <c r="N53" s="1"/>
      <c r="O53" s="11"/>
      <c r="P53" s="1"/>
      <c r="Q53" s="18"/>
    </row>
    <row r="54" spans="1:21" hidden="1">
      <c r="D54" s="9"/>
      <c r="E54" s="21" t="s">
        <v>77</v>
      </c>
      <c r="F54" s="1"/>
      <c r="G54" s="97"/>
      <c r="H54" s="1"/>
      <c r="I54" s="1"/>
      <c r="J54" s="1"/>
      <c r="K54" s="1"/>
      <c r="L54" s="1"/>
      <c r="M54" s="1"/>
      <c r="N54" s="1"/>
      <c r="O54" s="11"/>
      <c r="P54" s="1"/>
      <c r="Q54" s="18"/>
    </row>
    <row r="55" spans="1:21">
      <c r="A55" s="98" t="s">
        <v>25</v>
      </c>
      <c r="B55" s="98" t="s">
        <v>579</v>
      </c>
      <c r="C55" s="98" t="s">
        <v>580</v>
      </c>
      <c r="D55" s="99" t="s">
        <v>78</v>
      </c>
      <c r="E55" s="100" t="s">
        <v>79</v>
      </c>
      <c r="F55" s="1"/>
      <c r="G55" s="614">
        <v>1</v>
      </c>
      <c r="H55" s="1"/>
      <c r="I55" s="1" t="s">
        <v>23</v>
      </c>
      <c r="J55" s="1">
        <v>3</v>
      </c>
      <c r="K55" s="1">
        <v>3</v>
      </c>
      <c r="L55" s="1">
        <v>0</v>
      </c>
      <c r="M55" s="1">
        <v>6</v>
      </c>
      <c r="N55" s="1" t="s">
        <v>80</v>
      </c>
      <c r="O55" s="11">
        <v>175</v>
      </c>
      <c r="P55" s="1" t="s">
        <v>24</v>
      </c>
      <c r="Q55" s="12">
        <f>O55*J55</f>
        <v>525</v>
      </c>
      <c r="R55" s="13">
        <f>Q55/18</f>
        <v>29.166666666666668</v>
      </c>
      <c r="S55" s="14">
        <f>R55</f>
        <v>29.166666666666668</v>
      </c>
      <c r="T55" s="13">
        <v>0</v>
      </c>
      <c r="U55" s="13">
        <f>S55+T55</f>
        <v>29.166666666666668</v>
      </c>
    </row>
    <row r="56" spans="1:21">
      <c r="A56" s="98"/>
      <c r="B56" s="98"/>
      <c r="C56" s="98"/>
      <c r="D56" s="99"/>
      <c r="E56" s="100" t="s">
        <v>44</v>
      </c>
      <c r="F56" s="1">
        <v>50</v>
      </c>
      <c r="G56" s="614"/>
      <c r="H56" s="1">
        <f>SUM(G55*F56)/100</f>
        <v>0.5</v>
      </c>
      <c r="I56" s="1"/>
      <c r="J56" s="1"/>
      <c r="K56" s="1"/>
      <c r="L56" s="1"/>
      <c r="M56" s="1"/>
      <c r="N56" s="1"/>
      <c r="O56" s="11"/>
      <c r="P56" s="1"/>
      <c r="Q56" s="18"/>
    </row>
    <row r="57" spans="1:21">
      <c r="A57" s="98"/>
      <c r="B57" s="98"/>
      <c r="C57" s="98"/>
      <c r="D57" s="99"/>
      <c r="E57" s="100" t="s">
        <v>77</v>
      </c>
      <c r="F57" s="1">
        <v>50</v>
      </c>
      <c r="G57" s="614"/>
      <c r="H57" s="1">
        <f>SUM(G55*F57)/100</f>
        <v>0.5</v>
      </c>
      <c r="I57" s="1"/>
      <c r="J57" s="1"/>
      <c r="K57" s="1"/>
      <c r="L57" s="1"/>
      <c r="M57" s="1"/>
      <c r="N57" s="1"/>
      <c r="O57" s="11"/>
      <c r="P57" s="1"/>
      <c r="Q57" s="18"/>
    </row>
    <row r="58" spans="1:21">
      <c r="A58" s="98" t="s">
        <v>25</v>
      </c>
      <c r="B58" s="98" t="s">
        <v>579</v>
      </c>
      <c r="C58" s="98" t="s">
        <v>580</v>
      </c>
      <c r="D58" s="99" t="s">
        <v>78</v>
      </c>
      <c r="E58" s="100" t="s">
        <v>79</v>
      </c>
      <c r="F58" s="1"/>
      <c r="G58" s="614"/>
      <c r="H58" s="1"/>
      <c r="I58" s="1" t="s">
        <v>23</v>
      </c>
      <c r="J58" s="1">
        <v>3</v>
      </c>
      <c r="K58" s="1">
        <v>3</v>
      </c>
      <c r="L58" s="1">
        <v>0</v>
      </c>
      <c r="M58" s="1">
        <v>6</v>
      </c>
      <c r="N58" s="1" t="s">
        <v>43</v>
      </c>
      <c r="O58" s="11">
        <v>179</v>
      </c>
      <c r="P58" s="1" t="s">
        <v>24</v>
      </c>
      <c r="Q58" s="12">
        <f>O58*J58</f>
        <v>537</v>
      </c>
      <c r="R58" s="13">
        <f>Q58/18</f>
        <v>29.833333333333332</v>
      </c>
      <c r="S58" s="14">
        <f>R58</f>
        <v>29.833333333333332</v>
      </c>
      <c r="T58" s="13">
        <v>0</v>
      </c>
      <c r="U58" s="13">
        <f>S58+T58</f>
        <v>29.833333333333332</v>
      </c>
    </row>
    <row r="59" spans="1:21">
      <c r="A59" s="98"/>
      <c r="B59" s="98"/>
      <c r="C59" s="98"/>
      <c r="D59" s="99"/>
      <c r="E59" s="100" t="s">
        <v>44</v>
      </c>
      <c r="F59" s="1"/>
      <c r="G59" s="614"/>
      <c r="H59" s="1"/>
      <c r="I59" s="1"/>
      <c r="J59" s="1"/>
      <c r="K59" s="1"/>
      <c r="L59" s="1"/>
      <c r="M59" s="1"/>
      <c r="N59" s="1"/>
      <c r="O59" s="11"/>
      <c r="P59" s="1"/>
      <c r="Q59" s="18"/>
    </row>
    <row r="60" spans="1:21">
      <c r="A60" s="98"/>
      <c r="B60" s="98"/>
      <c r="C60" s="98"/>
      <c r="D60" s="99"/>
      <c r="E60" s="100" t="s">
        <v>77</v>
      </c>
      <c r="F60" s="1"/>
      <c r="G60" s="614"/>
      <c r="H60" s="1"/>
      <c r="I60" s="1"/>
      <c r="J60" s="1"/>
      <c r="K60" s="1"/>
      <c r="L60" s="1"/>
      <c r="M60" s="1"/>
      <c r="N60" s="1"/>
      <c r="O60" s="11"/>
      <c r="P60" s="1"/>
      <c r="Q60" s="18"/>
    </row>
    <row r="61" spans="1:21">
      <c r="A61" s="98" t="s">
        <v>25</v>
      </c>
      <c r="B61" s="98" t="s">
        <v>579</v>
      </c>
      <c r="C61" s="98" t="s">
        <v>580</v>
      </c>
      <c r="D61" s="99" t="s">
        <v>78</v>
      </c>
      <c r="E61" s="100" t="s">
        <v>79</v>
      </c>
      <c r="F61" s="1"/>
      <c r="G61" s="614"/>
      <c r="H61" s="1"/>
      <c r="I61" s="1" t="s">
        <v>23</v>
      </c>
      <c r="J61" s="1">
        <v>3</v>
      </c>
      <c r="K61" s="1">
        <v>3</v>
      </c>
      <c r="L61" s="1">
        <v>0</v>
      </c>
      <c r="M61" s="1">
        <v>6</v>
      </c>
      <c r="N61" s="1" t="s">
        <v>55</v>
      </c>
      <c r="O61" s="11">
        <v>58</v>
      </c>
      <c r="P61" s="1" t="s">
        <v>24</v>
      </c>
      <c r="Q61" s="12">
        <f>O61*J61</f>
        <v>174</v>
      </c>
      <c r="R61" s="13">
        <f>Q61/18</f>
        <v>9.6666666666666661</v>
      </c>
      <c r="S61" s="14">
        <f>R61</f>
        <v>9.6666666666666661</v>
      </c>
      <c r="T61" s="13">
        <v>0</v>
      </c>
      <c r="U61" s="13">
        <f>S61+T61</f>
        <v>9.6666666666666661</v>
      </c>
    </row>
    <row r="62" spans="1:21">
      <c r="A62" s="98"/>
      <c r="B62" s="98"/>
      <c r="C62" s="98"/>
      <c r="D62" s="99"/>
      <c r="E62" s="100" t="s">
        <v>44</v>
      </c>
      <c r="F62" s="1"/>
      <c r="G62" s="614"/>
      <c r="H62" s="1"/>
      <c r="I62" s="1"/>
      <c r="J62" s="1"/>
      <c r="K62" s="1"/>
      <c r="L62" s="1"/>
      <c r="M62" s="1"/>
      <c r="N62" s="1"/>
      <c r="O62" s="11"/>
      <c r="P62" s="1"/>
      <c r="Q62" s="18"/>
    </row>
    <row r="63" spans="1:21">
      <c r="A63" s="98"/>
      <c r="B63" s="98"/>
      <c r="C63" s="98"/>
      <c r="D63" s="99"/>
      <c r="E63" s="100" t="s">
        <v>77</v>
      </c>
      <c r="F63" s="1"/>
      <c r="G63" s="614"/>
      <c r="H63" s="1"/>
      <c r="I63" s="1"/>
      <c r="J63" s="1"/>
      <c r="K63" s="1"/>
      <c r="L63" s="1"/>
      <c r="M63" s="1"/>
      <c r="N63" s="1"/>
      <c r="O63" s="11"/>
      <c r="P63" s="1"/>
      <c r="Q63" s="18"/>
    </row>
    <row r="64" spans="1:21">
      <c r="A64" s="101" t="s">
        <v>25</v>
      </c>
      <c r="B64" s="101" t="s">
        <v>579</v>
      </c>
      <c r="C64" s="101" t="s">
        <v>580</v>
      </c>
      <c r="D64" s="102" t="s">
        <v>81</v>
      </c>
      <c r="E64" s="103" t="s">
        <v>82</v>
      </c>
      <c r="F64" s="1"/>
      <c r="G64" s="614">
        <v>1.5</v>
      </c>
      <c r="H64" s="1"/>
      <c r="I64" s="1" t="s">
        <v>83</v>
      </c>
      <c r="J64" s="1">
        <v>3</v>
      </c>
      <c r="K64" s="1">
        <v>2</v>
      </c>
      <c r="L64" s="1">
        <v>3</v>
      </c>
      <c r="M64" s="1">
        <v>5</v>
      </c>
      <c r="N64" s="1" t="s">
        <v>80</v>
      </c>
      <c r="O64" s="11">
        <v>40</v>
      </c>
      <c r="P64" s="1" t="s">
        <v>24</v>
      </c>
      <c r="Q64" s="12">
        <f>O64*J64</f>
        <v>120</v>
      </c>
      <c r="R64" s="13">
        <f>Q64/18</f>
        <v>6.666666666666667</v>
      </c>
      <c r="S64" s="14">
        <f>R64</f>
        <v>6.666666666666667</v>
      </c>
      <c r="T64" s="13">
        <v>0</v>
      </c>
      <c r="U64" s="13">
        <f>S64+T64</f>
        <v>6.666666666666667</v>
      </c>
    </row>
    <row r="65" spans="1:21">
      <c r="A65" s="101"/>
      <c r="B65" s="101"/>
      <c r="C65" s="101"/>
      <c r="D65" s="102"/>
      <c r="E65" s="103" t="s">
        <v>84</v>
      </c>
      <c r="F65" s="1">
        <v>50</v>
      </c>
      <c r="G65" s="614"/>
      <c r="H65" s="1">
        <f>SUM(G64*F65)/100</f>
        <v>0.75</v>
      </c>
      <c r="I65" s="1"/>
      <c r="J65" s="1"/>
      <c r="K65" s="1"/>
      <c r="L65" s="1"/>
      <c r="M65" s="1"/>
      <c r="N65" s="1"/>
      <c r="O65" s="11"/>
      <c r="P65" s="1"/>
      <c r="Q65" s="18"/>
    </row>
    <row r="66" spans="1:21">
      <c r="A66" s="101"/>
      <c r="B66" s="101"/>
      <c r="C66" s="101"/>
      <c r="D66" s="102"/>
      <c r="E66" s="103" t="s">
        <v>61</v>
      </c>
      <c r="F66" s="1">
        <v>50</v>
      </c>
      <c r="G66" s="614"/>
      <c r="H66" s="1">
        <f>SUM(G64*F66)/100</f>
        <v>0.75</v>
      </c>
      <c r="I66" s="1"/>
      <c r="J66" s="1"/>
      <c r="K66" s="1"/>
      <c r="L66" s="1"/>
      <c r="M66" s="1"/>
      <c r="N66" s="1"/>
      <c r="O66" s="11"/>
      <c r="P66" s="1"/>
      <c r="Q66" s="18"/>
    </row>
    <row r="67" spans="1:21">
      <c r="A67" s="101" t="s">
        <v>25</v>
      </c>
      <c r="B67" s="101" t="s">
        <v>579</v>
      </c>
      <c r="C67" s="101" t="s">
        <v>580</v>
      </c>
      <c r="D67" s="102" t="s">
        <v>81</v>
      </c>
      <c r="E67" s="103" t="s">
        <v>82</v>
      </c>
      <c r="F67" s="1"/>
      <c r="G67" s="614"/>
      <c r="H67" s="1"/>
      <c r="I67" s="1" t="s">
        <v>83</v>
      </c>
      <c r="J67" s="1">
        <v>3</v>
      </c>
      <c r="K67" s="1">
        <v>2</v>
      </c>
      <c r="L67" s="1">
        <v>3</v>
      </c>
      <c r="M67" s="1">
        <v>5</v>
      </c>
      <c r="N67" s="1" t="s">
        <v>43</v>
      </c>
      <c r="O67" s="11">
        <v>39</v>
      </c>
      <c r="P67" s="1" t="s">
        <v>24</v>
      </c>
      <c r="Q67" s="12">
        <f>O67*J67</f>
        <v>117</v>
      </c>
      <c r="R67" s="13">
        <f>Q67/18</f>
        <v>6.5</v>
      </c>
      <c r="S67" s="14">
        <f>R67</f>
        <v>6.5</v>
      </c>
      <c r="T67" s="13">
        <v>0</v>
      </c>
      <c r="U67" s="13">
        <f>S67+T67</f>
        <v>6.5</v>
      </c>
    </row>
    <row r="68" spans="1:21">
      <c r="A68" s="101"/>
      <c r="B68" s="101"/>
      <c r="C68" s="101"/>
      <c r="D68" s="102"/>
      <c r="E68" s="103" t="s">
        <v>84</v>
      </c>
      <c r="F68" s="1"/>
      <c r="G68" s="614"/>
      <c r="H68" s="1"/>
      <c r="I68" s="1"/>
      <c r="J68" s="1"/>
      <c r="K68" s="1"/>
      <c r="L68" s="1"/>
      <c r="M68" s="1"/>
      <c r="N68" s="1"/>
      <c r="O68" s="11"/>
      <c r="P68" s="1"/>
      <c r="Q68" s="18"/>
    </row>
    <row r="69" spans="1:21">
      <c r="A69" s="101"/>
      <c r="B69" s="101"/>
      <c r="C69" s="101"/>
      <c r="D69" s="102"/>
      <c r="E69" s="103" t="s">
        <v>61</v>
      </c>
      <c r="F69" s="1"/>
      <c r="G69" s="614"/>
      <c r="H69" s="1"/>
      <c r="I69" s="1"/>
      <c r="J69" s="1"/>
      <c r="K69" s="1"/>
      <c r="L69" s="1"/>
      <c r="M69" s="1"/>
      <c r="N69" s="1"/>
      <c r="O69" s="11"/>
      <c r="P69" s="1"/>
      <c r="Q69" s="18"/>
    </row>
    <row r="70" spans="1:21">
      <c r="A70" s="16" t="s">
        <v>25</v>
      </c>
      <c r="B70" s="152" t="s">
        <v>579</v>
      </c>
      <c r="C70" s="152" t="s">
        <v>580</v>
      </c>
      <c r="D70" s="153" t="s">
        <v>85</v>
      </c>
      <c r="E70" s="207" t="s">
        <v>86</v>
      </c>
      <c r="F70" s="1"/>
      <c r="G70" s="97"/>
      <c r="H70" s="1"/>
      <c r="I70" s="1" t="s">
        <v>23</v>
      </c>
      <c r="J70" s="1">
        <v>3</v>
      </c>
      <c r="K70" s="1">
        <v>3</v>
      </c>
      <c r="L70" s="1">
        <v>0</v>
      </c>
      <c r="M70" s="1">
        <v>6</v>
      </c>
      <c r="N70" s="1" t="s">
        <v>80</v>
      </c>
      <c r="O70" s="11">
        <v>102</v>
      </c>
      <c r="P70" s="1" t="s">
        <v>87</v>
      </c>
      <c r="Q70" s="12">
        <f>O70*J70</f>
        <v>306</v>
      </c>
      <c r="R70" s="13">
        <f>Q70/18</f>
        <v>17</v>
      </c>
      <c r="S70" s="14">
        <f>R70</f>
        <v>17</v>
      </c>
      <c r="T70" s="13">
        <v>0</v>
      </c>
      <c r="U70" s="13">
        <f>S70+T70</f>
        <v>17</v>
      </c>
    </row>
    <row r="71" spans="1:21">
      <c r="B71" s="152"/>
      <c r="C71" s="152"/>
      <c r="D71" s="153"/>
      <c r="E71" s="207" t="s">
        <v>58</v>
      </c>
      <c r="F71" s="1">
        <v>100</v>
      </c>
      <c r="G71" s="97">
        <v>1</v>
      </c>
      <c r="H71" s="120">
        <f>SUM(G71*F71)/100</f>
        <v>1</v>
      </c>
      <c r="I71" s="1"/>
      <c r="J71" s="1"/>
      <c r="K71" s="1"/>
      <c r="L71" s="1"/>
      <c r="M71" s="1"/>
      <c r="N71" s="1"/>
      <c r="O71" s="11"/>
      <c r="P71" s="1"/>
      <c r="Q71" s="18"/>
    </row>
    <row r="72" spans="1:21">
      <c r="A72" s="16" t="s">
        <v>25</v>
      </c>
      <c r="B72" s="152" t="s">
        <v>579</v>
      </c>
      <c r="C72" s="152" t="s">
        <v>580</v>
      </c>
      <c r="D72" s="153" t="s">
        <v>88</v>
      </c>
      <c r="E72" s="207" t="s">
        <v>89</v>
      </c>
      <c r="F72" s="1"/>
      <c r="G72" s="97"/>
      <c r="H72" s="1"/>
      <c r="I72" s="1" t="s">
        <v>83</v>
      </c>
      <c r="J72" s="1">
        <v>3</v>
      </c>
      <c r="K72" s="1">
        <v>2</v>
      </c>
      <c r="L72" s="1">
        <v>3</v>
      </c>
      <c r="M72" s="1">
        <v>5</v>
      </c>
      <c r="N72" s="1" t="s">
        <v>80</v>
      </c>
      <c r="O72" s="11">
        <v>38</v>
      </c>
      <c r="P72" s="1" t="s">
        <v>87</v>
      </c>
      <c r="Q72" s="12">
        <f>O72*J72</f>
        <v>114</v>
      </c>
      <c r="R72" s="13">
        <f>Q72/18</f>
        <v>6.333333333333333</v>
      </c>
      <c r="S72" s="14">
        <f>R72</f>
        <v>6.333333333333333</v>
      </c>
      <c r="T72" s="13">
        <v>0</v>
      </c>
      <c r="U72" s="13">
        <f>S72+T72</f>
        <v>6.333333333333333</v>
      </c>
    </row>
    <row r="73" spans="1:21">
      <c r="B73" s="152"/>
      <c r="C73" s="152"/>
      <c r="D73" s="153"/>
      <c r="E73" s="207" t="s">
        <v>67</v>
      </c>
      <c r="F73" s="1">
        <v>100</v>
      </c>
      <c r="G73" s="97">
        <v>1.5</v>
      </c>
      <c r="H73" s="120">
        <f>SUM(G73*F73)/100</f>
        <v>1.5</v>
      </c>
      <c r="I73" s="1"/>
      <c r="J73" s="1"/>
      <c r="K73" s="1"/>
      <c r="L73" s="1"/>
      <c r="M73" s="1"/>
      <c r="N73" s="1"/>
      <c r="O73" s="11"/>
      <c r="P73" s="1"/>
      <c r="Q73" s="18"/>
    </row>
    <row r="74" spans="1:21">
      <c r="A74" s="16" t="s">
        <v>25</v>
      </c>
      <c r="B74" s="152" t="s">
        <v>579</v>
      </c>
      <c r="C74" s="152" t="s">
        <v>580</v>
      </c>
      <c r="D74" s="153" t="s">
        <v>90</v>
      </c>
      <c r="E74" s="207" t="s">
        <v>91</v>
      </c>
      <c r="F74" s="1"/>
      <c r="G74" s="97"/>
      <c r="H74" s="1"/>
      <c r="I74" s="1" t="s">
        <v>83</v>
      </c>
      <c r="J74" s="1">
        <v>3</v>
      </c>
      <c r="K74" s="1">
        <v>2</v>
      </c>
      <c r="L74" s="1">
        <v>3</v>
      </c>
      <c r="M74" s="1">
        <v>5</v>
      </c>
      <c r="N74" s="1" t="s">
        <v>80</v>
      </c>
      <c r="O74" s="11">
        <v>52</v>
      </c>
      <c r="P74" s="1" t="s">
        <v>87</v>
      </c>
      <c r="Q74" s="12">
        <f>O74*J74</f>
        <v>156</v>
      </c>
      <c r="R74" s="13">
        <f>Q74/18</f>
        <v>8.6666666666666661</v>
      </c>
      <c r="S74" s="14">
        <f>R74</f>
        <v>8.6666666666666661</v>
      </c>
      <c r="T74" s="13">
        <v>0</v>
      </c>
      <c r="U74" s="13">
        <f>S74+T74</f>
        <v>8.6666666666666661</v>
      </c>
    </row>
    <row r="75" spans="1:21">
      <c r="B75" s="152"/>
      <c r="C75" s="152"/>
      <c r="D75" s="153"/>
      <c r="E75" s="207" t="s">
        <v>67</v>
      </c>
      <c r="F75" s="1">
        <v>100</v>
      </c>
      <c r="G75" s="97">
        <v>1.5</v>
      </c>
      <c r="H75" s="120">
        <f>SUM(G75*F75)/100</f>
        <v>1.5</v>
      </c>
      <c r="I75" s="1"/>
      <c r="J75" s="1"/>
      <c r="K75" s="1"/>
      <c r="L75" s="1"/>
      <c r="M75" s="1"/>
      <c r="N75" s="1"/>
      <c r="O75" s="11"/>
      <c r="P75" s="1"/>
      <c r="Q75" s="18"/>
    </row>
    <row r="76" spans="1:21">
      <c r="A76" s="16" t="s">
        <v>25</v>
      </c>
      <c r="B76" s="152" t="s">
        <v>579</v>
      </c>
      <c r="C76" s="152" t="s">
        <v>580</v>
      </c>
      <c r="D76" s="153" t="s">
        <v>92</v>
      </c>
      <c r="E76" s="207" t="s">
        <v>93</v>
      </c>
      <c r="F76" s="1"/>
      <c r="G76" s="97"/>
      <c r="H76" s="1"/>
      <c r="I76" s="1" t="s">
        <v>83</v>
      </c>
      <c r="J76" s="1">
        <v>3</v>
      </c>
      <c r="K76" s="1">
        <v>2</v>
      </c>
      <c r="L76" s="1">
        <v>3</v>
      </c>
      <c r="M76" s="1">
        <v>5</v>
      </c>
      <c r="N76" s="1" t="s">
        <v>80</v>
      </c>
      <c r="O76" s="11">
        <v>28</v>
      </c>
      <c r="P76" s="1" t="s">
        <v>87</v>
      </c>
      <c r="Q76" s="12">
        <f>O76*J76</f>
        <v>84</v>
      </c>
      <c r="R76" s="13">
        <f>Q76/18</f>
        <v>4.666666666666667</v>
      </c>
      <c r="S76" s="14">
        <f>R76</f>
        <v>4.666666666666667</v>
      </c>
      <c r="T76" s="13">
        <v>0</v>
      </c>
      <c r="U76" s="13">
        <f>S76+T76</f>
        <v>4.666666666666667</v>
      </c>
    </row>
    <row r="77" spans="1:21">
      <c r="B77" s="152"/>
      <c r="C77" s="152"/>
      <c r="D77" s="153"/>
      <c r="E77" s="207" t="s">
        <v>64</v>
      </c>
      <c r="F77" s="1">
        <v>100</v>
      </c>
      <c r="G77" s="97">
        <v>1.5</v>
      </c>
      <c r="H77" s="120">
        <f>SUM(G77*F77)/100</f>
        <v>1.5</v>
      </c>
      <c r="I77" s="1"/>
      <c r="J77" s="1"/>
      <c r="K77" s="1"/>
      <c r="L77" s="1"/>
      <c r="M77" s="1"/>
      <c r="N77" s="1"/>
      <c r="O77" s="11"/>
      <c r="P77" s="1"/>
      <c r="Q77" s="18"/>
    </row>
    <row r="78" spans="1:21">
      <c r="A78" s="16" t="s">
        <v>25</v>
      </c>
      <c r="B78" s="152" t="s">
        <v>579</v>
      </c>
      <c r="C78" s="152" t="s">
        <v>580</v>
      </c>
      <c r="D78" s="153" t="s">
        <v>94</v>
      </c>
      <c r="E78" s="207" t="s">
        <v>95</v>
      </c>
      <c r="F78" s="1"/>
      <c r="G78" s="97"/>
      <c r="H78" s="1"/>
      <c r="I78" s="1" t="s">
        <v>83</v>
      </c>
      <c r="J78" s="1">
        <v>3</v>
      </c>
      <c r="K78" s="1">
        <v>2</v>
      </c>
      <c r="L78" s="1">
        <v>3</v>
      </c>
      <c r="M78" s="1">
        <v>5</v>
      </c>
      <c r="N78" s="1" t="s">
        <v>80</v>
      </c>
      <c r="O78" s="11">
        <v>39</v>
      </c>
      <c r="P78" s="1" t="s">
        <v>87</v>
      </c>
      <c r="Q78" s="12">
        <f>O78*J78</f>
        <v>117</v>
      </c>
      <c r="R78" s="13">
        <f>Q78/18</f>
        <v>6.5</v>
      </c>
      <c r="S78" s="14">
        <f>R78</f>
        <v>6.5</v>
      </c>
      <c r="T78" s="13">
        <v>0</v>
      </c>
      <c r="U78" s="13">
        <f>S78+T78</f>
        <v>6.5</v>
      </c>
    </row>
    <row r="79" spans="1:21">
      <c r="B79" s="152"/>
      <c r="C79" s="152"/>
      <c r="D79" s="153"/>
      <c r="E79" s="207" t="s">
        <v>75</v>
      </c>
      <c r="F79" s="1">
        <v>100</v>
      </c>
      <c r="G79" s="97">
        <v>1.5</v>
      </c>
      <c r="H79" s="120">
        <f>SUM(G79*F79)/100</f>
        <v>1.5</v>
      </c>
      <c r="I79" s="1"/>
      <c r="J79" s="1"/>
      <c r="K79" s="1"/>
      <c r="L79" s="1"/>
      <c r="M79" s="1"/>
      <c r="N79" s="1"/>
      <c r="O79" s="11"/>
      <c r="P79" s="1"/>
      <c r="Q79" s="18"/>
    </row>
    <row r="80" spans="1:21">
      <c r="A80" s="98" t="s">
        <v>25</v>
      </c>
      <c r="B80" s="98" t="s">
        <v>579</v>
      </c>
      <c r="C80" s="98" t="s">
        <v>580</v>
      </c>
      <c r="D80" s="99" t="s">
        <v>96</v>
      </c>
      <c r="E80" s="100" t="s">
        <v>97</v>
      </c>
      <c r="F80" s="1"/>
      <c r="G80" s="614">
        <v>1</v>
      </c>
      <c r="H80" s="1"/>
      <c r="I80" s="1" t="s">
        <v>23</v>
      </c>
      <c r="J80" s="1">
        <v>3</v>
      </c>
      <c r="K80" s="1">
        <v>3</v>
      </c>
      <c r="L80" s="1">
        <v>0</v>
      </c>
      <c r="M80" s="1">
        <v>6</v>
      </c>
      <c r="N80" s="1" t="s">
        <v>80</v>
      </c>
      <c r="O80" s="11">
        <v>248</v>
      </c>
      <c r="P80" s="1" t="s">
        <v>87</v>
      </c>
      <c r="Q80" s="12">
        <f>O80*J80</f>
        <v>744</v>
      </c>
      <c r="R80" s="13">
        <f>Q80/18</f>
        <v>41.333333333333336</v>
      </c>
      <c r="S80" s="14">
        <f>R80</f>
        <v>41.333333333333336</v>
      </c>
      <c r="T80" s="13">
        <v>0</v>
      </c>
      <c r="U80" s="13">
        <f>S80+T80</f>
        <v>41.333333333333336</v>
      </c>
    </row>
    <row r="81" spans="1:21">
      <c r="A81" s="98"/>
      <c r="B81" s="98"/>
      <c r="C81" s="98"/>
      <c r="D81" s="99"/>
      <c r="E81" s="100" t="s">
        <v>98</v>
      </c>
      <c r="F81" s="1">
        <v>25</v>
      </c>
      <c r="G81" s="614"/>
      <c r="H81" s="1">
        <f>SUM(G80*F81)/100</f>
        <v>0.25</v>
      </c>
      <c r="I81" s="1"/>
      <c r="J81" s="1"/>
      <c r="K81" s="1"/>
      <c r="L81" s="1"/>
      <c r="M81" s="1"/>
      <c r="N81" s="1"/>
      <c r="O81" s="11"/>
      <c r="P81" s="1"/>
      <c r="Q81" s="18"/>
    </row>
    <row r="82" spans="1:21">
      <c r="A82" s="98"/>
      <c r="B82" s="98"/>
      <c r="C82" s="98"/>
      <c r="D82" s="99"/>
      <c r="E82" s="100" t="s">
        <v>99</v>
      </c>
      <c r="F82" s="1">
        <v>25</v>
      </c>
      <c r="G82" s="614"/>
      <c r="H82" s="97">
        <f>SUM(G80*F82)/100</f>
        <v>0.25</v>
      </c>
      <c r="I82" s="1"/>
      <c r="J82" s="1"/>
      <c r="K82" s="1"/>
      <c r="L82" s="1"/>
      <c r="M82" s="1"/>
      <c r="N82" s="1"/>
      <c r="O82" s="11"/>
      <c r="P82" s="1"/>
      <c r="Q82" s="18"/>
    </row>
    <row r="83" spans="1:21">
      <c r="A83" s="98"/>
      <c r="B83" s="98"/>
      <c r="C83" s="98"/>
      <c r="D83" s="99"/>
      <c r="E83" s="295" t="s">
        <v>54</v>
      </c>
      <c r="F83" s="1">
        <v>25</v>
      </c>
      <c r="G83" s="614"/>
      <c r="H83" s="97">
        <f>SUM(G80*F83)/100</f>
        <v>0.25</v>
      </c>
      <c r="I83" s="1"/>
      <c r="J83" s="1"/>
      <c r="K83" s="1"/>
      <c r="L83" s="1"/>
      <c r="M83" s="1"/>
      <c r="N83" s="1"/>
      <c r="O83" s="11"/>
      <c r="P83" s="1"/>
      <c r="Q83" s="18"/>
    </row>
    <row r="84" spans="1:21">
      <c r="A84" s="98"/>
      <c r="B84" s="98"/>
      <c r="C84" s="98"/>
      <c r="D84" s="99"/>
      <c r="E84" s="279" t="s">
        <v>71</v>
      </c>
      <c r="F84" s="1">
        <v>25</v>
      </c>
      <c r="G84" s="614"/>
      <c r="H84" s="97">
        <f>SUM(G80*F84)/100</f>
        <v>0.25</v>
      </c>
      <c r="I84" s="1"/>
      <c r="J84" s="1"/>
      <c r="K84" s="1"/>
      <c r="L84" s="1"/>
      <c r="M84" s="1"/>
      <c r="N84" s="1"/>
      <c r="O84" s="11"/>
      <c r="P84" s="1"/>
      <c r="Q84" s="18"/>
    </row>
    <row r="85" spans="1:21">
      <c r="A85" s="98" t="s">
        <v>25</v>
      </c>
      <c r="B85" s="98" t="s">
        <v>579</v>
      </c>
      <c r="C85" s="98" t="s">
        <v>580</v>
      </c>
      <c r="D85" s="99" t="s">
        <v>96</v>
      </c>
      <c r="E85" s="100" t="s">
        <v>97</v>
      </c>
      <c r="F85" s="1"/>
      <c r="G85" s="614"/>
      <c r="H85" s="1"/>
      <c r="I85" s="1" t="s">
        <v>23</v>
      </c>
      <c r="J85" s="1">
        <v>3</v>
      </c>
      <c r="K85" s="1">
        <v>3</v>
      </c>
      <c r="L85" s="1">
        <v>0</v>
      </c>
      <c r="M85" s="1">
        <v>6</v>
      </c>
      <c r="N85" s="1" t="s">
        <v>43</v>
      </c>
      <c r="O85" s="11">
        <v>191</v>
      </c>
      <c r="P85" s="1" t="s">
        <v>87</v>
      </c>
      <c r="Q85" s="12">
        <f>O85*J85</f>
        <v>573</v>
      </c>
      <c r="R85" s="13">
        <f>Q85/18</f>
        <v>31.833333333333332</v>
      </c>
      <c r="S85" s="14">
        <f>R85</f>
        <v>31.833333333333332</v>
      </c>
      <c r="T85" s="13">
        <v>0</v>
      </c>
      <c r="U85" s="13">
        <f>S85+T85</f>
        <v>31.833333333333332</v>
      </c>
    </row>
    <row r="86" spans="1:21">
      <c r="A86" s="98"/>
      <c r="B86" s="98"/>
      <c r="C86" s="98"/>
      <c r="D86" s="99"/>
      <c r="E86" s="100" t="s">
        <v>98</v>
      </c>
      <c r="F86" s="1"/>
      <c r="G86" s="614"/>
      <c r="H86" s="1"/>
      <c r="I86" s="1"/>
      <c r="J86" s="1"/>
      <c r="K86" s="1"/>
      <c r="L86" s="1"/>
      <c r="M86" s="1"/>
      <c r="N86" s="1"/>
      <c r="O86" s="11"/>
      <c r="P86" s="1"/>
      <c r="Q86" s="18"/>
    </row>
    <row r="87" spans="1:21">
      <c r="A87" s="98"/>
      <c r="B87" s="98"/>
      <c r="C87" s="98"/>
      <c r="D87" s="99"/>
      <c r="E87" s="100" t="s">
        <v>99</v>
      </c>
      <c r="F87" s="1"/>
      <c r="G87" s="614"/>
      <c r="H87" s="1"/>
      <c r="I87" s="1"/>
      <c r="J87" s="1"/>
      <c r="K87" s="1"/>
      <c r="L87" s="1"/>
      <c r="M87" s="1"/>
      <c r="N87" s="1"/>
      <c r="O87" s="11"/>
      <c r="P87" s="1"/>
      <c r="Q87" s="18"/>
    </row>
    <row r="88" spans="1:21">
      <c r="A88" s="98"/>
      <c r="B88" s="98"/>
      <c r="C88" s="98"/>
      <c r="D88" s="99"/>
      <c r="E88" s="100" t="s">
        <v>54</v>
      </c>
      <c r="F88" s="1"/>
      <c r="G88" s="614"/>
      <c r="H88" s="1"/>
      <c r="I88" s="1"/>
      <c r="J88" s="1"/>
      <c r="K88" s="1"/>
      <c r="L88" s="1"/>
      <c r="M88" s="1"/>
      <c r="N88" s="1"/>
      <c r="O88" s="11"/>
      <c r="P88" s="1"/>
      <c r="Q88" s="18"/>
    </row>
    <row r="89" spans="1:21">
      <c r="A89" s="98"/>
      <c r="B89" s="98"/>
      <c r="C89" s="98"/>
      <c r="D89" s="99"/>
      <c r="E89" s="100" t="s">
        <v>71</v>
      </c>
      <c r="F89" s="1"/>
      <c r="G89" s="614"/>
      <c r="H89" s="1"/>
      <c r="I89" s="1"/>
      <c r="J89" s="1"/>
      <c r="K89" s="1"/>
      <c r="L89" s="1"/>
      <c r="M89" s="1"/>
      <c r="N89" s="1"/>
      <c r="O89" s="11"/>
      <c r="P89" s="1"/>
      <c r="Q89" s="18"/>
    </row>
    <row r="90" spans="1:21">
      <c r="A90" s="16" t="s">
        <v>25</v>
      </c>
      <c r="B90" s="16" t="s">
        <v>579</v>
      </c>
      <c r="C90" s="16" t="s">
        <v>580</v>
      </c>
      <c r="D90" s="9" t="s">
        <v>100</v>
      </c>
      <c r="E90" s="10" t="s">
        <v>101</v>
      </c>
      <c r="F90" s="1"/>
      <c r="G90" s="614">
        <v>0.33</v>
      </c>
      <c r="H90" s="1"/>
      <c r="I90" s="1" t="s">
        <v>102</v>
      </c>
      <c r="J90" s="1">
        <v>1</v>
      </c>
      <c r="K90" s="1">
        <v>0</v>
      </c>
      <c r="L90" s="1">
        <v>3</v>
      </c>
      <c r="M90" s="1">
        <v>1</v>
      </c>
      <c r="N90" s="1" t="s">
        <v>80</v>
      </c>
      <c r="O90" s="11">
        <v>192</v>
      </c>
      <c r="P90" s="1" t="s">
        <v>87</v>
      </c>
      <c r="Q90" s="12">
        <f>O90*J90</f>
        <v>192</v>
      </c>
      <c r="R90" s="13">
        <f>Q90/18</f>
        <v>10.666666666666666</v>
      </c>
      <c r="S90" s="14">
        <f>R90</f>
        <v>10.666666666666666</v>
      </c>
      <c r="T90" s="13">
        <v>0</v>
      </c>
      <c r="U90" s="13">
        <f>S90+T90</f>
        <v>10.666666666666666</v>
      </c>
    </row>
    <row r="91" spans="1:21">
      <c r="D91" s="9"/>
      <c r="E91" s="10" t="s">
        <v>45</v>
      </c>
      <c r="F91" s="1">
        <v>33.33</v>
      </c>
      <c r="G91" s="614"/>
      <c r="H91" s="1">
        <f>SUM(G90*F91)/100</f>
        <v>0.109989</v>
      </c>
      <c r="I91" s="1"/>
      <c r="J91" s="1"/>
      <c r="K91" s="1"/>
      <c r="L91" s="1"/>
      <c r="M91" s="1"/>
      <c r="N91" s="1"/>
      <c r="O91" s="11"/>
      <c r="P91" s="1"/>
      <c r="Q91" s="18"/>
    </row>
    <row r="92" spans="1:21">
      <c r="D92" s="9"/>
      <c r="E92" s="10" t="s">
        <v>38</v>
      </c>
      <c r="F92" s="1">
        <v>33.33</v>
      </c>
      <c r="G92" s="614"/>
      <c r="H92" s="97">
        <f>SUM(G90*F92)/100</f>
        <v>0.109989</v>
      </c>
      <c r="I92" s="1"/>
      <c r="J92" s="1"/>
      <c r="K92" s="1"/>
      <c r="L92" s="1"/>
      <c r="M92" s="1"/>
      <c r="N92" s="1"/>
      <c r="O92" s="11"/>
      <c r="P92" s="1"/>
      <c r="Q92" s="18"/>
    </row>
    <row r="93" spans="1:21">
      <c r="D93" s="9"/>
      <c r="E93" s="10" t="s">
        <v>52</v>
      </c>
      <c r="F93" s="1">
        <v>33.33</v>
      </c>
      <c r="G93" s="614"/>
      <c r="H93" s="97">
        <f>SUM(G90*F93)/100</f>
        <v>0.109989</v>
      </c>
      <c r="I93" s="1"/>
      <c r="J93" s="1"/>
      <c r="K93" s="1"/>
      <c r="L93" s="1"/>
      <c r="M93" s="1"/>
      <c r="N93" s="1"/>
      <c r="O93" s="11"/>
      <c r="P93" s="1"/>
      <c r="Q93" s="18"/>
    </row>
    <row r="94" spans="1:21">
      <c r="A94" s="16" t="s">
        <v>25</v>
      </c>
      <c r="B94" s="16" t="s">
        <v>579</v>
      </c>
      <c r="C94" s="16" t="s">
        <v>580</v>
      </c>
      <c r="D94" s="9" t="s">
        <v>103</v>
      </c>
      <c r="E94" s="10" t="s">
        <v>104</v>
      </c>
      <c r="F94" s="1"/>
      <c r="G94" s="97"/>
      <c r="H94" s="1"/>
      <c r="I94" s="1" t="s">
        <v>83</v>
      </c>
      <c r="J94" s="1">
        <v>3</v>
      </c>
      <c r="K94" s="1">
        <v>2</v>
      </c>
      <c r="L94" s="1">
        <v>3</v>
      </c>
      <c r="M94" s="1">
        <v>5</v>
      </c>
      <c r="N94" s="1" t="s">
        <v>80</v>
      </c>
      <c r="O94" s="11">
        <v>65</v>
      </c>
      <c r="P94" s="1" t="s">
        <v>87</v>
      </c>
      <c r="Q94" s="12">
        <f>O94*J94</f>
        <v>195</v>
      </c>
      <c r="R94" s="13">
        <f>Q94/18</f>
        <v>10.833333333333334</v>
      </c>
      <c r="S94" s="14">
        <f>R94</f>
        <v>10.833333333333334</v>
      </c>
      <c r="T94" s="13">
        <v>0</v>
      </c>
      <c r="U94" s="13">
        <f>S94+T94</f>
        <v>10.833333333333334</v>
      </c>
    </row>
    <row r="95" spans="1:21">
      <c r="D95" s="9"/>
      <c r="E95" s="10" t="s">
        <v>105</v>
      </c>
      <c r="F95" s="1">
        <v>100</v>
      </c>
      <c r="G95" s="97">
        <v>1.5</v>
      </c>
      <c r="H95" s="97">
        <f>SUM(G95*F95)/100</f>
        <v>1.5</v>
      </c>
      <c r="I95" s="1"/>
      <c r="J95" s="1"/>
      <c r="K95" s="1"/>
      <c r="L95" s="1"/>
      <c r="M95" s="1"/>
      <c r="N95" s="1"/>
      <c r="O95" s="11"/>
      <c r="P95" s="1"/>
      <c r="Q95" s="18"/>
    </row>
    <row r="96" spans="1:21">
      <c r="A96" s="101" t="s">
        <v>25</v>
      </c>
      <c r="B96" s="101" t="s">
        <v>579</v>
      </c>
      <c r="C96" s="101" t="s">
        <v>580</v>
      </c>
      <c r="D96" s="102" t="s">
        <v>106</v>
      </c>
      <c r="E96" s="103" t="s">
        <v>107</v>
      </c>
      <c r="F96" s="1"/>
      <c r="G96" s="614">
        <v>1.5</v>
      </c>
      <c r="H96" s="1"/>
      <c r="I96" s="1" t="s">
        <v>83</v>
      </c>
      <c r="J96" s="1">
        <v>3</v>
      </c>
      <c r="K96" s="1">
        <v>2</v>
      </c>
      <c r="L96" s="1">
        <v>3</v>
      </c>
      <c r="M96" s="1">
        <v>5</v>
      </c>
      <c r="N96" s="1" t="s">
        <v>80</v>
      </c>
      <c r="O96" s="11">
        <v>64</v>
      </c>
      <c r="P96" s="1" t="s">
        <v>87</v>
      </c>
      <c r="Q96" s="12">
        <f>O96*J96</f>
        <v>192</v>
      </c>
      <c r="R96" s="13">
        <f>Q96/18</f>
        <v>10.666666666666666</v>
      </c>
      <c r="S96" s="14">
        <f>R96</f>
        <v>10.666666666666666</v>
      </c>
      <c r="T96" s="13">
        <v>0</v>
      </c>
      <c r="U96" s="13">
        <f>S96+T96</f>
        <v>10.666666666666666</v>
      </c>
    </row>
    <row r="97" spans="1:21">
      <c r="A97" s="101"/>
      <c r="B97" s="101"/>
      <c r="C97" s="101"/>
      <c r="D97" s="102"/>
      <c r="E97" s="103" t="s">
        <v>29</v>
      </c>
      <c r="F97" s="1">
        <v>20</v>
      </c>
      <c r="G97" s="614"/>
      <c r="H97" s="97">
        <f>SUM(G96*F97)/100</f>
        <v>0.3</v>
      </c>
      <c r="I97" s="1"/>
      <c r="J97" s="1"/>
      <c r="K97" s="1"/>
      <c r="L97" s="1"/>
      <c r="M97" s="1"/>
      <c r="N97" s="1"/>
      <c r="O97" s="11"/>
      <c r="P97" s="1"/>
      <c r="Q97" s="18"/>
    </row>
    <row r="98" spans="1:21">
      <c r="A98" s="101"/>
      <c r="B98" s="101"/>
      <c r="C98" s="101"/>
      <c r="D98" s="102"/>
      <c r="E98" s="103" t="s">
        <v>108</v>
      </c>
      <c r="F98" s="1">
        <v>20</v>
      </c>
      <c r="G98" s="614"/>
      <c r="H98" s="97">
        <f>SUM(G96*F98)/100</f>
        <v>0.3</v>
      </c>
      <c r="I98" s="1"/>
      <c r="J98" s="1"/>
      <c r="K98" s="1"/>
      <c r="L98" s="1"/>
      <c r="M98" s="1"/>
      <c r="N98" s="1"/>
      <c r="O98" s="11"/>
      <c r="P98" s="1"/>
      <c r="Q98" s="18"/>
    </row>
    <row r="99" spans="1:21">
      <c r="A99" s="101"/>
      <c r="B99" s="101"/>
      <c r="C99" s="101"/>
      <c r="D99" s="102"/>
      <c r="E99" s="103" t="s">
        <v>57</v>
      </c>
      <c r="F99" s="1">
        <v>20</v>
      </c>
      <c r="G99" s="614"/>
      <c r="H99" s="97">
        <f>SUM(G96*F99)/100</f>
        <v>0.3</v>
      </c>
      <c r="I99" s="1"/>
      <c r="J99" s="1"/>
      <c r="K99" s="1"/>
      <c r="L99" s="1"/>
      <c r="M99" s="1"/>
      <c r="N99" s="1"/>
      <c r="O99" s="11"/>
      <c r="P99" s="1"/>
      <c r="Q99" s="18"/>
    </row>
    <row r="100" spans="1:21">
      <c r="A100" s="101"/>
      <c r="B100" s="101"/>
      <c r="C100" s="101"/>
      <c r="D100" s="102"/>
      <c r="E100" s="103" t="s">
        <v>51</v>
      </c>
      <c r="F100" s="1">
        <v>20</v>
      </c>
      <c r="G100" s="614"/>
      <c r="H100" s="97">
        <f>SUM(G96*F100)/100</f>
        <v>0.3</v>
      </c>
      <c r="I100" s="1"/>
      <c r="J100" s="1"/>
      <c r="K100" s="1"/>
      <c r="L100" s="1"/>
      <c r="M100" s="1"/>
      <c r="N100" s="1"/>
      <c r="O100" s="11"/>
      <c r="P100" s="1"/>
      <c r="Q100" s="18"/>
    </row>
    <row r="101" spans="1:21">
      <c r="A101" s="101"/>
      <c r="B101" s="101"/>
      <c r="C101" s="101"/>
      <c r="D101" s="102"/>
      <c r="E101" s="103" t="s">
        <v>40</v>
      </c>
      <c r="F101" s="1">
        <v>20</v>
      </c>
      <c r="G101" s="614"/>
      <c r="H101" s="97">
        <f>SUM(G96*F101)/100</f>
        <v>0.3</v>
      </c>
      <c r="I101" s="1"/>
      <c r="J101" s="1"/>
      <c r="K101" s="1"/>
      <c r="L101" s="1"/>
      <c r="M101" s="1"/>
      <c r="N101" s="1"/>
      <c r="O101" s="11"/>
      <c r="P101" s="1"/>
      <c r="Q101" s="18"/>
    </row>
    <row r="102" spans="1:21">
      <c r="A102" s="101" t="s">
        <v>25</v>
      </c>
      <c r="B102" s="101" t="s">
        <v>579</v>
      </c>
      <c r="C102" s="101" t="s">
        <v>580</v>
      </c>
      <c r="D102" s="102" t="s">
        <v>106</v>
      </c>
      <c r="E102" s="103" t="s">
        <v>107</v>
      </c>
      <c r="F102" s="1"/>
      <c r="G102" s="614"/>
      <c r="H102" s="1"/>
      <c r="I102" s="1" t="s">
        <v>83</v>
      </c>
      <c r="J102" s="1">
        <v>3</v>
      </c>
      <c r="K102" s="1">
        <v>2</v>
      </c>
      <c r="L102" s="1">
        <v>3</v>
      </c>
      <c r="M102" s="1">
        <v>5</v>
      </c>
      <c r="N102" s="1" t="s">
        <v>43</v>
      </c>
      <c r="O102" s="11">
        <v>62</v>
      </c>
      <c r="P102" s="1" t="s">
        <v>87</v>
      </c>
      <c r="Q102" s="12">
        <f>O102*J102</f>
        <v>186</v>
      </c>
      <c r="R102" s="13">
        <f>Q102/18</f>
        <v>10.333333333333334</v>
      </c>
      <c r="S102" s="14">
        <f>R102</f>
        <v>10.333333333333334</v>
      </c>
      <c r="T102" s="13">
        <v>0</v>
      </c>
      <c r="U102" s="13">
        <f>S102+T102</f>
        <v>10.333333333333334</v>
      </c>
    </row>
    <row r="103" spans="1:21">
      <c r="A103" s="101"/>
      <c r="B103" s="101"/>
      <c r="C103" s="101"/>
      <c r="D103" s="102"/>
      <c r="E103" s="103" t="s">
        <v>29</v>
      </c>
      <c r="F103" s="1"/>
      <c r="G103" s="614"/>
      <c r="H103" s="1"/>
      <c r="I103" s="1"/>
      <c r="J103" s="1"/>
      <c r="K103" s="1"/>
      <c r="L103" s="1"/>
      <c r="M103" s="1"/>
      <c r="N103" s="1"/>
      <c r="O103" s="11"/>
      <c r="P103" s="1"/>
      <c r="Q103" s="18"/>
    </row>
    <row r="104" spans="1:21">
      <c r="A104" s="101"/>
      <c r="B104" s="101"/>
      <c r="C104" s="101"/>
      <c r="D104" s="102"/>
      <c r="E104" s="103" t="s">
        <v>109</v>
      </c>
      <c r="F104" s="1"/>
      <c r="G104" s="614"/>
      <c r="H104" s="1"/>
      <c r="I104" s="1"/>
      <c r="J104" s="1"/>
      <c r="K104" s="1"/>
      <c r="L104" s="1"/>
      <c r="M104" s="1"/>
      <c r="N104" s="1"/>
      <c r="O104" s="11"/>
      <c r="P104" s="1"/>
      <c r="Q104" s="18"/>
    </row>
    <row r="105" spans="1:21">
      <c r="A105" s="101"/>
      <c r="B105" s="101"/>
      <c r="C105" s="101"/>
      <c r="D105" s="102"/>
      <c r="E105" s="103" t="s">
        <v>51</v>
      </c>
      <c r="F105" s="1"/>
      <c r="G105" s="614"/>
      <c r="H105" s="1"/>
      <c r="I105" s="1"/>
      <c r="J105" s="1"/>
      <c r="K105" s="1"/>
      <c r="L105" s="1"/>
      <c r="M105" s="1"/>
      <c r="N105" s="1"/>
      <c r="O105" s="11"/>
      <c r="P105" s="1"/>
      <c r="Q105" s="18"/>
    </row>
    <row r="106" spans="1:21">
      <c r="A106" s="101"/>
      <c r="B106" s="101"/>
      <c r="C106" s="101"/>
      <c r="D106" s="102"/>
      <c r="E106" s="103" t="s">
        <v>40</v>
      </c>
      <c r="F106" s="1"/>
      <c r="G106" s="614"/>
      <c r="H106" s="1"/>
      <c r="I106" s="1"/>
      <c r="J106" s="1"/>
      <c r="K106" s="1"/>
      <c r="L106" s="1"/>
      <c r="M106" s="1"/>
      <c r="N106" s="1"/>
      <c r="O106" s="11"/>
      <c r="P106" s="1"/>
      <c r="Q106" s="18"/>
    </row>
    <row r="107" spans="1:21">
      <c r="A107" s="101"/>
      <c r="B107" s="101"/>
      <c r="C107" s="101"/>
      <c r="D107" s="102"/>
      <c r="E107" s="103" t="s">
        <v>57</v>
      </c>
      <c r="F107" s="1"/>
      <c r="G107" s="614"/>
      <c r="H107" s="1"/>
      <c r="I107" s="1"/>
      <c r="J107" s="1"/>
      <c r="K107" s="1"/>
      <c r="L107" s="1"/>
      <c r="M107" s="1"/>
      <c r="N107" s="1"/>
      <c r="O107" s="11"/>
      <c r="P107" s="1"/>
      <c r="Q107" s="18"/>
    </row>
    <row r="108" spans="1:21">
      <c r="A108" s="101" t="s">
        <v>25</v>
      </c>
      <c r="B108" s="101" t="s">
        <v>579</v>
      </c>
      <c r="C108" s="101" t="s">
        <v>580</v>
      </c>
      <c r="D108" s="102" t="s">
        <v>106</v>
      </c>
      <c r="E108" s="103" t="s">
        <v>107</v>
      </c>
      <c r="F108" s="1"/>
      <c r="G108" s="614"/>
      <c r="H108" s="1"/>
      <c r="I108" s="1" t="s">
        <v>83</v>
      </c>
      <c r="J108" s="1">
        <v>3</v>
      </c>
      <c r="K108" s="1">
        <v>2</v>
      </c>
      <c r="L108" s="1">
        <v>3</v>
      </c>
      <c r="M108" s="1">
        <v>5</v>
      </c>
      <c r="N108" s="1" t="s">
        <v>55</v>
      </c>
      <c r="O108" s="11">
        <v>50</v>
      </c>
      <c r="P108" s="1" t="s">
        <v>87</v>
      </c>
      <c r="Q108" s="12">
        <f>O108*J108</f>
        <v>150</v>
      </c>
      <c r="R108" s="13">
        <f>Q108/18</f>
        <v>8.3333333333333339</v>
      </c>
      <c r="S108" s="14">
        <f>R108</f>
        <v>8.3333333333333339</v>
      </c>
      <c r="T108" s="13">
        <v>0</v>
      </c>
      <c r="U108" s="13">
        <f>S108+T108</f>
        <v>8.3333333333333339</v>
      </c>
    </row>
    <row r="109" spans="1:21">
      <c r="A109" s="101"/>
      <c r="B109" s="101"/>
      <c r="C109" s="101"/>
      <c r="D109" s="102"/>
      <c r="E109" s="103" t="s">
        <v>29</v>
      </c>
      <c r="F109" s="1"/>
      <c r="G109" s="614"/>
      <c r="H109" s="1"/>
      <c r="I109" s="1"/>
      <c r="J109" s="1"/>
      <c r="K109" s="1"/>
      <c r="L109" s="1"/>
      <c r="M109" s="1"/>
      <c r="N109" s="1"/>
      <c r="O109" s="11"/>
      <c r="P109" s="1"/>
      <c r="Q109" s="18"/>
    </row>
    <row r="110" spans="1:21">
      <c r="A110" s="101"/>
      <c r="B110" s="101"/>
      <c r="C110" s="101"/>
      <c r="D110" s="102"/>
      <c r="E110" s="103" t="s">
        <v>51</v>
      </c>
      <c r="F110" s="1"/>
      <c r="G110" s="614"/>
      <c r="H110" s="1"/>
      <c r="I110" s="1"/>
      <c r="J110" s="1"/>
      <c r="K110" s="1"/>
      <c r="L110" s="1"/>
      <c r="M110" s="1"/>
      <c r="N110" s="1"/>
      <c r="O110" s="11"/>
      <c r="P110" s="1"/>
      <c r="Q110" s="18"/>
    </row>
    <row r="111" spans="1:21">
      <c r="A111" s="101"/>
      <c r="B111" s="101"/>
      <c r="C111" s="101"/>
      <c r="D111" s="102"/>
      <c r="E111" s="103" t="s">
        <v>109</v>
      </c>
      <c r="F111" s="1"/>
      <c r="G111" s="614"/>
      <c r="H111" s="1"/>
      <c r="I111" s="1"/>
      <c r="J111" s="1"/>
      <c r="K111" s="1"/>
      <c r="L111" s="1"/>
      <c r="M111" s="1"/>
      <c r="N111" s="1"/>
      <c r="O111" s="11"/>
      <c r="P111" s="1"/>
      <c r="Q111" s="18"/>
    </row>
    <row r="112" spans="1:21">
      <c r="A112" s="101"/>
      <c r="B112" s="101"/>
      <c r="C112" s="101"/>
      <c r="D112" s="102"/>
      <c r="E112" s="103" t="s">
        <v>40</v>
      </c>
      <c r="F112" s="1"/>
      <c r="G112" s="614"/>
      <c r="H112" s="1"/>
      <c r="I112" s="1"/>
      <c r="J112" s="1"/>
      <c r="K112" s="1"/>
      <c r="L112" s="1"/>
      <c r="M112" s="1"/>
      <c r="N112" s="1"/>
      <c r="O112" s="11"/>
      <c r="P112" s="1"/>
      <c r="Q112" s="18"/>
    </row>
    <row r="113" spans="1:21">
      <c r="A113" s="101"/>
      <c r="B113" s="101"/>
      <c r="C113" s="101"/>
      <c r="D113" s="102"/>
      <c r="E113" s="103" t="s">
        <v>57</v>
      </c>
      <c r="F113" s="1"/>
      <c r="G113" s="614"/>
      <c r="H113" s="1"/>
      <c r="I113" s="1"/>
      <c r="J113" s="1"/>
      <c r="K113" s="1"/>
      <c r="L113" s="1"/>
      <c r="M113" s="1"/>
      <c r="N113" s="1"/>
      <c r="O113" s="11"/>
      <c r="P113" s="1"/>
      <c r="Q113" s="18"/>
    </row>
    <row r="114" spans="1:21">
      <c r="A114" s="16" t="s">
        <v>25</v>
      </c>
      <c r="B114" s="16" t="s">
        <v>579</v>
      </c>
      <c r="C114" s="16" t="s">
        <v>580</v>
      </c>
      <c r="D114" s="9" t="s">
        <v>110</v>
      </c>
      <c r="E114" s="10" t="s">
        <v>111</v>
      </c>
      <c r="F114" s="1"/>
      <c r="G114" s="614">
        <v>2</v>
      </c>
      <c r="H114" s="1"/>
      <c r="I114" s="1" t="s">
        <v>112</v>
      </c>
      <c r="J114" s="1">
        <v>4</v>
      </c>
      <c r="K114" s="1">
        <v>3</v>
      </c>
      <c r="L114" s="1">
        <v>3</v>
      </c>
      <c r="M114" s="1">
        <v>7</v>
      </c>
      <c r="N114" s="1" t="s">
        <v>80</v>
      </c>
      <c r="O114" s="11">
        <v>178</v>
      </c>
      <c r="P114" s="1" t="s">
        <v>87</v>
      </c>
      <c r="Q114" s="12">
        <f>O114*J114</f>
        <v>712</v>
      </c>
      <c r="R114" s="13">
        <f>Q114/18</f>
        <v>39.555555555555557</v>
      </c>
      <c r="S114" s="14">
        <f>R114</f>
        <v>39.555555555555557</v>
      </c>
      <c r="T114" s="13">
        <v>0</v>
      </c>
      <c r="U114" s="13">
        <f>S114+T114</f>
        <v>39.555555555555557</v>
      </c>
    </row>
    <row r="115" spans="1:21">
      <c r="D115" s="9"/>
      <c r="E115" s="10" t="s">
        <v>109</v>
      </c>
      <c r="F115" s="1">
        <v>50</v>
      </c>
      <c r="G115" s="614"/>
      <c r="H115" s="97">
        <f>SUM(G114*F115)/100</f>
        <v>1</v>
      </c>
      <c r="I115" s="1"/>
      <c r="J115" s="1"/>
      <c r="K115" s="1"/>
      <c r="L115" s="1"/>
      <c r="M115" s="1"/>
      <c r="N115" s="1"/>
      <c r="O115" s="11"/>
      <c r="P115" s="1"/>
      <c r="Q115" s="18"/>
    </row>
    <row r="116" spans="1:21">
      <c r="D116" s="9"/>
      <c r="E116" s="10" t="s">
        <v>38</v>
      </c>
      <c r="F116" s="1">
        <v>50</v>
      </c>
      <c r="G116" s="614"/>
      <c r="H116" s="97">
        <f>SUM(G114*F116)/100</f>
        <v>1</v>
      </c>
      <c r="I116" s="1"/>
      <c r="J116" s="1"/>
      <c r="K116" s="1"/>
      <c r="L116" s="1"/>
      <c r="M116" s="1"/>
      <c r="N116" s="1"/>
      <c r="O116" s="11"/>
      <c r="P116" s="1"/>
      <c r="Q116" s="18"/>
    </row>
    <row r="117" spans="1:21">
      <c r="A117" s="98" t="s">
        <v>25</v>
      </c>
      <c r="B117" s="98" t="s">
        <v>579</v>
      </c>
      <c r="C117" s="98" t="s">
        <v>580</v>
      </c>
      <c r="D117" s="99" t="s">
        <v>113</v>
      </c>
      <c r="E117" s="100" t="s">
        <v>114</v>
      </c>
      <c r="F117" s="1"/>
      <c r="G117" s="614">
        <v>0.33</v>
      </c>
      <c r="H117" s="97"/>
      <c r="I117" s="1" t="s">
        <v>102</v>
      </c>
      <c r="J117" s="1">
        <v>1</v>
      </c>
      <c r="K117" s="1">
        <v>0</v>
      </c>
      <c r="L117" s="1">
        <v>3</v>
      </c>
      <c r="M117" s="1">
        <v>1</v>
      </c>
      <c r="N117" s="1" t="s">
        <v>80</v>
      </c>
      <c r="O117" s="11">
        <v>50</v>
      </c>
      <c r="P117" s="1" t="s">
        <v>87</v>
      </c>
      <c r="Q117" s="12">
        <f>O117*J117</f>
        <v>50</v>
      </c>
      <c r="R117" s="13">
        <f>Q117/18</f>
        <v>2.7777777777777777</v>
      </c>
      <c r="S117" s="14">
        <f>R117</f>
        <v>2.7777777777777777</v>
      </c>
      <c r="T117" s="13">
        <v>0</v>
      </c>
      <c r="U117" s="13">
        <f>S117+T117</f>
        <v>2.7777777777777777</v>
      </c>
    </row>
    <row r="118" spans="1:21">
      <c r="A118" s="98"/>
      <c r="B118" s="98"/>
      <c r="C118" s="98"/>
      <c r="D118" s="99"/>
      <c r="E118" s="100" t="s">
        <v>53</v>
      </c>
      <c r="F118" s="1">
        <v>11.11</v>
      </c>
      <c r="G118" s="614"/>
      <c r="H118" s="97">
        <f>SUM(G117*F118)/100</f>
        <v>3.6663000000000001E-2</v>
      </c>
      <c r="I118" s="1"/>
      <c r="J118" s="1"/>
      <c r="K118" s="1"/>
      <c r="L118" s="1"/>
      <c r="M118" s="1"/>
      <c r="N118" s="1"/>
      <c r="O118" s="11"/>
      <c r="P118" s="1"/>
      <c r="Q118" s="18"/>
    </row>
    <row r="119" spans="1:21">
      <c r="A119" s="98" t="s">
        <v>25</v>
      </c>
      <c r="B119" s="98" t="s">
        <v>579</v>
      </c>
      <c r="C119" s="98" t="s">
        <v>580</v>
      </c>
      <c r="D119" s="99" t="s">
        <v>113</v>
      </c>
      <c r="E119" s="100" t="s">
        <v>114</v>
      </c>
      <c r="F119" s="1"/>
      <c r="G119" s="614"/>
      <c r="H119" s="97"/>
      <c r="I119" s="1" t="s">
        <v>102</v>
      </c>
      <c r="J119" s="1">
        <v>1</v>
      </c>
      <c r="K119" s="1">
        <v>0</v>
      </c>
      <c r="L119" s="1">
        <v>3</v>
      </c>
      <c r="M119" s="1">
        <v>1</v>
      </c>
      <c r="N119" s="1" t="s">
        <v>43</v>
      </c>
      <c r="O119" s="11">
        <v>63</v>
      </c>
      <c r="P119" s="1" t="s">
        <v>87</v>
      </c>
      <c r="Q119" s="12">
        <f>O119*J119</f>
        <v>63</v>
      </c>
      <c r="R119" s="13">
        <f>Q119/18</f>
        <v>3.5</v>
      </c>
      <c r="S119" s="14">
        <f>R119</f>
        <v>3.5</v>
      </c>
      <c r="T119" s="13">
        <v>0</v>
      </c>
      <c r="U119" s="13">
        <f>S119+T119</f>
        <v>3.5</v>
      </c>
    </row>
    <row r="120" spans="1:21">
      <c r="A120" s="98"/>
      <c r="B120" s="98"/>
      <c r="C120" s="98"/>
      <c r="D120" s="99"/>
      <c r="E120" s="100" t="s">
        <v>45</v>
      </c>
      <c r="F120" s="1">
        <v>11.11</v>
      </c>
      <c r="G120" s="614"/>
      <c r="H120" s="97">
        <f>SUM(G117*F120)/100</f>
        <v>3.6663000000000001E-2</v>
      </c>
      <c r="I120" s="1"/>
      <c r="J120" s="1"/>
      <c r="K120" s="1"/>
      <c r="L120" s="1"/>
      <c r="M120" s="1"/>
      <c r="N120" s="1"/>
      <c r="O120" s="11"/>
      <c r="P120" s="1"/>
      <c r="Q120" s="18"/>
    </row>
    <row r="121" spans="1:21">
      <c r="A121" s="98"/>
      <c r="B121" s="98"/>
      <c r="C121" s="98"/>
      <c r="D121" s="99"/>
      <c r="E121" s="100" t="s">
        <v>51</v>
      </c>
      <c r="F121" s="97">
        <v>11.11</v>
      </c>
      <c r="G121" s="614"/>
      <c r="H121" s="97">
        <f>SUM(G117*F121)/100</f>
        <v>3.6663000000000001E-2</v>
      </c>
      <c r="I121" s="1"/>
      <c r="J121" s="1"/>
      <c r="K121" s="1"/>
      <c r="L121" s="1"/>
      <c r="M121" s="1"/>
      <c r="N121" s="1"/>
      <c r="O121" s="11"/>
      <c r="P121" s="1"/>
      <c r="Q121" s="18"/>
    </row>
    <row r="122" spans="1:21">
      <c r="A122" s="98"/>
      <c r="B122" s="98"/>
      <c r="C122" s="98"/>
      <c r="D122" s="99"/>
      <c r="E122" s="100" t="s">
        <v>40</v>
      </c>
      <c r="F122" s="97">
        <v>11.11</v>
      </c>
      <c r="G122" s="614"/>
      <c r="H122" s="97">
        <f>SUM(G117*F122)/100</f>
        <v>3.6663000000000001E-2</v>
      </c>
      <c r="I122" s="1"/>
      <c r="J122" s="1"/>
      <c r="K122" s="1"/>
      <c r="L122" s="1"/>
      <c r="M122" s="1"/>
      <c r="N122" s="1"/>
      <c r="O122" s="11"/>
      <c r="P122" s="1"/>
      <c r="Q122" s="18"/>
    </row>
    <row r="123" spans="1:21">
      <c r="A123" s="98"/>
      <c r="B123" s="98"/>
      <c r="C123" s="98"/>
      <c r="D123" s="99"/>
      <c r="E123" s="100" t="s">
        <v>109</v>
      </c>
      <c r="F123" s="97">
        <v>11.11</v>
      </c>
      <c r="G123" s="614"/>
      <c r="H123" s="97">
        <f>SUM(G117*F123)/100</f>
        <v>3.6663000000000001E-2</v>
      </c>
      <c r="I123" s="1"/>
      <c r="J123" s="1"/>
      <c r="K123" s="1"/>
      <c r="L123" s="1"/>
      <c r="M123" s="1"/>
      <c r="N123" s="1"/>
      <c r="O123" s="11"/>
      <c r="P123" s="1"/>
      <c r="Q123" s="18"/>
    </row>
    <row r="124" spans="1:21">
      <c r="A124" s="98"/>
      <c r="B124" s="98"/>
      <c r="C124" s="98"/>
      <c r="D124" s="99"/>
      <c r="E124" s="100" t="s">
        <v>54</v>
      </c>
      <c r="F124" s="97">
        <v>11.11</v>
      </c>
      <c r="G124" s="614"/>
      <c r="H124" s="97">
        <f>SUM(G117*F124)/100</f>
        <v>3.6663000000000001E-2</v>
      </c>
      <c r="I124" s="1"/>
      <c r="J124" s="1"/>
      <c r="K124" s="1"/>
      <c r="L124" s="1"/>
      <c r="M124" s="1"/>
      <c r="N124" s="1"/>
      <c r="O124" s="11"/>
      <c r="P124" s="1"/>
      <c r="Q124" s="18"/>
    </row>
    <row r="125" spans="1:21">
      <c r="A125" s="98"/>
      <c r="B125" s="98"/>
      <c r="C125" s="98"/>
      <c r="D125" s="99"/>
      <c r="E125" s="261" t="s">
        <v>32</v>
      </c>
      <c r="F125" s="97">
        <v>11.11</v>
      </c>
      <c r="G125" s="614"/>
      <c r="H125" s="97">
        <f>SUM(G117*F125)/100</f>
        <v>3.6663000000000001E-2</v>
      </c>
      <c r="I125" s="1"/>
      <c r="J125" s="1"/>
      <c r="K125" s="1"/>
      <c r="L125" s="1"/>
      <c r="M125" s="1"/>
      <c r="N125" s="1"/>
      <c r="O125" s="11"/>
      <c r="P125" s="1"/>
      <c r="Q125" s="18"/>
    </row>
    <row r="126" spans="1:21">
      <c r="A126" s="98" t="s">
        <v>25</v>
      </c>
      <c r="B126" s="98" t="s">
        <v>579</v>
      </c>
      <c r="C126" s="98" t="s">
        <v>580</v>
      </c>
      <c r="D126" s="99" t="s">
        <v>113</v>
      </c>
      <c r="E126" s="100" t="s">
        <v>114</v>
      </c>
      <c r="F126" s="1"/>
      <c r="G126" s="614"/>
      <c r="H126" s="97"/>
      <c r="I126" s="1" t="s">
        <v>102</v>
      </c>
      <c r="J126" s="1">
        <v>1</v>
      </c>
      <c r="K126" s="1">
        <v>0</v>
      </c>
      <c r="L126" s="1">
        <v>3</v>
      </c>
      <c r="M126" s="1">
        <v>1</v>
      </c>
      <c r="N126" s="1" t="s">
        <v>55</v>
      </c>
      <c r="O126" s="11">
        <v>63</v>
      </c>
      <c r="P126" s="1" t="s">
        <v>87</v>
      </c>
      <c r="Q126" s="12">
        <f>O126*J126</f>
        <v>63</v>
      </c>
      <c r="R126" s="13">
        <f>Q126/18</f>
        <v>3.5</v>
      </c>
      <c r="S126" s="14">
        <f>R126</f>
        <v>3.5</v>
      </c>
      <c r="T126" s="13">
        <v>0</v>
      </c>
      <c r="U126" s="13">
        <f>S126+T126</f>
        <v>3.5</v>
      </c>
    </row>
    <row r="127" spans="1:21">
      <c r="A127" s="98"/>
      <c r="B127" s="98"/>
      <c r="C127" s="98"/>
      <c r="D127" s="99"/>
      <c r="E127" s="100" t="s">
        <v>105</v>
      </c>
      <c r="F127" s="97">
        <v>11.11</v>
      </c>
      <c r="G127" s="614"/>
      <c r="H127" s="97">
        <f>SUM(G117*F127)/100</f>
        <v>3.6663000000000001E-2</v>
      </c>
      <c r="I127" s="1"/>
      <c r="J127" s="1"/>
      <c r="K127" s="1"/>
      <c r="L127" s="1"/>
      <c r="M127" s="1"/>
      <c r="N127" s="1"/>
      <c r="O127" s="11"/>
      <c r="P127" s="1"/>
      <c r="Q127" s="18"/>
    </row>
    <row r="128" spans="1:21">
      <c r="A128" s="98"/>
      <c r="B128" s="98"/>
      <c r="C128" s="98"/>
      <c r="D128" s="99"/>
      <c r="E128" s="100" t="s">
        <v>38</v>
      </c>
      <c r="F128" s="97">
        <v>11.11</v>
      </c>
      <c r="G128" s="614"/>
      <c r="H128" s="97">
        <f>SUM(G117*F128)/100</f>
        <v>3.6663000000000001E-2</v>
      </c>
      <c r="I128" s="1"/>
      <c r="J128" s="1"/>
      <c r="K128" s="1"/>
      <c r="L128" s="1"/>
      <c r="M128" s="1"/>
      <c r="N128" s="1"/>
      <c r="O128" s="11"/>
      <c r="P128" s="1"/>
      <c r="Q128" s="18"/>
    </row>
    <row r="129" spans="1:21">
      <c r="A129" s="16" t="s">
        <v>25</v>
      </c>
      <c r="B129" s="16" t="s">
        <v>579</v>
      </c>
      <c r="C129" s="16" t="s">
        <v>580</v>
      </c>
      <c r="D129" s="9" t="s">
        <v>115</v>
      </c>
      <c r="E129" s="10" t="s">
        <v>116</v>
      </c>
      <c r="F129" s="1"/>
      <c r="G129" s="97"/>
      <c r="H129" s="1"/>
      <c r="I129" s="1" t="s">
        <v>102</v>
      </c>
      <c r="J129" s="1">
        <v>1</v>
      </c>
      <c r="K129" s="1">
        <v>0</v>
      </c>
      <c r="L129" s="1">
        <v>3</v>
      </c>
      <c r="M129" s="1">
        <v>1</v>
      </c>
      <c r="N129" s="1" t="s">
        <v>80</v>
      </c>
      <c r="O129" s="11">
        <v>1</v>
      </c>
      <c r="P129" s="1" t="s">
        <v>87</v>
      </c>
      <c r="Q129" s="12">
        <f>O129*J129</f>
        <v>1</v>
      </c>
      <c r="R129" s="13">
        <f>Q129/18</f>
        <v>5.5555555555555552E-2</v>
      </c>
      <c r="S129" s="14">
        <f>R129</f>
        <v>5.5555555555555552E-2</v>
      </c>
      <c r="T129" s="13">
        <v>0</v>
      </c>
      <c r="U129" s="13">
        <f>S129+T129</f>
        <v>5.5555555555555552E-2</v>
      </c>
    </row>
    <row r="130" spans="1:21">
      <c r="D130" s="9"/>
      <c r="E130" s="10" t="s">
        <v>53</v>
      </c>
      <c r="F130" s="1">
        <v>100</v>
      </c>
      <c r="G130" s="97">
        <v>0.33</v>
      </c>
      <c r="H130" s="97">
        <f>SUM(G130*F130)/100</f>
        <v>0.33</v>
      </c>
      <c r="I130" s="1"/>
      <c r="J130" s="1"/>
      <c r="K130" s="1"/>
      <c r="L130" s="1"/>
      <c r="M130" s="1"/>
      <c r="N130" s="1"/>
      <c r="O130" s="11"/>
      <c r="P130" s="1"/>
      <c r="Q130" s="18"/>
    </row>
    <row r="131" spans="1:21">
      <c r="A131" s="16" t="s">
        <v>25</v>
      </c>
      <c r="B131" s="16" t="s">
        <v>579</v>
      </c>
      <c r="C131" s="16" t="s">
        <v>580</v>
      </c>
      <c r="D131" s="9" t="s">
        <v>117</v>
      </c>
      <c r="E131" s="10" t="s">
        <v>118</v>
      </c>
      <c r="F131" s="1"/>
      <c r="G131" s="97"/>
      <c r="H131" s="1"/>
      <c r="I131" s="1" t="s">
        <v>83</v>
      </c>
      <c r="J131" s="1">
        <v>3</v>
      </c>
      <c r="K131" s="1">
        <v>2</v>
      </c>
      <c r="L131" s="1">
        <v>3</v>
      </c>
      <c r="M131" s="1">
        <v>5</v>
      </c>
      <c r="N131" s="1" t="s">
        <v>80</v>
      </c>
      <c r="O131" s="11">
        <v>11</v>
      </c>
      <c r="P131" s="1" t="s">
        <v>87</v>
      </c>
      <c r="Q131" s="12">
        <f>O131*J131</f>
        <v>33</v>
      </c>
      <c r="R131" s="13">
        <f>Q131/18</f>
        <v>1.8333333333333333</v>
      </c>
      <c r="S131" s="14">
        <f>R131</f>
        <v>1.8333333333333333</v>
      </c>
      <c r="T131" s="13">
        <v>0</v>
      </c>
      <c r="U131" s="13">
        <f>S131+T131</f>
        <v>1.8333333333333333</v>
      </c>
    </row>
    <row r="132" spans="1:21">
      <c r="D132" s="9"/>
      <c r="E132" s="10" t="s">
        <v>40</v>
      </c>
      <c r="F132" s="1">
        <v>100</v>
      </c>
      <c r="G132" s="97">
        <v>1.5</v>
      </c>
      <c r="H132" s="97">
        <f>SUM(G132*F132)/100</f>
        <v>1.5</v>
      </c>
      <c r="I132" s="1"/>
      <c r="J132" s="1"/>
      <c r="K132" s="1"/>
      <c r="L132" s="1"/>
      <c r="M132" s="1"/>
      <c r="N132" s="1"/>
      <c r="O132" s="11"/>
      <c r="P132" s="1"/>
      <c r="Q132" s="18"/>
    </row>
    <row r="133" spans="1:21">
      <c r="A133" s="101" t="s">
        <v>25</v>
      </c>
      <c r="B133" s="101" t="s">
        <v>579</v>
      </c>
      <c r="C133" s="101" t="s">
        <v>580</v>
      </c>
      <c r="D133" s="102" t="s">
        <v>119</v>
      </c>
      <c r="E133" s="103" t="s">
        <v>120</v>
      </c>
      <c r="F133" s="1"/>
      <c r="G133" s="614">
        <v>1.5</v>
      </c>
      <c r="H133" s="1"/>
      <c r="I133" s="1" t="s">
        <v>83</v>
      </c>
      <c r="J133" s="1">
        <v>3</v>
      </c>
      <c r="K133" s="1">
        <v>2</v>
      </c>
      <c r="L133" s="1">
        <v>3</v>
      </c>
      <c r="M133" s="1">
        <v>5</v>
      </c>
      <c r="N133" s="1" t="s">
        <v>80</v>
      </c>
      <c r="O133" s="11">
        <v>59</v>
      </c>
      <c r="P133" s="1" t="s">
        <v>87</v>
      </c>
      <c r="Q133" s="12">
        <f>O133*J133</f>
        <v>177</v>
      </c>
      <c r="R133" s="13">
        <f>Q133/18</f>
        <v>9.8333333333333339</v>
      </c>
      <c r="S133" s="14">
        <f>R133</f>
        <v>9.8333333333333339</v>
      </c>
      <c r="T133" s="13">
        <v>0</v>
      </c>
      <c r="U133" s="13">
        <f>S133+T133</f>
        <v>9.8333333333333339</v>
      </c>
    </row>
    <row r="134" spans="1:21">
      <c r="A134" s="101"/>
      <c r="B134" s="101"/>
      <c r="C134" s="101"/>
      <c r="D134" s="102"/>
      <c r="E134" s="103" t="s">
        <v>121</v>
      </c>
      <c r="F134" s="1">
        <v>50</v>
      </c>
      <c r="G134" s="614"/>
      <c r="H134" s="1">
        <f>SUM(G133*F134)/100</f>
        <v>0.75</v>
      </c>
      <c r="I134" s="1"/>
      <c r="J134" s="1"/>
      <c r="K134" s="1"/>
      <c r="L134" s="1"/>
      <c r="M134" s="1"/>
      <c r="N134" s="1"/>
      <c r="O134" s="11"/>
      <c r="P134" s="1"/>
      <c r="Q134" s="18"/>
    </row>
    <row r="135" spans="1:21">
      <c r="A135" s="101"/>
      <c r="B135" s="101"/>
      <c r="C135" s="101"/>
      <c r="D135" s="102"/>
      <c r="E135" s="103" t="s">
        <v>109</v>
      </c>
      <c r="F135" s="1">
        <v>50</v>
      </c>
      <c r="G135" s="614"/>
      <c r="H135" s="97">
        <f>SUM(G133*F135)/100</f>
        <v>0.75</v>
      </c>
      <c r="I135" s="1"/>
      <c r="J135" s="1"/>
      <c r="K135" s="1"/>
      <c r="L135" s="1"/>
      <c r="M135" s="1"/>
      <c r="N135" s="1"/>
      <c r="O135" s="11"/>
      <c r="P135" s="1"/>
      <c r="Q135" s="18"/>
    </row>
    <row r="136" spans="1:21">
      <c r="A136" s="101" t="s">
        <v>25</v>
      </c>
      <c r="B136" s="101" t="s">
        <v>579</v>
      </c>
      <c r="C136" s="101" t="s">
        <v>580</v>
      </c>
      <c r="D136" s="102" t="s">
        <v>119</v>
      </c>
      <c r="E136" s="103" t="s">
        <v>120</v>
      </c>
      <c r="F136" s="1"/>
      <c r="G136" s="614"/>
      <c r="H136" s="1"/>
      <c r="I136" s="1" t="s">
        <v>83</v>
      </c>
      <c r="J136" s="1">
        <v>3</v>
      </c>
      <c r="K136" s="1">
        <v>2</v>
      </c>
      <c r="L136" s="1">
        <v>3</v>
      </c>
      <c r="M136" s="1">
        <v>5</v>
      </c>
      <c r="N136" s="1" t="s">
        <v>43</v>
      </c>
      <c r="O136" s="11">
        <v>40</v>
      </c>
      <c r="P136" s="1" t="s">
        <v>87</v>
      </c>
      <c r="Q136" s="12">
        <f>O136*J136</f>
        <v>120</v>
      </c>
      <c r="R136" s="13">
        <f>Q136/18</f>
        <v>6.666666666666667</v>
      </c>
      <c r="S136" s="14">
        <f>R136</f>
        <v>6.666666666666667</v>
      </c>
      <c r="T136" s="13">
        <v>0</v>
      </c>
      <c r="U136" s="13">
        <f>S136+T136</f>
        <v>6.666666666666667</v>
      </c>
    </row>
    <row r="137" spans="1:21">
      <c r="A137" s="101"/>
      <c r="B137" s="101"/>
      <c r="C137" s="101"/>
      <c r="D137" s="102"/>
      <c r="E137" s="103" t="s">
        <v>121</v>
      </c>
      <c r="F137" s="1"/>
      <c r="G137" s="614"/>
      <c r="H137" s="1"/>
      <c r="I137" s="1"/>
      <c r="J137" s="1"/>
      <c r="K137" s="1"/>
      <c r="L137" s="1"/>
      <c r="M137" s="1"/>
      <c r="N137" s="1"/>
      <c r="O137" s="11"/>
      <c r="P137" s="1"/>
      <c r="Q137" s="18"/>
    </row>
    <row r="138" spans="1:21">
      <c r="A138" s="101"/>
      <c r="B138" s="101"/>
      <c r="C138" s="101"/>
      <c r="D138" s="102"/>
      <c r="E138" s="103" t="s">
        <v>109</v>
      </c>
      <c r="F138" s="1"/>
      <c r="G138" s="614"/>
      <c r="H138" s="1"/>
      <c r="I138" s="1"/>
      <c r="J138" s="1"/>
      <c r="K138" s="1"/>
      <c r="L138" s="1"/>
      <c r="M138" s="1"/>
      <c r="N138" s="1"/>
      <c r="O138" s="11"/>
      <c r="P138" s="1"/>
      <c r="Q138" s="18"/>
    </row>
    <row r="139" spans="1:21">
      <c r="A139" s="98" t="s">
        <v>25</v>
      </c>
      <c r="B139" s="98" t="s">
        <v>579</v>
      </c>
      <c r="C139" s="98" t="s">
        <v>580</v>
      </c>
      <c r="D139" s="99" t="s">
        <v>122</v>
      </c>
      <c r="E139" s="100" t="s">
        <v>123</v>
      </c>
      <c r="F139" s="1"/>
      <c r="G139" s="614">
        <v>1.5</v>
      </c>
      <c r="H139" s="1"/>
      <c r="I139" s="1" t="s">
        <v>83</v>
      </c>
      <c r="J139" s="1">
        <v>3</v>
      </c>
      <c r="K139" s="1">
        <v>2</v>
      </c>
      <c r="L139" s="1">
        <v>3</v>
      </c>
      <c r="M139" s="1">
        <v>5</v>
      </c>
      <c r="N139" s="1" t="s">
        <v>80</v>
      </c>
      <c r="O139" s="11">
        <v>27</v>
      </c>
      <c r="P139" s="1" t="s">
        <v>87</v>
      </c>
      <c r="Q139" s="12">
        <f>O139*J139</f>
        <v>81</v>
      </c>
      <c r="R139" s="13">
        <f>Q139/18</f>
        <v>4.5</v>
      </c>
      <c r="S139" s="14">
        <f>R139</f>
        <v>4.5</v>
      </c>
      <c r="T139" s="13">
        <v>0</v>
      </c>
      <c r="U139" s="13">
        <f>S139+T139</f>
        <v>4.5</v>
      </c>
    </row>
    <row r="140" spans="1:21">
      <c r="A140" s="98"/>
      <c r="B140" s="98"/>
      <c r="C140" s="98"/>
      <c r="D140" s="99"/>
      <c r="E140" s="100" t="s">
        <v>36</v>
      </c>
      <c r="F140" s="1">
        <v>50</v>
      </c>
      <c r="G140" s="614"/>
      <c r="H140" s="1">
        <f>SUM(G139*F140)/100</f>
        <v>0.75</v>
      </c>
      <c r="I140" s="1"/>
      <c r="J140" s="1"/>
      <c r="K140" s="1"/>
      <c r="L140" s="1"/>
      <c r="M140" s="1"/>
      <c r="N140" s="1"/>
      <c r="O140" s="11"/>
      <c r="P140" s="1"/>
      <c r="Q140" s="18"/>
    </row>
    <row r="141" spans="1:21">
      <c r="A141" s="98" t="s">
        <v>25</v>
      </c>
      <c r="B141" s="98" t="s">
        <v>579</v>
      </c>
      <c r="C141" s="98" t="s">
        <v>580</v>
      </c>
      <c r="D141" s="99" t="s">
        <v>122</v>
      </c>
      <c r="E141" s="261" t="s">
        <v>123</v>
      </c>
      <c r="F141" s="1"/>
      <c r="G141" s="614"/>
      <c r="H141" s="1"/>
      <c r="I141" s="1" t="s">
        <v>83</v>
      </c>
      <c r="J141" s="1">
        <v>3</v>
      </c>
      <c r="K141" s="1">
        <v>2</v>
      </c>
      <c r="L141" s="1">
        <v>3</v>
      </c>
      <c r="M141" s="1">
        <v>5</v>
      </c>
      <c r="N141" s="1" t="s">
        <v>43</v>
      </c>
      <c r="O141" s="11">
        <v>85</v>
      </c>
      <c r="P141" s="1" t="s">
        <v>87</v>
      </c>
      <c r="Q141" s="12">
        <f>O141*J141</f>
        <v>255</v>
      </c>
      <c r="R141" s="13">
        <f>Q141/18</f>
        <v>14.166666666666666</v>
      </c>
      <c r="S141" s="14">
        <f>R141</f>
        <v>14.166666666666666</v>
      </c>
      <c r="T141" s="13">
        <v>0</v>
      </c>
      <c r="U141" s="13">
        <f>S141+T141</f>
        <v>14.166666666666666</v>
      </c>
    </row>
    <row r="142" spans="1:21">
      <c r="A142" s="98"/>
      <c r="B142" s="98"/>
      <c r="C142" s="98"/>
      <c r="D142" s="99"/>
      <c r="E142" s="261" t="s">
        <v>31</v>
      </c>
      <c r="F142" s="1">
        <v>50</v>
      </c>
      <c r="G142" s="614"/>
      <c r="H142" s="1">
        <f>SUM(G139*F142)/100</f>
        <v>0.75</v>
      </c>
      <c r="I142" s="1"/>
      <c r="J142" s="1"/>
      <c r="K142" s="1"/>
      <c r="L142" s="1"/>
      <c r="M142" s="1"/>
      <c r="N142" s="1"/>
      <c r="O142" s="11"/>
      <c r="P142" s="1"/>
      <c r="Q142" s="18"/>
    </row>
    <row r="143" spans="1:21">
      <c r="A143" s="101" t="s">
        <v>25</v>
      </c>
      <c r="B143" s="101" t="s">
        <v>579</v>
      </c>
      <c r="C143" s="101" t="s">
        <v>580</v>
      </c>
      <c r="D143" s="102" t="s">
        <v>124</v>
      </c>
      <c r="E143" s="103" t="s">
        <v>125</v>
      </c>
      <c r="F143" s="1"/>
      <c r="G143" s="614">
        <v>0.33</v>
      </c>
      <c r="H143" s="1"/>
      <c r="I143" s="1" t="s">
        <v>102</v>
      </c>
      <c r="J143" s="1">
        <v>1</v>
      </c>
      <c r="K143" s="1">
        <v>0</v>
      </c>
      <c r="L143" s="1">
        <v>3</v>
      </c>
      <c r="M143" s="1">
        <v>1</v>
      </c>
      <c r="N143" s="1" t="s">
        <v>80</v>
      </c>
      <c r="O143" s="11">
        <v>51</v>
      </c>
      <c r="P143" s="1" t="s">
        <v>87</v>
      </c>
      <c r="Q143" s="12">
        <f>O143*J143</f>
        <v>51</v>
      </c>
      <c r="R143" s="13">
        <f>Q143/18</f>
        <v>2.8333333333333335</v>
      </c>
      <c r="S143" s="14">
        <f>R143</f>
        <v>2.8333333333333335</v>
      </c>
      <c r="T143" s="13">
        <v>0</v>
      </c>
      <c r="U143" s="13">
        <f>S143+T143</f>
        <v>2.8333333333333335</v>
      </c>
    </row>
    <row r="144" spans="1:21">
      <c r="A144" s="101"/>
      <c r="B144" s="101"/>
      <c r="C144" s="101"/>
      <c r="D144" s="102"/>
      <c r="E144" s="103" t="s">
        <v>126</v>
      </c>
      <c r="F144" s="1">
        <v>12.5</v>
      </c>
      <c r="G144" s="614"/>
      <c r="H144" s="1">
        <f>SUM(G143*F144)/100</f>
        <v>4.1250000000000002E-2</v>
      </c>
      <c r="I144" s="1"/>
      <c r="J144" s="1"/>
      <c r="K144" s="1"/>
      <c r="L144" s="1"/>
      <c r="M144" s="1"/>
      <c r="N144" s="1"/>
      <c r="O144" s="11"/>
      <c r="P144" s="1"/>
      <c r="Q144" s="18"/>
    </row>
    <row r="145" spans="1:21">
      <c r="A145" s="101" t="s">
        <v>25</v>
      </c>
      <c r="B145" s="101" t="s">
        <v>579</v>
      </c>
      <c r="C145" s="101" t="s">
        <v>580</v>
      </c>
      <c r="D145" s="102" t="s">
        <v>124</v>
      </c>
      <c r="E145" s="267" t="s">
        <v>125</v>
      </c>
      <c r="F145" s="1"/>
      <c r="G145" s="614"/>
      <c r="H145" s="1"/>
      <c r="I145" s="1" t="s">
        <v>102</v>
      </c>
      <c r="J145" s="1">
        <v>1</v>
      </c>
      <c r="K145" s="1">
        <v>0</v>
      </c>
      <c r="L145" s="1">
        <v>3</v>
      </c>
      <c r="M145" s="1">
        <v>1</v>
      </c>
      <c r="N145" s="1" t="s">
        <v>43</v>
      </c>
      <c r="O145" s="11">
        <v>72</v>
      </c>
      <c r="P145" s="1" t="s">
        <v>87</v>
      </c>
      <c r="Q145" s="12">
        <f>O145*J145</f>
        <v>72</v>
      </c>
      <c r="R145" s="13">
        <f>Q145/18</f>
        <v>4</v>
      </c>
      <c r="S145" s="14">
        <f>R145</f>
        <v>4</v>
      </c>
      <c r="T145" s="13">
        <v>0</v>
      </c>
      <c r="U145" s="13">
        <f>S145+T145</f>
        <v>4</v>
      </c>
    </row>
    <row r="146" spans="1:21">
      <c r="A146" s="101"/>
      <c r="B146" s="101"/>
      <c r="C146" s="101"/>
      <c r="D146" s="102"/>
      <c r="E146" s="267" t="s">
        <v>51</v>
      </c>
      <c r="F146" s="1">
        <v>12.5</v>
      </c>
      <c r="G146" s="614"/>
      <c r="H146" s="97">
        <f>SUM(G143*F146)/100</f>
        <v>4.1250000000000002E-2</v>
      </c>
      <c r="I146" s="1"/>
      <c r="J146" s="1"/>
      <c r="K146" s="1"/>
      <c r="L146" s="1"/>
      <c r="M146" s="1"/>
      <c r="N146" s="1"/>
      <c r="O146" s="11"/>
      <c r="P146" s="1"/>
      <c r="Q146" s="18"/>
    </row>
    <row r="147" spans="1:21">
      <c r="A147" s="101"/>
      <c r="B147" s="101"/>
      <c r="C147" s="101"/>
      <c r="D147" s="102"/>
      <c r="E147" s="267" t="s">
        <v>40</v>
      </c>
      <c r="F147" s="97">
        <v>12.5</v>
      </c>
      <c r="G147" s="614"/>
      <c r="H147" s="97">
        <f>SUM(G143*F147)/100</f>
        <v>4.1250000000000002E-2</v>
      </c>
      <c r="I147" s="1"/>
      <c r="J147" s="1"/>
      <c r="K147" s="1"/>
      <c r="L147" s="1"/>
      <c r="M147" s="1"/>
      <c r="N147" s="1"/>
      <c r="O147" s="11"/>
      <c r="P147" s="1"/>
      <c r="Q147" s="18"/>
    </row>
    <row r="148" spans="1:21">
      <c r="A148" s="101"/>
      <c r="B148" s="101"/>
      <c r="C148" s="101"/>
      <c r="D148" s="102"/>
      <c r="E148" s="267" t="s">
        <v>45</v>
      </c>
      <c r="F148" s="97">
        <v>12.5</v>
      </c>
      <c r="G148" s="614"/>
      <c r="H148" s="97">
        <f>SUM(G143*F148)/100</f>
        <v>4.1250000000000002E-2</v>
      </c>
      <c r="I148" s="1"/>
      <c r="J148" s="1"/>
      <c r="K148" s="1"/>
      <c r="L148" s="1"/>
      <c r="M148" s="1"/>
      <c r="N148" s="1"/>
      <c r="O148" s="11"/>
      <c r="P148" s="1"/>
      <c r="Q148" s="18"/>
    </row>
    <row r="149" spans="1:21">
      <c r="A149" s="101"/>
      <c r="B149" s="101"/>
      <c r="C149" s="101"/>
      <c r="D149" s="102"/>
      <c r="E149" s="267" t="s">
        <v>109</v>
      </c>
      <c r="F149" s="97">
        <v>12.5</v>
      </c>
      <c r="G149" s="614"/>
      <c r="H149" s="97">
        <f>SUM(G143*F149)/100</f>
        <v>4.1250000000000002E-2</v>
      </c>
      <c r="I149" s="1"/>
      <c r="J149" s="1"/>
      <c r="K149" s="1"/>
      <c r="L149" s="1"/>
      <c r="M149" s="1"/>
      <c r="N149" s="1"/>
      <c r="O149" s="11"/>
      <c r="P149" s="1"/>
      <c r="Q149" s="18"/>
    </row>
    <row r="150" spans="1:21">
      <c r="A150" s="101"/>
      <c r="B150" s="101"/>
      <c r="C150" s="101"/>
      <c r="D150" s="102"/>
      <c r="E150" s="267" t="s">
        <v>54</v>
      </c>
      <c r="F150" s="97">
        <v>12.5</v>
      </c>
      <c r="G150" s="614"/>
      <c r="H150" s="97">
        <f>SUM(G143*F150)/100</f>
        <v>4.1250000000000002E-2</v>
      </c>
      <c r="I150" s="1"/>
      <c r="J150" s="1"/>
      <c r="K150" s="1"/>
      <c r="L150" s="1"/>
      <c r="M150" s="1"/>
      <c r="N150" s="1"/>
      <c r="O150" s="11"/>
      <c r="P150" s="1"/>
      <c r="Q150" s="18"/>
    </row>
    <row r="151" spans="1:21">
      <c r="A151" s="101"/>
      <c r="B151" s="101"/>
      <c r="C151" s="101"/>
      <c r="D151" s="102"/>
      <c r="E151" s="267" t="s">
        <v>32</v>
      </c>
      <c r="F151" s="97">
        <v>12.5</v>
      </c>
      <c r="G151" s="614"/>
      <c r="H151" s="97">
        <f>SUM(G143*F151)/100</f>
        <v>4.1250000000000002E-2</v>
      </c>
      <c r="I151" s="1"/>
      <c r="J151" s="1"/>
      <c r="K151" s="1"/>
      <c r="L151" s="1"/>
      <c r="M151" s="1"/>
      <c r="N151" s="1"/>
      <c r="O151" s="11"/>
      <c r="P151" s="1"/>
      <c r="Q151" s="18"/>
    </row>
    <row r="152" spans="1:21">
      <c r="A152" s="101" t="s">
        <v>25</v>
      </c>
      <c r="B152" s="101" t="s">
        <v>579</v>
      </c>
      <c r="C152" s="101" t="s">
        <v>580</v>
      </c>
      <c r="D152" s="102" t="s">
        <v>124</v>
      </c>
      <c r="E152" s="103" t="s">
        <v>125</v>
      </c>
      <c r="F152" s="1"/>
      <c r="G152" s="614"/>
      <c r="H152" s="1"/>
      <c r="I152" s="1" t="s">
        <v>102</v>
      </c>
      <c r="J152" s="1">
        <v>1</v>
      </c>
      <c r="K152" s="1">
        <v>0</v>
      </c>
      <c r="L152" s="1">
        <v>3</v>
      </c>
      <c r="M152" s="1">
        <v>1</v>
      </c>
      <c r="N152" s="1" t="s">
        <v>55</v>
      </c>
      <c r="O152" s="11">
        <v>90</v>
      </c>
      <c r="P152" s="1" t="s">
        <v>87</v>
      </c>
      <c r="Q152" s="12">
        <f>O152*J152</f>
        <v>90</v>
      </c>
      <c r="R152" s="13">
        <f>Q152/18</f>
        <v>5</v>
      </c>
      <c r="S152" s="14">
        <f>R152</f>
        <v>5</v>
      </c>
      <c r="T152" s="13">
        <v>0</v>
      </c>
      <c r="U152" s="13">
        <f>S152+T152</f>
        <v>5</v>
      </c>
    </row>
    <row r="153" spans="1:21">
      <c r="A153" s="101"/>
      <c r="B153" s="101"/>
      <c r="C153" s="101"/>
      <c r="D153" s="102"/>
      <c r="E153" s="103" t="s">
        <v>37</v>
      </c>
      <c r="F153" s="97">
        <v>12.5</v>
      </c>
      <c r="G153" s="614"/>
      <c r="H153" s="249">
        <f>SUM(G143*F153)/100</f>
        <v>4.1250000000000002E-2</v>
      </c>
      <c r="I153" s="1"/>
      <c r="J153" s="1"/>
      <c r="K153" s="1"/>
      <c r="L153" s="1"/>
      <c r="M153" s="1"/>
      <c r="N153" s="1"/>
      <c r="O153" s="11"/>
      <c r="P153" s="1"/>
      <c r="Q153" s="18"/>
    </row>
    <row r="154" spans="1:21">
      <c r="A154" s="16" t="s">
        <v>25</v>
      </c>
      <c r="B154" s="16" t="s">
        <v>579</v>
      </c>
      <c r="C154" s="16" t="s">
        <v>580</v>
      </c>
      <c r="D154" s="9" t="s">
        <v>127</v>
      </c>
      <c r="E154" s="10" t="s">
        <v>128</v>
      </c>
      <c r="F154" s="1"/>
      <c r="G154" s="614">
        <v>0.33</v>
      </c>
      <c r="H154" s="1"/>
      <c r="I154" s="1" t="s">
        <v>102</v>
      </c>
      <c r="J154" s="1">
        <v>1</v>
      </c>
      <c r="K154" s="1">
        <v>0</v>
      </c>
      <c r="L154" s="1">
        <v>3</v>
      </c>
      <c r="M154" s="1">
        <v>1</v>
      </c>
      <c r="N154" s="1" t="s">
        <v>80</v>
      </c>
      <c r="O154" s="11">
        <v>2</v>
      </c>
      <c r="P154" s="1" t="s">
        <v>87</v>
      </c>
      <c r="Q154" s="12">
        <f>O154*J154</f>
        <v>2</v>
      </c>
      <c r="R154" s="13">
        <f>Q154/18</f>
        <v>0.1111111111111111</v>
      </c>
      <c r="S154" s="14">
        <f>R154</f>
        <v>0.1111111111111111</v>
      </c>
      <c r="T154" s="13">
        <v>0</v>
      </c>
      <c r="U154" s="13">
        <f>S154+T154</f>
        <v>0.1111111111111111</v>
      </c>
    </row>
    <row r="155" spans="1:21">
      <c r="D155" s="9"/>
      <c r="E155" s="10" t="s">
        <v>51</v>
      </c>
      <c r="F155" s="1">
        <v>50</v>
      </c>
      <c r="G155" s="614"/>
      <c r="H155" s="1">
        <f>SUM(G154*F155)/100</f>
        <v>0.16500000000000001</v>
      </c>
      <c r="I155" s="1"/>
      <c r="J155" s="1"/>
      <c r="K155" s="1"/>
      <c r="L155" s="1"/>
      <c r="M155" s="1"/>
      <c r="N155" s="1"/>
      <c r="O155" s="11"/>
      <c r="P155" s="1"/>
      <c r="Q155" s="18"/>
    </row>
    <row r="156" spans="1:21">
      <c r="D156" s="9"/>
      <c r="E156" s="10" t="s">
        <v>53</v>
      </c>
      <c r="F156" s="1">
        <v>50</v>
      </c>
      <c r="G156" s="614"/>
      <c r="H156" s="97">
        <f>SUM(G154*F156)/100</f>
        <v>0.16500000000000001</v>
      </c>
      <c r="I156" s="1"/>
      <c r="J156" s="1"/>
      <c r="K156" s="1"/>
      <c r="L156" s="1"/>
      <c r="M156" s="1"/>
      <c r="N156" s="1"/>
      <c r="O156" s="11"/>
      <c r="P156" s="1"/>
      <c r="Q156" s="18"/>
    </row>
    <row r="157" spans="1:21">
      <c r="A157" s="98" t="s">
        <v>25</v>
      </c>
      <c r="B157" s="98" t="s">
        <v>579</v>
      </c>
      <c r="C157" s="98" t="s">
        <v>580</v>
      </c>
      <c r="D157" s="99" t="s">
        <v>129</v>
      </c>
      <c r="E157" s="100" t="s">
        <v>130</v>
      </c>
      <c r="F157" s="1"/>
      <c r="G157" s="614">
        <v>1.5</v>
      </c>
      <c r="H157" s="1"/>
      <c r="I157" s="1" t="s">
        <v>83</v>
      </c>
      <c r="J157" s="1">
        <v>3</v>
      </c>
      <c r="K157" s="1">
        <v>2</v>
      </c>
      <c r="L157" s="1">
        <v>3</v>
      </c>
      <c r="M157" s="1">
        <v>5</v>
      </c>
      <c r="N157" s="1" t="s">
        <v>80</v>
      </c>
      <c r="O157" s="11">
        <v>58</v>
      </c>
      <c r="P157" s="1" t="s">
        <v>87</v>
      </c>
      <c r="Q157" s="12">
        <f>O157*J157</f>
        <v>174</v>
      </c>
      <c r="R157" s="13">
        <f>Q157/18</f>
        <v>9.6666666666666661</v>
      </c>
      <c r="S157" s="14">
        <f>R157</f>
        <v>9.6666666666666661</v>
      </c>
      <c r="T157" s="13">
        <v>0</v>
      </c>
      <c r="U157" s="13">
        <f>S157+T157</f>
        <v>9.6666666666666661</v>
      </c>
    </row>
    <row r="158" spans="1:21">
      <c r="A158" s="98"/>
      <c r="B158" s="98"/>
      <c r="C158" s="98"/>
      <c r="D158" s="99"/>
      <c r="E158" s="100" t="s">
        <v>53</v>
      </c>
      <c r="F158" s="1">
        <v>3.33</v>
      </c>
      <c r="G158" s="614"/>
      <c r="H158" s="97">
        <f>SUM(G157*F158)/100</f>
        <v>4.9950000000000001E-2</v>
      </c>
      <c r="I158" s="1"/>
      <c r="J158" s="1"/>
      <c r="K158" s="1"/>
      <c r="L158" s="1"/>
      <c r="M158" s="1"/>
      <c r="N158" s="1"/>
      <c r="O158" s="11"/>
      <c r="P158" s="1"/>
      <c r="Q158" s="18"/>
    </row>
    <row r="159" spans="1:21">
      <c r="A159" s="98"/>
      <c r="B159" s="98"/>
      <c r="C159" s="98"/>
      <c r="D159" s="99"/>
      <c r="E159" s="100" t="s">
        <v>51</v>
      </c>
      <c r="F159" s="1">
        <v>3.33</v>
      </c>
      <c r="G159" s="614"/>
      <c r="H159" s="97">
        <f>SUM(G157*F159)/100</f>
        <v>4.9950000000000001E-2</v>
      </c>
      <c r="I159" s="1"/>
      <c r="J159" s="1"/>
      <c r="K159" s="1"/>
      <c r="L159" s="1"/>
      <c r="M159" s="1"/>
      <c r="N159" s="1"/>
      <c r="O159" s="11"/>
      <c r="P159" s="1"/>
      <c r="Q159" s="18"/>
    </row>
    <row r="160" spans="1:21">
      <c r="A160" s="98"/>
      <c r="B160" s="98"/>
      <c r="C160" s="98"/>
      <c r="D160" s="99"/>
      <c r="E160" s="100" t="s">
        <v>38</v>
      </c>
      <c r="F160" s="1">
        <v>3.33</v>
      </c>
      <c r="G160" s="614"/>
      <c r="H160" s="97">
        <f>SUM(G157*F160)/100</f>
        <v>4.9950000000000001E-2</v>
      </c>
      <c r="I160" s="1"/>
      <c r="J160" s="1"/>
      <c r="K160" s="1"/>
      <c r="L160" s="1"/>
      <c r="M160" s="1"/>
      <c r="N160" s="1"/>
      <c r="O160" s="11"/>
      <c r="P160" s="1"/>
      <c r="Q160" s="18"/>
    </row>
    <row r="161" spans="1:21">
      <c r="A161" s="98" t="s">
        <v>25</v>
      </c>
      <c r="B161" s="98" t="s">
        <v>579</v>
      </c>
      <c r="C161" s="98" t="s">
        <v>580</v>
      </c>
      <c r="D161" s="99" t="s">
        <v>129</v>
      </c>
      <c r="E161" s="100" t="s">
        <v>130</v>
      </c>
      <c r="F161" s="1"/>
      <c r="G161" s="614"/>
      <c r="H161" s="1"/>
      <c r="I161" s="1" t="s">
        <v>83</v>
      </c>
      <c r="J161" s="1">
        <v>3</v>
      </c>
      <c r="K161" s="1">
        <v>2</v>
      </c>
      <c r="L161" s="1">
        <v>3</v>
      </c>
      <c r="M161" s="1">
        <v>5</v>
      </c>
      <c r="N161" s="1" t="s">
        <v>43</v>
      </c>
      <c r="O161" s="11">
        <v>70</v>
      </c>
      <c r="P161" s="1" t="s">
        <v>87</v>
      </c>
      <c r="Q161" s="12">
        <f>O161*J161</f>
        <v>210</v>
      </c>
      <c r="R161" s="13">
        <f>Q161/18</f>
        <v>11.666666666666666</v>
      </c>
      <c r="S161" s="14">
        <f>R161</f>
        <v>11.666666666666666</v>
      </c>
      <c r="T161" s="13">
        <v>0</v>
      </c>
      <c r="U161" s="13">
        <f>S161+T161</f>
        <v>11.666666666666666</v>
      </c>
    </row>
    <row r="162" spans="1:21">
      <c r="A162" s="98"/>
      <c r="B162" s="98"/>
      <c r="C162" s="98"/>
      <c r="D162" s="99"/>
      <c r="E162" s="100" t="s">
        <v>53</v>
      </c>
      <c r="F162" s="1"/>
      <c r="G162" s="614"/>
      <c r="H162" s="1"/>
      <c r="I162" s="1"/>
      <c r="J162" s="1"/>
      <c r="K162" s="1"/>
      <c r="L162" s="1"/>
      <c r="M162" s="1"/>
      <c r="N162" s="1"/>
      <c r="O162" s="11"/>
      <c r="P162" s="1"/>
      <c r="Q162" s="18"/>
    </row>
    <row r="163" spans="1:21">
      <c r="A163" s="98"/>
      <c r="B163" s="98"/>
      <c r="C163" s="98"/>
      <c r="D163" s="99"/>
      <c r="E163" s="100" t="s">
        <v>51</v>
      </c>
      <c r="F163" s="1"/>
      <c r="G163" s="614"/>
      <c r="H163" s="1"/>
      <c r="I163" s="1"/>
      <c r="J163" s="1"/>
      <c r="K163" s="1"/>
      <c r="L163" s="1"/>
      <c r="M163" s="1"/>
      <c r="N163" s="1"/>
      <c r="O163" s="11"/>
      <c r="P163" s="1"/>
      <c r="Q163" s="18"/>
    </row>
    <row r="164" spans="1:21">
      <c r="A164" s="98"/>
      <c r="B164" s="98"/>
      <c r="C164" s="98"/>
      <c r="D164" s="99"/>
      <c r="E164" s="100" t="s">
        <v>38</v>
      </c>
      <c r="F164" s="1"/>
      <c r="G164" s="614"/>
      <c r="H164" s="1"/>
      <c r="I164" s="1"/>
      <c r="J164" s="1"/>
      <c r="K164" s="1"/>
      <c r="L164" s="1"/>
      <c r="M164" s="1"/>
      <c r="N164" s="1"/>
      <c r="O164" s="11"/>
      <c r="P164" s="1"/>
      <c r="Q164" s="18"/>
    </row>
    <row r="165" spans="1:21">
      <c r="A165" s="98" t="s">
        <v>25</v>
      </c>
      <c r="B165" s="98" t="s">
        <v>579</v>
      </c>
      <c r="C165" s="98" t="s">
        <v>580</v>
      </c>
      <c r="D165" s="99" t="s">
        <v>129</v>
      </c>
      <c r="E165" s="100" t="s">
        <v>130</v>
      </c>
      <c r="F165" s="1"/>
      <c r="G165" s="614"/>
      <c r="H165" s="1"/>
      <c r="I165" s="1" t="s">
        <v>83</v>
      </c>
      <c r="J165" s="1">
        <v>3</v>
      </c>
      <c r="K165" s="1">
        <v>2</v>
      </c>
      <c r="L165" s="1">
        <v>3</v>
      </c>
      <c r="M165" s="1">
        <v>5</v>
      </c>
      <c r="N165" s="1" t="s">
        <v>55</v>
      </c>
      <c r="O165" s="11">
        <v>84</v>
      </c>
      <c r="P165" s="1" t="s">
        <v>87</v>
      </c>
      <c r="Q165" s="12">
        <f>O165*J165</f>
        <v>252</v>
      </c>
      <c r="R165" s="13">
        <f>Q165/18</f>
        <v>14</v>
      </c>
      <c r="S165" s="14">
        <f>R165</f>
        <v>14</v>
      </c>
      <c r="T165" s="13">
        <v>0</v>
      </c>
      <c r="U165" s="13">
        <f>S165+T165</f>
        <v>14</v>
      </c>
    </row>
    <row r="166" spans="1:21">
      <c r="A166" s="98"/>
      <c r="B166" s="98"/>
      <c r="C166" s="98"/>
      <c r="D166" s="99"/>
      <c r="E166" s="100" t="s">
        <v>53</v>
      </c>
      <c r="F166" s="1"/>
      <c r="G166" s="614"/>
      <c r="H166" s="1"/>
      <c r="I166" s="1"/>
      <c r="J166" s="1"/>
      <c r="K166" s="1"/>
      <c r="L166" s="1"/>
      <c r="M166" s="1"/>
      <c r="N166" s="1"/>
      <c r="O166" s="11"/>
      <c r="P166" s="1"/>
      <c r="Q166" s="18"/>
    </row>
    <row r="167" spans="1:21">
      <c r="A167" s="98"/>
      <c r="B167" s="98"/>
      <c r="C167" s="98"/>
      <c r="D167" s="99"/>
      <c r="E167" s="100" t="s">
        <v>51</v>
      </c>
      <c r="F167" s="1"/>
      <c r="G167" s="614"/>
      <c r="H167" s="1"/>
      <c r="I167" s="1"/>
      <c r="J167" s="1"/>
      <c r="K167" s="1"/>
      <c r="L167" s="1"/>
      <c r="M167" s="1"/>
      <c r="N167" s="1"/>
      <c r="O167" s="11"/>
      <c r="P167" s="1"/>
      <c r="Q167" s="18"/>
    </row>
    <row r="168" spans="1:21">
      <c r="A168" s="98"/>
      <c r="B168" s="98"/>
      <c r="C168" s="98"/>
      <c r="D168" s="99"/>
      <c r="E168" s="100" t="s">
        <v>38</v>
      </c>
      <c r="F168" s="1"/>
      <c r="G168" s="614"/>
      <c r="H168" s="1"/>
      <c r="I168" s="1"/>
      <c r="J168" s="1"/>
      <c r="K168" s="1"/>
      <c r="L168" s="1"/>
      <c r="M168" s="1"/>
      <c r="N168" s="1"/>
      <c r="O168" s="11"/>
      <c r="P168" s="1"/>
      <c r="Q168" s="18"/>
    </row>
    <row r="169" spans="1:21">
      <c r="A169" s="16" t="s">
        <v>25</v>
      </c>
      <c r="B169" s="16" t="s">
        <v>579</v>
      </c>
      <c r="C169" s="16" t="s">
        <v>580</v>
      </c>
      <c r="D169" s="9" t="s">
        <v>131</v>
      </c>
      <c r="E169" s="260" t="s">
        <v>132</v>
      </c>
      <c r="F169" s="1"/>
      <c r="G169" s="614">
        <v>1.5</v>
      </c>
      <c r="H169" s="1"/>
      <c r="I169" s="1" t="s">
        <v>83</v>
      </c>
      <c r="J169" s="1">
        <v>3</v>
      </c>
      <c r="K169" s="1">
        <v>2</v>
      </c>
      <c r="L169" s="1">
        <v>3</v>
      </c>
      <c r="M169" s="1">
        <v>5</v>
      </c>
      <c r="N169" s="1" t="s">
        <v>80</v>
      </c>
      <c r="O169" s="11">
        <v>19</v>
      </c>
      <c r="P169" s="1" t="s">
        <v>87</v>
      </c>
      <c r="Q169" s="12">
        <f>O169*J169</f>
        <v>57</v>
      </c>
      <c r="R169" s="13">
        <f>Q169/18</f>
        <v>3.1666666666666665</v>
      </c>
      <c r="S169" s="14">
        <f>R169</f>
        <v>3.1666666666666665</v>
      </c>
      <c r="T169" s="13">
        <v>0</v>
      </c>
      <c r="U169" s="13">
        <f>S169+T169</f>
        <v>3.1666666666666665</v>
      </c>
    </row>
    <row r="170" spans="1:21">
      <c r="D170" s="9"/>
      <c r="E170" s="260" t="s">
        <v>31</v>
      </c>
      <c r="F170" s="1">
        <v>50</v>
      </c>
      <c r="G170" s="614"/>
      <c r="H170" s="97">
        <f>SUM(G169*F170)/100</f>
        <v>0.75</v>
      </c>
      <c r="I170" s="1"/>
      <c r="J170" s="1"/>
      <c r="K170" s="1"/>
      <c r="L170" s="1"/>
      <c r="M170" s="1"/>
      <c r="N170" s="1"/>
      <c r="O170" s="11"/>
      <c r="P170" s="1"/>
      <c r="Q170" s="18"/>
    </row>
    <row r="171" spans="1:21">
      <c r="D171" s="9"/>
      <c r="E171" s="10" t="s">
        <v>105</v>
      </c>
      <c r="F171" s="1">
        <v>50</v>
      </c>
      <c r="G171" s="614"/>
      <c r="H171" s="97">
        <f>SUM(G169*F171)/100</f>
        <v>0.75</v>
      </c>
      <c r="I171" s="1"/>
      <c r="J171" s="1"/>
      <c r="K171" s="1"/>
      <c r="L171" s="1"/>
      <c r="M171" s="1"/>
      <c r="N171" s="1"/>
      <c r="O171" s="11"/>
      <c r="P171" s="1"/>
      <c r="Q171" s="18"/>
    </row>
    <row r="172" spans="1:21">
      <c r="A172" s="16" t="s">
        <v>25</v>
      </c>
      <c r="B172" s="16" t="s">
        <v>579</v>
      </c>
      <c r="C172" s="16" t="s">
        <v>580</v>
      </c>
      <c r="D172" s="9" t="s">
        <v>133</v>
      </c>
      <c r="E172" s="10" t="s">
        <v>134</v>
      </c>
      <c r="F172" s="1"/>
      <c r="G172" s="97"/>
      <c r="H172" s="1"/>
      <c r="I172" s="1" t="s">
        <v>83</v>
      </c>
      <c r="J172" s="1">
        <v>3</v>
      </c>
      <c r="K172" s="1">
        <v>2</v>
      </c>
      <c r="L172" s="1">
        <v>3</v>
      </c>
      <c r="M172" s="1">
        <v>5</v>
      </c>
      <c r="N172" s="1" t="s">
        <v>80</v>
      </c>
      <c r="O172" s="11">
        <v>34</v>
      </c>
      <c r="P172" s="1" t="s">
        <v>87</v>
      </c>
      <c r="Q172" s="12">
        <f>O172*J172</f>
        <v>102</v>
      </c>
      <c r="R172" s="13">
        <f>Q172/18</f>
        <v>5.666666666666667</v>
      </c>
      <c r="S172" s="14">
        <f>R172</f>
        <v>5.666666666666667</v>
      </c>
      <c r="T172" s="13">
        <v>0</v>
      </c>
      <c r="U172" s="13">
        <f>S172+T172</f>
        <v>5.666666666666667</v>
      </c>
    </row>
    <row r="173" spans="1:21">
      <c r="D173" s="9"/>
      <c r="E173" s="10" t="s">
        <v>29</v>
      </c>
      <c r="F173" s="1">
        <v>100</v>
      </c>
      <c r="G173" s="97">
        <v>1.5</v>
      </c>
      <c r="H173" s="120">
        <f>SUM(G173*F173)/100</f>
        <v>1.5</v>
      </c>
      <c r="I173" s="1"/>
      <c r="J173" s="1"/>
      <c r="K173" s="1"/>
      <c r="L173" s="1"/>
      <c r="M173" s="1"/>
      <c r="N173" s="1"/>
      <c r="O173" s="11"/>
      <c r="P173" s="1"/>
      <c r="Q173" s="18"/>
    </row>
    <row r="174" spans="1:21">
      <c r="A174" s="16" t="s">
        <v>25</v>
      </c>
      <c r="B174" s="16" t="s">
        <v>579</v>
      </c>
      <c r="C174" s="16" t="s">
        <v>580</v>
      </c>
      <c r="D174" s="9" t="s">
        <v>135</v>
      </c>
      <c r="E174" s="10" t="s">
        <v>136</v>
      </c>
      <c r="F174" s="1"/>
      <c r="G174" s="97"/>
      <c r="H174" s="1"/>
      <c r="I174" s="1" t="s">
        <v>83</v>
      </c>
      <c r="J174" s="1">
        <v>3</v>
      </c>
      <c r="K174" s="1">
        <v>2</v>
      </c>
      <c r="L174" s="1">
        <v>3</v>
      </c>
      <c r="M174" s="1">
        <v>5</v>
      </c>
      <c r="N174" s="1" t="s">
        <v>80</v>
      </c>
      <c r="O174" s="11">
        <v>52</v>
      </c>
      <c r="P174" s="1" t="s">
        <v>87</v>
      </c>
      <c r="Q174" s="12">
        <f>O174*J174</f>
        <v>156</v>
      </c>
      <c r="R174" s="13">
        <f>Q174/18</f>
        <v>8.6666666666666661</v>
      </c>
      <c r="S174" s="14">
        <f>R174</f>
        <v>8.6666666666666661</v>
      </c>
      <c r="T174" s="13">
        <v>0</v>
      </c>
      <c r="U174" s="13">
        <f>S174+T174</f>
        <v>8.6666666666666661</v>
      </c>
    </row>
    <row r="175" spans="1:21">
      <c r="D175" s="9"/>
      <c r="E175" s="10" t="s">
        <v>52</v>
      </c>
      <c r="F175" s="1">
        <v>100</v>
      </c>
      <c r="G175" s="97">
        <v>1.5</v>
      </c>
      <c r="H175" s="120">
        <f>SUM(G175*F175)/100</f>
        <v>1.5</v>
      </c>
      <c r="I175" s="1"/>
      <c r="J175" s="1"/>
      <c r="K175" s="1"/>
      <c r="L175" s="1"/>
      <c r="M175" s="1"/>
      <c r="N175" s="1"/>
      <c r="O175" s="11"/>
      <c r="P175" s="1"/>
      <c r="Q175" s="18"/>
    </row>
    <row r="176" spans="1:21">
      <c r="A176" s="16" t="s">
        <v>25</v>
      </c>
      <c r="B176" s="16" t="s">
        <v>579</v>
      </c>
      <c r="C176" s="16" t="s">
        <v>580</v>
      </c>
      <c r="D176" s="9" t="s">
        <v>137</v>
      </c>
      <c r="E176" s="10" t="s">
        <v>138</v>
      </c>
      <c r="F176" s="1"/>
      <c r="G176" s="97"/>
      <c r="H176" s="1"/>
      <c r="I176" s="1" t="s">
        <v>83</v>
      </c>
      <c r="J176" s="1">
        <v>3</v>
      </c>
      <c r="K176" s="1">
        <v>2</v>
      </c>
      <c r="L176" s="1">
        <v>3</v>
      </c>
      <c r="M176" s="1">
        <v>5</v>
      </c>
      <c r="N176" s="1" t="s">
        <v>80</v>
      </c>
      <c r="O176" s="11">
        <v>0</v>
      </c>
      <c r="P176" s="1" t="s">
        <v>87</v>
      </c>
      <c r="Q176" s="12">
        <f>O176*J176</f>
        <v>0</v>
      </c>
      <c r="R176" s="13">
        <f>Q176/18</f>
        <v>0</v>
      </c>
      <c r="S176" s="14">
        <f>R176</f>
        <v>0</v>
      </c>
      <c r="T176" s="13">
        <v>0</v>
      </c>
      <c r="U176" s="13">
        <f>S176+T176</f>
        <v>0</v>
      </c>
    </row>
    <row r="177" spans="1:21">
      <c r="D177" s="9"/>
      <c r="E177" s="10" t="s">
        <v>121</v>
      </c>
      <c r="F177" s="1">
        <v>100</v>
      </c>
      <c r="G177" s="97">
        <v>1.5</v>
      </c>
      <c r="H177" s="120">
        <f>SUM(G177*F177)/100</f>
        <v>1.5</v>
      </c>
      <c r="I177" s="1"/>
      <c r="J177" s="1"/>
      <c r="K177" s="1"/>
      <c r="L177" s="1"/>
      <c r="M177" s="1"/>
      <c r="N177" s="1"/>
      <c r="O177" s="11"/>
      <c r="P177" s="1"/>
      <c r="Q177" s="18"/>
    </row>
    <row r="178" spans="1:21">
      <c r="A178" s="16" t="s">
        <v>25</v>
      </c>
      <c r="B178" s="16" t="s">
        <v>579</v>
      </c>
      <c r="C178" s="16" t="s">
        <v>580</v>
      </c>
      <c r="D178" s="9" t="s">
        <v>139</v>
      </c>
      <c r="E178" s="10" t="s">
        <v>140</v>
      </c>
      <c r="F178" s="1"/>
      <c r="G178" s="614">
        <v>1.5</v>
      </c>
      <c r="H178" s="1"/>
      <c r="I178" s="1" t="s">
        <v>83</v>
      </c>
      <c r="J178" s="1">
        <v>3</v>
      </c>
      <c r="K178" s="1">
        <v>2</v>
      </c>
      <c r="L178" s="1">
        <v>3</v>
      </c>
      <c r="M178" s="1">
        <v>5</v>
      </c>
      <c r="N178" s="1" t="s">
        <v>80</v>
      </c>
      <c r="O178" s="11">
        <v>74</v>
      </c>
      <c r="P178" s="1" t="s">
        <v>87</v>
      </c>
      <c r="Q178" s="12">
        <f>O178*J178</f>
        <v>222</v>
      </c>
      <c r="R178" s="13">
        <f>Q178/18</f>
        <v>12.333333333333334</v>
      </c>
      <c r="S178" s="14">
        <f>R178</f>
        <v>12.333333333333334</v>
      </c>
      <c r="T178" s="13">
        <v>0</v>
      </c>
      <c r="U178" s="13">
        <f>S178+T178</f>
        <v>12.333333333333334</v>
      </c>
    </row>
    <row r="179" spans="1:21">
      <c r="D179" s="9"/>
      <c r="E179" s="10" t="s">
        <v>45</v>
      </c>
      <c r="F179" s="1">
        <v>50</v>
      </c>
      <c r="G179" s="614"/>
      <c r="H179" s="97">
        <f>SUM(G178*F179)/100</f>
        <v>0.75</v>
      </c>
      <c r="I179" s="1"/>
      <c r="J179" s="1"/>
      <c r="K179" s="1"/>
      <c r="L179" s="1"/>
      <c r="M179" s="1"/>
      <c r="N179" s="1"/>
      <c r="O179" s="11"/>
      <c r="P179" s="1"/>
      <c r="Q179" s="18"/>
    </row>
    <row r="180" spans="1:21">
      <c r="D180" s="9"/>
      <c r="E180" s="260" t="s">
        <v>32</v>
      </c>
      <c r="F180" s="1">
        <v>50</v>
      </c>
      <c r="G180" s="614"/>
      <c r="H180" s="97">
        <f>SUM(G178*F180)/100</f>
        <v>0.75</v>
      </c>
      <c r="I180" s="1"/>
      <c r="J180" s="1"/>
      <c r="K180" s="1"/>
      <c r="L180" s="1"/>
      <c r="M180" s="1"/>
      <c r="N180" s="1"/>
      <c r="O180" s="11"/>
      <c r="P180" s="1"/>
      <c r="Q180" s="18"/>
    </row>
    <row r="181" spans="1:21">
      <c r="A181" s="16" t="s">
        <v>25</v>
      </c>
      <c r="B181" s="16" t="s">
        <v>579</v>
      </c>
      <c r="C181" s="16" t="s">
        <v>580</v>
      </c>
      <c r="D181" s="9" t="s">
        <v>141</v>
      </c>
      <c r="E181" s="10" t="s">
        <v>142</v>
      </c>
      <c r="F181" s="1"/>
      <c r="G181" s="614">
        <v>1.5</v>
      </c>
      <c r="H181" s="1"/>
      <c r="I181" s="1" t="s">
        <v>83</v>
      </c>
      <c r="J181" s="1">
        <v>3</v>
      </c>
      <c r="K181" s="1">
        <v>2</v>
      </c>
      <c r="L181" s="1">
        <v>3</v>
      </c>
      <c r="M181" s="1">
        <v>5</v>
      </c>
      <c r="N181" s="1" t="s">
        <v>43</v>
      </c>
      <c r="O181" s="11">
        <v>72</v>
      </c>
      <c r="P181" s="1" t="s">
        <v>87</v>
      </c>
      <c r="Q181" s="12">
        <f>O181*J181</f>
        <v>216</v>
      </c>
      <c r="R181" s="13">
        <f>Q181/18</f>
        <v>12</v>
      </c>
      <c r="S181" s="14">
        <f>R181</f>
        <v>12</v>
      </c>
      <c r="T181" s="13">
        <v>0</v>
      </c>
      <c r="U181" s="13">
        <f>S181+T181</f>
        <v>12</v>
      </c>
    </row>
    <row r="182" spans="1:21">
      <c r="D182" s="9"/>
      <c r="E182" s="10" t="s">
        <v>109</v>
      </c>
      <c r="F182" s="1">
        <v>25</v>
      </c>
      <c r="G182" s="614"/>
      <c r="H182" s="97">
        <f>SUM(G181*F182)/100</f>
        <v>0.375</v>
      </c>
      <c r="I182" s="1"/>
      <c r="J182" s="1"/>
      <c r="K182" s="1"/>
      <c r="L182" s="1"/>
      <c r="M182" s="1"/>
      <c r="N182" s="1"/>
      <c r="O182" s="11"/>
      <c r="P182" s="1"/>
      <c r="Q182" s="18"/>
    </row>
    <row r="183" spans="1:21">
      <c r="D183" s="9"/>
      <c r="E183" s="10" t="s">
        <v>45</v>
      </c>
      <c r="F183" s="1">
        <v>25</v>
      </c>
      <c r="G183" s="614"/>
      <c r="H183" s="97">
        <f>SUM(G181*F183)/100</f>
        <v>0.375</v>
      </c>
      <c r="I183" s="1"/>
      <c r="J183" s="1"/>
      <c r="K183" s="1"/>
      <c r="L183" s="1"/>
      <c r="M183" s="1"/>
      <c r="N183" s="1"/>
      <c r="O183" s="11"/>
      <c r="P183" s="1"/>
      <c r="Q183" s="18"/>
    </row>
    <row r="184" spans="1:21">
      <c r="D184" s="9"/>
      <c r="E184" s="10" t="s">
        <v>51</v>
      </c>
      <c r="F184" s="1">
        <v>25</v>
      </c>
      <c r="G184" s="614"/>
      <c r="H184" s="97">
        <f>SUM(G181*F184)/100</f>
        <v>0.375</v>
      </c>
      <c r="I184" s="1"/>
      <c r="J184" s="1"/>
      <c r="K184" s="1"/>
      <c r="L184" s="1"/>
      <c r="M184" s="1"/>
      <c r="N184" s="1"/>
      <c r="O184" s="11"/>
      <c r="P184" s="1"/>
      <c r="Q184" s="18"/>
    </row>
    <row r="185" spans="1:21">
      <c r="D185" s="9"/>
      <c r="E185" s="10" t="s">
        <v>54</v>
      </c>
      <c r="F185" s="1">
        <v>25</v>
      </c>
      <c r="G185" s="614"/>
      <c r="H185" s="97">
        <f>SUM(G181*F185)/100</f>
        <v>0.375</v>
      </c>
      <c r="I185" s="1"/>
      <c r="J185" s="1"/>
      <c r="K185" s="1"/>
      <c r="L185" s="1"/>
      <c r="M185" s="1"/>
      <c r="N185" s="1"/>
      <c r="O185" s="11"/>
      <c r="P185" s="1"/>
      <c r="Q185" s="18"/>
    </row>
    <row r="186" spans="1:21">
      <c r="A186" s="16" t="s">
        <v>25</v>
      </c>
      <c r="B186" s="16" t="s">
        <v>579</v>
      </c>
      <c r="C186" s="16" t="s">
        <v>580</v>
      </c>
      <c r="D186" s="9" t="s">
        <v>143</v>
      </c>
      <c r="E186" s="10" t="s">
        <v>144</v>
      </c>
      <c r="F186" s="1"/>
      <c r="G186" s="97"/>
      <c r="H186" s="1"/>
      <c r="I186" s="1" t="s">
        <v>83</v>
      </c>
      <c r="J186" s="1">
        <v>3</v>
      </c>
      <c r="K186" s="1">
        <v>2</v>
      </c>
      <c r="L186" s="1">
        <v>3</v>
      </c>
      <c r="M186" s="1">
        <v>5</v>
      </c>
      <c r="N186" s="1" t="s">
        <v>80</v>
      </c>
      <c r="O186" s="11">
        <v>90</v>
      </c>
      <c r="P186" s="1" t="s">
        <v>87</v>
      </c>
      <c r="Q186" s="12">
        <f>O186*J186</f>
        <v>270</v>
      </c>
      <c r="R186" s="13">
        <f>Q186/18</f>
        <v>15</v>
      </c>
      <c r="S186" s="14">
        <f>R186</f>
        <v>15</v>
      </c>
      <c r="T186" s="13">
        <v>0</v>
      </c>
      <c r="U186" s="13">
        <f>S186+T186</f>
        <v>15</v>
      </c>
    </row>
    <row r="187" spans="1:21">
      <c r="D187" s="9"/>
      <c r="E187" s="10" t="s">
        <v>37</v>
      </c>
      <c r="F187" s="1">
        <v>100</v>
      </c>
      <c r="G187" s="97">
        <v>1.5</v>
      </c>
      <c r="H187" s="120">
        <f>SUM(G187*F187)/100</f>
        <v>1.5</v>
      </c>
      <c r="I187" s="1"/>
      <c r="J187" s="1"/>
      <c r="K187" s="1"/>
      <c r="L187" s="1"/>
      <c r="M187" s="1"/>
      <c r="N187" s="1"/>
      <c r="O187" s="11"/>
      <c r="P187" s="1"/>
      <c r="Q187" s="18"/>
    </row>
    <row r="188" spans="1:21">
      <c r="A188" s="16" t="s">
        <v>25</v>
      </c>
      <c r="B188" s="16" t="s">
        <v>579</v>
      </c>
      <c r="C188" s="16" t="s">
        <v>580</v>
      </c>
      <c r="D188" s="9" t="s">
        <v>145</v>
      </c>
      <c r="E188" s="10" t="s">
        <v>146</v>
      </c>
      <c r="F188" s="1"/>
      <c r="G188" s="97"/>
      <c r="H188" s="1"/>
      <c r="I188" s="1" t="s">
        <v>83</v>
      </c>
      <c r="J188" s="1">
        <v>3</v>
      </c>
      <c r="K188" s="1">
        <v>2</v>
      </c>
      <c r="L188" s="1">
        <v>3</v>
      </c>
      <c r="M188" s="1">
        <v>5</v>
      </c>
      <c r="N188" s="1" t="s">
        <v>80</v>
      </c>
      <c r="O188" s="11">
        <v>26</v>
      </c>
      <c r="P188" s="1" t="s">
        <v>87</v>
      </c>
      <c r="Q188" s="12">
        <f>O188*J188</f>
        <v>78</v>
      </c>
      <c r="R188" s="13">
        <f>Q188/18</f>
        <v>4.333333333333333</v>
      </c>
      <c r="S188" s="14">
        <f>R188</f>
        <v>4.333333333333333</v>
      </c>
      <c r="T188" s="13">
        <v>0</v>
      </c>
      <c r="U188" s="13">
        <f>S188+T188</f>
        <v>4.333333333333333</v>
      </c>
    </row>
    <row r="189" spans="1:21">
      <c r="D189" s="9"/>
      <c r="E189" s="10" t="s">
        <v>38</v>
      </c>
      <c r="F189" s="1">
        <v>100</v>
      </c>
      <c r="G189" s="97">
        <v>1.5</v>
      </c>
      <c r="H189" s="120">
        <f>SUM(G189*F189)/100</f>
        <v>1.5</v>
      </c>
      <c r="I189" s="1"/>
      <c r="J189" s="1"/>
      <c r="K189" s="1"/>
      <c r="L189" s="1"/>
      <c r="M189" s="1"/>
      <c r="N189" s="1"/>
      <c r="O189" s="11"/>
      <c r="P189" s="1"/>
      <c r="Q189" s="18"/>
    </row>
    <row r="190" spans="1:21">
      <c r="A190" s="16" t="s">
        <v>25</v>
      </c>
      <c r="B190" s="16" t="s">
        <v>579</v>
      </c>
      <c r="C190" s="16" t="s">
        <v>580</v>
      </c>
      <c r="D190" s="9" t="s">
        <v>147</v>
      </c>
      <c r="E190" s="10" t="s">
        <v>148</v>
      </c>
      <c r="F190" s="1"/>
      <c r="G190" s="97"/>
      <c r="H190" s="1"/>
      <c r="I190" s="1" t="s">
        <v>83</v>
      </c>
      <c r="J190" s="1">
        <v>3</v>
      </c>
      <c r="K190" s="1">
        <v>2</v>
      </c>
      <c r="L190" s="1">
        <v>3</v>
      </c>
      <c r="M190" s="1">
        <v>5</v>
      </c>
      <c r="N190" s="1" t="s">
        <v>80</v>
      </c>
      <c r="O190" s="11">
        <v>66</v>
      </c>
      <c r="P190" s="1" t="s">
        <v>87</v>
      </c>
      <c r="Q190" s="12">
        <f>O190*J190</f>
        <v>198</v>
      </c>
      <c r="R190" s="13">
        <f>Q190/18</f>
        <v>11</v>
      </c>
      <c r="S190" s="14">
        <f>R190</f>
        <v>11</v>
      </c>
      <c r="T190" s="13">
        <v>0</v>
      </c>
      <c r="U190" s="13">
        <f>S190+T190</f>
        <v>11</v>
      </c>
    </row>
    <row r="191" spans="1:21">
      <c r="D191" s="9"/>
      <c r="E191" s="10" t="s">
        <v>105</v>
      </c>
      <c r="F191" s="1">
        <v>50</v>
      </c>
      <c r="G191" s="614">
        <v>1.5</v>
      </c>
      <c r="H191" s="120">
        <f>SUM(G191*F191)/100</f>
        <v>0.75</v>
      </c>
      <c r="I191" s="1"/>
      <c r="J191" s="1"/>
      <c r="K191" s="1"/>
      <c r="L191" s="1"/>
      <c r="M191" s="1"/>
      <c r="N191" s="1"/>
      <c r="O191" s="11"/>
      <c r="P191" s="1"/>
      <c r="Q191" s="18"/>
    </row>
    <row r="192" spans="1:21">
      <c r="D192" s="9"/>
      <c r="E192" s="10" t="s">
        <v>38</v>
      </c>
      <c r="F192" s="1">
        <v>50</v>
      </c>
      <c r="G192" s="614"/>
      <c r="H192" s="120">
        <f>SUM(G191*F192)/100</f>
        <v>0.75</v>
      </c>
      <c r="I192" s="1"/>
      <c r="J192" s="1"/>
      <c r="K192" s="1"/>
      <c r="L192" s="1"/>
      <c r="M192" s="1"/>
      <c r="N192" s="1"/>
      <c r="O192" s="11"/>
      <c r="P192" s="1"/>
      <c r="Q192" s="18"/>
    </row>
    <row r="193" spans="1:21">
      <c r="A193" s="16" t="s">
        <v>25</v>
      </c>
      <c r="B193" s="16" t="s">
        <v>579</v>
      </c>
      <c r="C193" s="16" t="s">
        <v>580</v>
      </c>
      <c r="D193" s="9" t="s">
        <v>149</v>
      </c>
      <c r="E193" s="10" t="s">
        <v>150</v>
      </c>
      <c r="F193" s="1"/>
      <c r="G193" s="97"/>
      <c r="H193" s="1"/>
      <c r="I193" s="1" t="s">
        <v>83</v>
      </c>
      <c r="J193" s="1">
        <v>3</v>
      </c>
      <c r="K193" s="1">
        <v>2</v>
      </c>
      <c r="L193" s="1">
        <v>3</v>
      </c>
      <c r="M193" s="1">
        <v>5</v>
      </c>
      <c r="N193" s="1" t="s">
        <v>80</v>
      </c>
      <c r="O193" s="11">
        <v>55</v>
      </c>
      <c r="P193" s="1" t="s">
        <v>87</v>
      </c>
      <c r="Q193" s="12">
        <f>O193*J193</f>
        <v>165</v>
      </c>
      <c r="R193" s="13">
        <f>Q193/18</f>
        <v>9.1666666666666661</v>
      </c>
      <c r="S193" s="14">
        <f>R193</f>
        <v>9.1666666666666661</v>
      </c>
      <c r="T193" s="13">
        <v>0</v>
      </c>
      <c r="U193" s="13">
        <f>S193+T193</f>
        <v>9.1666666666666661</v>
      </c>
    </row>
    <row r="194" spans="1:21">
      <c r="D194" s="9"/>
      <c r="E194" s="10" t="s">
        <v>57</v>
      </c>
      <c r="F194" s="1">
        <v>100</v>
      </c>
      <c r="G194" s="97">
        <v>1.5</v>
      </c>
      <c r="H194" s="120">
        <f>SUM(G194*F194)/100</f>
        <v>1.5</v>
      </c>
      <c r="I194" s="1"/>
      <c r="J194" s="1"/>
      <c r="K194" s="1"/>
      <c r="L194" s="1"/>
      <c r="M194" s="1"/>
      <c r="N194" s="1"/>
      <c r="O194" s="11"/>
      <c r="P194" s="1"/>
      <c r="Q194" s="18"/>
    </row>
    <row r="195" spans="1:21">
      <c r="A195" s="16" t="s">
        <v>25</v>
      </c>
      <c r="B195" s="98" t="s">
        <v>579</v>
      </c>
      <c r="C195" s="98" t="s">
        <v>580</v>
      </c>
      <c r="D195" s="99" t="s">
        <v>151</v>
      </c>
      <c r="E195" s="261" t="s">
        <v>152</v>
      </c>
      <c r="F195" s="1"/>
      <c r="G195" s="614">
        <v>1</v>
      </c>
      <c r="H195" s="1"/>
      <c r="I195" s="1" t="s">
        <v>23</v>
      </c>
      <c r="J195" s="1">
        <v>3</v>
      </c>
      <c r="K195" s="1">
        <v>3</v>
      </c>
      <c r="L195" s="1">
        <v>0</v>
      </c>
      <c r="M195" s="1">
        <v>6</v>
      </c>
      <c r="N195" s="1" t="s">
        <v>80</v>
      </c>
      <c r="O195" s="11">
        <v>38</v>
      </c>
      <c r="P195" s="1" t="s">
        <v>87</v>
      </c>
      <c r="Q195" s="12">
        <f>O195*J195</f>
        <v>114</v>
      </c>
      <c r="R195" s="13">
        <f>Q195/18</f>
        <v>6.333333333333333</v>
      </c>
      <c r="S195" s="14">
        <f>R195</f>
        <v>6.333333333333333</v>
      </c>
      <c r="T195" s="13">
        <v>0</v>
      </c>
      <c r="U195" s="13">
        <f>S195+T195</f>
        <v>6.333333333333333</v>
      </c>
    </row>
    <row r="196" spans="1:21">
      <c r="B196" s="98"/>
      <c r="C196" s="98"/>
      <c r="D196" s="99"/>
      <c r="E196" s="261" t="s">
        <v>153</v>
      </c>
      <c r="F196" s="1">
        <v>50</v>
      </c>
      <c r="G196" s="614"/>
      <c r="H196" s="120">
        <f>SUM(G195*F196)/100</f>
        <v>0.5</v>
      </c>
      <c r="I196" s="1"/>
      <c r="J196" s="1"/>
      <c r="K196" s="1"/>
      <c r="L196" s="1"/>
      <c r="M196" s="1"/>
      <c r="N196" s="1"/>
      <c r="O196" s="11"/>
      <c r="P196" s="1"/>
      <c r="Q196" s="18"/>
    </row>
    <row r="197" spans="1:21">
      <c r="B197" s="98"/>
      <c r="C197" s="98"/>
      <c r="D197" s="99"/>
      <c r="E197" s="261" t="s">
        <v>154</v>
      </c>
      <c r="F197" s="1">
        <v>50</v>
      </c>
      <c r="G197" s="614"/>
      <c r="H197" s="120">
        <f>SUM(G195*F197)/100</f>
        <v>0.5</v>
      </c>
      <c r="I197" s="1"/>
      <c r="J197" s="1"/>
      <c r="K197" s="1"/>
      <c r="L197" s="1"/>
      <c r="M197" s="1"/>
      <c r="N197" s="1"/>
      <c r="O197" s="11"/>
      <c r="P197" s="1"/>
      <c r="Q197" s="18"/>
    </row>
    <row r="198" spans="1:21">
      <c r="A198" s="16" t="s">
        <v>25</v>
      </c>
      <c r="B198" s="98" t="s">
        <v>579</v>
      </c>
      <c r="C198" s="98" t="s">
        <v>580</v>
      </c>
      <c r="D198" s="99" t="s">
        <v>151</v>
      </c>
      <c r="E198" s="261" t="s">
        <v>152</v>
      </c>
      <c r="F198" s="1"/>
      <c r="G198" s="614"/>
      <c r="H198" s="1"/>
      <c r="I198" s="1" t="s">
        <v>23</v>
      </c>
      <c r="J198" s="1">
        <v>3</v>
      </c>
      <c r="K198" s="1">
        <v>3</v>
      </c>
      <c r="L198" s="1">
        <v>0</v>
      </c>
      <c r="M198" s="1">
        <v>6</v>
      </c>
      <c r="N198" s="1" t="s">
        <v>43</v>
      </c>
      <c r="O198" s="11">
        <v>48</v>
      </c>
      <c r="P198" s="1" t="s">
        <v>87</v>
      </c>
      <c r="Q198" s="12">
        <f>O198*J198</f>
        <v>144</v>
      </c>
      <c r="R198" s="13">
        <f>Q198/18</f>
        <v>8</v>
      </c>
      <c r="S198" s="14">
        <f>R198</f>
        <v>8</v>
      </c>
      <c r="T198" s="13">
        <v>0</v>
      </c>
      <c r="U198" s="13">
        <f>S198+T198</f>
        <v>8</v>
      </c>
    </row>
    <row r="199" spans="1:21">
      <c r="B199" s="98"/>
      <c r="C199" s="98"/>
      <c r="D199" s="99"/>
      <c r="E199" s="261" t="s">
        <v>153</v>
      </c>
      <c r="F199" s="1"/>
      <c r="G199" s="614"/>
      <c r="H199" s="1"/>
      <c r="I199" s="1"/>
      <c r="J199" s="1"/>
      <c r="K199" s="1"/>
      <c r="L199" s="1"/>
      <c r="M199" s="1"/>
      <c r="N199" s="1"/>
      <c r="O199" s="11"/>
      <c r="P199" s="1"/>
      <c r="Q199" s="18"/>
    </row>
    <row r="200" spans="1:21">
      <c r="B200" s="98"/>
      <c r="C200" s="98"/>
      <c r="D200" s="99"/>
      <c r="E200" s="261" t="s">
        <v>154</v>
      </c>
      <c r="F200" s="1"/>
      <c r="G200" s="614"/>
      <c r="H200" s="1"/>
      <c r="I200" s="1"/>
      <c r="J200" s="1"/>
      <c r="K200" s="1"/>
      <c r="L200" s="1"/>
      <c r="M200" s="1"/>
      <c r="N200" s="1"/>
      <c r="O200" s="11"/>
      <c r="P200" s="1"/>
      <c r="Q200" s="18"/>
    </row>
    <row r="201" spans="1:21">
      <c r="A201" s="16" t="s">
        <v>25</v>
      </c>
      <c r="B201" s="16" t="s">
        <v>579</v>
      </c>
      <c r="C201" s="16" t="s">
        <v>580</v>
      </c>
      <c r="D201" s="9" t="s">
        <v>155</v>
      </c>
      <c r="E201" s="260" t="s">
        <v>156</v>
      </c>
      <c r="F201" s="1"/>
      <c r="G201" s="97"/>
      <c r="H201" s="1"/>
      <c r="I201" s="1" t="s">
        <v>23</v>
      </c>
      <c r="J201" s="1">
        <v>3</v>
      </c>
      <c r="K201" s="1">
        <v>3</v>
      </c>
      <c r="L201" s="1">
        <v>0</v>
      </c>
      <c r="M201" s="1">
        <v>6</v>
      </c>
      <c r="N201" s="1" t="s">
        <v>80</v>
      </c>
      <c r="O201" s="11">
        <v>38</v>
      </c>
      <c r="P201" s="1" t="s">
        <v>87</v>
      </c>
      <c r="Q201" s="12">
        <f>O201*J201</f>
        <v>114</v>
      </c>
      <c r="R201" s="13">
        <f>Q201/18</f>
        <v>6.333333333333333</v>
      </c>
      <c r="S201" s="14">
        <f>R201</f>
        <v>6.333333333333333</v>
      </c>
      <c r="T201" s="13">
        <v>0</v>
      </c>
      <c r="U201" s="13">
        <f>S201+T201</f>
        <v>6.333333333333333</v>
      </c>
    </row>
    <row r="202" spans="1:21">
      <c r="D202" s="9"/>
      <c r="E202" s="260" t="s">
        <v>157</v>
      </c>
      <c r="F202" s="1">
        <v>100</v>
      </c>
      <c r="G202" s="97">
        <v>1</v>
      </c>
      <c r="H202" s="120">
        <f>SUM(G202*F202)/100</f>
        <v>1</v>
      </c>
      <c r="I202" s="1"/>
      <c r="J202" s="1"/>
      <c r="K202" s="1"/>
      <c r="L202" s="1"/>
      <c r="M202" s="1"/>
      <c r="N202" s="1"/>
      <c r="O202" s="11"/>
      <c r="P202" s="1"/>
      <c r="Q202" s="18"/>
    </row>
    <row r="203" spans="1:21">
      <c r="A203" s="101" t="s">
        <v>25</v>
      </c>
      <c r="B203" s="101" t="s">
        <v>579</v>
      </c>
      <c r="C203" s="101" t="s">
        <v>580</v>
      </c>
      <c r="D203" s="102" t="s">
        <v>158</v>
      </c>
      <c r="E203" s="267" t="s">
        <v>159</v>
      </c>
      <c r="F203" s="1"/>
      <c r="G203" s="614">
        <v>1</v>
      </c>
      <c r="H203" s="1"/>
      <c r="I203" s="1" t="s">
        <v>23</v>
      </c>
      <c r="J203" s="1">
        <v>3</v>
      </c>
      <c r="K203" s="1">
        <v>3</v>
      </c>
      <c r="L203" s="1">
        <v>0</v>
      </c>
      <c r="M203" s="1">
        <v>6</v>
      </c>
      <c r="N203" s="1" t="s">
        <v>80</v>
      </c>
      <c r="O203" s="11">
        <v>39</v>
      </c>
      <c r="P203" s="1" t="s">
        <v>87</v>
      </c>
      <c r="Q203" s="12">
        <f>O203*J203</f>
        <v>117</v>
      </c>
      <c r="R203" s="13">
        <f>Q203/18</f>
        <v>6.5</v>
      </c>
      <c r="S203" s="14">
        <f>R203</f>
        <v>6.5</v>
      </c>
      <c r="T203" s="13">
        <v>0</v>
      </c>
      <c r="U203" s="13">
        <f>S203+T203</f>
        <v>6.5</v>
      </c>
    </row>
    <row r="204" spans="1:21">
      <c r="A204" s="101"/>
      <c r="B204" s="101"/>
      <c r="C204" s="101"/>
      <c r="D204" s="102"/>
      <c r="E204" s="267" t="s">
        <v>160</v>
      </c>
      <c r="F204" s="1">
        <v>50</v>
      </c>
      <c r="G204" s="614"/>
      <c r="H204" s="120">
        <f>SUM(G203*F204)/100</f>
        <v>0.5</v>
      </c>
      <c r="I204" s="1"/>
      <c r="J204" s="1"/>
      <c r="K204" s="1"/>
      <c r="L204" s="1"/>
      <c r="M204" s="1"/>
      <c r="N204" s="1"/>
      <c r="O204" s="11"/>
      <c r="P204" s="1"/>
      <c r="Q204" s="18"/>
    </row>
    <row r="205" spans="1:21">
      <c r="A205" s="101"/>
      <c r="B205" s="101"/>
      <c r="C205" s="101"/>
      <c r="D205" s="102"/>
      <c r="E205" s="267" t="s">
        <v>161</v>
      </c>
      <c r="F205" s="1">
        <v>50</v>
      </c>
      <c r="G205" s="614"/>
      <c r="H205" s="120">
        <f>SUM(G203*F205)/100</f>
        <v>0.5</v>
      </c>
      <c r="I205" s="1"/>
      <c r="J205" s="1"/>
      <c r="K205" s="1"/>
      <c r="L205" s="1"/>
      <c r="M205" s="1"/>
      <c r="N205" s="1"/>
      <c r="O205" s="11"/>
      <c r="P205" s="1"/>
      <c r="Q205" s="18"/>
    </row>
    <row r="206" spans="1:21">
      <c r="A206" s="101" t="s">
        <v>25</v>
      </c>
      <c r="B206" s="101" t="s">
        <v>579</v>
      </c>
      <c r="C206" s="101" t="s">
        <v>580</v>
      </c>
      <c r="D206" s="102" t="s">
        <v>158</v>
      </c>
      <c r="E206" s="267" t="s">
        <v>159</v>
      </c>
      <c r="F206" s="1"/>
      <c r="G206" s="614"/>
      <c r="H206" s="1"/>
      <c r="I206" s="1" t="s">
        <v>23</v>
      </c>
      <c r="J206" s="1">
        <v>3</v>
      </c>
      <c r="K206" s="1">
        <v>3</v>
      </c>
      <c r="L206" s="1">
        <v>0</v>
      </c>
      <c r="M206" s="1">
        <v>6</v>
      </c>
      <c r="N206" s="1" t="s">
        <v>43</v>
      </c>
      <c r="O206" s="11">
        <v>47</v>
      </c>
      <c r="P206" s="1" t="s">
        <v>87</v>
      </c>
      <c r="Q206" s="12">
        <f>O206*J206</f>
        <v>141</v>
      </c>
      <c r="R206" s="13">
        <f>Q206/18</f>
        <v>7.833333333333333</v>
      </c>
      <c r="S206" s="14">
        <f>R206</f>
        <v>7.833333333333333</v>
      </c>
      <c r="T206" s="13">
        <v>0</v>
      </c>
      <c r="U206" s="13">
        <f>S206+T206</f>
        <v>7.833333333333333</v>
      </c>
    </row>
    <row r="207" spans="1:21">
      <c r="A207" s="101"/>
      <c r="B207" s="101"/>
      <c r="C207" s="101"/>
      <c r="D207" s="102"/>
      <c r="E207" s="267" t="s">
        <v>160</v>
      </c>
      <c r="F207" s="1"/>
      <c r="G207" s="614"/>
      <c r="H207" s="1"/>
      <c r="I207" s="1"/>
      <c r="J207" s="1"/>
      <c r="K207" s="1"/>
      <c r="L207" s="1"/>
      <c r="M207" s="1"/>
      <c r="N207" s="1"/>
      <c r="O207" s="11"/>
      <c r="P207" s="1"/>
      <c r="Q207" s="18"/>
    </row>
    <row r="208" spans="1:21">
      <c r="A208" s="101"/>
      <c r="B208" s="101"/>
      <c r="C208" s="101"/>
      <c r="D208" s="102"/>
      <c r="E208" s="267" t="s">
        <v>161</v>
      </c>
      <c r="F208" s="1"/>
      <c r="G208" s="614"/>
      <c r="H208" s="1"/>
      <c r="I208" s="1"/>
      <c r="J208" s="1"/>
      <c r="K208" s="1"/>
      <c r="L208" s="1"/>
      <c r="M208" s="1"/>
      <c r="N208" s="1"/>
      <c r="O208" s="11"/>
      <c r="P208" s="1"/>
      <c r="Q208" s="18"/>
    </row>
    <row r="209" spans="1:21">
      <c r="A209" s="16" t="s">
        <v>25</v>
      </c>
      <c r="B209" s="16" t="s">
        <v>579</v>
      </c>
      <c r="C209" s="16" t="s">
        <v>580</v>
      </c>
      <c r="D209" s="9" t="s">
        <v>162</v>
      </c>
      <c r="E209" s="260" t="s">
        <v>163</v>
      </c>
      <c r="F209" s="1"/>
      <c r="G209" s="614">
        <v>1.5</v>
      </c>
      <c r="H209" s="1"/>
      <c r="I209" s="1" t="s">
        <v>164</v>
      </c>
      <c r="J209" s="1">
        <v>3</v>
      </c>
      <c r="K209" s="1">
        <v>2</v>
      </c>
      <c r="L209" s="1">
        <v>2</v>
      </c>
      <c r="M209" s="1">
        <v>5</v>
      </c>
      <c r="N209" s="1" t="s">
        <v>80</v>
      </c>
      <c r="O209" s="11">
        <v>49</v>
      </c>
      <c r="P209" s="1" t="s">
        <v>87</v>
      </c>
      <c r="Q209" s="12">
        <f>O209*J209</f>
        <v>147</v>
      </c>
      <c r="R209" s="13">
        <f>Q209/18</f>
        <v>8.1666666666666661</v>
      </c>
      <c r="S209" s="14">
        <f>R209</f>
        <v>8.1666666666666661</v>
      </c>
      <c r="T209" s="13">
        <v>0</v>
      </c>
      <c r="U209" s="13">
        <f>S209+T209</f>
        <v>8.1666666666666661</v>
      </c>
    </row>
    <row r="210" spans="1:21">
      <c r="D210" s="9"/>
      <c r="E210" s="260" t="s">
        <v>160</v>
      </c>
      <c r="F210" s="1">
        <v>50</v>
      </c>
      <c r="G210" s="614"/>
      <c r="H210" s="120">
        <f>SUM(G209*F210)/100</f>
        <v>0.75</v>
      </c>
      <c r="I210" s="1"/>
      <c r="J210" s="1"/>
      <c r="K210" s="1"/>
      <c r="L210" s="1"/>
      <c r="M210" s="1"/>
      <c r="N210" s="1"/>
      <c r="O210" s="11"/>
      <c r="P210" s="1"/>
      <c r="Q210" s="18"/>
    </row>
    <row r="211" spans="1:21">
      <c r="D211" s="9"/>
      <c r="E211" s="260" t="s">
        <v>161</v>
      </c>
      <c r="F211" s="1">
        <v>50</v>
      </c>
      <c r="G211" s="614"/>
      <c r="H211" s="120">
        <f>SUM(G209*F211)/100</f>
        <v>0.75</v>
      </c>
      <c r="I211" s="1"/>
      <c r="J211" s="1"/>
      <c r="K211" s="1"/>
      <c r="L211" s="1"/>
      <c r="M211" s="1"/>
      <c r="N211" s="1"/>
      <c r="O211" s="11"/>
      <c r="P211" s="1"/>
      <c r="Q211" s="18"/>
    </row>
    <row r="212" spans="1:21">
      <c r="A212" s="98" t="s">
        <v>25</v>
      </c>
      <c r="B212" s="98" t="s">
        <v>579</v>
      </c>
      <c r="C212" s="98" t="s">
        <v>580</v>
      </c>
      <c r="D212" s="99" t="s">
        <v>165</v>
      </c>
      <c r="E212" s="261" t="s">
        <v>166</v>
      </c>
      <c r="F212" s="1"/>
      <c r="G212" s="614">
        <v>1</v>
      </c>
      <c r="H212" s="1"/>
      <c r="I212" s="1" t="s">
        <v>23</v>
      </c>
      <c r="J212" s="1">
        <v>3</v>
      </c>
      <c r="K212" s="1">
        <v>3</v>
      </c>
      <c r="L212" s="1">
        <v>0</v>
      </c>
      <c r="M212" s="1">
        <v>6</v>
      </c>
      <c r="N212" s="1" t="s">
        <v>80</v>
      </c>
      <c r="O212" s="11">
        <v>38</v>
      </c>
      <c r="P212" s="1" t="s">
        <v>87</v>
      </c>
      <c r="Q212" s="12">
        <f>O212*J212</f>
        <v>114</v>
      </c>
      <c r="R212" s="13">
        <f>Q212/18</f>
        <v>6.333333333333333</v>
      </c>
      <c r="S212" s="14">
        <f>R212</f>
        <v>6.333333333333333</v>
      </c>
      <c r="T212" s="13">
        <v>0</v>
      </c>
      <c r="U212" s="13">
        <f>S212+T212</f>
        <v>6.333333333333333</v>
      </c>
    </row>
    <row r="213" spans="1:21">
      <c r="A213" s="98"/>
      <c r="B213" s="98"/>
      <c r="C213" s="98"/>
      <c r="D213" s="99"/>
      <c r="E213" s="261" t="s">
        <v>167</v>
      </c>
      <c r="F213" s="1">
        <v>100</v>
      </c>
      <c r="G213" s="614"/>
      <c r="H213" s="1">
        <f>SUM(G212*F213)/100</f>
        <v>1</v>
      </c>
      <c r="I213" s="1"/>
      <c r="J213" s="1"/>
      <c r="K213" s="1"/>
      <c r="L213" s="1"/>
      <c r="M213" s="1"/>
      <c r="N213" s="1"/>
      <c r="O213" s="11"/>
      <c r="P213" s="1"/>
      <c r="Q213" s="18"/>
    </row>
    <row r="214" spans="1:21">
      <c r="A214" s="98" t="s">
        <v>25</v>
      </c>
      <c r="B214" s="98" t="s">
        <v>579</v>
      </c>
      <c r="C214" s="98" t="s">
        <v>580</v>
      </c>
      <c r="D214" s="99" t="s">
        <v>165</v>
      </c>
      <c r="E214" s="261" t="s">
        <v>166</v>
      </c>
      <c r="F214" s="1"/>
      <c r="G214" s="614"/>
      <c r="H214" s="1"/>
      <c r="I214" s="1" t="s">
        <v>23</v>
      </c>
      <c r="J214" s="1">
        <v>3</v>
      </c>
      <c r="K214" s="1">
        <v>3</v>
      </c>
      <c r="L214" s="1">
        <v>0</v>
      </c>
      <c r="M214" s="1">
        <v>6</v>
      </c>
      <c r="N214" s="1" t="s">
        <v>43</v>
      </c>
      <c r="O214" s="11">
        <v>47</v>
      </c>
      <c r="P214" s="1" t="s">
        <v>87</v>
      </c>
      <c r="Q214" s="12">
        <f>O214*J214</f>
        <v>141</v>
      </c>
      <c r="R214" s="13">
        <f>Q214/18</f>
        <v>7.833333333333333</v>
      </c>
      <c r="S214" s="14">
        <f>R214</f>
        <v>7.833333333333333</v>
      </c>
      <c r="T214" s="13">
        <v>0</v>
      </c>
      <c r="U214" s="13">
        <f>S214+T214</f>
        <v>7.833333333333333</v>
      </c>
    </row>
    <row r="215" spans="1:21">
      <c r="A215" s="98"/>
      <c r="B215" s="98"/>
      <c r="C215" s="98"/>
      <c r="D215" s="99"/>
      <c r="E215" s="261" t="s">
        <v>167</v>
      </c>
      <c r="F215" s="1"/>
      <c r="G215" s="614"/>
      <c r="H215" s="1"/>
      <c r="I215" s="1"/>
      <c r="J215" s="1"/>
      <c r="K215" s="1"/>
      <c r="L215" s="1"/>
      <c r="M215" s="1"/>
      <c r="N215" s="1"/>
      <c r="O215" s="11"/>
      <c r="P215" s="1"/>
      <c r="Q215" s="18"/>
    </row>
    <row r="216" spans="1:21">
      <c r="A216" s="16" t="s">
        <v>25</v>
      </c>
      <c r="B216" s="16" t="s">
        <v>579</v>
      </c>
      <c r="C216" s="16" t="s">
        <v>580</v>
      </c>
      <c r="D216" s="9" t="s">
        <v>168</v>
      </c>
      <c r="E216" s="260" t="s">
        <v>169</v>
      </c>
      <c r="F216" s="1"/>
      <c r="G216" s="97"/>
      <c r="H216" s="1"/>
      <c r="I216" s="1" t="s">
        <v>23</v>
      </c>
      <c r="J216" s="1">
        <v>3</v>
      </c>
      <c r="K216" s="1">
        <v>3</v>
      </c>
      <c r="L216" s="1">
        <v>0</v>
      </c>
      <c r="M216" s="1">
        <v>6</v>
      </c>
      <c r="N216" s="1" t="s">
        <v>80</v>
      </c>
      <c r="O216" s="11">
        <v>49</v>
      </c>
      <c r="P216" s="1" t="s">
        <v>87</v>
      </c>
      <c r="Q216" s="12">
        <f>O216*J216</f>
        <v>147</v>
      </c>
      <c r="R216" s="13">
        <f>Q216/18</f>
        <v>8.1666666666666661</v>
      </c>
      <c r="S216" s="14">
        <f>R216</f>
        <v>8.1666666666666661</v>
      </c>
      <c r="T216" s="13">
        <v>0</v>
      </c>
      <c r="U216" s="13">
        <f>S216+T216</f>
        <v>8.1666666666666661</v>
      </c>
    </row>
    <row r="217" spans="1:21">
      <c r="D217" s="9"/>
      <c r="E217" s="260" t="s">
        <v>170</v>
      </c>
      <c r="F217" s="1">
        <v>100</v>
      </c>
      <c r="G217" s="97">
        <v>1</v>
      </c>
      <c r="H217" s="120">
        <f>SUM(G217*F217)/100</f>
        <v>1</v>
      </c>
      <c r="I217" s="1"/>
      <c r="J217" s="1"/>
      <c r="K217" s="1"/>
      <c r="L217" s="1"/>
      <c r="M217" s="1"/>
      <c r="N217" s="1"/>
      <c r="O217" s="11"/>
      <c r="P217" s="1"/>
      <c r="Q217" s="18"/>
    </row>
    <row r="218" spans="1:21">
      <c r="A218" s="16" t="s">
        <v>25</v>
      </c>
      <c r="B218" s="16" t="s">
        <v>579</v>
      </c>
      <c r="C218" s="16" t="s">
        <v>580</v>
      </c>
      <c r="D218" s="9" t="s">
        <v>171</v>
      </c>
      <c r="E218" s="260" t="s">
        <v>172</v>
      </c>
      <c r="F218" s="1"/>
      <c r="G218" s="97"/>
      <c r="H218" s="1"/>
      <c r="I218" s="1" t="s">
        <v>23</v>
      </c>
      <c r="J218" s="1">
        <v>3</v>
      </c>
      <c r="K218" s="1">
        <v>3</v>
      </c>
      <c r="L218" s="1">
        <v>0</v>
      </c>
      <c r="M218" s="1">
        <v>6</v>
      </c>
      <c r="N218" s="1" t="s">
        <v>80</v>
      </c>
      <c r="O218" s="11">
        <v>36</v>
      </c>
      <c r="P218" s="1" t="s">
        <v>87</v>
      </c>
      <c r="Q218" s="12">
        <f>O218*J218</f>
        <v>108</v>
      </c>
      <c r="R218" s="13">
        <f>Q218/18</f>
        <v>6</v>
      </c>
      <c r="S218" s="14">
        <f>R218</f>
        <v>6</v>
      </c>
      <c r="T218" s="13">
        <v>0</v>
      </c>
      <c r="U218" s="13">
        <f>S218+T218</f>
        <v>6</v>
      </c>
    </row>
    <row r="219" spans="1:21">
      <c r="D219" s="9"/>
      <c r="E219" s="260" t="s">
        <v>157</v>
      </c>
      <c r="F219" s="1">
        <v>100</v>
      </c>
      <c r="G219" s="97">
        <v>1</v>
      </c>
      <c r="H219" s="120">
        <f>SUM(G219*F219)/100</f>
        <v>1</v>
      </c>
      <c r="I219" s="1"/>
      <c r="J219" s="1"/>
      <c r="K219" s="1"/>
      <c r="L219" s="1"/>
      <c r="M219" s="1"/>
      <c r="N219" s="1"/>
      <c r="O219" s="11"/>
      <c r="P219" s="1"/>
      <c r="Q219" s="18"/>
    </row>
    <row r="220" spans="1:21">
      <c r="A220" s="101" t="s">
        <v>25</v>
      </c>
      <c r="B220" s="101" t="s">
        <v>579</v>
      </c>
      <c r="C220" s="101" t="s">
        <v>580</v>
      </c>
      <c r="D220" s="102" t="s">
        <v>173</v>
      </c>
      <c r="E220" s="267" t="s">
        <v>174</v>
      </c>
      <c r="F220" s="1"/>
      <c r="G220" s="614">
        <v>0.33</v>
      </c>
      <c r="H220" s="1"/>
      <c r="I220" s="1" t="s">
        <v>102</v>
      </c>
      <c r="J220" s="1">
        <v>1</v>
      </c>
      <c r="K220" s="1">
        <v>0</v>
      </c>
      <c r="L220" s="1">
        <v>3</v>
      </c>
      <c r="M220" s="1">
        <v>1</v>
      </c>
      <c r="N220" s="1" t="s">
        <v>80</v>
      </c>
      <c r="O220" s="11">
        <v>68</v>
      </c>
      <c r="P220" s="1" t="s">
        <v>87</v>
      </c>
      <c r="Q220" s="12">
        <f>O220*J220</f>
        <v>68</v>
      </c>
      <c r="R220" s="13">
        <f>Q220/18</f>
        <v>3.7777777777777777</v>
      </c>
      <c r="S220" s="14">
        <f>R220</f>
        <v>3.7777777777777777</v>
      </c>
      <c r="T220" s="13">
        <v>0</v>
      </c>
      <c r="U220" s="13">
        <f>S220+T220</f>
        <v>3.7777777777777777</v>
      </c>
    </row>
    <row r="221" spans="1:21">
      <c r="A221" s="101"/>
      <c r="B221" s="101"/>
      <c r="C221" s="101"/>
      <c r="D221" s="102"/>
      <c r="E221" s="103" t="s">
        <v>175</v>
      </c>
      <c r="F221" s="1">
        <v>8.33</v>
      </c>
      <c r="G221" s="614"/>
      <c r="H221" s="1">
        <f>SUM(G220*F221)/100</f>
        <v>2.7489000000000003E-2</v>
      </c>
      <c r="I221" s="1"/>
      <c r="J221" s="1"/>
      <c r="K221" s="1"/>
      <c r="L221" s="1"/>
      <c r="M221" s="1"/>
      <c r="N221" s="1"/>
      <c r="O221" s="11"/>
      <c r="P221" s="1"/>
      <c r="Q221" s="18"/>
    </row>
    <row r="222" spans="1:21">
      <c r="A222" s="101"/>
      <c r="B222" s="101"/>
      <c r="C222" s="101"/>
      <c r="D222" s="102"/>
      <c r="E222" s="103" t="s">
        <v>49</v>
      </c>
      <c r="F222" s="97">
        <v>8.33</v>
      </c>
      <c r="G222" s="614"/>
      <c r="H222" s="97">
        <f>SUM(G220*F222)/100</f>
        <v>2.7489000000000003E-2</v>
      </c>
      <c r="I222" s="1"/>
      <c r="J222" s="1"/>
      <c r="K222" s="1"/>
      <c r="L222" s="1"/>
      <c r="M222" s="1"/>
      <c r="N222" s="1"/>
      <c r="O222" s="11"/>
      <c r="P222" s="1"/>
      <c r="Q222" s="18"/>
    </row>
    <row r="223" spans="1:21">
      <c r="A223" s="101"/>
      <c r="B223" s="101"/>
      <c r="C223" s="101"/>
      <c r="D223" s="102"/>
      <c r="E223" s="267" t="s">
        <v>46</v>
      </c>
      <c r="F223" s="97">
        <v>8.33</v>
      </c>
      <c r="G223" s="614"/>
      <c r="H223" s="97">
        <f>SUM(G220*F223)/100</f>
        <v>2.7489000000000003E-2</v>
      </c>
      <c r="I223" s="1"/>
      <c r="J223" s="1"/>
      <c r="K223" s="1"/>
      <c r="L223" s="1"/>
      <c r="M223" s="1"/>
      <c r="N223" s="1"/>
      <c r="O223" s="11"/>
      <c r="P223" s="1"/>
      <c r="Q223" s="18"/>
    </row>
    <row r="224" spans="1:21">
      <c r="A224" s="101"/>
      <c r="B224" s="101"/>
      <c r="C224" s="101"/>
      <c r="D224" s="102"/>
      <c r="E224" s="103" t="s">
        <v>74</v>
      </c>
      <c r="F224" s="97">
        <v>8.33</v>
      </c>
      <c r="G224" s="614"/>
      <c r="H224" s="97">
        <f>SUM(G220*F224)/100</f>
        <v>2.7489000000000003E-2</v>
      </c>
      <c r="I224" s="1"/>
      <c r="J224" s="1"/>
      <c r="K224" s="1"/>
      <c r="L224" s="1"/>
      <c r="M224" s="1"/>
      <c r="N224" s="1"/>
      <c r="O224" s="11"/>
      <c r="P224" s="1"/>
      <c r="Q224" s="18"/>
    </row>
    <row r="225" spans="1:21">
      <c r="A225" s="101"/>
      <c r="B225" s="101"/>
      <c r="C225" s="101"/>
      <c r="D225" s="102"/>
      <c r="E225" s="103" t="s">
        <v>75</v>
      </c>
      <c r="F225" s="97">
        <v>8.33</v>
      </c>
      <c r="G225" s="614"/>
      <c r="H225" s="97">
        <f>SUM(G220*F225)/100</f>
        <v>2.7489000000000003E-2</v>
      </c>
      <c r="I225" s="1"/>
      <c r="J225" s="1"/>
      <c r="K225" s="1"/>
      <c r="L225" s="1"/>
      <c r="M225" s="1"/>
      <c r="N225" s="1"/>
      <c r="O225" s="11"/>
      <c r="P225" s="1"/>
      <c r="Q225" s="18"/>
    </row>
    <row r="226" spans="1:21">
      <c r="A226" s="101"/>
      <c r="B226" s="101"/>
      <c r="C226" s="101"/>
      <c r="D226" s="102"/>
      <c r="E226" s="103" t="s">
        <v>67</v>
      </c>
      <c r="F226" s="97">
        <v>8.33</v>
      </c>
      <c r="G226" s="614"/>
      <c r="H226" s="97">
        <f>SUM(G220*F226)/100</f>
        <v>2.7489000000000003E-2</v>
      </c>
      <c r="I226" s="1"/>
      <c r="J226" s="1"/>
      <c r="K226" s="1"/>
      <c r="L226" s="1"/>
      <c r="M226" s="1"/>
      <c r="N226" s="1"/>
      <c r="O226" s="11"/>
      <c r="P226" s="1"/>
      <c r="Q226" s="18"/>
    </row>
    <row r="227" spans="1:21">
      <c r="A227" s="101"/>
      <c r="B227" s="101"/>
      <c r="C227" s="101"/>
      <c r="D227" s="102"/>
      <c r="E227" s="267" t="s">
        <v>72</v>
      </c>
      <c r="F227" s="97">
        <v>8.33</v>
      </c>
      <c r="G227" s="614"/>
      <c r="H227" s="97">
        <f>SUM(G220*F227)/100</f>
        <v>2.7489000000000003E-2</v>
      </c>
      <c r="I227" s="1"/>
      <c r="J227" s="1"/>
      <c r="K227" s="1"/>
      <c r="L227" s="1"/>
      <c r="M227" s="1"/>
      <c r="N227" s="1"/>
      <c r="O227" s="11"/>
      <c r="P227" s="1"/>
      <c r="Q227" s="18"/>
    </row>
    <row r="228" spans="1:21">
      <c r="A228" s="101"/>
      <c r="B228" s="101"/>
      <c r="C228" s="101"/>
      <c r="D228" s="102"/>
      <c r="E228" s="267" t="s">
        <v>70</v>
      </c>
      <c r="F228" s="97">
        <v>8.33</v>
      </c>
      <c r="G228" s="614"/>
      <c r="H228" s="97">
        <f>SUM(G220*F228)/100</f>
        <v>2.7489000000000003E-2</v>
      </c>
      <c r="I228" s="1"/>
      <c r="J228" s="1"/>
      <c r="K228" s="1"/>
      <c r="L228" s="1"/>
      <c r="M228" s="1"/>
      <c r="N228" s="1"/>
      <c r="O228" s="11"/>
      <c r="P228" s="1"/>
      <c r="Q228" s="18"/>
    </row>
    <row r="229" spans="1:21">
      <c r="A229" s="101"/>
      <c r="B229" s="101"/>
      <c r="C229" s="101"/>
      <c r="D229" s="102"/>
      <c r="E229" s="267" t="s">
        <v>61</v>
      </c>
      <c r="F229" s="97">
        <v>8.33</v>
      </c>
      <c r="G229" s="614"/>
      <c r="H229" s="97">
        <f>SUM(G220*F229)/100</f>
        <v>2.7489000000000003E-2</v>
      </c>
      <c r="I229" s="1"/>
      <c r="J229" s="1"/>
      <c r="K229" s="1"/>
      <c r="L229" s="1"/>
      <c r="M229" s="1"/>
      <c r="N229" s="1"/>
      <c r="O229" s="11"/>
      <c r="P229" s="1"/>
      <c r="Q229" s="18"/>
    </row>
    <row r="230" spans="1:21">
      <c r="A230" s="101"/>
      <c r="B230" s="101"/>
      <c r="C230" s="101"/>
      <c r="D230" s="102"/>
      <c r="E230" s="267" t="s">
        <v>99</v>
      </c>
      <c r="F230" s="97">
        <v>8.33</v>
      </c>
      <c r="G230" s="614"/>
      <c r="H230" s="97">
        <f>SUM(G220*F230)/100</f>
        <v>2.7489000000000003E-2</v>
      </c>
      <c r="I230" s="1"/>
      <c r="J230" s="1"/>
      <c r="K230" s="1"/>
      <c r="L230" s="1"/>
      <c r="M230" s="1"/>
      <c r="N230" s="1"/>
      <c r="O230" s="11"/>
      <c r="P230" s="1"/>
      <c r="Q230" s="18"/>
    </row>
    <row r="231" spans="1:21">
      <c r="A231" s="101"/>
      <c r="B231" s="101"/>
      <c r="C231" s="101"/>
      <c r="D231" s="102"/>
      <c r="E231" s="103" t="s">
        <v>176</v>
      </c>
      <c r="F231" s="97">
        <v>8.33</v>
      </c>
      <c r="G231" s="614"/>
      <c r="H231" s="97">
        <f>SUM(G220*F231)/100</f>
        <v>2.7489000000000003E-2</v>
      </c>
      <c r="I231" s="1"/>
      <c r="J231" s="1"/>
      <c r="K231" s="1"/>
      <c r="L231" s="1"/>
      <c r="M231" s="1"/>
      <c r="N231" s="1"/>
      <c r="O231" s="11"/>
      <c r="P231" s="1"/>
      <c r="Q231" s="18"/>
    </row>
    <row r="232" spans="1:21">
      <c r="A232" s="101"/>
      <c r="B232" s="101"/>
      <c r="C232" s="101"/>
      <c r="D232" s="102"/>
      <c r="E232" s="279" t="s">
        <v>177</v>
      </c>
      <c r="F232" s="97">
        <v>8.33</v>
      </c>
      <c r="G232" s="614"/>
      <c r="H232" s="97">
        <f>SUM(G220*F232)/100</f>
        <v>2.7489000000000003E-2</v>
      </c>
      <c r="I232" s="1"/>
      <c r="J232" s="1"/>
      <c r="K232" s="1"/>
      <c r="L232" s="1"/>
      <c r="M232" s="1"/>
      <c r="N232" s="1"/>
      <c r="O232" s="11"/>
      <c r="P232" s="1"/>
      <c r="Q232" s="18"/>
    </row>
    <row r="233" spans="1:21">
      <c r="A233" s="101" t="s">
        <v>25</v>
      </c>
      <c r="B233" s="101" t="s">
        <v>579</v>
      </c>
      <c r="C233" s="101" t="s">
        <v>580</v>
      </c>
      <c r="D233" s="102" t="s">
        <v>173</v>
      </c>
      <c r="E233" s="103" t="s">
        <v>174</v>
      </c>
      <c r="F233" s="1"/>
      <c r="G233" s="614"/>
      <c r="H233" s="1"/>
      <c r="I233" s="1" t="s">
        <v>102</v>
      </c>
      <c r="J233" s="1">
        <v>1</v>
      </c>
      <c r="K233" s="1">
        <v>0</v>
      </c>
      <c r="L233" s="1">
        <v>3</v>
      </c>
      <c r="M233" s="1">
        <v>1</v>
      </c>
      <c r="N233" s="1" t="s">
        <v>43</v>
      </c>
      <c r="O233" s="11">
        <v>70</v>
      </c>
      <c r="P233" s="1" t="s">
        <v>87</v>
      </c>
      <c r="Q233" s="12">
        <f>O233*J233</f>
        <v>70</v>
      </c>
      <c r="R233" s="13">
        <f>Q233/18</f>
        <v>3.8888888888888888</v>
      </c>
      <c r="S233" s="14">
        <f>R233</f>
        <v>3.8888888888888888</v>
      </c>
      <c r="T233" s="13">
        <v>0</v>
      </c>
      <c r="U233" s="13">
        <f>S233+T233</f>
        <v>3.8888888888888888</v>
      </c>
    </row>
    <row r="234" spans="1:21">
      <c r="A234" s="101"/>
      <c r="B234" s="101"/>
      <c r="C234" s="101"/>
      <c r="D234" s="102"/>
      <c r="E234" s="103" t="s">
        <v>175</v>
      </c>
      <c r="F234" s="1"/>
      <c r="G234" s="614"/>
      <c r="H234" s="1"/>
      <c r="I234" s="1"/>
      <c r="J234" s="1"/>
      <c r="K234" s="1"/>
      <c r="L234" s="1"/>
      <c r="M234" s="1"/>
      <c r="N234" s="1"/>
      <c r="O234" s="11"/>
      <c r="P234" s="1"/>
      <c r="Q234" s="18"/>
    </row>
    <row r="235" spans="1:21">
      <c r="A235" s="101"/>
      <c r="B235" s="101"/>
      <c r="C235" s="101"/>
      <c r="D235" s="102"/>
      <c r="E235" s="103" t="s">
        <v>49</v>
      </c>
      <c r="F235" s="1"/>
      <c r="G235" s="614"/>
      <c r="H235" s="1"/>
      <c r="I235" s="1"/>
      <c r="J235" s="1"/>
      <c r="K235" s="1"/>
      <c r="L235" s="1"/>
      <c r="M235" s="1"/>
      <c r="N235" s="1"/>
      <c r="O235" s="11"/>
      <c r="P235" s="1"/>
      <c r="Q235" s="18"/>
    </row>
    <row r="236" spans="1:21">
      <c r="A236" s="101"/>
      <c r="B236" s="101"/>
      <c r="C236" s="101"/>
      <c r="D236" s="102"/>
      <c r="E236" s="103" t="s">
        <v>46</v>
      </c>
      <c r="F236" s="1"/>
      <c r="G236" s="614"/>
      <c r="H236" s="1"/>
      <c r="I236" s="1"/>
      <c r="J236" s="1"/>
      <c r="K236" s="1"/>
      <c r="L236" s="1"/>
      <c r="M236" s="1"/>
      <c r="N236" s="1"/>
      <c r="O236" s="11"/>
      <c r="P236" s="1"/>
      <c r="Q236" s="18"/>
    </row>
    <row r="237" spans="1:21">
      <c r="A237" s="101"/>
      <c r="B237" s="101"/>
      <c r="C237" s="101"/>
      <c r="D237" s="102"/>
      <c r="E237" s="103" t="s">
        <v>74</v>
      </c>
      <c r="F237" s="1"/>
      <c r="G237" s="614"/>
      <c r="H237" s="1"/>
      <c r="I237" s="1"/>
      <c r="J237" s="1"/>
      <c r="K237" s="1"/>
      <c r="L237" s="1"/>
      <c r="M237" s="1"/>
      <c r="N237" s="1"/>
      <c r="O237" s="11"/>
      <c r="P237" s="1"/>
      <c r="Q237" s="18"/>
    </row>
    <row r="238" spans="1:21">
      <c r="A238" s="101"/>
      <c r="B238" s="101"/>
      <c r="C238" s="101"/>
      <c r="D238" s="102"/>
      <c r="E238" s="103" t="s">
        <v>75</v>
      </c>
      <c r="F238" s="1"/>
      <c r="G238" s="614"/>
      <c r="H238" s="1"/>
      <c r="I238" s="1"/>
      <c r="J238" s="1"/>
      <c r="K238" s="1"/>
      <c r="L238" s="1"/>
      <c r="M238" s="1"/>
      <c r="N238" s="1"/>
      <c r="O238" s="11"/>
      <c r="P238" s="1"/>
      <c r="Q238" s="18"/>
    </row>
    <row r="239" spans="1:21">
      <c r="A239" s="101"/>
      <c r="B239" s="101"/>
      <c r="C239" s="101"/>
      <c r="D239" s="102"/>
      <c r="E239" s="103" t="s">
        <v>67</v>
      </c>
      <c r="F239" s="1"/>
      <c r="G239" s="614"/>
      <c r="H239" s="1"/>
      <c r="I239" s="1"/>
      <c r="J239" s="1"/>
      <c r="K239" s="1"/>
      <c r="L239" s="1"/>
      <c r="M239" s="1"/>
      <c r="N239" s="1"/>
      <c r="O239" s="11"/>
      <c r="P239" s="1"/>
      <c r="Q239" s="18"/>
    </row>
    <row r="240" spans="1:21">
      <c r="A240" s="101"/>
      <c r="B240" s="101"/>
      <c r="C240" s="101"/>
      <c r="D240" s="102"/>
      <c r="E240" s="103" t="s">
        <v>72</v>
      </c>
      <c r="F240" s="1"/>
      <c r="G240" s="614"/>
      <c r="H240" s="1"/>
      <c r="I240" s="1"/>
      <c r="J240" s="1"/>
      <c r="K240" s="1"/>
      <c r="L240" s="1"/>
      <c r="M240" s="1"/>
      <c r="N240" s="1"/>
      <c r="O240" s="11"/>
      <c r="P240" s="1"/>
      <c r="Q240" s="18"/>
    </row>
    <row r="241" spans="1:21">
      <c r="A241" s="101"/>
      <c r="B241" s="101"/>
      <c r="C241" s="101"/>
      <c r="D241" s="102"/>
      <c r="E241" s="103" t="s">
        <v>70</v>
      </c>
      <c r="F241" s="1"/>
      <c r="G241" s="614"/>
      <c r="H241" s="1"/>
      <c r="I241" s="1"/>
      <c r="J241" s="1"/>
      <c r="K241" s="1"/>
      <c r="L241" s="1"/>
      <c r="M241" s="1"/>
      <c r="N241" s="1"/>
      <c r="O241" s="11"/>
      <c r="P241" s="1"/>
      <c r="Q241" s="18"/>
    </row>
    <row r="242" spans="1:21">
      <c r="A242" s="101"/>
      <c r="B242" s="101"/>
      <c r="C242" s="101"/>
      <c r="D242" s="102"/>
      <c r="E242" s="103" t="s">
        <v>61</v>
      </c>
      <c r="F242" s="1"/>
      <c r="G242" s="614"/>
      <c r="H242" s="1"/>
      <c r="I242" s="1"/>
      <c r="J242" s="1"/>
      <c r="K242" s="1"/>
      <c r="L242" s="1"/>
      <c r="M242" s="1"/>
      <c r="N242" s="1"/>
      <c r="O242" s="11"/>
      <c r="P242" s="1"/>
      <c r="Q242" s="18"/>
    </row>
    <row r="243" spans="1:21">
      <c r="A243" s="101"/>
      <c r="B243" s="101"/>
      <c r="C243" s="101"/>
      <c r="D243" s="102"/>
      <c r="E243" s="103" t="s">
        <v>99</v>
      </c>
      <c r="F243" s="1"/>
      <c r="G243" s="614"/>
      <c r="H243" s="1"/>
      <c r="I243" s="1"/>
      <c r="J243" s="1"/>
      <c r="K243" s="1"/>
      <c r="L243" s="1"/>
      <c r="M243" s="1"/>
      <c r="N243" s="1"/>
      <c r="O243" s="11"/>
      <c r="P243" s="1"/>
      <c r="Q243" s="18"/>
    </row>
    <row r="244" spans="1:21">
      <c r="A244" s="101"/>
      <c r="B244" s="101"/>
      <c r="C244" s="101"/>
      <c r="D244" s="102"/>
      <c r="E244" s="103" t="s">
        <v>176</v>
      </c>
      <c r="F244" s="1"/>
      <c r="G244" s="614"/>
      <c r="H244" s="1"/>
      <c r="I244" s="1"/>
      <c r="J244" s="1"/>
      <c r="K244" s="1"/>
      <c r="L244" s="1"/>
      <c r="M244" s="1"/>
      <c r="N244" s="1"/>
      <c r="O244" s="11"/>
      <c r="P244" s="1"/>
      <c r="Q244" s="18"/>
    </row>
    <row r="245" spans="1:21">
      <c r="A245" s="101"/>
      <c r="B245" s="101"/>
      <c r="C245" s="101"/>
      <c r="D245" s="102"/>
      <c r="E245" s="103" t="s">
        <v>177</v>
      </c>
      <c r="F245" s="1"/>
      <c r="G245" s="614"/>
      <c r="H245" s="1"/>
      <c r="I245" s="1"/>
      <c r="J245" s="1"/>
      <c r="K245" s="1"/>
      <c r="L245" s="1"/>
      <c r="M245" s="1"/>
      <c r="N245" s="1"/>
      <c r="O245" s="11"/>
      <c r="P245" s="1"/>
      <c r="Q245" s="18"/>
    </row>
    <row r="246" spans="1:21">
      <c r="A246" s="101" t="s">
        <v>25</v>
      </c>
      <c r="B246" s="101" t="s">
        <v>579</v>
      </c>
      <c r="C246" s="101" t="s">
        <v>580</v>
      </c>
      <c r="D246" s="102" t="s">
        <v>173</v>
      </c>
      <c r="E246" s="103" t="s">
        <v>174</v>
      </c>
      <c r="F246" s="1"/>
      <c r="G246" s="614"/>
      <c r="H246" s="1"/>
      <c r="I246" s="1" t="s">
        <v>102</v>
      </c>
      <c r="J246" s="1">
        <v>1</v>
      </c>
      <c r="K246" s="1">
        <v>0</v>
      </c>
      <c r="L246" s="1">
        <v>3</v>
      </c>
      <c r="M246" s="1">
        <v>1</v>
      </c>
      <c r="N246" s="1" t="s">
        <v>55</v>
      </c>
      <c r="O246" s="11">
        <v>70</v>
      </c>
      <c r="P246" s="1" t="s">
        <v>87</v>
      </c>
      <c r="Q246" s="12">
        <f>O246*J246</f>
        <v>70</v>
      </c>
      <c r="R246" s="13">
        <f>Q246/18</f>
        <v>3.8888888888888888</v>
      </c>
      <c r="S246" s="14">
        <f>R246</f>
        <v>3.8888888888888888</v>
      </c>
      <c r="T246" s="13">
        <v>0</v>
      </c>
      <c r="U246" s="13">
        <f>S246+T246</f>
        <v>3.8888888888888888</v>
      </c>
    </row>
    <row r="247" spans="1:21">
      <c r="A247" s="101"/>
      <c r="B247" s="101"/>
      <c r="C247" s="101"/>
      <c r="D247" s="102"/>
      <c r="E247" s="103" t="s">
        <v>175</v>
      </c>
      <c r="F247" s="1"/>
      <c r="G247" s="614"/>
      <c r="H247" s="1"/>
      <c r="I247" s="1"/>
      <c r="J247" s="1"/>
      <c r="K247" s="1"/>
      <c r="L247" s="1"/>
      <c r="M247" s="1"/>
      <c r="N247" s="1"/>
      <c r="O247" s="11"/>
      <c r="P247" s="1"/>
      <c r="Q247" s="18"/>
    </row>
    <row r="248" spans="1:21">
      <c r="A248" s="101"/>
      <c r="B248" s="101"/>
      <c r="C248" s="101"/>
      <c r="D248" s="102"/>
      <c r="E248" s="103" t="s">
        <v>49</v>
      </c>
      <c r="F248" s="1"/>
      <c r="G248" s="614"/>
      <c r="H248" s="1"/>
      <c r="I248" s="1"/>
      <c r="J248" s="1"/>
      <c r="K248" s="1"/>
      <c r="L248" s="1"/>
      <c r="M248" s="1"/>
      <c r="N248" s="1"/>
      <c r="O248" s="11"/>
      <c r="P248" s="1"/>
      <c r="Q248" s="18"/>
    </row>
    <row r="249" spans="1:21">
      <c r="A249" s="101"/>
      <c r="B249" s="101"/>
      <c r="C249" s="101"/>
      <c r="D249" s="102"/>
      <c r="E249" s="103" t="s">
        <v>46</v>
      </c>
      <c r="F249" s="1"/>
      <c r="G249" s="614"/>
      <c r="H249" s="1"/>
      <c r="I249" s="1"/>
      <c r="J249" s="1"/>
      <c r="K249" s="1"/>
      <c r="L249" s="1"/>
      <c r="M249" s="1"/>
      <c r="N249" s="1"/>
      <c r="O249" s="11"/>
      <c r="P249" s="1"/>
      <c r="Q249" s="18"/>
    </row>
    <row r="250" spans="1:21">
      <c r="A250" s="101"/>
      <c r="B250" s="101"/>
      <c r="C250" s="101"/>
      <c r="D250" s="102"/>
      <c r="E250" s="103" t="s">
        <v>74</v>
      </c>
      <c r="F250" s="1"/>
      <c r="G250" s="614"/>
      <c r="H250" s="1"/>
      <c r="I250" s="1"/>
      <c r="J250" s="1"/>
      <c r="K250" s="1"/>
      <c r="L250" s="1"/>
      <c r="M250" s="1"/>
      <c r="N250" s="1"/>
      <c r="O250" s="11"/>
      <c r="P250" s="1"/>
      <c r="Q250" s="18"/>
    </row>
    <row r="251" spans="1:21">
      <c r="A251" s="101"/>
      <c r="B251" s="101"/>
      <c r="C251" s="101"/>
      <c r="D251" s="102"/>
      <c r="E251" s="103" t="s">
        <v>75</v>
      </c>
      <c r="F251" s="1"/>
      <c r="G251" s="614"/>
      <c r="H251" s="1"/>
      <c r="I251" s="1"/>
      <c r="J251" s="1"/>
      <c r="K251" s="1"/>
      <c r="L251" s="1"/>
      <c r="M251" s="1"/>
      <c r="N251" s="1"/>
      <c r="O251" s="11"/>
      <c r="P251" s="1"/>
      <c r="Q251" s="18"/>
    </row>
    <row r="252" spans="1:21">
      <c r="A252" s="101"/>
      <c r="B252" s="101"/>
      <c r="C252" s="101"/>
      <c r="D252" s="102"/>
      <c r="E252" s="103" t="s">
        <v>67</v>
      </c>
      <c r="F252" s="1"/>
      <c r="G252" s="614"/>
      <c r="H252" s="1"/>
      <c r="I252" s="1"/>
      <c r="J252" s="1"/>
      <c r="K252" s="1"/>
      <c r="L252" s="1"/>
      <c r="M252" s="1"/>
      <c r="N252" s="1"/>
      <c r="O252" s="11"/>
      <c r="P252" s="1"/>
      <c r="Q252" s="18"/>
    </row>
    <row r="253" spans="1:21">
      <c r="A253" s="101"/>
      <c r="B253" s="101"/>
      <c r="C253" s="101"/>
      <c r="D253" s="102"/>
      <c r="E253" s="103" t="s">
        <v>72</v>
      </c>
      <c r="F253" s="1"/>
      <c r="G253" s="614"/>
      <c r="H253" s="1"/>
      <c r="I253" s="1"/>
      <c r="J253" s="1"/>
      <c r="K253" s="1"/>
      <c r="L253" s="1"/>
      <c r="M253" s="1"/>
      <c r="N253" s="1"/>
      <c r="O253" s="11"/>
      <c r="P253" s="1"/>
      <c r="Q253" s="18"/>
    </row>
    <row r="254" spans="1:21">
      <c r="A254" s="101"/>
      <c r="B254" s="101"/>
      <c r="C254" s="101"/>
      <c r="D254" s="102"/>
      <c r="E254" s="103" t="s">
        <v>70</v>
      </c>
      <c r="F254" s="1"/>
      <c r="G254" s="614"/>
      <c r="H254" s="1"/>
      <c r="I254" s="1"/>
      <c r="J254" s="1"/>
      <c r="K254" s="1"/>
      <c r="L254" s="1"/>
      <c r="M254" s="1"/>
      <c r="N254" s="1"/>
      <c r="O254" s="11"/>
      <c r="P254" s="1"/>
      <c r="Q254" s="18"/>
    </row>
    <row r="255" spans="1:21">
      <c r="A255" s="101"/>
      <c r="B255" s="101"/>
      <c r="C255" s="101"/>
      <c r="D255" s="102"/>
      <c r="E255" s="103" t="s">
        <v>61</v>
      </c>
      <c r="F255" s="1"/>
      <c r="G255" s="614"/>
      <c r="H255" s="1"/>
      <c r="I255" s="1"/>
      <c r="J255" s="1"/>
      <c r="K255" s="1"/>
      <c r="L255" s="1"/>
      <c r="M255" s="1"/>
      <c r="N255" s="1"/>
      <c r="O255" s="11"/>
      <c r="P255" s="1"/>
      <c r="Q255" s="18"/>
    </row>
    <row r="256" spans="1:21">
      <c r="A256" s="101"/>
      <c r="B256" s="101"/>
      <c r="C256" s="101"/>
      <c r="D256" s="102"/>
      <c r="E256" s="103" t="s">
        <v>99</v>
      </c>
      <c r="F256" s="1"/>
      <c r="G256" s="614"/>
      <c r="H256" s="1"/>
      <c r="I256" s="1"/>
      <c r="J256" s="1"/>
      <c r="K256" s="1"/>
      <c r="L256" s="1"/>
      <c r="M256" s="1"/>
      <c r="N256" s="1"/>
      <c r="O256" s="11"/>
      <c r="P256" s="1"/>
      <c r="Q256" s="18"/>
    </row>
    <row r="257" spans="1:21">
      <c r="A257" s="101"/>
      <c r="B257" s="101"/>
      <c r="C257" s="101"/>
      <c r="D257" s="102"/>
      <c r="E257" s="103" t="s">
        <v>176</v>
      </c>
      <c r="F257" s="1"/>
      <c r="G257" s="614"/>
      <c r="H257" s="1"/>
      <c r="I257" s="1"/>
      <c r="J257" s="1"/>
      <c r="K257" s="1"/>
      <c r="L257" s="1"/>
      <c r="M257" s="1"/>
      <c r="N257" s="1"/>
      <c r="O257" s="11"/>
      <c r="P257" s="1"/>
      <c r="Q257" s="18"/>
    </row>
    <row r="258" spans="1:21">
      <c r="A258" s="101"/>
      <c r="B258" s="101"/>
      <c r="C258" s="101"/>
      <c r="D258" s="102"/>
      <c r="E258" s="103" t="s">
        <v>177</v>
      </c>
      <c r="F258" s="1"/>
      <c r="G258" s="614"/>
      <c r="H258" s="1"/>
      <c r="I258" s="1"/>
      <c r="J258" s="1"/>
      <c r="K258" s="1"/>
      <c r="L258" s="1"/>
      <c r="M258" s="1"/>
      <c r="N258" s="1"/>
      <c r="O258" s="11"/>
      <c r="P258" s="1"/>
      <c r="Q258" s="18"/>
    </row>
    <row r="259" spans="1:21">
      <c r="A259" s="101" t="s">
        <v>25</v>
      </c>
      <c r="B259" s="101" t="s">
        <v>579</v>
      </c>
      <c r="C259" s="101" t="s">
        <v>580</v>
      </c>
      <c r="D259" s="102" t="s">
        <v>173</v>
      </c>
      <c r="E259" s="103" t="s">
        <v>174</v>
      </c>
      <c r="F259" s="1"/>
      <c r="G259" s="614"/>
      <c r="H259" s="1"/>
      <c r="I259" s="1" t="s">
        <v>102</v>
      </c>
      <c r="J259" s="1">
        <v>1</v>
      </c>
      <c r="K259" s="1">
        <v>0</v>
      </c>
      <c r="L259" s="1">
        <v>3</v>
      </c>
      <c r="M259" s="1">
        <v>1</v>
      </c>
      <c r="N259" s="1" t="s">
        <v>178</v>
      </c>
      <c r="O259" s="11">
        <v>69</v>
      </c>
      <c r="P259" s="1" t="s">
        <v>87</v>
      </c>
      <c r="Q259" s="12">
        <f>O259*J259</f>
        <v>69</v>
      </c>
      <c r="R259" s="13">
        <f>Q259/18</f>
        <v>3.8333333333333335</v>
      </c>
      <c r="S259" s="14">
        <f>R259</f>
        <v>3.8333333333333335</v>
      </c>
      <c r="T259" s="13">
        <v>0</v>
      </c>
      <c r="U259" s="13">
        <f>S259+T259</f>
        <v>3.8333333333333335</v>
      </c>
    </row>
    <row r="260" spans="1:21">
      <c r="A260" s="101"/>
      <c r="B260" s="101"/>
      <c r="C260" s="101"/>
      <c r="D260" s="102"/>
      <c r="E260" s="103" t="s">
        <v>175</v>
      </c>
      <c r="F260" s="1"/>
      <c r="G260" s="614"/>
      <c r="H260" s="1"/>
      <c r="I260" s="1"/>
      <c r="J260" s="1"/>
      <c r="K260" s="1"/>
      <c r="L260" s="1"/>
      <c r="M260" s="1"/>
      <c r="N260" s="1"/>
      <c r="O260" s="11"/>
      <c r="P260" s="1"/>
      <c r="Q260" s="18"/>
    </row>
    <row r="261" spans="1:21">
      <c r="A261" s="101"/>
      <c r="B261" s="101"/>
      <c r="C261" s="101"/>
      <c r="D261" s="102"/>
      <c r="E261" s="103" t="s">
        <v>49</v>
      </c>
      <c r="F261" s="1"/>
      <c r="G261" s="614"/>
      <c r="H261" s="1"/>
      <c r="I261" s="1"/>
      <c r="J261" s="1"/>
      <c r="K261" s="1"/>
      <c r="L261" s="1"/>
      <c r="M261" s="1"/>
      <c r="N261" s="1"/>
      <c r="O261" s="11"/>
      <c r="P261" s="1"/>
      <c r="Q261" s="18"/>
    </row>
    <row r="262" spans="1:21">
      <c r="A262" s="101"/>
      <c r="B262" s="101"/>
      <c r="C262" s="101"/>
      <c r="D262" s="102"/>
      <c r="E262" s="103" t="s">
        <v>46</v>
      </c>
      <c r="F262" s="1"/>
      <c r="G262" s="614"/>
      <c r="H262" s="1"/>
      <c r="I262" s="1"/>
      <c r="J262" s="1"/>
      <c r="K262" s="1"/>
      <c r="L262" s="1"/>
      <c r="M262" s="1"/>
      <c r="N262" s="1"/>
      <c r="O262" s="11"/>
      <c r="P262" s="1"/>
      <c r="Q262" s="18"/>
    </row>
    <row r="263" spans="1:21">
      <c r="A263" s="101"/>
      <c r="B263" s="101"/>
      <c r="C263" s="101"/>
      <c r="D263" s="102"/>
      <c r="E263" s="103" t="s">
        <v>74</v>
      </c>
      <c r="F263" s="1"/>
      <c r="G263" s="614"/>
      <c r="H263" s="1"/>
      <c r="I263" s="1"/>
      <c r="J263" s="1"/>
      <c r="K263" s="1"/>
      <c r="L263" s="1"/>
      <c r="M263" s="1"/>
      <c r="N263" s="1"/>
      <c r="O263" s="11"/>
      <c r="P263" s="1"/>
      <c r="Q263" s="18"/>
    </row>
    <row r="264" spans="1:21">
      <c r="A264" s="101"/>
      <c r="B264" s="101"/>
      <c r="C264" s="101"/>
      <c r="D264" s="102"/>
      <c r="E264" s="103" t="s">
        <v>75</v>
      </c>
      <c r="F264" s="1"/>
      <c r="G264" s="614"/>
      <c r="H264" s="1"/>
      <c r="I264" s="1"/>
      <c r="J264" s="1"/>
      <c r="K264" s="1"/>
      <c r="L264" s="1"/>
      <c r="M264" s="1"/>
      <c r="N264" s="1"/>
      <c r="O264" s="11"/>
      <c r="P264" s="1"/>
      <c r="Q264" s="18"/>
    </row>
    <row r="265" spans="1:21">
      <c r="A265" s="101"/>
      <c r="B265" s="101"/>
      <c r="C265" s="101"/>
      <c r="D265" s="102"/>
      <c r="E265" s="103" t="s">
        <v>67</v>
      </c>
      <c r="F265" s="1"/>
      <c r="G265" s="614"/>
      <c r="H265" s="1"/>
      <c r="I265" s="1"/>
      <c r="J265" s="1"/>
      <c r="K265" s="1"/>
      <c r="L265" s="1"/>
      <c r="M265" s="1"/>
      <c r="N265" s="1"/>
      <c r="O265" s="11"/>
      <c r="P265" s="1"/>
      <c r="Q265" s="18"/>
    </row>
    <row r="266" spans="1:21">
      <c r="A266" s="101"/>
      <c r="B266" s="101"/>
      <c r="C266" s="101"/>
      <c r="D266" s="102"/>
      <c r="E266" s="103" t="s">
        <v>72</v>
      </c>
      <c r="F266" s="1"/>
      <c r="G266" s="614"/>
      <c r="H266" s="1"/>
      <c r="I266" s="1"/>
      <c r="J266" s="1"/>
      <c r="K266" s="1"/>
      <c r="L266" s="1"/>
      <c r="M266" s="1"/>
      <c r="N266" s="1"/>
      <c r="O266" s="11"/>
      <c r="P266" s="1"/>
      <c r="Q266" s="18"/>
    </row>
    <row r="267" spans="1:21">
      <c r="A267" s="101"/>
      <c r="B267" s="101"/>
      <c r="C267" s="101"/>
      <c r="D267" s="102"/>
      <c r="E267" s="103" t="s">
        <v>70</v>
      </c>
      <c r="F267" s="1"/>
      <c r="G267" s="614"/>
      <c r="H267" s="1"/>
      <c r="I267" s="1"/>
      <c r="J267" s="1"/>
      <c r="K267" s="1"/>
      <c r="L267" s="1"/>
      <c r="M267" s="1"/>
      <c r="N267" s="1"/>
      <c r="O267" s="11"/>
      <c r="P267" s="1"/>
      <c r="Q267" s="18"/>
    </row>
    <row r="268" spans="1:21">
      <c r="A268" s="101"/>
      <c r="B268" s="101"/>
      <c r="C268" s="101"/>
      <c r="D268" s="102"/>
      <c r="E268" s="103" t="s">
        <v>61</v>
      </c>
      <c r="F268" s="1"/>
      <c r="G268" s="614"/>
      <c r="H268" s="1"/>
      <c r="I268" s="1"/>
      <c r="J268" s="1"/>
      <c r="K268" s="1"/>
      <c r="L268" s="1"/>
      <c r="M268" s="1"/>
      <c r="N268" s="1"/>
      <c r="O268" s="11"/>
      <c r="P268" s="1"/>
      <c r="Q268" s="18"/>
    </row>
    <row r="269" spans="1:21">
      <c r="A269" s="101"/>
      <c r="B269" s="101"/>
      <c r="C269" s="101"/>
      <c r="D269" s="102"/>
      <c r="E269" s="103" t="s">
        <v>99</v>
      </c>
      <c r="F269" s="1"/>
      <c r="G269" s="614"/>
      <c r="H269" s="1"/>
      <c r="I269" s="1"/>
      <c r="J269" s="1"/>
      <c r="K269" s="1"/>
      <c r="L269" s="1"/>
      <c r="M269" s="1"/>
      <c r="N269" s="1"/>
      <c r="O269" s="11"/>
      <c r="P269" s="1"/>
      <c r="Q269" s="18"/>
    </row>
    <row r="270" spans="1:21">
      <c r="A270" s="101"/>
      <c r="B270" s="101"/>
      <c r="C270" s="101"/>
      <c r="D270" s="102"/>
      <c r="E270" s="103" t="s">
        <v>176</v>
      </c>
      <c r="F270" s="1"/>
      <c r="G270" s="614"/>
      <c r="H270" s="1"/>
      <c r="I270" s="1"/>
      <c r="J270" s="1"/>
      <c r="K270" s="1"/>
      <c r="L270" s="1"/>
      <c r="M270" s="1"/>
      <c r="N270" s="1"/>
      <c r="O270" s="11"/>
      <c r="P270" s="1"/>
      <c r="Q270" s="18"/>
    </row>
    <row r="271" spans="1:21">
      <c r="A271" s="101"/>
      <c r="B271" s="101"/>
      <c r="C271" s="101"/>
      <c r="D271" s="102"/>
      <c r="E271" s="103" t="s">
        <v>177</v>
      </c>
      <c r="F271" s="1"/>
      <c r="G271" s="614"/>
      <c r="H271" s="1"/>
      <c r="I271" s="1"/>
      <c r="J271" s="1"/>
      <c r="K271" s="1"/>
      <c r="L271" s="1"/>
      <c r="M271" s="1"/>
      <c r="N271" s="1"/>
      <c r="O271" s="11"/>
      <c r="P271" s="1"/>
      <c r="Q271" s="18"/>
    </row>
    <row r="272" spans="1:21">
      <c r="A272" s="101" t="s">
        <v>25</v>
      </c>
      <c r="B272" s="101" t="s">
        <v>579</v>
      </c>
      <c r="C272" s="101" t="s">
        <v>580</v>
      </c>
      <c r="D272" s="102" t="s">
        <v>173</v>
      </c>
      <c r="E272" s="103" t="s">
        <v>174</v>
      </c>
      <c r="F272" s="1"/>
      <c r="G272" s="614"/>
      <c r="H272" s="1"/>
      <c r="I272" s="1" t="s">
        <v>102</v>
      </c>
      <c r="J272" s="1">
        <v>1</v>
      </c>
      <c r="K272" s="1">
        <v>0</v>
      </c>
      <c r="L272" s="1">
        <v>3</v>
      </c>
      <c r="M272" s="1">
        <v>1</v>
      </c>
      <c r="N272" s="1" t="s">
        <v>179</v>
      </c>
      <c r="O272" s="11">
        <v>58</v>
      </c>
      <c r="P272" s="1" t="s">
        <v>87</v>
      </c>
      <c r="Q272" s="12">
        <f>O272*J272</f>
        <v>58</v>
      </c>
      <c r="R272" s="13">
        <f>Q272/18</f>
        <v>3.2222222222222223</v>
      </c>
      <c r="S272" s="14">
        <f>R272</f>
        <v>3.2222222222222223</v>
      </c>
      <c r="T272" s="13">
        <v>0</v>
      </c>
      <c r="U272" s="13">
        <f>S272+T272</f>
        <v>3.2222222222222223</v>
      </c>
    </row>
    <row r="273" spans="1:21">
      <c r="A273" s="101"/>
      <c r="B273" s="101"/>
      <c r="C273" s="101"/>
      <c r="D273" s="102"/>
      <c r="E273" s="103" t="s">
        <v>175</v>
      </c>
      <c r="F273" s="1"/>
      <c r="G273" s="614"/>
      <c r="H273" s="1"/>
      <c r="I273" s="1"/>
      <c r="J273" s="1"/>
      <c r="K273" s="1"/>
      <c r="L273" s="1"/>
      <c r="M273" s="1"/>
      <c r="N273" s="1"/>
      <c r="O273" s="11"/>
      <c r="P273" s="1"/>
      <c r="Q273" s="18"/>
    </row>
    <row r="274" spans="1:21">
      <c r="A274" s="101"/>
      <c r="B274" s="101"/>
      <c r="C274" s="101"/>
      <c r="D274" s="102"/>
      <c r="E274" s="103" t="s">
        <v>49</v>
      </c>
      <c r="F274" s="1"/>
      <c r="G274" s="614"/>
      <c r="H274" s="1"/>
      <c r="I274" s="1"/>
      <c r="J274" s="1"/>
      <c r="K274" s="1"/>
      <c r="L274" s="1"/>
      <c r="M274" s="1"/>
      <c r="N274" s="1"/>
      <c r="O274" s="11"/>
      <c r="P274" s="1"/>
      <c r="Q274" s="18"/>
    </row>
    <row r="275" spans="1:21">
      <c r="A275" s="101"/>
      <c r="B275" s="101"/>
      <c r="C275" s="101"/>
      <c r="D275" s="102"/>
      <c r="E275" s="103" t="s">
        <v>46</v>
      </c>
      <c r="F275" s="1"/>
      <c r="G275" s="614"/>
      <c r="H275" s="1"/>
      <c r="I275" s="1"/>
      <c r="J275" s="1"/>
      <c r="K275" s="1"/>
      <c r="L275" s="1"/>
      <c r="M275" s="1"/>
      <c r="N275" s="1"/>
      <c r="O275" s="11"/>
      <c r="P275" s="1"/>
      <c r="Q275" s="18"/>
    </row>
    <row r="276" spans="1:21">
      <c r="A276" s="101"/>
      <c r="B276" s="101"/>
      <c r="C276" s="101"/>
      <c r="D276" s="102"/>
      <c r="E276" s="103" t="s">
        <v>74</v>
      </c>
      <c r="F276" s="1"/>
      <c r="G276" s="614"/>
      <c r="H276" s="1"/>
      <c r="I276" s="1"/>
      <c r="J276" s="1"/>
      <c r="K276" s="1"/>
      <c r="L276" s="1"/>
      <c r="M276" s="1"/>
      <c r="N276" s="1"/>
      <c r="O276" s="11"/>
      <c r="P276" s="1"/>
      <c r="Q276" s="18"/>
    </row>
    <row r="277" spans="1:21">
      <c r="A277" s="101"/>
      <c r="B277" s="101"/>
      <c r="C277" s="101"/>
      <c r="D277" s="102"/>
      <c r="E277" s="103" t="s">
        <v>75</v>
      </c>
      <c r="F277" s="1"/>
      <c r="G277" s="614"/>
      <c r="H277" s="1"/>
      <c r="I277" s="1"/>
      <c r="J277" s="1"/>
      <c r="K277" s="1"/>
      <c r="L277" s="1"/>
      <c r="M277" s="1"/>
      <c r="N277" s="1"/>
      <c r="O277" s="11"/>
      <c r="P277" s="1"/>
      <c r="Q277" s="18"/>
    </row>
    <row r="278" spans="1:21">
      <c r="A278" s="101"/>
      <c r="B278" s="101"/>
      <c r="C278" s="101"/>
      <c r="D278" s="102"/>
      <c r="E278" s="103" t="s">
        <v>67</v>
      </c>
      <c r="F278" s="1"/>
      <c r="G278" s="614"/>
      <c r="H278" s="1"/>
      <c r="I278" s="1"/>
      <c r="J278" s="1"/>
      <c r="K278" s="1"/>
      <c r="L278" s="1"/>
      <c r="M278" s="1"/>
      <c r="N278" s="1"/>
      <c r="O278" s="11"/>
      <c r="P278" s="1"/>
      <c r="Q278" s="18"/>
    </row>
    <row r="279" spans="1:21">
      <c r="A279" s="101"/>
      <c r="B279" s="101"/>
      <c r="C279" s="101"/>
      <c r="D279" s="102"/>
      <c r="E279" s="103" t="s">
        <v>72</v>
      </c>
      <c r="F279" s="1"/>
      <c r="G279" s="614"/>
      <c r="H279" s="1"/>
      <c r="I279" s="1"/>
      <c r="J279" s="1"/>
      <c r="K279" s="1"/>
      <c r="L279" s="1"/>
      <c r="M279" s="1"/>
      <c r="N279" s="1"/>
      <c r="O279" s="11"/>
      <c r="P279" s="1"/>
      <c r="Q279" s="18"/>
    </row>
    <row r="280" spans="1:21">
      <c r="A280" s="101"/>
      <c r="B280" s="101"/>
      <c r="C280" s="101"/>
      <c r="D280" s="102"/>
      <c r="E280" s="103" t="s">
        <v>70</v>
      </c>
      <c r="F280" s="1"/>
      <c r="G280" s="614"/>
      <c r="H280" s="1"/>
      <c r="I280" s="1"/>
      <c r="J280" s="1"/>
      <c r="K280" s="1"/>
      <c r="L280" s="1"/>
      <c r="M280" s="1"/>
      <c r="N280" s="1"/>
      <c r="O280" s="11"/>
      <c r="P280" s="1"/>
      <c r="Q280" s="18"/>
    </row>
    <row r="281" spans="1:21">
      <c r="A281" s="101"/>
      <c r="B281" s="101"/>
      <c r="C281" s="101"/>
      <c r="D281" s="102"/>
      <c r="E281" s="103" t="s">
        <v>61</v>
      </c>
      <c r="F281" s="1"/>
      <c r="G281" s="614"/>
      <c r="H281" s="1"/>
      <c r="I281" s="1"/>
      <c r="J281" s="1"/>
      <c r="K281" s="1"/>
      <c r="L281" s="1"/>
      <c r="M281" s="1"/>
      <c r="N281" s="1"/>
      <c r="O281" s="11"/>
      <c r="P281" s="1"/>
      <c r="Q281" s="18"/>
    </row>
    <row r="282" spans="1:21">
      <c r="A282" s="101"/>
      <c r="B282" s="101"/>
      <c r="C282" s="101"/>
      <c r="D282" s="102"/>
      <c r="E282" s="103" t="s">
        <v>99</v>
      </c>
      <c r="F282" s="1"/>
      <c r="G282" s="614"/>
      <c r="H282" s="1"/>
      <c r="I282" s="1"/>
      <c r="J282" s="1"/>
      <c r="K282" s="1"/>
      <c r="L282" s="1"/>
      <c r="M282" s="1"/>
      <c r="N282" s="1"/>
      <c r="O282" s="11"/>
      <c r="P282" s="1"/>
      <c r="Q282" s="18"/>
    </row>
    <row r="283" spans="1:21">
      <c r="A283" s="101"/>
      <c r="B283" s="101"/>
      <c r="C283" s="101"/>
      <c r="D283" s="102"/>
      <c r="E283" s="103" t="s">
        <v>176</v>
      </c>
      <c r="F283" s="1"/>
      <c r="G283" s="614"/>
      <c r="H283" s="1"/>
      <c r="I283" s="1"/>
      <c r="J283" s="1"/>
      <c r="K283" s="1"/>
      <c r="L283" s="1"/>
      <c r="M283" s="1"/>
      <c r="N283" s="1"/>
      <c r="O283" s="11"/>
      <c r="P283" s="1"/>
      <c r="Q283" s="18"/>
    </row>
    <row r="284" spans="1:21">
      <c r="A284" s="101"/>
      <c r="B284" s="101"/>
      <c r="C284" s="101"/>
      <c r="D284" s="102"/>
      <c r="E284" s="103" t="s">
        <v>177</v>
      </c>
      <c r="F284" s="1"/>
      <c r="G284" s="614"/>
      <c r="H284" s="1"/>
      <c r="I284" s="1"/>
      <c r="J284" s="1"/>
      <c r="K284" s="1"/>
      <c r="L284" s="1"/>
      <c r="M284" s="1"/>
      <c r="N284" s="1"/>
      <c r="O284" s="11"/>
      <c r="P284" s="1"/>
      <c r="Q284" s="18"/>
    </row>
    <row r="285" spans="1:21">
      <c r="A285" s="98" t="s">
        <v>25</v>
      </c>
      <c r="B285" s="98" t="s">
        <v>579</v>
      </c>
      <c r="C285" s="98" t="s">
        <v>580</v>
      </c>
      <c r="D285" s="99" t="s">
        <v>180</v>
      </c>
      <c r="E285" s="261" t="s">
        <v>181</v>
      </c>
      <c r="F285" s="1"/>
      <c r="G285" s="614">
        <v>1.5</v>
      </c>
      <c r="H285" s="1"/>
      <c r="I285" s="1" t="s">
        <v>83</v>
      </c>
      <c r="J285" s="1">
        <v>3</v>
      </c>
      <c r="K285" s="1">
        <v>2</v>
      </c>
      <c r="L285" s="1">
        <v>3</v>
      </c>
      <c r="M285" s="1">
        <v>5</v>
      </c>
      <c r="N285" s="1" t="s">
        <v>80</v>
      </c>
      <c r="O285" s="11">
        <v>58</v>
      </c>
      <c r="P285" s="1" t="s">
        <v>87</v>
      </c>
      <c r="Q285" s="12">
        <f>O285*J285</f>
        <v>174</v>
      </c>
      <c r="R285" s="13">
        <f>Q285/18</f>
        <v>9.6666666666666661</v>
      </c>
      <c r="S285" s="14">
        <f>R285</f>
        <v>9.6666666666666661</v>
      </c>
      <c r="T285" s="13">
        <v>0</v>
      </c>
      <c r="U285" s="13">
        <f>S285+T285</f>
        <v>9.6666666666666661</v>
      </c>
    </row>
    <row r="286" spans="1:21">
      <c r="A286" s="98"/>
      <c r="B286" s="98"/>
      <c r="C286" s="98"/>
      <c r="D286" s="99"/>
      <c r="E286" s="100" t="s">
        <v>62</v>
      </c>
      <c r="F286" s="1">
        <v>25</v>
      </c>
      <c r="G286" s="614"/>
      <c r="H286" s="1">
        <f>SUM(G285*F286)/100</f>
        <v>0.375</v>
      </c>
      <c r="I286" s="1"/>
      <c r="J286" s="1"/>
      <c r="K286" s="1"/>
      <c r="L286" s="1"/>
      <c r="M286" s="1"/>
      <c r="N286" s="1"/>
      <c r="O286" s="11"/>
      <c r="P286" s="1"/>
      <c r="Q286" s="18"/>
    </row>
    <row r="287" spans="1:21">
      <c r="A287" s="98"/>
      <c r="B287" s="98"/>
      <c r="C287" s="98"/>
      <c r="D287" s="99"/>
      <c r="E287" s="261" t="s">
        <v>61</v>
      </c>
      <c r="F287" s="1">
        <v>25</v>
      </c>
      <c r="G287" s="614"/>
      <c r="H287" s="97">
        <f>SUM(G285*F287)/100</f>
        <v>0.375</v>
      </c>
      <c r="I287" s="1"/>
      <c r="J287" s="1"/>
      <c r="K287" s="1"/>
      <c r="L287" s="1"/>
      <c r="M287" s="1"/>
      <c r="N287" s="1"/>
      <c r="O287" s="11"/>
      <c r="P287" s="1"/>
      <c r="Q287" s="18"/>
    </row>
    <row r="288" spans="1:21">
      <c r="A288" s="98"/>
      <c r="B288" s="98"/>
      <c r="C288" s="98"/>
      <c r="D288" s="99"/>
      <c r="E288" s="261" t="s">
        <v>64</v>
      </c>
      <c r="F288" s="1">
        <v>25</v>
      </c>
      <c r="G288" s="614"/>
      <c r="H288" s="97">
        <f>SUM(G285*F288)/100</f>
        <v>0.375</v>
      </c>
      <c r="I288" s="1"/>
      <c r="J288" s="1"/>
      <c r="K288" s="1"/>
      <c r="L288" s="1"/>
      <c r="M288" s="1"/>
      <c r="N288" s="1"/>
      <c r="O288" s="11"/>
      <c r="P288" s="1"/>
      <c r="Q288" s="18"/>
    </row>
    <row r="289" spans="1:21">
      <c r="A289" s="98"/>
      <c r="B289" s="98"/>
      <c r="C289" s="98"/>
      <c r="D289" s="99"/>
      <c r="E289" s="261" t="s">
        <v>63</v>
      </c>
      <c r="F289" s="1">
        <v>25</v>
      </c>
      <c r="G289" s="614"/>
      <c r="H289" s="97">
        <f>SUM(G285*F289)/100</f>
        <v>0.375</v>
      </c>
      <c r="I289" s="1"/>
      <c r="J289" s="1"/>
      <c r="K289" s="1"/>
      <c r="L289" s="1"/>
      <c r="M289" s="1"/>
      <c r="N289" s="1"/>
      <c r="O289" s="11"/>
      <c r="P289" s="1"/>
      <c r="Q289" s="18"/>
    </row>
    <row r="290" spans="1:21">
      <c r="A290" s="98" t="s">
        <v>25</v>
      </c>
      <c r="B290" s="98" t="s">
        <v>579</v>
      </c>
      <c r="C290" s="98" t="s">
        <v>580</v>
      </c>
      <c r="D290" s="99" t="s">
        <v>180</v>
      </c>
      <c r="E290" s="100" t="s">
        <v>181</v>
      </c>
      <c r="F290" s="1"/>
      <c r="G290" s="614"/>
      <c r="H290" s="1"/>
      <c r="I290" s="1" t="s">
        <v>83</v>
      </c>
      <c r="J290" s="1">
        <v>3</v>
      </c>
      <c r="K290" s="1">
        <v>2</v>
      </c>
      <c r="L290" s="1">
        <v>3</v>
      </c>
      <c r="M290" s="1">
        <v>5</v>
      </c>
      <c r="N290" s="1" t="s">
        <v>43</v>
      </c>
      <c r="O290" s="11">
        <v>48</v>
      </c>
      <c r="P290" s="1" t="s">
        <v>87</v>
      </c>
      <c r="Q290" s="12">
        <f>O290*J290</f>
        <v>144</v>
      </c>
      <c r="R290" s="13">
        <f>Q290/18</f>
        <v>8</v>
      </c>
      <c r="S290" s="14">
        <f>R290</f>
        <v>8</v>
      </c>
      <c r="T290" s="13">
        <v>0</v>
      </c>
      <c r="U290" s="13">
        <f>S290+T290</f>
        <v>8</v>
      </c>
    </row>
    <row r="291" spans="1:21">
      <c r="A291" s="98"/>
      <c r="B291" s="98"/>
      <c r="C291" s="98"/>
      <c r="D291" s="99"/>
      <c r="E291" s="100" t="s">
        <v>62</v>
      </c>
      <c r="F291" s="1"/>
      <c r="G291" s="614"/>
      <c r="H291" s="1"/>
      <c r="I291" s="1"/>
      <c r="J291" s="1"/>
      <c r="K291" s="1"/>
      <c r="L291" s="1"/>
      <c r="M291" s="1"/>
      <c r="N291" s="1"/>
      <c r="O291" s="11"/>
      <c r="P291" s="1"/>
      <c r="Q291" s="18"/>
    </row>
    <row r="292" spans="1:21">
      <c r="A292" s="98"/>
      <c r="B292" s="98"/>
      <c r="C292" s="98"/>
      <c r="D292" s="99"/>
      <c r="E292" s="100" t="s">
        <v>61</v>
      </c>
      <c r="F292" s="1"/>
      <c r="G292" s="614"/>
      <c r="H292" s="1"/>
      <c r="I292" s="1"/>
      <c r="J292" s="1"/>
      <c r="K292" s="1"/>
      <c r="L292" s="1"/>
      <c r="M292" s="1"/>
      <c r="N292" s="1"/>
      <c r="O292" s="11"/>
      <c r="P292" s="1"/>
      <c r="Q292" s="18"/>
    </row>
    <row r="293" spans="1:21">
      <c r="A293" s="98"/>
      <c r="B293" s="98"/>
      <c r="C293" s="98"/>
      <c r="D293" s="99"/>
      <c r="E293" s="100" t="s">
        <v>64</v>
      </c>
      <c r="F293" s="1"/>
      <c r="G293" s="614"/>
      <c r="H293" s="1"/>
      <c r="I293" s="1"/>
      <c r="J293" s="1"/>
      <c r="K293" s="1"/>
      <c r="L293" s="1"/>
      <c r="M293" s="1"/>
      <c r="N293" s="1"/>
      <c r="O293" s="11"/>
      <c r="P293" s="1"/>
      <c r="Q293" s="18"/>
    </row>
    <row r="294" spans="1:21">
      <c r="A294" s="98"/>
      <c r="B294" s="98"/>
      <c r="C294" s="98"/>
      <c r="D294" s="99"/>
      <c r="E294" s="100" t="s">
        <v>63</v>
      </c>
      <c r="F294" s="1"/>
      <c r="G294" s="614"/>
      <c r="H294" s="1"/>
      <c r="I294" s="1"/>
      <c r="J294" s="1"/>
      <c r="K294" s="1"/>
      <c r="L294" s="1"/>
      <c r="M294" s="1"/>
      <c r="N294" s="1"/>
      <c r="O294" s="11"/>
      <c r="P294" s="1"/>
      <c r="Q294" s="18"/>
    </row>
    <row r="295" spans="1:21">
      <c r="A295" s="98" t="s">
        <v>25</v>
      </c>
      <c r="B295" s="98" t="s">
        <v>579</v>
      </c>
      <c r="C295" s="98" t="s">
        <v>580</v>
      </c>
      <c r="D295" s="99" t="s">
        <v>180</v>
      </c>
      <c r="E295" s="100" t="s">
        <v>181</v>
      </c>
      <c r="F295" s="1"/>
      <c r="G295" s="614"/>
      <c r="H295" s="1"/>
      <c r="I295" s="1" t="s">
        <v>83</v>
      </c>
      <c r="J295" s="1">
        <v>3</v>
      </c>
      <c r="K295" s="1">
        <v>2</v>
      </c>
      <c r="L295" s="1">
        <v>3</v>
      </c>
      <c r="M295" s="1">
        <v>5</v>
      </c>
      <c r="N295" s="1" t="s">
        <v>55</v>
      </c>
      <c r="O295" s="11">
        <v>84</v>
      </c>
      <c r="P295" s="1" t="s">
        <v>87</v>
      </c>
      <c r="Q295" s="12">
        <f>O295*J295</f>
        <v>252</v>
      </c>
      <c r="R295" s="13">
        <f>Q295/18</f>
        <v>14</v>
      </c>
      <c r="S295" s="14">
        <f>R295</f>
        <v>14</v>
      </c>
      <c r="T295" s="13">
        <v>0</v>
      </c>
      <c r="U295" s="13">
        <f>S295+T295</f>
        <v>14</v>
      </c>
    </row>
    <row r="296" spans="1:21">
      <c r="A296" s="98"/>
      <c r="B296" s="98"/>
      <c r="C296" s="98"/>
      <c r="D296" s="99"/>
      <c r="E296" s="100" t="s">
        <v>62</v>
      </c>
      <c r="F296" s="1"/>
      <c r="G296" s="614"/>
      <c r="H296" s="1"/>
      <c r="I296" s="1"/>
      <c r="J296" s="1"/>
      <c r="K296" s="1"/>
      <c r="L296" s="1"/>
      <c r="M296" s="1"/>
      <c r="N296" s="1"/>
      <c r="O296" s="11"/>
      <c r="P296" s="1"/>
      <c r="Q296" s="18"/>
    </row>
    <row r="297" spans="1:21">
      <c r="A297" s="98"/>
      <c r="B297" s="98"/>
      <c r="C297" s="98"/>
      <c r="D297" s="99"/>
      <c r="E297" s="100" t="s">
        <v>61</v>
      </c>
      <c r="F297" s="1"/>
      <c r="G297" s="614"/>
      <c r="H297" s="1"/>
      <c r="I297" s="1"/>
      <c r="J297" s="1"/>
      <c r="K297" s="1"/>
      <c r="L297" s="1"/>
      <c r="M297" s="1"/>
      <c r="N297" s="1"/>
      <c r="O297" s="11"/>
      <c r="P297" s="1"/>
      <c r="Q297" s="18"/>
    </row>
    <row r="298" spans="1:21">
      <c r="A298" s="98"/>
      <c r="B298" s="98"/>
      <c r="C298" s="98"/>
      <c r="D298" s="99"/>
      <c r="E298" s="100" t="s">
        <v>64</v>
      </c>
      <c r="F298" s="1"/>
      <c r="G298" s="614"/>
      <c r="H298" s="1"/>
      <c r="I298" s="1"/>
      <c r="J298" s="1"/>
      <c r="K298" s="1"/>
      <c r="L298" s="1"/>
      <c r="M298" s="1"/>
      <c r="N298" s="1"/>
      <c r="O298" s="11"/>
      <c r="P298" s="1"/>
      <c r="Q298" s="18"/>
    </row>
    <row r="299" spans="1:21">
      <c r="A299" s="98"/>
      <c r="B299" s="98"/>
      <c r="C299" s="98"/>
      <c r="D299" s="99"/>
      <c r="E299" s="100" t="s">
        <v>63</v>
      </c>
      <c r="F299" s="1"/>
      <c r="G299" s="614"/>
      <c r="H299" s="1"/>
      <c r="I299" s="1"/>
      <c r="J299" s="1"/>
      <c r="K299" s="1"/>
      <c r="L299" s="1"/>
      <c r="M299" s="1"/>
      <c r="N299" s="1"/>
      <c r="O299" s="11"/>
      <c r="P299" s="1"/>
      <c r="Q299" s="18"/>
    </row>
    <row r="300" spans="1:21">
      <c r="A300" s="98" t="s">
        <v>25</v>
      </c>
      <c r="B300" s="98" t="s">
        <v>579</v>
      </c>
      <c r="C300" s="98" t="s">
        <v>580</v>
      </c>
      <c r="D300" s="99" t="s">
        <v>180</v>
      </c>
      <c r="E300" s="100" t="s">
        <v>181</v>
      </c>
      <c r="F300" s="1"/>
      <c r="G300" s="614"/>
      <c r="H300" s="1"/>
      <c r="I300" s="1" t="s">
        <v>83</v>
      </c>
      <c r="J300" s="1">
        <v>3</v>
      </c>
      <c r="K300" s="1">
        <v>2</v>
      </c>
      <c r="L300" s="1">
        <v>3</v>
      </c>
      <c r="M300" s="1">
        <v>5</v>
      </c>
      <c r="N300" s="1" t="s">
        <v>178</v>
      </c>
      <c r="O300" s="11">
        <v>75</v>
      </c>
      <c r="P300" s="1" t="s">
        <v>87</v>
      </c>
      <c r="Q300" s="12">
        <f>O300*J300</f>
        <v>225</v>
      </c>
      <c r="R300" s="13">
        <f>Q300/18</f>
        <v>12.5</v>
      </c>
      <c r="S300" s="14">
        <f>R300</f>
        <v>12.5</v>
      </c>
      <c r="T300" s="13">
        <v>0</v>
      </c>
      <c r="U300" s="13">
        <f>S300+T300</f>
        <v>12.5</v>
      </c>
    </row>
    <row r="301" spans="1:21">
      <c r="A301" s="98"/>
      <c r="B301" s="98"/>
      <c r="C301" s="98"/>
      <c r="D301" s="99"/>
      <c r="E301" s="100" t="s">
        <v>62</v>
      </c>
      <c r="F301" s="1"/>
      <c r="G301" s="614"/>
      <c r="H301" s="1"/>
      <c r="I301" s="1"/>
      <c r="J301" s="1"/>
      <c r="K301" s="1"/>
      <c r="L301" s="1"/>
      <c r="M301" s="1"/>
      <c r="N301" s="1"/>
      <c r="O301" s="11"/>
      <c r="P301" s="1"/>
      <c r="Q301" s="18"/>
    </row>
    <row r="302" spans="1:21">
      <c r="A302" s="98"/>
      <c r="B302" s="98"/>
      <c r="C302" s="98"/>
      <c r="D302" s="99"/>
      <c r="E302" s="100" t="s">
        <v>61</v>
      </c>
      <c r="F302" s="1"/>
      <c r="G302" s="614"/>
      <c r="H302" s="1"/>
      <c r="I302" s="1"/>
      <c r="J302" s="1"/>
      <c r="K302" s="1"/>
      <c r="L302" s="1"/>
      <c r="M302" s="1"/>
      <c r="N302" s="1"/>
      <c r="O302" s="11"/>
      <c r="P302" s="1"/>
      <c r="Q302" s="18"/>
    </row>
    <row r="303" spans="1:21">
      <c r="A303" s="98"/>
      <c r="B303" s="98"/>
      <c r="C303" s="98"/>
      <c r="D303" s="99"/>
      <c r="E303" s="100" t="s">
        <v>64</v>
      </c>
      <c r="F303" s="1"/>
      <c r="G303" s="614"/>
      <c r="H303" s="1"/>
      <c r="I303" s="1"/>
      <c r="J303" s="1"/>
      <c r="K303" s="1"/>
      <c r="L303" s="1"/>
      <c r="M303" s="1"/>
      <c r="N303" s="1"/>
      <c r="O303" s="11"/>
      <c r="P303" s="1"/>
      <c r="Q303" s="18"/>
    </row>
    <row r="304" spans="1:21">
      <c r="A304" s="98"/>
      <c r="B304" s="98"/>
      <c r="C304" s="98"/>
      <c r="D304" s="99"/>
      <c r="E304" s="100" t="s">
        <v>63</v>
      </c>
      <c r="F304" s="1"/>
      <c r="G304" s="614"/>
      <c r="H304" s="1"/>
      <c r="I304" s="1"/>
      <c r="J304" s="1"/>
      <c r="K304" s="1"/>
      <c r="L304" s="1"/>
      <c r="M304" s="1"/>
      <c r="N304" s="1"/>
      <c r="O304" s="11"/>
      <c r="P304" s="1"/>
      <c r="Q304" s="18"/>
    </row>
    <row r="305" spans="1:21">
      <c r="A305" s="101" t="s">
        <v>25</v>
      </c>
      <c r="B305" s="101" t="s">
        <v>579</v>
      </c>
      <c r="C305" s="101" t="s">
        <v>580</v>
      </c>
      <c r="D305" s="102" t="s">
        <v>182</v>
      </c>
      <c r="E305" s="267" t="s">
        <v>183</v>
      </c>
      <c r="F305" s="1"/>
      <c r="G305" s="614">
        <v>1.5</v>
      </c>
      <c r="H305" s="1"/>
      <c r="I305" s="1" t="s">
        <v>83</v>
      </c>
      <c r="J305" s="1">
        <v>3</v>
      </c>
      <c r="K305" s="1">
        <v>2</v>
      </c>
      <c r="L305" s="1">
        <v>3</v>
      </c>
      <c r="M305" s="1">
        <v>5</v>
      </c>
      <c r="N305" s="1" t="s">
        <v>80</v>
      </c>
      <c r="O305" s="11">
        <v>55</v>
      </c>
      <c r="P305" s="1" t="s">
        <v>87</v>
      </c>
      <c r="Q305" s="12">
        <f>O305*J305</f>
        <v>165</v>
      </c>
      <c r="R305" s="13">
        <f>Q305/18</f>
        <v>9.1666666666666661</v>
      </c>
      <c r="S305" s="14">
        <f>R305</f>
        <v>9.1666666666666661</v>
      </c>
      <c r="T305" s="13">
        <v>0</v>
      </c>
      <c r="U305" s="13">
        <f>S305+T305</f>
        <v>9.1666666666666661</v>
      </c>
    </row>
    <row r="306" spans="1:21">
      <c r="A306" s="101"/>
      <c r="B306" s="101"/>
      <c r="C306" s="101"/>
      <c r="D306" s="102"/>
      <c r="E306" s="267" t="s">
        <v>75</v>
      </c>
      <c r="F306" s="1">
        <v>12.5</v>
      </c>
      <c r="G306" s="614"/>
      <c r="H306" s="1">
        <f>SUM(G305*F306)/100</f>
        <v>0.1875</v>
      </c>
      <c r="I306" s="1"/>
      <c r="J306" s="1"/>
      <c r="K306" s="1"/>
      <c r="L306" s="1"/>
      <c r="M306" s="1"/>
      <c r="N306" s="1"/>
      <c r="O306" s="11"/>
      <c r="P306" s="1"/>
      <c r="Q306" s="18"/>
    </row>
    <row r="307" spans="1:21">
      <c r="A307" s="101"/>
      <c r="B307" s="101"/>
      <c r="C307" s="101"/>
      <c r="D307" s="102"/>
      <c r="E307" s="267" t="s">
        <v>70</v>
      </c>
      <c r="F307" s="1">
        <v>12.5</v>
      </c>
      <c r="G307" s="614"/>
      <c r="H307" s="97">
        <f>SUM(G305*F307)/100</f>
        <v>0.1875</v>
      </c>
      <c r="I307" s="1"/>
      <c r="J307" s="1"/>
      <c r="K307" s="1"/>
      <c r="L307" s="1"/>
      <c r="M307" s="1"/>
      <c r="N307" s="1"/>
      <c r="O307" s="11"/>
      <c r="P307" s="1"/>
      <c r="Q307" s="18"/>
    </row>
    <row r="308" spans="1:21">
      <c r="A308" s="101"/>
      <c r="B308" s="101"/>
      <c r="C308" s="101"/>
      <c r="D308" s="102"/>
      <c r="E308" s="267" t="s">
        <v>72</v>
      </c>
      <c r="F308" s="97">
        <v>12.5</v>
      </c>
      <c r="G308" s="614"/>
      <c r="H308" s="97">
        <f>SUM(G305*F308)/100</f>
        <v>0.1875</v>
      </c>
      <c r="I308" s="1"/>
      <c r="J308" s="1"/>
      <c r="K308" s="1"/>
      <c r="L308" s="1"/>
      <c r="M308" s="1"/>
      <c r="N308" s="1"/>
      <c r="O308" s="11"/>
      <c r="P308" s="1"/>
      <c r="Q308" s="18"/>
    </row>
    <row r="309" spans="1:21">
      <c r="A309" s="101"/>
      <c r="B309" s="101"/>
      <c r="C309" s="101"/>
      <c r="D309" s="102"/>
      <c r="E309" s="267" t="s">
        <v>74</v>
      </c>
      <c r="F309" s="97">
        <v>12.5</v>
      </c>
      <c r="G309" s="614"/>
      <c r="H309" s="97">
        <f>SUM(G305*F309)/100</f>
        <v>0.1875</v>
      </c>
      <c r="I309" s="1"/>
      <c r="J309" s="1"/>
      <c r="K309" s="1"/>
      <c r="L309" s="1"/>
      <c r="M309" s="1"/>
      <c r="N309" s="1"/>
      <c r="O309" s="11"/>
      <c r="P309" s="1"/>
      <c r="Q309" s="18"/>
    </row>
    <row r="310" spans="1:21">
      <c r="A310" s="101"/>
      <c r="B310" s="101"/>
      <c r="C310" s="101"/>
      <c r="D310" s="102"/>
      <c r="E310" s="267" t="s">
        <v>184</v>
      </c>
      <c r="F310" s="97">
        <v>12.5</v>
      </c>
      <c r="G310" s="614"/>
      <c r="H310" s="97">
        <f>SUM(G305*F310)/100</f>
        <v>0.1875</v>
      </c>
      <c r="I310" s="1"/>
      <c r="J310" s="1"/>
      <c r="K310" s="1"/>
      <c r="L310" s="1"/>
      <c r="M310" s="1"/>
      <c r="N310" s="1"/>
      <c r="O310" s="11"/>
      <c r="P310" s="1"/>
      <c r="Q310" s="18"/>
    </row>
    <row r="311" spans="1:21">
      <c r="A311" s="101"/>
      <c r="B311" s="101"/>
      <c r="C311" s="101"/>
      <c r="D311" s="102"/>
      <c r="E311" s="103" t="s">
        <v>76</v>
      </c>
      <c r="F311" s="97">
        <v>12.5</v>
      </c>
      <c r="G311" s="614"/>
      <c r="H311" s="97">
        <f>SUM(G305*F311)/100</f>
        <v>0.1875</v>
      </c>
      <c r="I311" s="1"/>
      <c r="J311" s="1"/>
      <c r="K311" s="1"/>
      <c r="L311" s="1"/>
      <c r="M311" s="1"/>
      <c r="N311" s="1"/>
      <c r="O311" s="11"/>
      <c r="P311" s="1"/>
      <c r="Q311" s="18"/>
    </row>
    <row r="312" spans="1:21">
      <c r="A312" s="101"/>
      <c r="B312" s="101"/>
      <c r="C312" s="101"/>
      <c r="D312" s="102"/>
      <c r="E312" s="267" t="s">
        <v>46</v>
      </c>
      <c r="F312" s="97">
        <v>12.5</v>
      </c>
      <c r="G312" s="614"/>
      <c r="H312" s="97">
        <f>SUM(G305*F312)/100</f>
        <v>0.1875</v>
      </c>
      <c r="I312" s="1"/>
      <c r="J312" s="1"/>
      <c r="K312" s="1"/>
      <c r="L312" s="1"/>
      <c r="M312" s="1"/>
      <c r="N312" s="1"/>
      <c r="O312" s="11"/>
      <c r="P312" s="1"/>
      <c r="Q312" s="18"/>
    </row>
    <row r="313" spans="1:21">
      <c r="A313" s="101"/>
      <c r="B313" s="101"/>
      <c r="C313" s="101"/>
      <c r="D313" s="102"/>
      <c r="E313" s="103" t="s">
        <v>67</v>
      </c>
      <c r="F313" s="97">
        <v>12.5</v>
      </c>
      <c r="G313" s="614"/>
      <c r="H313" s="97">
        <f>SUM(G305*F313)/100</f>
        <v>0.1875</v>
      </c>
      <c r="I313" s="1"/>
      <c r="J313" s="1"/>
      <c r="K313" s="1"/>
      <c r="L313" s="1"/>
      <c r="M313" s="1"/>
      <c r="N313" s="1"/>
      <c r="O313" s="11"/>
      <c r="P313" s="1"/>
      <c r="Q313" s="18"/>
    </row>
    <row r="314" spans="1:21">
      <c r="A314" s="101" t="s">
        <v>25</v>
      </c>
      <c r="B314" s="101" t="s">
        <v>579</v>
      </c>
      <c r="C314" s="101" t="s">
        <v>580</v>
      </c>
      <c r="D314" s="102" t="s">
        <v>182</v>
      </c>
      <c r="E314" s="267" t="s">
        <v>183</v>
      </c>
      <c r="F314" s="1"/>
      <c r="G314" s="614"/>
      <c r="H314" s="1"/>
      <c r="I314" s="1" t="s">
        <v>83</v>
      </c>
      <c r="J314" s="1">
        <v>3</v>
      </c>
      <c r="K314" s="1">
        <v>2</v>
      </c>
      <c r="L314" s="1">
        <v>3</v>
      </c>
      <c r="M314" s="1">
        <v>5</v>
      </c>
      <c r="N314" s="1" t="s">
        <v>43</v>
      </c>
      <c r="O314" s="11">
        <v>59</v>
      </c>
      <c r="P314" s="1" t="s">
        <v>87</v>
      </c>
      <c r="Q314" s="12">
        <f>O314*J314</f>
        <v>177</v>
      </c>
      <c r="R314" s="13">
        <f>Q314/18</f>
        <v>9.8333333333333339</v>
      </c>
      <c r="S314" s="14">
        <f>R314</f>
        <v>9.8333333333333339</v>
      </c>
      <c r="T314" s="13">
        <v>0</v>
      </c>
      <c r="U314" s="13">
        <f>S314+T314</f>
        <v>9.8333333333333339</v>
      </c>
    </row>
    <row r="315" spans="1:21">
      <c r="A315" s="101"/>
      <c r="B315" s="101"/>
      <c r="C315" s="101"/>
      <c r="D315" s="102"/>
      <c r="E315" s="267" t="s">
        <v>75</v>
      </c>
      <c r="F315" s="1"/>
      <c r="G315" s="614"/>
      <c r="H315" s="1"/>
      <c r="I315" s="1"/>
      <c r="J315" s="1"/>
      <c r="K315" s="1"/>
      <c r="L315" s="1"/>
      <c r="M315" s="1"/>
      <c r="N315" s="1"/>
      <c r="O315" s="11"/>
      <c r="P315" s="1"/>
      <c r="Q315" s="18"/>
    </row>
    <row r="316" spans="1:21">
      <c r="A316" s="101"/>
      <c r="B316" s="101"/>
      <c r="C316" s="101"/>
      <c r="D316" s="102"/>
      <c r="E316" s="267" t="s">
        <v>70</v>
      </c>
      <c r="F316" s="1"/>
      <c r="G316" s="614"/>
      <c r="H316" s="1"/>
      <c r="I316" s="1"/>
      <c r="J316" s="1"/>
      <c r="K316" s="1"/>
      <c r="L316" s="1"/>
      <c r="M316" s="1"/>
      <c r="N316" s="1"/>
      <c r="O316" s="11"/>
      <c r="P316" s="1"/>
      <c r="Q316" s="18"/>
    </row>
    <row r="317" spans="1:21">
      <c r="A317" s="101"/>
      <c r="B317" s="101"/>
      <c r="C317" s="101"/>
      <c r="D317" s="102"/>
      <c r="E317" s="267" t="s">
        <v>72</v>
      </c>
      <c r="F317" s="1"/>
      <c r="G317" s="614"/>
      <c r="H317" s="1"/>
      <c r="I317" s="1"/>
      <c r="J317" s="1"/>
      <c r="K317" s="1"/>
      <c r="L317" s="1"/>
      <c r="M317" s="1"/>
      <c r="N317" s="1"/>
      <c r="O317" s="11"/>
      <c r="P317" s="1"/>
      <c r="Q317" s="18"/>
    </row>
    <row r="318" spans="1:21">
      <c r="A318" s="101"/>
      <c r="B318" s="101"/>
      <c r="C318" s="101"/>
      <c r="D318" s="102"/>
      <c r="E318" s="267" t="s">
        <v>74</v>
      </c>
      <c r="F318" s="1"/>
      <c r="G318" s="614"/>
      <c r="H318" s="1"/>
      <c r="I318" s="1"/>
      <c r="J318" s="1"/>
      <c r="K318" s="1"/>
      <c r="L318" s="1"/>
      <c r="M318" s="1"/>
      <c r="N318" s="1"/>
      <c r="O318" s="11"/>
      <c r="P318" s="1"/>
      <c r="Q318" s="18"/>
    </row>
    <row r="319" spans="1:21">
      <c r="A319" s="101"/>
      <c r="B319" s="101"/>
      <c r="C319" s="101"/>
      <c r="D319" s="102"/>
      <c r="E319" s="267" t="s">
        <v>184</v>
      </c>
      <c r="F319" s="1"/>
      <c r="G319" s="614"/>
      <c r="H319" s="1"/>
      <c r="I319" s="1"/>
      <c r="J319" s="1"/>
      <c r="K319" s="1"/>
      <c r="L319" s="1"/>
      <c r="M319" s="1"/>
      <c r="N319" s="1"/>
      <c r="O319" s="11"/>
      <c r="P319" s="1"/>
      <c r="Q319" s="18"/>
    </row>
    <row r="320" spans="1:21">
      <c r="A320" s="101"/>
      <c r="B320" s="101"/>
      <c r="C320" s="101"/>
      <c r="D320" s="102"/>
      <c r="E320" s="267" t="s">
        <v>76</v>
      </c>
      <c r="F320" s="1"/>
      <c r="G320" s="614"/>
      <c r="H320" s="1"/>
      <c r="I320" s="1"/>
      <c r="J320" s="1"/>
      <c r="K320" s="1"/>
      <c r="L320" s="1"/>
      <c r="M320" s="1"/>
      <c r="N320" s="1"/>
      <c r="O320" s="11"/>
      <c r="P320" s="1"/>
      <c r="Q320" s="18"/>
    </row>
    <row r="321" spans="1:21">
      <c r="A321" s="101"/>
      <c r="B321" s="101"/>
      <c r="C321" s="101"/>
      <c r="D321" s="102"/>
      <c r="E321" s="267" t="s">
        <v>46</v>
      </c>
      <c r="F321" s="1"/>
      <c r="G321" s="614"/>
      <c r="H321" s="1"/>
      <c r="I321" s="1"/>
      <c r="J321" s="1"/>
      <c r="K321" s="1"/>
      <c r="L321" s="1"/>
      <c r="M321" s="1"/>
      <c r="N321" s="1"/>
      <c r="O321" s="11"/>
      <c r="P321" s="1"/>
      <c r="Q321" s="18"/>
    </row>
    <row r="322" spans="1:21">
      <c r="A322" s="101"/>
      <c r="B322" s="101"/>
      <c r="C322" s="101"/>
      <c r="D322" s="102"/>
      <c r="E322" s="267" t="s">
        <v>67</v>
      </c>
      <c r="F322" s="1"/>
      <c r="G322" s="614"/>
      <c r="H322" s="1"/>
      <c r="I322" s="1"/>
      <c r="J322" s="1"/>
      <c r="K322" s="1"/>
      <c r="L322" s="1"/>
      <c r="M322" s="1"/>
      <c r="N322" s="1"/>
      <c r="O322" s="11"/>
      <c r="P322" s="1"/>
      <c r="Q322" s="18"/>
    </row>
    <row r="323" spans="1:21">
      <c r="A323" s="101" t="s">
        <v>25</v>
      </c>
      <c r="B323" s="101" t="s">
        <v>579</v>
      </c>
      <c r="C323" s="101" t="s">
        <v>580</v>
      </c>
      <c r="D323" s="102" t="s">
        <v>182</v>
      </c>
      <c r="E323" s="267" t="s">
        <v>183</v>
      </c>
      <c r="F323" s="1"/>
      <c r="G323" s="614"/>
      <c r="H323" s="1"/>
      <c r="I323" s="1" t="s">
        <v>83</v>
      </c>
      <c r="J323" s="1">
        <v>3</v>
      </c>
      <c r="K323" s="1">
        <v>2</v>
      </c>
      <c r="L323" s="1">
        <v>3</v>
      </c>
      <c r="M323" s="1">
        <v>5</v>
      </c>
      <c r="N323" s="1" t="s">
        <v>55</v>
      </c>
      <c r="O323" s="11">
        <v>59</v>
      </c>
      <c r="P323" s="1" t="s">
        <v>87</v>
      </c>
      <c r="Q323" s="12">
        <f>O323*J323</f>
        <v>177</v>
      </c>
      <c r="R323" s="13">
        <f>Q323/18</f>
        <v>9.8333333333333339</v>
      </c>
      <c r="S323" s="14">
        <f>R323</f>
        <v>9.8333333333333339</v>
      </c>
      <c r="T323" s="13">
        <v>0</v>
      </c>
      <c r="U323" s="13">
        <f>S323+T323</f>
        <v>9.8333333333333339</v>
      </c>
    </row>
    <row r="324" spans="1:21">
      <c r="A324" s="101"/>
      <c r="B324" s="101"/>
      <c r="C324" s="101"/>
      <c r="D324" s="102"/>
      <c r="E324" s="267" t="s">
        <v>75</v>
      </c>
      <c r="F324" s="1"/>
      <c r="G324" s="614"/>
      <c r="H324" s="1"/>
      <c r="I324" s="1"/>
      <c r="J324" s="1"/>
      <c r="K324" s="1"/>
      <c r="L324" s="1"/>
      <c r="M324" s="1"/>
      <c r="N324" s="1"/>
      <c r="O324" s="11"/>
      <c r="P324" s="1"/>
      <c r="Q324" s="18"/>
    </row>
    <row r="325" spans="1:21">
      <c r="A325" s="101"/>
      <c r="B325" s="101"/>
      <c r="C325" s="101"/>
      <c r="D325" s="102"/>
      <c r="E325" s="267" t="s">
        <v>70</v>
      </c>
      <c r="F325" s="1"/>
      <c r="G325" s="614"/>
      <c r="H325" s="1"/>
      <c r="I325" s="1"/>
      <c r="J325" s="1"/>
      <c r="K325" s="1"/>
      <c r="L325" s="1"/>
      <c r="M325" s="1"/>
      <c r="N325" s="1"/>
      <c r="O325" s="11"/>
      <c r="P325" s="1"/>
      <c r="Q325" s="18"/>
    </row>
    <row r="326" spans="1:21">
      <c r="A326" s="101"/>
      <c r="B326" s="101"/>
      <c r="C326" s="101"/>
      <c r="D326" s="102"/>
      <c r="E326" s="267" t="s">
        <v>72</v>
      </c>
      <c r="F326" s="1"/>
      <c r="G326" s="614"/>
      <c r="H326" s="1"/>
      <c r="I326" s="1"/>
      <c r="J326" s="1"/>
      <c r="K326" s="1"/>
      <c r="L326" s="1"/>
      <c r="M326" s="1"/>
      <c r="N326" s="1"/>
      <c r="O326" s="11"/>
      <c r="P326" s="1"/>
      <c r="Q326" s="18"/>
    </row>
    <row r="327" spans="1:21">
      <c r="A327" s="101"/>
      <c r="B327" s="101"/>
      <c r="C327" s="101"/>
      <c r="D327" s="102"/>
      <c r="E327" s="267" t="s">
        <v>74</v>
      </c>
      <c r="F327" s="1"/>
      <c r="G327" s="614"/>
      <c r="H327" s="1"/>
      <c r="I327" s="1"/>
      <c r="J327" s="1"/>
      <c r="K327" s="1"/>
      <c r="L327" s="1"/>
      <c r="M327" s="1"/>
      <c r="N327" s="1"/>
      <c r="O327" s="11"/>
      <c r="P327" s="1"/>
      <c r="Q327" s="18"/>
    </row>
    <row r="328" spans="1:21">
      <c r="A328" s="101"/>
      <c r="B328" s="101"/>
      <c r="C328" s="101"/>
      <c r="D328" s="102"/>
      <c r="E328" s="267" t="s">
        <v>184</v>
      </c>
      <c r="F328" s="1"/>
      <c r="G328" s="614"/>
      <c r="H328" s="1"/>
      <c r="I328" s="1"/>
      <c r="J328" s="1"/>
      <c r="K328" s="1"/>
      <c r="L328" s="1"/>
      <c r="M328" s="1"/>
      <c r="N328" s="1"/>
      <c r="O328" s="11"/>
      <c r="P328" s="1"/>
      <c r="Q328" s="18"/>
    </row>
    <row r="329" spans="1:21">
      <c r="A329" s="101"/>
      <c r="B329" s="101"/>
      <c r="C329" s="101"/>
      <c r="D329" s="102"/>
      <c r="E329" s="267" t="s">
        <v>76</v>
      </c>
      <c r="F329" s="1"/>
      <c r="G329" s="614"/>
      <c r="H329" s="1"/>
      <c r="I329" s="1"/>
      <c r="J329" s="1"/>
      <c r="K329" s="1"/>
      <c r="L329" s="1"/>
      <c r="M329" s="1"/>
      <c r="N329" s="1"/>
      <c r="O329" s="11"/>
      <c r="P329" s="1"/>
      <c r="Q329" s="18"/>
    </row>
    <row r="330" spans="1:21">
      <c r="A330" s="101"/>
      <c r="B330" s="101"/>
      <c r="C330" s="101"/>
      <c r="D330" s="102"/>
      <c r="E330" s="267" t="s">
        <v>46</v>
      </c>
      <c r="F330" s="1"/>
      <c r="G330" s="614"/>
      <c r="H330" s="1"/>
      <c r="I330" s="1"/>
      <c r="J330" s="1"/>
      <c r="K330" s="1"/>
      <c r="L330" s="1"/>
      <c r="M330" s="1"/>
      <c r="N330" s="1"/>
      <c r="O330" s="11"/>
      <c r="P330" s="1"/>
      <c r="Q330" s="18"/>
    </row>
    <row r="331" spans="1:21">
      <c r="A331" s="101"/>
      <c r="B331" s="101"/>
      <c r="C331" s="101"/>
      <c r="D331" s="102"/>
      <c r="E331" s="267" t="s">
        <v>67</v>
      </c>
      <c r="F331" s="1"/>
      <c r="G331" s="614"/>
      <c r="H331" s="1"/>
      <c r="I331" s="1"/>
      <c r="J331" s="1"/>
      <c r="K331" s="1"/>
      <c r="L331" s="1"/>
      <c r="M331" s="1"/>
      <c r="N331" s="1"/>
      <c r="O331" s="11"/>
      <c r="P331" s="1"/>
      <c r="Q331" s="18"/>
    </row>
    <row r="332" spans="1:21">
      <c r="A332" s="101" t="s">
        <v>25</v>
      </c>
      <c r="B332" s="101" t="s">
        <v>579</v>
      </c>
      <c r="C332" s="101" t="s">
        <v>580</v>
      </c>
      <c r="D332" s="102" t="s">
        <v>182</v>
      </c>
      <c r="E332" s="267" t="s">
        <v>183</v>
      </c>
      <c r="F332" s="1"/>
      <c r="G332" s="614"/>
      <c r="H332" s="1"/>
      <c r="I332" s="1" t="s">
        <v>83</v>
      </c>
      <c r="J332" s="1">
        <v>3</v>
      </c>
      <c r="K332" s="1">
        <v>2</v>
      </c>
      <c r="L332" s="1">
        <v>3</v>
      </c>
      <c r="M332" s="1">
        <v>5</v>
      </c>
      <c r="N332" s="1" t="s">
        <v>178</v>
      </c>
      <c r="O332" s="11">
        <v>36</v>
      </c>
      <c r="P332" s="1" t="s">
        <v>87</v>
      </c>
      <c r="Q332" s="12">
        <f>O332*J332</f>
        <v>108</v>
      </c>
      <c r="R332" s="13">
        <f>Q332/18</f>
        <v>6</v>
      </c>
      <c r="S332" s="14">
        <f>R332</f>
        <v>6</v>
      </c>
      <c r="T332" s="13">
        <v>0</v>
      </c>
      <c r="U332" s="13">
        <f>S332+T332</f>
        <v>6</v>
      </c>
    </row>
    <row r="333" spans="1:21">
      <c r="A333" s="101"/>
      <c r="B333" s="101"/>
      <c r="C333" s="101"/>
      <c r="D333" s="102"/>
      <c r="E333" s="267" t="s">
        <v>75</v>
      </c>
      <c r="F333" s="1"/>
      <c r="G333" s="614"/>
      <c r="H333" s="1"/>
      <c r="I333" s="1"/>
      <c r="J333" s="1"/>
      <c r="K333" s="1"/>
      <c r="L333" s="1"/>
      <c r="M333" s="1"/>
      <c r="N333" s="1"/>
      <c r="O333" s="11"/>
      <c r="P333" s="1"/>
      <c r="Q333" s="18"/>
    </row>
    <row r="334" spans="1:21">
      <c r="A334" s="101"/>
      <c r="B334" s="101"/>
      <c r="C334" s="101"/>
      <c r="D334" s="102"/>
      <c r="E334" s="267" t="s">
        <v>70</v>
      </c>
      <c r="F334" s="1"/>
      <c r="G334" s="614"/>
      <c r="H334" s="1"/>
      <c r="I334" s="1"/>
      <c r="J334" s="1"/>
      <c r="K334" s="1"/>
      <c r="L334" s="1"/>
      <c r="M334" s="1"/>
      <c r="N334" s="1"/>
      <c r="O334" s="11"/>
      <c r="P334" s="1"/>
      <c r="Q334" s="18"/>
    </row>
    <row r="335" spans="1:21">
      <c r="A335" s="101"/>
      <c r="B335" s="101"/>
      <c r="C335" s="101"/>
      <c r="D335" s="102"/>
      <c r="E335" s="267" t="s">
        <v>72</v>
      </c>
      <c r="F335" s="1"/>
      <c r="G335" s="614"/>
      <c r="H335" s="1"/>
      <c r="I335" s="1"/>
      <c r="J335" s="1"/>
      <c r="K335" s="1"/>
      <c r="L335" s="1"/>
      <c r="M335" s="1"/>
      <c r="N335" s="1"/>
      <c r="O335" s="11"/>
      <c r="P335" s="1"/>
      <c r="Q335" s="18"/>
    </row>
    <row r="336" spans="1:21">
      <c r="A336" s="101"/>
      <c r="B336" s="101"/>
      <c r="C336" s="101"/>
      <c r="D336" s="102"/>
      <c r="E336" s="267" t="s">
        <v>74</v>
      </c>
      <c r="F336" s="1"/>
      <c r="G336" s="614"/>
      <c r="H336" s="1"/>
      <c r="I336" s="1"/>
      <c r="J336" s="1"/>
      <c r="K336" s="1"/>
      <c r="L336" s="1"/>
      <c r="M336" s="1"/>
      <c r="N336" s="1"/>
      <c r="O336" s="11"/>
      <c r="P336" s="1"/>
      <c r="Q336" s="18"/>
    </row>
    <row r="337" spans="1:21">
      <c r="A337" s="101"/>
      <c r="B337" s="101"/>
      <c r="C337" s="101"/>
      <c r="D337" s="102"/>
      <c r="E337" s="267" t="s">
        <v>184</v>
      </c>
      <c r="F337" s="1"/>
      <c r="G337" s="614"/>
      <c r="H337" s="1"/>
      <c r="I337" s="1"/>
      <c r="J337" s="1"/>
      <c r="K337" s="1"/>
      <c r="L337" s="1"/>
      <c r="M337" s="1"/>
      <c r="N337" s="1"/>
      <c r="O337" s="11"/>
      <c r="P337" s="1"/>
      <c r="Q337" s="18"/>
    </row>
    <row r="338" spans="1:21">
      <c r="A338" s="101"/>
      <c r="B338" s="101"/>
      <c r="C338" s="101"/>
      <c r="D338" s="102"/>
      <c r="E338" s="267" t="s">
        <v>76</v>
      </c>
      <c r="F338" s="1"/>
      <c r="G338" s="614"/>
      <c r="H338" s="1"/>
      <c r="I338" s="1"/>
      <c r="J338" s="1"/>
      <c r="K338" s="1"/>
      <c r="L338" s="1"/>
      <c r="M338" s="1"/>
      <c r="N338" s="1"/>
      <c r="O338" s="11"/>
      <c r="P338" s="1"/>
      <c r="Q338" s="18"/>
    </row>
    <row r="339" spans="1:21">
      <c r="A339" s="101"/>
      <c r="B339" s="101"/>
      <c r="C339" s="101"/>
      <c r="D339" s="102"/>
      <c r="E339" s="267" t="s">
        <v>46</v>
      </c>
      <c r="F339" s="1"/>
      <c r="G339" s="614"/>
      <c r="H339" s="1"/>
      <c r="I339" s="1"/>
      <c r="J339" s="1"/>
      <c r="K339" s="1"/>
      <c r="L339" s="1"/>
      <c r="M339" s="1"/>
      <c r="N339" s="1"/>
      <c r="O339" s="11"/>
      <c r="P339" s="1"/>
      <c r="Q339" s="18"/>
    </row>
    <row r="340" spans="1:21">
      <c r="A340" s="101"/>
      <c r="B340" s="101"/>
      <c r="C340" s="101"/>
      <c r="D340" s="102"/>
      <c r="E340" s="267" t="s">
        <v>67</v>
      </c>
      <c r="F340" s="1"/>
      <c r="G340" s="614"/>
      <c r="H340" s="1"/>
      <c r="I340" s="1"/>
      <c r="J340" s="1"/>
      <c r="K340" s="1"/>
      <c r="L340" s="1"/>
      <c r="M340" s="1"/>
      <c r="N340" s="1"/>
      <c r="O340" s="11"/>
      <c r="P340" s="1"/>
      <c r="Q340" s="18"/>
    </row>
    <row r="341" spans="1:21">
      <c r="A341" s="101" t="s">
        <v>25</v>
      </c>
      <c r="B341" s="101" t="s">
        <v>579</v>
      </c>
      <c r="C341" s="101" t="s">
        <v>580</v>
      </c>
      <c r="D341" s="102" t="s">
        <v>182</v>
      </c>
      <c r="E341" s="267" t="s">
        <v>183</v>
      </c>
      <c r="F341" s="1"/>
      <c r="G341" s="614"/>
      <c r="H341" s="1"/>
      <c r="I341" s="1" t="s">
        <v>83</v>
      </c>
      <c r="J341" s="1">
        <v>3</v>
      </c>
      <c r="K341" s="1">
        <v>2</v>
      </c>
      <c r="L341" s="1">
        <v>3</v>
      </c>
      <c r="M341" s="1">
        <v>5</v>
      </c>
      <c r="N341" s="1" t="s">
        <v>179</v>
      </c>
      <c r="O341" s="11">
        <v>42</v>
      </c>
      <c r="P341" s="1" t="s">
        <v>87</v>
      </c>
      <c r="Q341" s="12">
        <f>O341*J341</f>
        <v>126</v>
      </c>
      <c r="R341" s="13">
        <f>Q341/18</f>
        <v>7</v>
      </c>
      <c r="S341" s="14">
        <f>R341</f>
        <v>7</v>
      </c>
      <c r="T341" s="13">
        <v>0</v>
      </c>
      <c r="U341" s="13">
        <f>S341+T341</f>
        <v>7</v>
      </c>
    </row>
    <row r="342" spans="1:21">
      <c r="A342" s="101"/>
      <c r="B342" s="101"/>
      <c r="C342" s="101"/>
      <c r="D342" s="102"/>
      <c r="E342" s="267" t="s">
        <v>75</v>
      </c>
      <c r="F342" s="1"/>
      <c r="G342" s="614"/>
      <c r="H342" s="1"/>
      <c r="I342" s="1"/>
      <c r="J342" s="1"/>
      <c r="K342" s="1"/>
      <c r="L342" s="1"/>
      <c r="M342" s="1"/>
      <c r="N342" s="1"/>
      <c r="O342" s="11"/>
      <c r="P342" s="1"/>
      <c r="Q342" s="18"/>
    </row>
    <row r="343" spans="1:21">
      <c r="A343" s="101"/>
      <c r="B343" s="101"/>
      <c r="C343" s="101"/>
      <c r="D343" s="102"/>
      <c r="E343" s="267" t="s">
        <v>70</v>
      </c>
      <c r="F343" s="1"/>
      <c r="G343" s="614"/>
      <c r="H343" s="1"/>
      <c r="I343" s="1"/>
      <c r="J343" s="1"/>
      <c r="K343" s="1"/>
      <c r="L343" s="1"/>
      <c r="M343" s="1"/>
      <c r="N343" s="1"/>
      <c r="O343" s="11"/>
      <c r="P343" s="1"/>
      <c r="Q343" s="18"/>
    </row>
    <row r="344" spans="1:21">
      <c r="A344" s="101"/>
      <c r="B344" s="101"/>
      <c r="C344" s="101"/>
      <c r="D344" s="102"/>
      <c r="E344" s="267" t="s">
        <v>72</v>
      </c>
      <c r="F344" s="1"/>
      <c r="G344" s="614"/>
      <c r="H344" s="1"/>
      <c r="I344" s="1"/>
      <c r="J344" s="1"/>
      <c r="K344" s="1"/>
      <c r="L344" s="1"/>
      <c r="M344" s="1"/>
      <c r="N344" s="1"/>
      <c r="O344" s="11"/>
      <c r="P344" s="1"/>
      <c r="Q344" s="18"/>
    </row>
    <row r="345" spans="1:21">
      <c r="A345" s="101"/>
      <c r="B345" s="101"/>
      <c r="C345" s="101"/>
      <c r="D345" s="102"/>
      <c r="E345" s="267" t="s">
        <v>74</v>
      </c>
      <c r="F345" s="1"/>
      <c r="G345" s="614"/>
      <c r="H345" s="1"/>
      <c r="I345" s="1"/>
      <c r="J345" s="1"/>
      <c r="K345" s="1"/>
      <c r="L345" s="1"/>
      <c r="M345" s="1"/>
      <c r="N345" s="1"/>
      <c r="O345" s="11"/>
      <c r="P345" s="1"/>
      <c r="Q345" s="18"/>
    </row>
    <row r="346" spans="1:21">
      <c r="A346" s="101"/>
      <c r="B346" s="101"/>
      <c r="C346" s="101"/>
      <c r="D346" s="102"/>
      <c r="E346" s="267" t="s">
        <v>184</v>
      </c>
      <c r="F346" s="1"/>
      <c r="G346" s="614"/>
      <c r="H346" s="1"/>
      <c r="I346" s="1"/>
      <c r="J346" s="1"/>
      <c r="K346" s="1"/>
      <c r="L346" s="1"/>
      <c r="M346" s="1"/>
      <c r="N346" s="1"/>
      <c r="O346" s="11"/>
      <c r="P346" s="1"/>
      <c r="Q346" s="18"/>
    </row>
    <row r="347" spans="1:21">
      <c r="A347" s="101"/>
      <c r="B347" s="101"/>
      <c r="C347" s="101"/>
      <c r="D347" s="102"/>
      <c r="E347" s="267" t="s">
        <v>76</v>
      </c>
      <c r="F347" s="1"/>
      <c r="G347" s="614"/>
      <c r="H347" s="1"/>
      <c r="I347" s="1"/>
      <c r="J347" s="1"/>
      <c r="K347" s="1"/>
      <c r="L347" s="1"/>
      <c r="M347" s="1"/>
      <c r="N347" s="1"/>
      <c r="O347" s="11"/>
      <c r="P347" s="1"/>
      <c r="Q347" s="18"/>
    </row>
    <row r="348" spans="1:21">
      <c r="A348" s="101"/>
      <c r="B348" s="101"/>
      <c r="C348" s="101"/>
      <c r="D348" s="102"/>
      <c r="E348" s="267" t="s">
        <v>46</v>
      </c>
      <c r="F348" s="1"/>
      <c r="G348" s="614"/>
      <c r="H348" s="1"/>
      <c r="I348" s="1"/>
      <c r="J348" s="1"/>
      <c r="K348" s="1"/>
      <c r="L348" s="1"/>
      <c r="M348" s="1"/>
      <c r="N348" s="1"/>
      <c r="O348" s="11"/>
      <c r="P348" s="1"/>
      <c r="Q348" s="18"/>
    </row>
    <row r="349" spans="1:21">
      <c r="A349" s="101"/>
      <c r="B349" s="101"/>
      <c r="C349" s="101"/>
      <c r="D349" s="102"/>
      <c r="E349" s="267" t="s">
        <v>67</v>
      </c>
      <c r="F349" s="1"/>
      <c r="G349" s="614"/>
      <c r="H349" s="1"/>
      <c r="I349" s="1"/>
      <c r="J349" s="1"/>
      <c r="K349" s="1"/>
      <c r="L349" s="1"/>
      <c r="M349" s="1"/>
      <c r="N349" s="1"/>
      <c r="O349" s="11"/>
      <c r="P349" s="1"/>
      <c r="Q349" s="18"/>
    </row>
    <row r="350" spans="1:21">
      <c r="A350" s="101" t="s">
        <v>25</v>
      </c>
      <c r="B350" s="101" t="s">
        <v>579</v>
      </c>
      <c r="C350" s="101" t="s">
        <v>580</v>
      </c>
      <c r="D350" s="102" t="s">
        <v>182</v>
      </c>
      <c r="E350" s="267" t="s">
        <v>183</v>
      </c>
      <c r="F350" s="1"/>
      <c r="G350" s="614"/>
      <c r="H350" s="1"/>
      <c r="I350" s="1" t="s">
        <v>83</v>
      </c>
      <c r="J350" s="1">
        <v>3</v>
      </c>
      <c r="K350" s="1">
        <v>2</v>
      </c>
      <c r="L350" s="1">
        <v>3</v>
      </c>
      <c r="M350" s="1">
        <v>5</v>
      </c>
      <c r="N350" s="1" t="s">
        <v>185</v>
      </c>
      <c r="O350" s="11">
        <v>54</v>
      </c>
      <c r="P350" s="1" t="s">
        <v>87</v>
      </c>
      <c r="Q350" s="12">
        <f>O350*J350</f>
        <v>162</v>
      </c>
      <c r="R350" s="13">
        <f>Q350/18</f>
        <v>9</v>
      </c>
      <c r="S350" s="14">
        <f>R350</f>
        <v>9</v>
      </c>
      <c r="T350" s="13">
        <v>0</v>
      </c>
      <c r="U350" s="13">
        <f>S350+T350</f>
        <v>9</v>
      </c>
    </row>
    <row r="351" spans="1:21">
      <c r="A351" s="101"/>
      <c r="B351" s="101"/>
      <c r="C351" s="101"/>
      <c r="D351" s="102"/>
      <c r="E351" s="267" t="s">
        <v>75</v>
      </c>
      <c r="F351" s="1"/>
      <c r="G351" s="614"/>
      <c r="H351" s="1"/>
      <c r="I351" s="1"/>
      <c r="J351" s="1"/>
      <c r="K351" s="1"/>
      <c r="L351" s="1"/>
      <c r="M351" s="1"/>
      <c r="N351" s="1"/>
      <c r="O351" s="11"/>
      <c r="P351" s="1"/>
      <c r="Q351" s="18"/>
    </row>
    <row r="352" spans="1:21">
      <c r="A352" s="101"/>
      <c r="B352" s="101"/>
      <c r="C352" s="101"/>
      <c r="D352" s="102"/>
      <c r="E352" s="267" t="s">
        <v>70</v>
      </c>
      <c r="F352" s="1"/>
      <c r="G352" s="614"/>
      <c r="H352" s="1"/>
      <c r="I352" s="1"/>
      <c r="J352" s="1"/>
      <c r="K352" s="1"/>
      <c r="L352" s="1"/>
      <c r="M352" s="1"/>
      <c r="N352" s="1"/>
      <c r="O352" s="11"/>
      <c r="P352" s="1"/>
      <c r="Q352" s="18"/>
    </row>
    <row r="353" spans="1:21">
      <c r="A353" s="101"/>
      <c r="B353" s="101"/>
      <c r="C353" s="101"/>
      <c r="D353" s="102"/>
      <c r="E353" s="267" t="s">
        <v>72</v>
      </c>
      <c r="F353" s="1"/>
      <c r="G353" s="614"/>
      <c r="H353" s="1"/>
      <c r="I353" s="1"/>
      <c r="J353" s="1"/>
      <c r="K353" s="1"/>
      <c r="L353" s="1"/>
      <c r="M353" s="1"/>
      <c r="N353" s="1"/>
      <c r="O353" s="11"/>
      <c r="P353" s="1"/>
      <c r="Q353" s="18"/>
    </row>
    <row r="354" spans="1:21">
      <c r="A354" s="101"/>
      <c r="B354" s="101"/>
      <c r="C354" s="101"/>
      <c r="D354" s="102"/>
      <c r="E354" s="267" t="s">
        <v>74</v>
      </c>
      <c r="F354" s="1"/>
      <c r="G354" s="614"/>
      <c r="H354" s="1"/>
      <c r="I354" s="1"/>
      <c r="J354" s="1"/>
      <c r="K354" s="1"/>
      <c r="L354" s="1"/>
      <c r="M354" s="1"/>
      <c r="N354" s="1"/>
      <c r="O354" s="11"/>
      <c r="P354" s="1"/>
      <c r="Q354" s="18"/>
    </row>
    <row r="355" spans="1:21">
      <c r="A355" s="101"/>
      <c r="B355" s="101"/>
      <c r="C355" s="101"/>
      <c r="D355" s="102"/>
      <c r="E355" s="267" t="s">
        <v>184</v>
      </c>
      <c r="F355" s="1"/>
      <c r="G355" s="614"/>
      <c r="H355" s="1"/>
      <c r="I355" s="1"/>
      <c r="J355" s="1"/>
      <c r="K355" s="1"/>
      <c r="L355" s="1"/>
      <c r="M355" s="1"/>
      <c r="N355" s="1"/>
      <c r="O355" s="11"/>
      <c r="P355" s="1"/>
      <c r="Q355" s="18"/>
    </row>
    <row r="356" spans="1:21">
      <c r="A356" s="101"/>
      <c r="B356" s="101"/>
      <c r="C356" s="101"/>
      <c r="D356" s="102"/>
      <c r="E356" s="267" t="s">
        <v>76</v>
      </c>
      <c r="F356" s="1"/>
      <c r="G356" s="614"/>
      <c r="H356" s="1"/>
      <c r="I356" s="1"/>
      <c r="J356" s="1"/>
      <c r="K356" s="1"/>
      <c r="L356" s="1"/>
      <c r="M356" s="1"/>
      <c r="N356" s="1"/>
      <c r="O356" s="11"/>
      <c r="P356" s="1"/>
      <c r="Q356" s="18"/>
    </row>
    <row r="357" spans="1:21">
      <c r="A357" s="101"/>
      <c r="B357" s="101"/>
      <c r="C357" s="101"/>
      <c r="D357" s="102"/>
      <c r="E357" s="267" t="s">
        <v>46</v>
      </c>
      <c r="F357" s="1"/>
      <c r="G357" s="614"/>
      <c r="H357" s="1"/>
      <c r="I357" s="1"/>
      <c r="J357" s="1"/>
      <c r="K357" s="1"/>
      <c r="L357" s="1"/>
      <c r="M357" s="1"/>
      <c r="N357" s="1"/>
      <c r="O357" s="11"/>
      <c r="P357" s="1"/>
      <c r="Q357" s="18"/>
    </row>
    <row r="358" spans="1:21">
      <c r="A358" s="101"/>
      <c r="B358" s="101"/>
      <c r="C358" s="101"/>
      <c r="D358" s="102"/>
      <c r="E358" s="267" t="s">
        <v>67</v>
      </c>
      <c r="F358" s="1"/>
      <c r="G358" s="614"/>
      <c r="H358" s="1"/>
      <c r="I358" s="1"/>
      <c r="J358" s="1"/>
      <c r="K358" s="1"/>
      <c r="L358" s="1"/>
      <c r="M358" s="1"/>
      <c r="N358" s="1"/>
      <c r="O358" s="11"/>
      <c r="P358" s="1"/>
      <c r="Q358" s="18"/>
    </row>
    <row r="359" spans="1:21">
      <c r="A359" s="101" t="s">
        <v>25</v>
      </c>
      <c r="B359" s="101" t="s">
        <v>579</v>
      </c>
      <c r="C359" s="101" t="s">
        <v>580</v>
      </c>
      <c r="D359" s="102" t="s">
        <v>182</v>
      </c>
      <c r="E359" s="267" t="s">
        <v>183</v>
      </c>
      <c r="F359" s="1"/>
      <c r="G359" s="614"/>
      <c r="H359" s="1"/>
      <c r="I359" s="1" t="s">
        <v>83</v>
      </c>
      <c r="J359" s="1">
        <v>3</v>
      </c>
      <c r="K359" s="1">
        <v>2</v>
      </c>
      <c r="L359" s="1">
        <v>3</v>
      </c>
      <c r="M359" s="1">
        <v>5</v>
      </c>
      <c r="N359" s="1" t="s">
        <v>186</v>
      </c>
      <c r="O359" s="11">
        <v>33</v>
      </c>
      <c r="P359" s="1" t="s">
        <v>87</v>
      </c>
      <c r="Q359" s="12">
        <f>O359*J359</f>
        <v>99</v>
      </c>
      <c r="R359" s="13">
        <f>Q359/18</f>
        <v>5.5</v>
      </c>
      <c r="S359" s="14">
        <f>R359</f>
        <v>5.5</v>
      </c>
      <c r="T359" s="13">
        <v>0</v>
      </c>
      <c r="U359" s="13">
        <f>S359+T359</f>
        <v>5.5</v>
      </c>
    </row>
    <row r="360" spans="1:21">
      <c r="A360" s="101"/>
      <c r="B360" s="101"/>
      <c r="C360" s="101"/>
      <c r="D360" s="102"/>
      <c r="E360" s="267" t="s">
        <v>75</v>
      </c>
      <c r="F360" s="1"/>
      <c r="G360" s="614"/>
      <c r="H360" s="1"/>
      <c r="I360" s="1"/>
      <c r="J360" s="1"/>
      <c r="K360" s="1"/>
      <c r="L360" s="1"/>
      <c r="M360" s="1"/>
      <c r="N360" s="1"/>
      <c r="O360" s="11"/>
      <c r="P360" s="1"/>
      <c r="Q360" s="18"/>
    </row>
    <row r="361" spans="1:21">
      <c r="A361" s="101"/>
      <c r="B361" s="101"/>
      <c r="C361" s="101"/>
      <c r="D361" s="102"/>
      <c r="E361" s="267" t="s">
        <v>70</v>
      </c>
      <c r="F361" s="1"/>
      <c r="G361" s="614"/>
      <c r="H361" s="1"/>
      <c r="I361" s="1"/>
      <c r="J361" s="1"/>
      <c r="K361" s="1"/>
      <c r="L361" s="1"/>
      <c r="M361" s="1"/>
      <c r="N361" s="1"/>
      <c r="O361" s="11"/>
      <c r="P361" s="1"/>
      <c r="Q361" s="18"/>
    </row>
    <row r="362" spans="1:21">
      <c r="A362" s="101"/>
      <c r="B362" s="101"/>
      <c r="C362" s="101"/>
      <c r="D362" s="102"/>
      <c r="E362" s="267" t="s">
        <v>72</v>
      </c>
      <c r="F362" s="1"/>
      <c r="G362" s="614"/>
      <c r="H362" s="1"/>
      <c r="I362" s="1"/>
      <c r="J362" s="1"/>
      <c r="K362" s="1"/>
      <c r="L362" s="1"/>
      <c r="M362" s="1"/>
      <c r="N362" s="1"/>
      <c r="O362" s="11"/>
      <c r="P362" s="1"/>
      <c r="Q362" s="18"/>
    </row>
    <row r="363" spans="1:21">
      <c r="A363" s="101"/>
      <c r="B363" s="101"/>
      <c r="C363" s="101"/>
      <c r="D363" s="102"/>
      <c r="E363" s="267" t="s">
        <v>74</v>
      </c>
      <c r="F363" s="1"/>
      <c r="G363" s="614"/>
      <c r="H363" s="1"/>
      <c r="I363" s="1"/>
      <c r="J363" s="1"/>
      <c r="K363" s="1"/>
      <c r="L363" s="1"/>
      <c r="M363" s="1"/>
      <c r="N363" s="1"/>
      <c r="O363" s="11"/>
      <c r="P363" s="1"/>
      <c r="Q363" s="18"/>
    </row>
    <row r="364" spans="1:21">
      <c r="A364" s="101"/>
      <c r="B364" s="101"/>
      <c r="C364" s="101"/>
      <c r="D364" s="102"/>
      <c r="E364" s="267" t="s">
        <v>184</v>
      </c>
      <c r="F364" s="1"/>
      <c r="G364" s="614"/>
      <c r="H364" s="1"/>
      <c r="I364" s="1"/>
      <c r="J364" s="1"/>
      <c r="K364" s="1"/>
      <c r="L364" s="1"/>
      <c r="M364" s="1"/>
      <c r="N364" s="1"/>
      <c r="O364" s="11"/>
      <c r="P364" s="1"/>
      <c r="Q364" s="18"/>
    </row>
    <row r="365" spans="1:21">
      <c r="A365" s="101"/>
      <c r="B365" s="101"/>
      <c r="C365" s="101"/>
      <c r="D365" s="102"/>
      <c r="E365" s="267" t="s">
        <v>76</v>
      </c>
      <c r="F365" s="1"/>
      <c r="G365" s="614"/>
      <c r="H365" s="1"/>
      <c r="I365" s="1"/>
      <c r="J365" s="1"/>
      <c r="K365" s="1"/>
      <c r="L365" s="1"/>
      <c r="M365" s="1"/>
      <c r="N365" s="1"/>
      <c r="O365" s="11"/>
      <c r="P365" s="1"/>
      <c r="Q365" s="18"/>
    </row>
    <row r="366" spans="1:21">
      <c r="A366" s="101"/>
      <c r="B366" s="101"/>
      <c r="C366" s="101"/>
      <c r="D366" s="102"/>
      <c r="E366" s="267" t="s">
        <v>46</v>
      </c>
      <c r="F366" s="1"/>
      <c r="G366" s="614"/>
      <c r="H366" s="1"/>
      <c r="I366" s="1"/>
      <c r="J366" s="1"/>
      <c r="K366" s="1"/>
      <c r="L366" s="1"/>
      <c r="M366" s="1"/>
      <c r="N366" s="1"/>
      <c r="O366" s="11"/>
      <c r="P366" s="1"/>
      <c r="Q366" s="18"/>
    </row>
    <row r="367" spans="1:21">
      <c r="A367" s="101"/>
      <c r="B367" s="101"/>
      <c r="C367" s="101"/>
      <c r="D367" s="102"/>
      <c r="E367" s="267" t="s">
        <v>67</v>
      </c>
      <c r="F367" s="1"/>
      <c r="G367" s="614"/>
      <c r="H367" s="1"/>
      <c r="I367" s="1"/>
      <c r="J367" s="1"/>
      <c r="K367" s="1"/>
      <c r="L367" s="1"/>
      <c r="M367" s="1"/>
      <c r="N367" s="1"/>
      <c r="O367" s="11"/>
      <c r="P367" s="1"/>
      <c r="Q367" s="18"/>
    </row>
    <row r="368" spans="1:21">
      <c r="A368" s="101" t="s">
        <v>25</v>
      </c>
      <c r="B368" s="101" t="s">
        <v>579</v>
      </c>
      <c r="C368" s="101" t="s">
        <v>580</v>
      </c>
      <c r="D368" s="102" t="s">
        <v>182</v>
      </c>
      <c r="E368" s="267" t="s">
        <v>183</v>
      </c>
      <c r="F368" s="1"/>
      <c r="G368" s="614"/>
      <c r="H368" s="1"/>
      <c r="I368" s="1" t="s">
        <v>83</v>
      </c>
      <c r="J368" s="1">
        <v>3</v>
      </c>
      <c r="K368" s="1">
        <v>2</v>
      </c>
      <c r="L368" s="1">
        <v>3</v>
      </c>
      <c r="M368" s="1">
        <v>5</v>
      </c>
      <c r="N368" s="1" t="s">
        <v>187</v>
      </c>
      <c r="O368" s="11">
        <v>59</v>
      </c>
      <c r="P368" s="1" t="s">
        <v>87</v>
      </c>
      <c r="Q368" s="12">
        <f>O368*J368</f>
        <v>177</v>
      </c>
      <c r="R368" s="13">
        <f>Q368/18</f>
        <v>9.8333333333333339</v>
      </c>
      <c r="S368" s="14">
        <f>R368</f>
        <v>9.8333333333333339</v>
      </c>
      <c r="T368" s="13">
        <v>0</v>
      </c>
      <c r="U368" s="13">
        <f>S368+T368</f>
        <v>9.8333333333333339</v>
      </c>
    </row>
    <row r="369" spans="1:21">
      <c r="A369" s="101"/>
      <c r="B369" s="101"/>
      <c r="C369" s="101"/>
      <c r="D369" s="102"/>
      <c r="E369" s="267" t="s">
        <v>75</v>
      </c>
      <c r="F369" s="1"/>
      <c r="G369" s="614"/>
      <c r="H369" s="1"/>
      <c r="I369" s="1"/>
      <c r="J369" s="1"/>
      <c r="K369" s="1"/>
      <c r="L369" s="1"/>
      <c r="M369" s="1"/>
      <c r="N369" s="1"/>
      <c r="O369" s="11"/>
      <c r="P369" s="1"/>
      <c r="Q369" s="18"/>
    </row>
    <row r="370" spans="1:21">
      <c r="A370" s="101"/>
      <c r="B370" s="101"/>
      <c r="C370" s="101"/>
      <c r="D370" s="102"/>
      <c r="E370" s="267" t="s">
        <v>70</v>
      </c>
      <c r="F370" s="1"/>
      <c r="G370" s="614"/>
      <c r="H370" s="1"/>
      <c r="I370" s="1"/>
      <c r="J370" s="1"/>
      <c r="K370" s="1"/>
      <c r="L370" s="1"/>
      <c r="M370" s="1"/>
      <c r="N370" s="1"/>
      <c r="O370" s="11"/>
      <c r="P370" s="1"/>
      <c r="Q370" s="18"/>
    </row>
    <row r="371" spans="1:21">
      <c r="A371" s="101"/>
      <c r="B371" s="101"/>
      <c r="C371" s="101"/>
      <c r="D371" s="102"/>
      <c r="E371" s="267" t="s">
        <v>72</v>
      </c>
      <c r="F371" s="1"/>
      <c r="G371" s="614"/>
      <c r="H371" s="1"/>
      <c r="I371" s="1"/>
      <c r="J371" s="1"/>
      <c r="K371" s="1"/>
      <c r="L371" s="1"/>
      <c r="M371" s="1"/>
      <c r="N371" s="1"/>
      <c r="O371" s="11"/>
      <c r="P371" s="1"/>
      <c r="Q371" s="18"/>
    </row>
    <row r="372" spans="1:21">
      <c r="A372" s="101"/>
      <c r="B372" s="101"/>
      <c r="C372" s="101"/>
      <c r="D372" s="102"/>
      <c r="E372" s="267" t="s">
        <v>74</v>
      </c>
      <c r="F372" s="1"/>
      <c r="G372" s="614"/>
      <c r="H372" s="1"/>
      <c r="I372" s="1"/>
      <c r="J372" s="1"/>
      <c r="K372" s="1"/>
      <c r="L372" s="1"/>
      <c r="M372" s="1"/>
      <c r="N372" s="1"/>
      <c r="O372" s="11"/>
      <c r="P372" s="1"/>
      <c r="Q372" s="18"/>
    </row>
    <row r="373" spans="1:21">
      <c r="A373" s="101"/>
      <c r="B373" s="101"/>
      <c r="C373" s="101"/>
      <c r="D373" s="102"/>
      <c r="E373" s="267" t="s">
        <v>184</v>
      </c>
      <c r="F373" s="1"/>
      <c r="G373" s="614"/>
      <c r="H373" s="1"/>
      <c r="I373" s="1"/>
      <c r="J373" s="1"/>
      <c r="K373" s="1"/>
      <c r="L373" s="1"/>
      <c r="M373" s="1"/>
      <c r="N373" s="1"/>
      <c r="O373" s="11"/>
      <c r="P373" s="1"/>
      <c r="Q373" s="18"/>
    </row>
    <row r="374" spans="1:21">
      <c r="A374" s="101"/>
      <c r="B374" s="101"/>
      <c r="C374" s="101"/>
      <c r="D374" s="102"/>
      <c r="E374" s="267" t="s">
        <v>76</v>
      </c>
      <c r="F374" s="1"/>
      <c r="G374" s="614"/>
      <c r="H374" s="1"/>
      <c r="I374" s="1"/>
      <c r="J374" s="1"/>
      <c r="K374" s="1"/>
      <c r="L374" s="1"/>
      <c r="M374" s="1"/>
      <c r="N374" s="1"/>
      <c r="O374" s="11"/>
      <c r="P374" s="1"/>
      <c r="Q374" s="18"/>
    </row>
    <row r="375" spans="1:21">
      <c r="A375" s="101"/>
      <c r="B375" s="101"/>
      <c r="C375" s="101"/>
      <c r="D375" s="102"/>
      <c r="E375" s="267" t="s">
        <v>46</v>
      </c>
      <c r="F375" s="1"/>
      <c r="G375" s="614"/>
      <c r="H375" s="1"/>
      <c r="I375" s="1"/>
      <c r="J375" s="1"/>
      <c r="K375" s="1"/>
      <c r="L375" s="1"/>
      <c r="M375" s="1"/>
      <c r="N375" s="1"/>
      <c r="O375" s="11"/>
      <c r="P375" s="1"/>
      <c r="Q375" s="18"/>
    </row>
    <row r="376" spans="1:21">
      <c r="A376" s="101"/>
      <c r="B376" s="101"/>
      <c r="C376" s="101"/>
      <c r="D376" s="102"/>
      <c r="E376" s="267" t="s">
        <v>67</v>
      </c>
      <c r="F376" s="1"/>
      <c r="G376" s="614"/>
      <c r="H376" s="1"/>
      <c r="I376" s="1"/>
      <c r="J376" s="1"/>
      <c r="K376" s="1"/>
      <c r="L376" s="1"/>
      <c r="M376" s="1"/>
      <c r="N376" s="1"/>
      <c r="O376" s="11"/>
      <c r="P376" s="1"/>
      <c r="Q376" s="18"/>
    </row>
    <row r="377" spans="1:21">
      <c r="A377" s="101" t="s">
        <v>25</v>
      </c>
      <c r="B377" s="101" t="s">
        <v>579</v>
      </c>
      <c r="C377" s="101" t="s">
        <v>580</v>
      </c>
      <c r="D377" s="102" t="s">
        <v>182</v>
      </c>
      <c r="E377" s="267" t="s">
        <v>183</v>
      </c>
      <c r="F377" s="1"/>
      <c r="G377" s="614"/>
      <c r="H377" s="1"/>
      <c r="I377" s="1" t="s">
        <v>83</v>
      </c>
      <c r="J377" s="1">
        <v>3</v>
      </c>
      <c r="K377" s="1">
        <v>2</v>
      </c>
      <c r="L377" s="1">
        <v>3</v>
      </c>
      <c r="M377" s="1">
        <v>5</v>
      </c>
      <c r="N377" s="1" t="s">
        <v>188</v>
      </c>
      <c r="O377" s="11">
        <v>60</v>
      </c>
      <c r="P377" s="1" t="s">
        <v>87</v>
      </c>
      <c r="Q377" s="12">
        <f>O377*J377</f>
        <v>180</v>
      </c>
      <c r="R377" s="13">
        <f>Q377/18</f>
        <v>10</v>
      </c>
      <c r="S377" s="14">
        <f>R377</f>
        <v>10</v>
      </c>
      <c r="T377" s="13">
        <v>0</v>
      </c>
      <c r="U377" s="13">
        <f>S377+T377</f>
        <v>10</v>
      </c>
    </row>
    <row r="378" spans="1:21">
      <c r="A378" s="101"/>
      <c r="B378" s="101"/>
      <c r="C378" s="101"/>
      <c r="D378" s="102"/>
      <c r="E378" s="267" t="s">
        <v>75</v>
      </c>
      <c r="F378" s="1"/>
      <c r="G378" s="614"/>
      <c r="H378" s="1"/>
      <c r="I378" s="1"/>
      <c r="J378" s="1"/>
      <c r="K378" s="1"/>
      <c r="L378" s="1"/>
      <c r="M378" s="1"/>
      <c r="N378" s="1"/>
      <c r="O378" s="11"/>
      <c r="P378" s="1"/>
      <c r="Q378" s="18"/>
    </row>
    <row r="379" spans="1:21">
      <c r="A379" s="101"/>
      <c r="B379" s="101"/>
      <c r="C379" s="101"/>
      <c r="D379" s="102"/>
      <c r="E379" s="267" t="s">
        <v>70</v>
      </c>
      <c r="F379" s="1"/>
      <c r="G379" s="614"/>
      <c r="H379" s="1"/>
      <c r="I379" s="1"/>
      <c r="J379" s="1"/>
      <c r="K379" s="1"/>
      <c r="L379" s="1"/>
      <c r="M379" s="1"/>
      <c r="N379" s="1"/>
      <c r="O379" s="11"/>
      <c r="P379" s="1"/>
      <c r="Q379" s="18"/>
    </row>
    <row r="380" spans="1:21">
      <c r="A380" s="101"/>
      <c r="B380" s="101"/>
      <c r="C380" s="101"/>
      <c r="D380" s="102"/>
      <c r="E380" s="267" t="s">
        <v>72</v>
      </c>
      <c r="F380" s="1"/>
      <c r="G380" s="614"/>
      <c r="H380" s="1"/>
      <c r="I380" s="1"/>
      <c r="J380" s="1"/>
      <c r="K380" s="1"/>
      <c r="L380" s="1"/>
      <c r="M380" s="1"/>
      <c r="N380" s="1"/>
      <c r="O380" s="11"/>
      <c r="P380" s="1"/>
      <c r="Q380" s="18"/>
    </row>
    <row r="381" spans="1:21">
      <c r="A381" s="101"/>
      <c r="B381" s="101"/>
      <c r="C381" s="101"/>
      <c r="D381" s="102"/>
      <c r="E381" s="267" t="s">
        <v>74</v>
      </c>
      <c r="F381" s="1"/>
      <c r="G381" s="614"/>
      <c r="H381" s="1"/>
      <c r="I381" s="1"/>
      <c r="J381" s="1"/>
      <c r="K381" s="1"/>
      <c r="L381" s="1"/>
      <c r="M381" s="1"/>
      <c r="N381" s="1"/>
      <c r="O381" s="11"/>
      <c r="P381" s="1"/>
      <c r="Q381" s="18"/>
    </row>
    <row r="382" spans="1:21">
      <c r="A382" s="101"/>
      <c r="B382" s="101"/>
      <c r="C382" s="101"/>
      <c r="D382" s="102"/>
      <c r="E382" s="267" t="s">
        <v>184</v>
      </c>
      <c r="F382" s="1"/>
      <c r="G382" s="614"/>
      <c r="H382" s="1"/>
      <c r="I382" s="1"/>
      <c r="J382" s="1"/>
      <c r="K382" s="1"/>
      <c r="L382" s="1"/>
      <c r="M382" s="1"/>
      <c r="N382" s="1"/>
      <c r="O382" s="11"/>
      <c r="P382" s="1"/>
      <c r="Q382" s="18"/>
    </row>
    <row r="383" spans="1:21">
      <c r="A383" s="101"/>
      <c r="B383" s="101"/>
      <c r="C383" s="101"/>
      <c r="D383" s="102"/>
      <c r="E383" s="267" t="s">
        <v>76</v>
      </c>
      <c r="F383" s="1"/>
      <c r="G383" s="614"/>
      <c r="H383" s="1"/>
      <c r="I383" s="1"/>
      <c r="J383" s="1"/>
      <c r="K383" s="1"/>
      <c r="L383" s="1"/>
      <c r="M383" s="1"/>
      <c r="N383" s="1"/>
      <c r="O383" s="11"/>
      <c r="P383" s="1"/>
      <c r="Q383" s="18"/>
    </row>
    <row r="384" spans="1:21">
      <c r="A384" s="101"/>
      <c r="B384" s="101"/>
      <c r="C384" s="101"/>
      <c r="D384" s="102"/>
      <c r="E384" s="267" t="s">
        <v>46</v>
      </c>
      <c r="F384" s="1"/>
      <c r="G384" s="614"/>
      <c r="H384" s="1"/>
      <c r="I384" s="1"/>
      <c r="J384" s="1"/>
      <c r="K384" s="1"/>
      <c r="L384" s="1"/>
      <c r="M384" s="1"/>
      <c r="N384" s="1"/>
      <c r="O384" s="11"/>
      <c r="P384" s="1"/>
      <c r="Q384" s="18"/>
    </row>
    <row r="385" spans="1:21">
      <c r="A385" s="101"/>
      <c r="B385" s="101"/>
      <c r="C385" s="101"/>
      <c r="D385" s="102"/>
      <c r="E385" s="267" t="s">
        <v>67</v>
      </c>
      <c r="F385" s="1"/>
      <c r="G385" s="614"/>
      <c r="H385" s="1"/>
      <c r="I385" s="1"/>
      <c r="J385" s="1"/>
      <c r="K385" s="1"/>
      <c r="L385" s="1"/>
      <c r="M385" s="1"/>
      <c r="N385" s="1"/>
      <c r="O385" s="11"/>
      <c r="P385" s="1"/>
      <c r="Q385" s="18"/>
    </row>
    <row r="386" spans="1:21">
      <c r="A386" s="16" t="s">
        <v>25</v>
      </c>
      <c r="B386" s="16" t="s">
        <v>579</v>
      </c>
      <c r="C386" s="16" t="s">
        <v>580</v>
      </c>
      <c r="D386" s="9" t="s">
        <v>189</v>
      </c>
      <c r="E386" s="260" t="s">
        <v>190</v>
      </c>
      <c r="F386" s="1"/>
      <c r="G386" s="614">
        <v>1</v>
      </c>
      <c r="H386" s="1"/>
      <c r="I386" s="1" t="s">
        <v>23</v>
      </c>
      <c r="J386" s="1">
        <v>3</v>
      </c>
      <c r="K386" s="1">
        <v>3</v>
      </c>
      <c r="L386" s="1">
        <v>0</v>
      </c>
      <c r="M386" s="1">
        <v>6</v>
      </c>
      <c r="N386" s="1" t="s">
        <v>80</v>
      </c>
      <c r="O386" s="11">
        <v>294</v>
      </c>
      <c r="P386" s="1" t="s">
        <v>87</v>
      </c>
      <c r="Q386" s="12">
        <f>O386*J386</f>
        <v>882</v>
      </c>
      <c r="R386" s="13">
        <f>Q386/18</f>
        <v>49</v>
      </c>
      <c r="S386" s="14">
        <f>R386</f>
        <v>49</v>
      </c>
      <c r="T386" s="13">
        <v>0</v>
      </c>
      <c r="U386" s="13">
        <f>S386+T386</f>
        <v>49</v>
      </c>
    </row>
    <row r="387" spans="1:21">
      <c r="D387" s="9"/>
      <c r="E387" s="260" t="s">
        <v>191</v>
      </c>
      <c r="F387" s="1">
        <v>25</v>
      </c>
      <c r="G387" s="614"/>
      <c r="H387" s="1">
        <f>SUM(G386*F387)/100</f>
        <v>0.25</v>
      </c>
      <c r="I387" s="1"/>
      <c r="J387" s="1"/>
      <c r="K387" s="1"/>
      <c r="L387" s="1"/>
      <c r="M387" s="1"/>
      <c r="N387" s="1"/>
      <c r="O387" s="11"/>
      <c r="P387" s="1"/>
      <c r="Q387" s="18"/>
    </row>
    <row r="388" spans="1:21">
      <c r="D388" s="9"/>
      <c r="E388" s="10" t="s">
        <v>49</v>
      </c>
      <c r="F388" s="1">
        <v>25</v>
      </c>
      <c r="G388" s="614"/>
      <c r="H388" s="97">
        <f>SUM(G386*F388)/100</f>
        <v>0.25</v>
      </c>
      <c r="I388" s="1"/>
      <c r="J388" s="1"/>
      <c r="K388" s="1"/>
      <c r="L388" s="1"/>
      <c r="M388" s="1"/>
      <c r="N388" s="1"/>
      <c r="O388" s="11"/>
      <c r="P388" s="1"/>
      <c r="Q388" s="18"/>
    </row>
    <row r="389" spans="1:21">
      <c r="D389" s="9"/>
      <c r="E389" s="260" t="s">
        <v>63</v>
      </c>
      <c r="F389" s="1">
        <v>25</v>
      </c>
      <c r="G389" s="614"/>
      <c r="H389" s="97">
        <f>SUM(G386*F389)/100</f>
        <v>0.25</v>
      </c>
      <c r="I389" s="1"/>
      <c r="J389" s="1"/>
      <c r="K389" s="1"/>
      <c r="L389" s="1"/>
      <c r="M389" s="1"/>
      <c r="N389" s="1"/>
      <c r="O389" s="11"/>
      <c r="P389" s="1"/>
      <c r="Q389" s="18"/>
    </row>
    <row r="390" spans="1:21">
      <c r="D390" s="9"/>
      <c r="E390" s="279" t="s">
        <v>192</v>
      </c>
      <c r="F390" s="1">
        <v>25</v>
      </c>
      <c r="G390" s="614"/>
      <c r="H390" s="97">
        <f>SUM(G386*F390)/100</f>
        <v>0.25</v>
      </c>
      <c r="I390" s="1"/>
      <c r="J390" s="1"/>
      <c r="K390" s="1"/>
      <c r="L390" s="1"/>
      <c r="M390" s="1"/>
      <c r="N390" s="1"/>
      <c r="O390" s="11"/>
      <c r="P390" s="1"/>
      <c r="Q390" s="18"/>
    </row>
    <row r="391" spans="1:21">
      <c r="A391" s="16" t="s">
        <v>25</v>
      </c>
      <c r="B391" s="16" t="s">
        <v>579</v>
      </c>
      <c r="C391" s="16" t="s">
        <v>580</v>
      </c>
      <c r="D391" s="9" t="s">
        <v>193</v>
      </c>
      <c r="E391" s="10" t="s">
        <v>194</v>
      </c>
      <c r="F391" s="1"/>
      <c r="G391" s="97"/>
      <c r="H391" s="1"/>
      <c r="I391" s="1" t="s">
        <v>83</v>
      </c>
      <c r="J391" s="1">
        <v>3</v>
      </c>
      <c r="K391" s="1">
        <v>2</v>
      </c>
      <c r="L391" s="1">
        <v>3</v>
      </c>
      <c r="M391" s="1">
        <v>5</v>
      </c>
      <c r="N391" s="1" t="s">
        <v>80</v>
      </c>
      <c r="O391" s="11">
        <v>49</v>
      </c>
      <c r="P391" s="1" t="s">
        <v>87</v>
      </c>
      <c r="Q391" s="12">
        <f>O391*J391</f>
        <v>147</v>
      </c>
      <c r="R391" s="13">
        <f>Q391/18</f>
        <v>8.1666666666666661</v>
      </c>
      <c r="S391" s="14">
        <f>R391</f>
        <v>8.1666666666666661</v>
      </c>
      <c r="T391" s="13">
        <v>0</v>
      </c>
      <c r="U391" s="13">
        <f>S391+T391</f>
        <v>8.1666666666666661</v>
      </c>
    </row>
    <row r="392" spans="1:21">
      <c r="D392" s="9"/>
      <c r="E392" s="10" t="s">
        <v>195</v>
      </c>
      <c r="F392" s="1"/>
      <c r="G392" s="97">
        <v>1.5</v>
      </c>
      <c r="H392" s="120">
        <f>SUM(G392*F392)/100</f>
        <v>0</v>
      </c>
      <c r="I392" s="1"/>
      <c r="J392" s="1"/>
      <c r="K392" s="1"/>
      <c r="L392" s="1"/>
      <c r="M392" s="1"/>
      <c r="N392" s="1"/>
      <c r="O392" s="11"/>
      <c r="P392" s="1"/>
      <c r="Q392" s="18"/>
    </row>
    <row r="393" spans="1:21">
      <c r="A393" s="98" t="s">
        <v>25</v>
      </c>
      <c r="B393" s="98" t="s">
        <v>579</v>
      </c>
      <c r="C393" s="98" t="s">
        <v>580</v>
      </c>
      <c r="D393" s="99" t="s">
        <v>196</v>
      </c>
      <c r="E393" s="100" t="s">
        <v>197</v>
      </c>
      <c r="F393" s="1"/>
      <c r="G393" s="614">
        <v>1.5</v>
      </c>
      <c r="H393" s="1"/>
      <c r="I393" s="1" t="s">
        <v>83</v>
      </c>
      <c r="J393" s="1">
        <v>3</v>
      </c>
      <c r="K393" s="1">
        <v>2</v>
      </c>
      <c r="L393" s="1">
        <v>3</v>
      </c>
      <c r="M393" s="1">
        <v>5</v>
      </c>
      <c r="N393" s="1" t="s">
        <v>80</v>
      </c>
      <c r="O393" s="11">
        <v>45</v>
      </c>
      <c r="P393" s="1" t="s">
        <v>87</v>
      </c>
      <c r="Q393" s="12">
        <f>O393*J393</f>
        <v>135</v>
      </c>
      <c r="R393" s="13">
        <f>Q393/18</f>
        <v>7.5</v>
      </c>
      <c r="S393" s="14">
        <f>R393</f>
        <v>7.5</v>
      </c>
      <c r="T393" s="13">
        <v>0</v>
      </c>
      <c r="U393" s="13">
        <f>S393+T393</f>
        <v>7.5</v>
      </c>
    </row>
    <row r="394" spans="1:21">
      <c r="A394" s="98"/>
      <c r="B394" s="98"/>
      <c r="C394" s="98"/>
      <c r="D394" s="99"/>
      <c r="E394" s="100" t="s">
        <v>195</v>
      </c>
      <c r="F394" s="1">
        <v>33.33</v>
      </c>
      <c r="G394" s="614"/>
      <c r="H394" s="1">
        <f>SUM(G393*F394)/100</f>
        <v>0.49994999999999995</v>
      </c>
      <c r="I394" s="1"/>
      <c r="J394" s="1"/>
      <c r="K394" s="1"/>
      <c r="L394" s="1"/>
      <c r="M394" s="1"/>
      <c r="N394" s="1"/>
      <c r="O394" s="11"/>
      <c r="P394" s="1"/>
      <c r="Q394" s="18"/>
    </row>
    <row r="395" spans="1:21">
      <c r="A395" s="98"/>
      <c r="B395" s="98"/>
      <c r="C395" s="98"/>
      <c r="D395" s="99"/>
      <c r="E395" s="100" t="s">
        <v>49</v>
      </c>
      <c r="F395" s="1">
        <v>33.33</v>
      </c>
      <c r="G395" s="614"/>
      <c r="H395" s="97">
        <f>SUM(G393*F395)/100</f>
        <v>0.49994999999999995</v>
      </c>
      <c r="I395" s="1"/>
      <c r="J395" s="1"/>
      <c r="K395" s="1"/>
      <c r="L395" s="1"/>
      <c r="M395" s="1"/>
      <c r="N395" s="1"/>
      <c r="O395" s="11"/>
      <c r="P395" s="1"/>
      <c r="Q395" s="18"/>
    </row>
    <row r="396" spans="1:21">
      <c r="A396" s="98"/>
      <c r="B396" s="98"/>
      <c r="C396" s="98"/>
      <c r="D396" s="99"/>
      <c r="E396" s="100" t="s">
        <v>198</v>
      </c>
      <c r="F396" s="1">
        <v>33.33</v>
      </c>
      <c r="G396" s="614"/>
      <c r="H396" s="97">
        <f>SUM(G393*F396)/100</f>
        <v>0.49994999999999995</v>
      </c>
      <c r="I396" s="1"/>
      <c r="J396" s="1"/>
      <c r="K396" s="1"/>
      <c r="L396" s="1"/>
      <c r="M396" s="1"/>
      <c r="N396" s="1"/>
      <c r="O396" s="11"/>
      <c r="P396" s="1"/>
      <c r="Q396" s="18"/>
    </row>
    <row r="397" spans="1:21">
      <c r="A397" s="98" t="s">
        <v>25</v>
      </c>
      <c r="B397" s="98" t="s">
        <v>579</v>
      </c>
      <c r="C397" s="98" t="s">
        <v>580</v>
      </c>
      <c r="D397" s="99" t="s">
        <v>196</v>
      </c>
      <c r="E397" s="100" t="s">
        <v>197</v>
      </c>
      <c r="F397" s="1"/>
      <c r="G397" s="614"/>
      <c r="H397" s="1"/>
      <c r="I397" s="1" t="s">
        <v>83</v>
      </c>
      <c r="J397" s="1">
        <v>3</v>
      </c>
      <c r="K397" s="1">
        <v>2</v>
      </c>
      <c r="L397" s="1">
        <v>3</v>
      </c>
      <c r="M397" s="1">
        <v>5</v>
      </c>
      <c r="N397" s="1" t="s">
        <v>43</v>
      </c>
      <c r="O397" s="11">
        <v>63</v>
      </c>
      <c r="P397" s="1" t="s">
        <v>87</v>
      </c>
      <c r="Q397" s="12">
        <f>O397*J397</f>
        <v>189</v>
      </c>
      <c r="R397" s="13">
        <f>Q397/18</f>
        <v>10.5</v>
      </c>
      <c r="S397" s="14">
        <f>R397</f>
        <v>10.5</v>
      </c>
      <c r="T397" s="13">
        <v>0</v>
      </c>
      <c r="U397" s="13">
        <f>S397+T397</f>
        <v>10.5</v>
      </c>
    </row>
    <row r="398" spans="1:21">
      <c r="A398" s="98"/>
      <c r="B398" s="98"/>
      <c r="C398" s="98"/>
      <c r="D398" s="99"/>
      <c r="E398" s="100" t="s">
        <v>195</v>
      </c>
      <c r="F398" s="1"/>
      <c r="G398" s="614"/>
      <c r="H398" s="1"/>
      <c r="I398" s="1"/>
      <c r="J398" s="1"/>
      <c r="K398" s="1"/>
      <c r="L398" s="1"/>
      <c r="M398" s="1"/>
      <c r="N398" s="1"/>
      <c r="O398" s="11"/>
      <c r="P398" s="1"/>
      <c r="Q398" s="18"/>
    </row>
    <row r="399" spans="1:21">
      <c r="A399" s="98"/>
      <c r="B399" s="98"/>
      <c r="C399" s="98"/>
      <c r="D399" s="99"/>
      <c r="E399" s="100" t="s">
        <v>49</v>
      </c>
      <c r="F399" s="1"/>
      <c r="G399" s="614"/>
      <c r="H399" s="1"/>
      <c r="I399" s="1"/>
      <c r="J399" s="1"/>
      <c r="K399" s="1"/>
      <c r="L399" s="1"/>
      <c r="M399" s="1"/>
      <c r="N399" s="1"/>
      <c r="O399" s="11"/>
      <c r="P399" s="1"/>
      <c r="Q399" s="18"/>
    </row>
    <row r="400" spans="1:21">
      <c r="A400" s="98"/>
      <c r="B400" s="98"/>
      <c r="C400" s="98"/>
      <c r="D400" s="99"/>
      <c r="E400" s="100" t="s">
        <v>198</v>
      </c>
      <c r="F400" s="1"/>
      <c r="G400" s="614"/>
      <c r="H400" s="1"/>
      <c r="I400" s="1"/>
      <c r="J400" s="1"/>
      <c r="K400" s="1"/>
      <c r="L400" s="1"/>
      <c r="M400" s="1"/>
      <c r="N400" s="1"/>
      <c r="O400" s="11"/>
      <c r="P400" s="1"/>
      <c r="Q400" s="18"/>
    </row>
    <row r="401" spans="1:21">
      <c r="A401" s="16" t="s">
        <v>25</v>
      </c>
      <c r="B401" s="16" t="s">
        <v>579</v>
      </c>
      <c r="C401" s="16" t="s">
        <v>580</v>
      </c>
      <c r="D401" s="9" t="s">
        <v>199</v>
      </c>
      <c r="E401" s="260" t="s">
        <v>200</v>
      </c>
      <c r="F401" s="1"/>
      <c r="G401" s="614">
        <v>1.5</v>
      </c>
      <c r="H401" s="1"/>
      <c r="I401" s="1" t="s">
        <v>83</v>
      </c>
      <c r="J401" s="1">
        <v>3</v>
      </c>
      <c r="K401" s="1">
        <v>2</v>
      </c>
      <c r="L401" s="1">
        <v>3</v>
      </c>
      <c r="M401" s="1">
        <v>5</v>
      </c>
      <c r="N401" s="1" t="s">
        <v>80</v>
      </c>
      <c r="O401" s="11">
        <v>45</v>
      </c>
      <c r="P401" s="1" t="s">
        <v>87</v>
      </c>
      <c r="Q401" s="12">
        <f>O401*J401</f>
        <v>135</v>
      </c>
      <c r="R401" s="13">
        <f>Q401/18</f>
        <v>7.5</v>
      </c>
      <c r="S401" s="14">
        <f>R401</f>
        <v>7.5</v>
      </c>
      <c r="T401" s="13">
        <v>0</v>
      </c>
      <c r="U401" s="13">
        <f>S401+T401</f>
        <v>7.5</v>
      </c>
    </row>
    <row r="402" spans="1:21">
      <c r="D402" s="9"/>
      <c r="E402" s="271" t="s">
        <v>201</v>
      </c>
      <c r="F402" s="8">
        <v>33.33</v>
      </c>
      <c r="G402" s="614"/>
      <c r="H402" s="97">
        <f>SUM(G401*F402)/100</f>
        <v>0.49994999999999995</v>
      </c>
      <c r="I402" s="1"/>
      <c r="J402" s="1"/>
      <c r="K402" s="1"/>
      <c r="L402" s="1"/>
      <c r="M402" s="1"/>
      <c r="N402" s="1"/>
      <c r="O402" s="11"/>
      <c r="P402" s="1"/>
      <c r="Q402" s="18"/>
    </row>
    <row r="403" spans="1:21">
      <c r="D403" s="9"/>
      <c r="E403" s="260" t="s">
        <v>202</v>
      </c>
      <c r="F403" s="1">
        <v>33.33</v>
      </c>
      <c r="G403" s="614"/>
      <c r="H403" s="97">
        <f>SUM(G401*F403)/100</f>
        <v>0.49994999999999995</v>
      </c>
      <c r="I403" s="1"/>
      <c r="J403" s="1"/>
      <c r="K403" s="1"/>
      <c r="L403" s="1"/>
      <c r="M403" s="1"/>
      <c r="N403" s="1"/>
      <c r="O403" s="11"/>
      <c r="P403" s="1"/>
      <c r="Q403" s="18"/>
    </row>
    <row r="404" spans="1:21">
      <c r="D404" s="9"/>
      <c r="E404" s="10" t="s">
        <v>198</v>
      </c>
      <c r="F404" s="1">
        <v>33.33</v>
      </c>
      <c r="G404" s="614"/>
      <c r="H404" s="97">
        <f>SUM(G401*F404)/100</f>
        <v>0.49994999999999995</v>
      </c>
      <c r="I404" s="1"/>
      <c r="J404" s="1"/>
      <c r="K404" s="1"/>
      <c r="L404" s="1"/>
      <c r="M404" s="1"/>
      <c r="N404" s="1"/>
      <c r="O404" s="11"/>
      <c r="P404" s="1"/>
      <c r="Q404" s="18"/>
    </row>
    <row r="405" spans="1:21">
      <c r="A405" s="16" t="s">
        <v>25</v>
      </c>
      <c r="B405" s="16" t="s">
        <v>579</v>
      </c>
      <c r="C405" s="16" t="s">
        <v>580</v>
      </c>
      <c r="D405" s="9" t="s">
        <v>203</v>
      </c>
      <c r="E405" s="260" t="s">
        <v>204</v>
      </c>
      <c r="F405" s="1"/>
      <c r="G405" s="97"/>
      <c r="H405" s="1"/>
      <c r="I405" s="1" t="s">
        <v>83</v>
      </c>
      <c r="J405" s="1">
        <v>3</v>
      </c>
      <c r="K405" s="1">
        <v>2</v>
      </c>
      <c r="L405" s="1">
        <v>3</v>
      </c>
      <c r="M405" s="1">
        <v>5</v>
      </c>
      <c r="N405" s="1" t="s">
        <v>80</v>
      </c>
      <c r="O405" s="11">
        <v>16</v>
      </c>
      <c r="P405" s="1" t="s">
        <v>87</v>
      </c>
      <c r="Q405" s="12">
        <f>O405*J405</f>
        <v>48</v>
      </c>
      <c r="R405" s="13">
        <f>Q405/18</f>
        <v>2.6666666666666665</v>
      </c>
      <c r="S405" s="14">
        <f>R405</f>
        <v>2.6666666666666665</v>
      </c>
      <c r="T405" s="13">
        <v>0</v>
      </c>
      <c r="U405" s="13">
        <f>S405+T405</f>
        <v>2.6666666666666665</v>
      </c>
    </row>
    <row r="406" spans="1:21">
      <c r="D406" s="9"/>
      <c r="E406" s="260" t="s">
        <v>98</v>
      </c>
      <c r="F406" s="1">
        <v>100</v>
      </c>
      <c r="G406" s="97">
        <v>1.5</v>
      </c>
      <c r="H406" s="120">
        <f>SUM(G406*F406)/100</f>
        <v>1.5</v>
      </c>
      <c r="I406" s="1"/>
      <c r="J406" s="1"/>
      <c r="K406" s="1"/>
      <c r="L406" s="1"/>
      <c r="M406" s="1"/>
      <c r="N406" s="1"/>
      <c r="O406" s="11"/>
      <c r="P406" s="1"/>
      <c r="Q406" s="18"/>
    </row>
    <row r="407" spans="1:21">
      <c r="A407" s="16" t="s">
        <v>25</v>
      </c>
      <c r="B407" s="16" t="s">
        <v>579</v>
      </c>
      <c r="C407" s="16" t="s">
        <v>580</v>
      </c>
      <c r="D407" s="9" t="s">
        <v>205</v>
      </c>
      <c r="E407" s="10" t="s">
        <v>206</v>
      </c>
      <c r="F407" s="1"/>
      <c r="G407" s="97"/>
      <c r="H407" s="1"/>
      <c r="I407" s="1" t="s">
        <v>23</v>
      </c>
      <c r="J407" s="1">
        <v>3</v>
      </c>
      <c r="K407" s="1">
        <v>3</v>
      </c>
      <c r="L407" s="1">
        <v>0</v>
      </c>
      <c r="M407" s="1">
        <v>6</v>
      </c>
      <c r="N407" s="1" t="s">
        <v>80</v>
      </c>
      <c r="O407" s="11">
        <v>22</v>
      </c>
      <c r="P407" s="1" t="s">
        <v>87</v>
      </c>
      <c r="Q407" s="12">
        <f>O407*J407</f>
        <v>66</v>
      </c>
      <c r="R407" s="13">
        <f>Q407/18</f>
        <v>3.6666666666666665</v>
      </c>
      <c r="S407" s="14">
        <f>R407</f>
        <v>3.6666666666666665</v>
      </c>
      <c r="T407" s="13">
        <v>0</v>
      </c>
      <c r="U407" s="13">
        <f>S407+T407</f>
        <v>3.6666666666666665</v>
      </c>
    </row>
    <row r="408" spans="1:21">
      <c r="D408" s="9"/>
      <c r="E408" s="7" t="s">
        <v>201</v>
      </c>
      <c r="F408" s="8">
        <v>100</v>
      </c>
      <c r="G408" s="8">
        <v>1</v>
      </c>
      <c r="H408" s="120">
        <f>SUM(G408*F408)/100</f>
        <v>1</v>
      </c>
      <c r="I408" s="1"/>
      <c r="J408" s="1"/>
      <c r="K408" s="1"/>
      <c r="L408" s="1"/>
      <c r="M408" s="1"/>
      <c r="N408" s="1"/>
      <c r="O408" s="11"/>
      <c r="P408" s="1"/>
      <c r="Q408" s="18"/>
    </row>
    <row r="409" spans="1:21">
      <c r="A409" s="16" t="s">
        <v>25</v>
      </c>
      <c r="B409" s="16" t="s">
        <v>579</v>
      </c>
      <c r="C409" s="16" t="s">
        <v>580</v>
      </c>
      <c r="D409" s="9" t="s">
        <v>207</v>
      </c>
      <c r="E409" s="10" t="s">
        <v>208</v>
      </c>
      <c r="F409" s="1"/>
      <c r="G409" s="97"/>
      <c r="H409" s="1"/>
      <c r="I409" s="1" t="s">
        <v>83</v>
      </c>
      <c r="J409" s="1">
        <v>3</v>
      </c>
      <c r="K409" s="1">
        <v>2</v>
      </c>
      <c r="L409" s="1">
        <v>3</v>
      </c>
      <c r="M409" s="1">
        <v>5</v>
      </c>
      <c r="N409" s="1" t="s">
        <v>80</v>
      </c>
      <c r="O409" s="11">
        <v>17</v>
      </c>
      <c r="P409" s="1" t="s">
        <v>87</v>
      </c>
      <c r="Q409" s="12">
        <f>O409*J409</f>
        <v>51</v>
      </c>
      <c r="R409" s="13">
        <f>Q409/18</f>
        <v>2.8333333333333335</v>
      </c>
      <c r="S409" s="14">
        <f>R409</f>
        <v>2.8333333333333335</v>
      </c>
      <c r="T409" s="13">
        <v>0</v>
      </c>
      <c r="U409" s="13">
        <f>S409+T409</f>
        <v>2.8333333333333335</v>
      </c>
    </row>
    <row r="410" spans="1:21">
      <c r="D410" s="9"/>
      <c r="E410" s="10" t="s">
        <v>209</v>
      </c>
      <c r="F410" s="1">
        <v>100</v>
      </c>
      <c r="G410" s="97">
        <v>1.5</v>
      </c>
      <c r="H410" s="120">
        <f>SUM(G410*F410)/100</f>
        <v>1.5</v>
      </c>
      <c r="I410" s="1"/>
      <c r="J410" s="1"/>
      <c r="K410" s="1"/>
      <c r="L410" s="1"/>
      <c r="M410" s="1"/>
      <c r="N410" s="1"/>
      <c r="O410" s="11"/>
      <c r="P410" s="1"/>
      <c r="Q410" s="18"/>
    </row>
    <row r="411" spans="1:21">
      <c r="A411" s="16" t="s">
        <v>25</v>
      </c>
      <c r="B411" s="16" t="s">
        <v>579</v>
      </c>
      <c r="C411" s="16" t="s">
        <v>580</v>
      </c>
      <c r="D411" s="9" t="s">
        <v>210</v>
      </c>
      <c r="E411" s="260" t="s">
        <v>211</v>
      </c>
      <c r="F411" s="1"/>
      <c r="G411" s="97"/>
      <c r="H411" s="1"/>
      <c r="I411" s="1" t="s">
        <v>83</v>
      </c>
      <c r="J411" s="1">
        <v>3</v>
      </c>
      <c r="K411" s="1">
        <v>2</v>
      </c>
      <c r="L411" s="1">
        <v>3</v>
      </c>
      <c r="M411" s="1">
        <v>5</v>
      </c>
      <c r="N411" s="1" t="s">
        <v>80</v>
      </c>
      <c r="O411" s="11">
        <v>85</v>
      </c>
      <c r="P411" s="1" t="s">
        <v>87</v>
      </c>
      <c r="Q411" s="12">
        <f>O411*J411</f>
        <v>255</v>
      </c>
      <c r="R411" s="13">
        <f>Q411/18</f>
        <v>14.166666666666666</v>
      </c>
      <c r="S411" s="14">
        <f>R411</f>
        <v>14.166666666666666</v>
      </c>
      <c r="T411" s="13">
        <v>0</v>
      </c>
      <c r="U411" s="13">
        <f>S411+T411</f>
        <v>14.166666666666666</v>
      </c>
    </row>
    <row r="412" spans="1:21">
      <c r="D412" s="9"/>
      <c r="E412" s="260" t="s">
        <v>191</v>
      </c>
      <c r="F412" s="1">
        <v>100</v>
      </c>
      <c r="G412" s="97">
        <v>1.5</v>
      </c>
      <c r="H412" s="120">
        <f>SUM(G412*F412)/100</f>
        <v>1.5</v>
      </c>
      <c r="I412" s="1"/>
      <c r="J412" s="1"/>
      <c r="K412" s="1"/>
      <c r="L412" s="1"/>
      <c r="M412" s="1"/>
      <c r="N412" s="1"/>
      <c r="O412" s="11"/>
      <c r="P412" s="1"/>
      <c r="Q412" s="18"/>
    </row>
    <row r="413" spans="1:21">
      <c r="A413" s="16" t="s">
        <v>25</v>
      </c>
      <c r="B413" s="16" t="s">
        <v>579</v>
      </c>
      <c r="C413" s="16" t="s">
        <v>580</v>
      </c>
      <c r="D413" s="9" t="s">
        <v>212</v>
      </c>
      <c r="E413" s="260" t="s">
        <v>213</v>
      </c>
      <c r="F413" s="1"/>
      <c r="G413" s="97"/>
      <c r="H413" s="1"/>
      <c r="I413" s="1" t="s">
        <v>83</v>
      </c>
      <c r="J413" s="1">
        <v>3</v>
      </c>
      <c r="K413" s="1">
        <v>2</v>
      </c>
      <c r="L413" s="1">
        <v>3</v>
      </c>
      <c r="M413" s="1">
        <v>5</v>
      </c>
      <c r="N413" s="1" t="s">
        <v>80</v>
      </c>
      <c r="O413" s="11">
        <v>4</v>
      </c>
      <c r="P413" s="1" t="s">
        <v>87</v>
      </c>
      <c r="Q413" s="12">
        <f>O413*J413</f>
        <v>12</v>
      </c>
      <c r="R413" s="13">
        <f>Q413/18</f>
        <v>0.66666666666666663</v>
      </c>
      <c r="S413" s="14">
        <f>R413</f>
        <v>0.66666666666666663</v>
      </c>
      <c r="T413" s="13">
        <v>0</v>
      </c>
      <c r="U413" s="13">
        <f>S413+T413</f>
        <v>0.66666666666666663</v>
      </c>
    </row>
    <row r="414" spans="1:21">
      <c r="D414" s="9"/>
      <c r="E414" s="260" t="s">
        <v>202</v>
      </c>
      <c r="F414" s="1">
        <v>100</v>
      </c>
      <c r="G414" s="97">
        <v>1.5</v>
      </c>
      <c r="H414" s="120">
        <f>SUM(G414*F414)/100</f>
        <v>1.5</v>
      </c>
      <c r="I414" s="1"/>
      <c r="J414" s="1"/>
      <c r="K414" s="1"/>
      <c r="L414" s="1"/>
      <c r="M414" s="1"/>
      <c r="N414" s="1"/>
      <c r="O414" s="11"/>
      <c r="P414" s="1"/>
      <c r="Q414" s="18"/>
    </row>
    <row r="415" spans="1:21">
      <c r="A415" s="16" t="s">
        <v>25</v>
      </c>
      <c r="B415" s="16" t="s">
        <v>579</v>
      </c>
      <c r="C415" s="16" t="s">
        <v>580</v>
      </c>
      <c r="D415" s="9" t="s">
        <v>214</v>
      </c>
      <c r="E415" s="10" t="s">
        <v>215</v>
      </c>
      <c r="F415" s="1"/>
      <c r="G415" s="97"/>
      <c r="H415" s="1"/>
      <c r="I415" s="1" t="s">
        <v>83</v>
      </c>
      <c r="J415" s="1">
        <v>3</v>
      </c>
      <c r="K415" s="1">
        <v>2</v>
      </c>
      <c r="L415" s="1">
        <v>3</v>
      </c>
      <c r="M415" s="1">
        <v>5</v>
      </c>
      <c r="N415" s="1" t="s">
        <v>80</v>
      </c>
      <c r="O415" s="11">
        <v>6</v>
      </c>
      <c r="P415" s="1" t="s">
        <v>87</v>
      </c>
      <c r="Q415" s="12">
        <f>O415*J415</f>
        <v>18</v>
      </c>
      <c r="R415" s="13">
        <f>Q415/18</f>
        <v>1</v>
      </c>
      <c r="S415" s="14">
        <f>R415</f>
        <v>1</v>
      </c>
      <c r="T415" s="13">
        <v>0</v>
      </c>
      <c r="U415" s="13">
        <f>S415+T415</f>
        <v>1</v>
      </c>
    </row>
    <row r="416" spans="1:21">
      <c r="D416" s="9"/>
      <c r="E416" s="7" t="s">
        <v>201</v>
      </c>
      <c r="F416" s="8">
        <v>100</v>
      </c>
      <c r="G416" s="97">
        <v>1.5</v>
      </c>
      <c r="H416" s="120">
        <f>SUM(G416*F416)/100</f>
        <v>1.5</v>
      </c>
      <c r="I416" s="1"/>
      <c r="J416" s="1"/>
      <c r="K416" s="1"/>
      <c r="L416" s="1"/>
      <c r="M416" s="1"/>
      <c r="N416" s="1"/>
      <c r="O416" s="11"/>
      <c r="P416" s="1"/>
      <c r="Q416" s="18"/>
    </row>
    <row r="417" spans="1:21">
      <c r="A417" s="16" t="s">
        <v>25</v>
      </c>
      <c r="B417" s="16" t="s">
        <v>579</v>
      </c>
      <c r="C417" s="16" t="s">
        <v>580</v>
      </c>
      <c r="D417" s="9" t="s">
        <v>216</v>
      </c>
      <c r="E417" s="10" t="s">
        <v>217</v>
      </c>
      <c r="F417" s="1"/>
      <c r="G417" s="97"/>
      <c r="H417" s="1"/>
      <c r="I417" s="1" t="s">
        <v>83</v>
      </c>
      <c r="J417" s="1">
        <v>3</v>
      </c>
      <c r="K417" s="1">
        <v>2</v>
      </c>
      <c r="L417" s="1">
        <v>3</v>
      </c>
      <c r="M417" s="1">
        <v>5</v>
      </c>
      <c r="N417" s="1" t="s">
        <v>80</v>
      </c>
      <c r="O417" s="11">
        <v>63</v>
      </c>
      <c r="P417" s="1" t="s">
        <v>87</v>
      </c>
      <c r="Q417" s="12">
        <f>O417*J417</f>
        <v>189</v>
      </c>
      <c r="R417" s="13">
        <f>Q417/18</f>
        <v>10.5</v>
      </c>
      <c r="S417" s="14">
        <f>R417</f>
        <v>10.5</v>
      </c>
      <c r="T417" s="13">
        <v>0</v>
      </c>
      <c r="U417" s="13">
        <f>S417+T417</f>
        <v>10.5</v>
      </c>
    </row>
    <row r="418" spans="1:21">
      <c r="D418" s="9"/>
      <c r="E418" s="10" t="s">
        <v>218</v>
      </c>
      <c r="F418" s="1"/>
      <c r="G418" s="97"/>
      <c r="H418" s="1"/>
      <c r="I418" s="1"/>
      <c r="J418" s="1"/>
      <c r="K418" s="1"/>
      <c r="L418" s="1"/>
      <c r="M418" s="1"/>
      <c r="N418" s="1"/>
      <c r="O418" s="11"/>
      <c r="P418" s="1"/>
      <c r="Q418" s="18"/>
    </row>
    <row r="419" spans="1:21">
      <c r="D419" s="9"/>
      <c r="E419" s="10" t="s">
        <v>49</v>
      </c>
      <c r="F419" s="1">
        <v>100</v>
      </c>
      <c r="G419" s="97">
        <v>1.5</v>
      </c>
      <c r="H419" s="120">
        <f>SUM(G419*F419)/100</f>
        <v>1.5</v>
      </c>
      <c r="I419" s="1"/>
      <c r="J419" s="1"/>
      <c r="K419" s="1"/>
      <c r="L419" s="1"/>
      <c r="M419" s="1"/>
      <c r="N419" s="1"/>
      <c r="O419" s="11"/>
      <c r="P419" s="1"/>
      <c r="Q419" s="18"/>
    </row>
    <row r="420" spans="1:21">
      <c r="A420" s="101" t="s">
        <v>25</v>
      </c>
      <c r="B420" s="101" t="s">
        <v>579</v>
      </c>
      <c r="C420" s="101" t="s">
        <v>580</v>
      </c>
      <c r="D420" s="102" t="s">
        <v>219</v>
      </c>
      <c r="E420" s="267" t="s">
        <v>220</v>
      </c>
      <c r="F420" s="1"/>
      <c r="G420" s="614">
        <v>1</v>
      </c>
      <c r="H420" s="1"/>
      <c r="I420" s="1" t="s">
        <v>221</v>
      </c>
      <c r="J420" s="1">
        <v>3</v>
      </c>
      <c r="K420" s="1">
        <v>0</v>
      </c>
      <c r="L420" s="1">
        <v>9</v>
      </c>
      <c r="M420" s="1">
        <v>0</v>
      </c>
      <c r="N420" s="1" t="s">
        <v>80</v>
      </c>
      <c r="O420" s="11">
        <v>3</v>
      </c>
      <c r="P420" s="1" t="s">
        <v>87</v>
      </c>
      <c r="Q420" s="12">
        <f>O420*J420</f>
        <v>9</v>
      </c>
      <c r="R420" s="13">
        <f>Q420/18</f>
        <v>0.5</v>
      </c>
      <c r="S420" s="14">
        <f>R420</f>
        <v>0.5</v>
      </c>
      <c r="T420" s="13">
        <v>0</v>
      </c>
      <c r="U420" s="13">
        <f>S420+T420</f>
        <v>0.5</v>
      </c>
    </row>
    <row r="421" spans="1:21">
      <c r="A421" s="101"/>
      <c r="B421" s="101"/>
      <c r="C421" s="101"/>
      <c r="D421" s="102"/>
      <c r="E421" s="267" t="s">
        <v>98</v>
      </c>
      <c r="F421" s="1">
        <v>14.29</v>
      </c>
      <c r="G421" s="614"/>
      <c r="H421" s="1">
        <f>SUM(G420*F421)/100</f>
        <v>0.1429</v>
      </c>
      <c r="I421" s="1"/>
      <c r="J421" s="1"/>
      <c r="K421" s="1"/>
      <c r="L421" s="1"/>
      <c r="M421" s="1"/>
      <c r="N421" s="1"/>
      <c r="O421" s="11"/>
      <c r="P421" s="1"/>
      <c r="Q421" s="18"/>
    </row>
    <row r="422" spans="1:21">
      <c r="A422" s="101" t="s">
        <v>25</v>
      </c>
      <c r="B422" s="101" t="s">
        <v>579</v>
      </c>
      <c r="C422" s="101" t="s">
        <v>580</v>
      </c>
      <c r="D422" s="102" t="s">
        <v>219</v>
      </c>
      <c r="E422" s="103" t="s">
        <v>220</v>
      </c>
      <c r="F422" s="1"/>
      <c r="G422" s="614"/>
      <c r="H422" s="1"/>
      <c r="I422" s="1" t="s">
        <v>221</v>
      </c>
      <c r="J422" s="1">
        <v>3</v>
      </c>
      <c r="K422" s="1">
        <v>0</v>
      </c>
      <c r="L422" s="1">
        <v>9</v>
      </c>
      <c r="M422" s="1">
        <v>0</v>
      </c>
      <c r="N422" s="1" t="s">
        <v>43</v>
      </c>
      <c r="O422" s="11">
        <v>5</v>
      </c>
      <c r="P422" s="1" t="s">
        <v>87</v>
      </c>
      <c r="Q422" s="12">
        <f>O422*J422</f>
        <v>15</v>
      </c>
      <c r="R422" s="13">
        <f>Q422/18</f>
        <v>0.83333333333333337</v>
      </c>
      <c r="S422" s="14">
        <f>R422</f>
        <v>0.83333333333333337</v>
      </c>
      <c r="T422" s="13">
        <v>0</v>
      </c>
      <c r="U422" s="13">
        <f>S422+T422</f>
        <v>0.83333333333333337</v>
      </c>
    </row>
    <row r="423" spans="1:21">
      <c r="A423" s="101"/>
      <c r="B423" s="101"/>
      <c r="C423" s="101"/>
      <c r="D423" s="102"/>
      <c r="E423" s="104" t="s">
        <v>201</v>
      </c>
      <c r="F423" s="97">
        <v>14.29</v>
      </c>
      <c r="G423" s="614"/>
      <c r="H423" s="97">
        <f>SUM(G420*F423)/100</f>
        <v>0.1429</v>
      </c>
      <c r="I423" s="1"/>
      <c r="J423" s="1"/>
      <c r="K423" s="1"/>
      <c r="L423" s="1"/>
      <c r="M423" s="1"/>
      <c r="N423" s="1"/>
      <c r="O423" s="11"/>
      <c r="P423" s="1"/>
      <c r="Q423" s="18"/>
    </row>
    <row r="424" spans="1:21">
      <c r="A424" s="101" t="s">
        <v>25</v>
      </c>
      <c r="B424" s="101" t="s">
        <v>579</v>
      </c>
      <c r="C424" s="101" t="s">
        <v>580</v>
      </c>
      <c r="D424" s="102" t="s">
        <v>219</v>
      </c>
      <c r="E424" s="267" t="s">
        <v>220</v>
      </c>
      <c r="F424" s="1"/>
      <c r="G424" s="614"/>
      <c r="H424" s="1"/>
      <c r="I424" s="1" t="s">
        <v>221</v>
      </c>
      <c r="J424" s="1">
        <v>3</v>
      </c>
      <c r="K424" s="1">
        <v>0</v>
      </c>
      <c r="L424" s="1">
        <v>9</v>
      </c>
      <c r="M424" s="1">
        <v>0</v>
      </c>
      <c r="N424" s="1" t="s">
        <v>55</v>
      </c>
      <c r="O424" s="11">
        <v>30</v>
      </c>
      <c r="P424" s="1" t="s">
        <v>87</v>
      </c>
      <c r="Q424" s="12">
        <f>O424*J424</f>
        <v>90</v>
      </c>
      <c r="R424" s="13">
        <f>Q424/18</f>
        <v>5</v>
      </c>
      <c r="S424" s="14">
        <f>R424</f>
        <v>5</v>
      </c>
      <c r="T424" s="13">
        <v>0</v>
      </c>
      <c r="U424" s="13">
        <f>S424+T424</f>
        <v>5</v>
      </c>
    </row>
    <row r="425" spans="1:21">
      <c r="A425" s="101"/>
      <c r="B425" s="101"/>
      <c r="C425" s="101"/>
      <c r="D425" s="102"/>
      <c r="E425" s="267" t="s">
        <v>191</v>
      </c>
      <c r="F425" s="97">
        <v>14.29</v>
      </c>
      <c r="G425" s="614"/>
      <c r="H425" s="97">
        <f>SUM(G420*F425)/100</f>
        <v>0.1429</v>
      </c>
      <c r="I425" s="1"/>
      <c r="J425" s="1"/>
      <c r="K425" s="1"/>
      <c r="L425" s="1"/>
      <c r="M425" s="1"/>
      <c r="N425" s="1"/>
      <c r="O425" s="11"/>
      <c r="P425" s="1"/>
      <c r="Q425" s="18"/>
    </row>
    <row r="426" spans="1:21">
      <c r="A426" s="101" t="s">
        <v>25</v>
      </c>
      <c r="B426" s="101" t="s">
        <v>579</v>
      </c>
      <c r="C426" s="101" t="s">
        <v>580</v>
      </c>
      <c r="D426" s="102" t="s">
        <v>219</v>
      </c>
      <c r="E426" s="103" t="s">
        <v>220</v>
      </c>
      <c r="F426" s="1"/>
      <c r="G426" s="614"/>
      <c r="H426" s="1"/>
      <c r="I426" s="1" t="s">
        <v>221</v>
      </c>
      <c r="J426" s="1">
        <v>3</v>
      </c>
      <c r="K426" s="1">
        <v>0</v>
      </c>
      <c r="L426" s="1">
        <v>9</v>
      </c>
      <c r="M426" s="1">
        <v>0</v>
      </c>
      <c r="N426" s="1" t="s">
        <v>178</v>
      </c>
      <c r="O426" s="11">
        <v>5</v>
      </c>
      <c r="P426" s="1" t="s">
        <v>87</v>
      </c>
      <c r="Q426" s="12">
        <f>O426*J426</f>
        <v>15</v>
      </c>
      <c r="R426" s="13">
        <f>Q426/18</f>
        <v>0.83333333333333337</v>
      </c>
      <c r="S426" s="14">
        <f>R426</f>
        <v>0.83333333333333337</v>
      </c>
      <c r="T426" s="13">
        <v>0</v>
      </c>
      <c r="U426" s="13">
        <f>S426+T426</f>
        <v>0.83333333333333337</v>
      </c>
    </row>
    <row r="427" spans="1:21">
      <c r="A427" s="101"/>
      <c r="B427" s="101"/>
      <c r="C427" s="101"/>
      <c r="D427" s="102"/>
      <c r="E427" s="103" t="s">
        <v>198</v>
      </c>
      <c r="F427" s="97">
        <v>14.29</v>
      </c>
      <c r="G427" s="614"/>
      <c r="H427" s="97">
        <f>SUM(G420*F427)/100</f>
        <v>0.1429</v>
      </c>
      <c r="I427" s="1"/>
      <c r="J427" s="1"/>
      <c r="K427" s="1"/>
      <c r="L427" s="1"/>
      <c r="M427" s="1"/>
      <c r="N427" s="1"/>
      <c r="O427" s="11"/>
      <c r="P427" s="1"/>
      <c r="Q427" s="18"/>
    </row>
    <row r="428" spans="1:21">
      <c r="A428" s="101" t="s">
        <v>25</v>
      </c>
      <c r="B428" s="101" t="s">
        <v>579</v>
      </c>
      <c r="C428" s="101" t="s">
        <v>580</v>
      </c>
      <c r="D428" s="102" t="s">
        <v>219</v>
      </c>
      <c r="E428" s="103" t="s">
        <v>220</v>
      </c>
      <c r="F428" s="1"/>
      <c r="G428" s="614"/>
      <c r="H428" s="1"/>
      <c r="I428" s="1" t="s">
        <v>221</v>
      </c>
      <c r="J428" s="1">
        <v>3</v>
      </c>
      <c r="K428" s="1">
        <v>0</v>
      </c>
      <c r="L428" s="1">
        <v>9</v>
      </c>
      <c r="M428" s="1">
        <v>0</v>
      </c>
      <c r="N428" s="1" t="s">
        <v>179</v>
      </c>
      <c r="O428" s="11">
        <v>10</v>
      </c>
      <c r="P428" s="1" t="s">
        <v>87</v>
      </c>
      <c r="Q428" s="12">
        <f>O428*J428</f>
        <v>30</v>
      </c>
      <c r="R428" s="13">
        <f>Q428/18</f>
        <v>1.6666666666666667</v>
      </c>
      <c r="S428" s="14">
        <f>R428</f>
        <v>1.6666666666666667</v>
      </c>
      <c r="T428" s="13">
        <v>0</v>
      </c>
      <c r="U428" s="13">
        <f>S428+T428</f>
        <v>1.6666666666666667</v>
      </c>
    </row>
    <row r="429" spans="1:21">
      <c r="A429" s="101"/>
      <c r="B429" s="101"/>
      <c r="C429" s="101"/>
      <c r="D429" s="102"/>
      <c r="E429" s="103" t="s">
        <v>195</v>
      </c>
      <c r="F429" s="97">
        <v>14.29</v>
      </c>
      <c r="G429" s="614"/>
      <c r="H429" s="97">
        <f>SUM(G420*F429)/100</f>
        <v>0.1429</v>
      </c>
      <c r="I429" s="1"/>
      <c r="J429" s="1"/>
      <c r="K429" s="1"/>
      <c r="L429" s="1"/>
      <c r="M429" s="1"/>
      <c r="N429" s="1"/>
      <c r="O429" s="11"/>
      <c r="P429" s="1"/>
      <c r="Q429" s="18"/>
    </row>
    <row r="430" spans="1:21">
      <c r="A430" s="101" t="s">
        <v>25</v>
      </c>
      <c r="B430" s="101" t="s">
        <v>579</v>
      </c>
      <c r="C430" s="101" t="s">
        <v>580</v>
      </c>
      <c r="D430" s="102" t="s">
        <v>219</v>
      </c>
      <c r="E430" s="103" t="s">
        <v>220</v>
      </c>
      <c r="F430" s="1"/>
      <c r="G430" s="614"/>
      <c r="H430" s="1"/>
      <c r="I430" s="1" t="s">
        <v>221</v>
      </c>
      <c r="J430" s="1">
        <v>3</v>
      </c>
      <c r="K430" s="1">
        <v>0</v>
      </c>
      <c r="L430" s="1">
        <v>9</v>
      </c>
      <c r="M430" s="1">
        <v>0</v>
      </c>
      <c r="N430" s="1" t="s">
        <v>185</v>
      </c>
      <c r="O430" s="11">
        <v>10</v>
      </c>
      <c r="P430" s="1" t="s">
        <v>87</v>
      </c>
      <c r="Q430" s="12">
        <f>O430*J430</f>
        <v>30</v>
      </c>
      <c r="R430" s="13">
        <f>Q430/18</f>
        <v>1.6666666666666667</v>
      </c>
      <c r="S430" s="14">
        <f>R430</f>
        <v>1.6666666666666667</v>
      </c>
      <c r="T430" s="13">
        <v>0</v>
      </c>
      <c r="U430" s="13">
        <f>S430+T430</f>
        <v>1.6666666666666667</v>
      </c>
    </row>
    <row r="431" spans="1:21">
      <c r="A431" s="101"/>
      <c r="B431" s="101"/>
      <c r="C431" s="101"/>
      <c r="D431" s="102"/>
      <c r="E431" s="103" t="s">
        <v>49</v>
      </c>
      <c r="F431" s="97">
        <v>14.29</v>
      </c>
      <c r="G431" s="614"/>
      <c r="H431" s="97">
        <f>SUM(G420*F431)/100</f>
        <v>0.1429</v>
      </c>
      <c r="I431" s="1"/>
      <c r="J431" s="1"/>
      <c r="K431" s="1"/>
      <c r="L431" s="1"/>
      <c r="M431" s="1"/>
      <c r="N431" s="1"/>
      <c r="O431" s="11"/>
      <c r="P431" s="1"/>
      <c r="Q431" s="18"/>
    </row>
    <row r="432" spans="1:21">
      <c r="A432" s="101" t="s">
        <v>25</v>
      </c>
      <c r="B432" s="101" t="s">
        <v>579</v>
      </c>
      <c r="C432" s="101" t="s">
        <v>580</v>
      </c>
      <c r="D432" s="102" t="s">
        <v>219</v>
      </c>
      <c r="E432" s="103" t="s">
        <v>220</v>
      </c>
      <c r="F432" s="1"/>
      <c r="G432" s="614"/>
      <c r="H432" s="1"/>
      <c r="I432" s="1" t="s">
        <v>221</v>
      </c>
      <c r="J432" s="1">
        <v>3</v>
      </c>
      <c r="K432" s="1">
        <v>0</v>
      </c>
      <c r="L432" s="1">
        <v>9</v>
      </c>
      <c r="M432" s="1">
        <v>0</v>
      </c>
      <c r="N432" s="1" t="s">
        <v>186</v>
      </c>
      <c r="O432" s="11">
        <v>8</v>
      </c>
      <c r="P432" s="1" t="s">
        <v>87</v>
      </c>
      <c r="Q432" s="12">
        <f>O432*J432</f>
        <v>24</v>
      </c>
      <c r="R432" s="13">
        <f>Q432/18</f>
        <v>1.3333333333333333</v>
      </c>
      <c r="S432" s="14">
        <f>R432</f>
        <v>1.3333333333333333</v>
      </c>
      <c r="T432" s="13">
        <v>0</v>
      </c>
      <c r="U432" s="13">
        <f>S432+T432</f>
        <v>1.3333333333333333</v>
      </c>
    </row>
    <row r="433" spans="1:21">
      <c r="A433" s="101"/>
      <c r="B433" s="101"/>
      <c r="C433" s="101"/>
      <c r="D433" s="102"/>
      <c r="E433" s="103" t="s">
        <v>209</v>
      </c>
      <c r="F433" s="97">
        <v>14.29</v>
      </c>
      <c r="G433" s="614"/>
      <c r="H433" s="97">
        <f>SUM(G420*F433)/100</f>
        <v>0.1429</v>
      </c>
      <c r="I433" s="1"/>
      <c r="J433" s="1"/>
      <c r="K433" s="1"/>
      <c r="L433" s="1"/>
      <c r="M433" s="1"/>
      <c r="N433" s="1"/>
      <c r="O433" s="11"/>
      <c r="P433" s="1"/>
      <c r="Q433" s="18"/>
    </row>
    <row r="434" spans="1:21">
      <c r="A434" s="16" t="s">
        <v>25</v>
      </c>
      <c r="B434" s="16" t="s">
        <v>579</v>
      </c>
      <c r="C434" s="16" t="s">
        <v>580</v>
      </c>
      <c r="D434" s="9" t="s">
        <v>222</v>
      </c>
      <c r="E434" s="10" t="s">
        <v>223</v>
      </c>
      <c r="F434" s="1"/>
      <c r="G434" s="97"/>
      <c r="H434" s="1"/>
      <c r="I434" s="1" t="s">
        <v>83</v>
      </c>
      <c r="J434" s="1">
        <v>3</v>
      </c>
      <c r="K434" s="1">
        <v>2</v>
      </c>
      <c r="L434" s="1">
        <v>3</v>
      </c>
      <c r="M434" s="1">
        <v>5</v>
      </c>
      <c r="N434" s="1" t="s">
        <v>80</v>
      </c>
      <c r="O434" s="11">
        <v>25</v>
      </c>
      <c r="P434" s="1" t="s">
        <v>87</v>
      </c>
      <c r="Q434" s="12">
        <f>O434*J434</f>
        <v>75</v>
      </c>
      <c r="R434" s="13">
        <f>Q434/18</f>
        <v>4.166666666666667</v>
      </c>
      <c r="S434" s="14">
        <f>R434</f>
        <v>4.166666666666667</v>
      </c>
      <c r="T434" s="13">
        <v>0</v>
      </c>
      <c r="U434" s="13">
        <f>S434+T434</f>
        <v>4.166666666666667</v>
      </c>
    </row>
    <row r="435" spans="1:21">
      <c r="D435" s="9"/>
      <c r="E435" s="10" t="s">
        <v>224</v>
      </c>
      <c r="F435" s="1">
        <v>100</v>
      </c>
      <c r="G435" s="97">
        <v>1.5</v>
      </c>
      <c r="H435" s="120">
        <f>SUM(G435*F435)/100</f>
        <v>1.5</v>
      </c>
      <c r="I435" s="1"/>
      <c r="J435" s="1"/>
      <c r="K435" s="1"/>
      <c r="L435" s="1"/>
      <c r="M435" s="1"/>
      <c r="N435" s="1"/>
      <c r="O435" s="11"/>
      <c r="P435" s="1"/>
      <c r="Q435" s="18"/>
    </row>
    <row r="436" spans="1:21">
      <c r="A436" s="16" t="s">
        <v>25</v>
      </c>
      <c r="B436" s="16" t="s">
        <v>579</v>
      </c>
      <c r="C436" s="16" t="s">
        <v>580</v>
      </c>
      <c r="D436" s="9" t="s">
        <v>225</v>
      </c>
      <c r="E436" s="10" t="s">
        <v>226</v>
      </c>
      <c r="F436" s="1"/>
      <c r="G436" s="97"/>
      <c r="H436" s="1"/>
      <c r="I436" s="1" t="s">
        <v>83</v>
      </c>
      <c r="J436" s="1">
        <v>3</v>
      </c>
      <c r="K436" s="1">
        <v>2</v>
      </c>
      <c r="L436" s="1">
        <v>3</v>
      </c>
      <c r="M436" s="1">
        <v>5</v>
      </c>
      <c r="N436" s="1" t="s">
        <v>80</v>
      </c>
      <c r="O436" s="11">
        <v>25</v>
      </c>
      <c r="P436" s="1" t="s">
        <v>87</v>
      </c>
      <c r="Q436" s="12">
        <f>O436*J436</f>
        <v>75</v>
      </c>
      <c r="R436" s="13">
        <f>Q436/18</f>
        <v>4.166666666666667</v>
      </c>
      <c r="S436" s="14">
        <f>R436</f>
        <v>4.166666666666667</v>
      </c>
      <c r="T436" s="13">
        <v>0</v>
      </c>
      <c r="U436" s="13">
        <f>S436+T436</f>
        <v>4.166666666666667</v>
      </c>
    </row>
    <row r="437" spans="1:21">
      <c r="D437" s="9"/>
      <c r="E437" s="10" t="s">
        <v>175</v>
      </c>
      <c r="F437" s="1">
        <v>100</v>
      </c>
      <c r="G437" s="97">
        <v>1.5</v>
      </c>
      <c r="H437" s="120">
        <f>SUM(G437*F437)/100</f>
        <v>1.5</v>
      </c>
      <c r="I437" s="1"/>
      <c r="J437" s="1"/>
      <c r="K437" s="1"/>
      <c r="L437" s="1"/>
      <c r="M437" s="1"/>
      <c r="N437" s="1"/>
      <c r="O437" s="11"/>
      <c r="P437" s="1"/>
      <c r="Q437" s="18"/>
    </row>
    <row r="438" spans="1:21">
      <c r="A438" s="16" t="s">
        <v>25</v>
      </c>
      <c r="B438" s="16" t="s">
        <v>579</v>
      </c>
      <c r="C438" s="16" t="s">
        <v>580</v>
      </c>
      <c r="D438" s="9" t="s">
        <v>227</v>
      </c>
      <c r="E438" s="10" t="s">
        <v>228</v>
      </c>
      <c r="F438" s="1"/>
      <c r="G438" s="97"/>
      <c r="H438" s="1"/>
      <c r="I438" s="1" t="s">
        <v>221</v>
      </c>
      <c r="J438" s="1">
        <v>3</v>
      </c>
      <c r="K438" s="1">
        <v>0</v>
      </c>
      <c r="L438" s="1">
        <v>9</v>
      </c>
      <c r="M438" s="1">
        <v>0</v>
      </c>
      <c r="N438" s="1" t="s">
        <v>80</v>
      </c>
      <c r="O438" s="11">
        <v>25</v>
      </c>
      <c r="P438" s="1" t="s">
        <v>87</v>
      </c>
      <c r="Q438" s="12">
        <f>O438*J438</f>
        <v>75</v>
      </c>
      <c r="R438" s="13">
        <f>Q438/18</f>
        <v>4.166666666666667</v>
      </c>
      <c r="S438" s="14">
        <f>R438</f>
        <v>4.166666666666667</v>
      </c>
      <c r="T438" s="13">
        <v>0</v>
      </c>
      <c r="U438" s="13">
        <f>S438+T438</f>
        <v>4.166666666666667</v>
      </c>
    </row>
    <row r="439" spans="1:21">
      <c r="D439" s="9"/>
      <c r="E439" s="10" t="s">
        <v>229</v>
      </c>
      <c r="F439" s="1">
        <v>100</v>
      </c>
      <c r="G439" s="97">
        <v>1</v>
      </c>
      <c r="H439" s="120">
        <f>SUM(G439*F439)/100</f>
        <v>1</v>
      </c>
      <c r="I439" s="1"/>
      <c r="J439" s="1"/>
      <c r="K439" s="1"/>
      <c r="L439" s="1"/>
      <c r="M439" s="1"/>
      <c r="N439" s="1"/>
      <c r="O439" s="11"/>
      <c r="P439" s="1"/>
      <c r="Q439" s="18"/>
    </row>
    <row r="440" spans="1:21">
      <c r="A440" s="16" t="s">
        <v>25</v>
      </c>
      <c r="B440" s="16" t="s">
        <v>579</v>
      </c>
      <c r="C440" s="16" t="s">
        <v>580</v>
      </c>
      <c r="D440" s="9" t="s">
        <v>230</v>
      </c>
      <c r="E440" s="260" t="s">
        <v>231</v>
      </c>
      <c r="F440" s="1"/>
      <c r="G440" s="614">
        <v>1.5</v>
      </c>
      <c r="H440" s="1"/>
      <c r="I440" s="1" t="s">
        <v>83</v>
      </c>
      <c r="J440" s="1">
        <v>3</v>
      </c>
      <c r="K440" s="1">
        <v>2</v>
      </c>
      <c r="L440" s="1">
        <v>3</v>
      </c>
      <c r="M440" s="1">
        <v>5</v>
      </c>
      <c r="N440" s="1" t="s">
        <v>80</v>
      </c>
      <c r="O440" s="11">
        <v>25</v>
      </c>
      <c r="P440" s="1" t="s">
        <v>87</v>
      </c>
      <c r="Q440" s="12">
        <f>O440*J440</f>
        <v>75</v>
      </c>
      <c r="R440" s="13">
        <f>Q440/18</f>
        <v>4.166666666666667</v>
      </c>
      <c r="S440" s="14">
        <f>R440</f>
        <v>4.166666666666667</v>
      </c>
      <c r="T440" s="13">
        <v>0</v>
      </c>
      <c r="U440" s="13">
        <f>S440+T440</f>
        <v>4.166666666666667</v>
      </c>
    </row>
    <row r="441" spans="1:21">
      <c r="D441" s="9"/>
      <c r="E441" s="279" t="s">
        <v>177</v>
      </c>
      <c r="F441" s="1">
        <v>50</v>
      </c>
      <c r="G441" s="614"/>
      <c r="H441" s="97">
        <f>SUM(G440*F441)/100</f>
        <v>0.75</v>
      </c>
      <c r="I441" s="1"/>
      <c r="J441" s="1"/>
      <c r="K441" s="1"/>
      <c r="L441" s="1"/>
      <c r="M441" s="1"/>
      <c r="N441" s="1"/>
      <c r="O441" s="11"/>
      <c r="P441" s="1"/>
      <c r="Q441" s="18"/>
    </row>
    <row r="442" spans="1:21">
      <c r="D442" s="9"/>
      <c r="E442" s="266" t="s">
        <v>232</v>
      </c>
      <c r="F442" s="1">
        <v>50</v>
      </c>
      <c r="G442" s="614"/>
      <c r="H442" s="97">
        <f>SUM(G440*F442)/100</f>
        <v>0.75</v>
      </c>
      <c r="I442" s="1"/>
      <c r="J442" s="1"/>
      <c r="K442" s="1"/>
      <c r="L442" s="1"/>
      <c r="M442" s="1"/>
      <c r="N442" s="1"/>
      <c r="O442" s="11"/>
      <c r="P442" s="1"/>
      <c r="Q442" s="18"/>
    </row>
    <row r="443" spans="1:21">
      <c r="A443" s="16" t="s">
        <v>25</v>
      </c>
      <c r="B443" s="16" t="s">
        <v>579</v>
      </c>
      <c r="C443" s="16" t="s">
        <v>580</v>
      </c>
      <c r="D443" s="9" t="s">
        <v>233</v>
      </c>
      <c r="E443" s="10" t="s">
        <v>234</v>
      </c>
      <c r="F443" s="1"/>
      <c r="G443" s="97"/>
      <c r="H443" s="1"/>
      <c r="I443" s="1" t="s">
        <v>83</v>
      </c>
      <c r="J443" s="1">
        <v>3</v>
      </c>
      <c r="K443" s="1">
        <v>2</v>
      </c>
      <c r="L443" s="1">
        <v>3</v>
      </c>
      <c r="M443" s="1">
        <v>5</v>
      </c>
      <c r="N443" s="1" t="s">
        <v>80</v>
      </c>
      <c r="O443" s="11">
        <v>25</v>
      </c>
      <c r="P443" s="1" t="s">
        <v>87</v>
      </c>
      <c r="Q443" s="12">
        <f>O443*J443</f>
        <v>75</v>
      </c>
      <c r="R443" s="13">
        <f>Q443/18</f>
        <v>4.166666666666667</v>
      </c>
      <c r="S443" s="14">
        <f>R443</f>
        <v>4.166666666666667</v>
      </c>
      <c r="T443" s="13">
        <v>0</v>
      </c>
      <c r="U443" s="13">
        <f>S443+T443</f>
        <v>4.166666666666667</v>
      </c>
    </row>
    <row r="444" spans="1:21">
      <c r="D444" s="9"/>
      <c r="E444" s="10" t="s">
        <v>229</v>
      </c>
      <c r="F444" s="1">
        <v>100</v>
      </c>
      <c r="G444" s="97">
        <v>1.5</v>
      </c>
      <c r="H444" s="120">
        <f>SUM(G444*F444)/100</f>
        <v>1.5</v>
      </c>
      <c r="I444" s="1"/>
      <c r="J444" s="1"/>
      <c r="K444" s="1"/>
      <c r="L444" s="1"/>
      <c r="M444" s="1"/>
      <c r="N444" s="1"/>
      <c r="O444" s="11"/>
      <c r="P444" s="1"/>
      <c r="Q444" s="18"/>
    </row>
    <row r="445" spans="1:21">
      <c r="A445" s="16" t="s">
        <v>25</v>
      </c>
      <c r="B445" s="16" t="s">
        <v>579</v>
      </c>
      <c r="C445" s="16" t="s">
        <v>580</v>
      </c>
      <c r="D445" s="9" t="s">
        <v>235</v>
      </c>
      <c r="E445" s="10" t="s">
        <v>236</v>
      </c>
      <c r="F445" s="1"/>
      <c r="G445" s="97"/>
      <c r="H445" s="1"/>
      <c r="I445" s="1" t="s">
        <v>83</v>
      </c>
      <c r="J445" s="1">
        <v>3</v>
      </c>
      <c r="K445" s="1">
        <v>2</v>
      </c>
      <c r="L445" s="1">
        <v>3</v>
      </c>
      <c r="M445" s="1">
        <v>5</v>
      </c>
      <c r="N445" s="1" t="s">
        <v>80</v>
      </c>
      <c r="O445" s="11">
        <v>37</v>
      </c>
      <c r="P445" s="1" t="s">
        <v>87</v>
      </c>
      <c r="Q445" s="12">
        <f>O445*J445</f>
        <v>111</v>
      </c>
      <c r="R445" s="13">
        <f>Q445/18</f>
        <v>6.166666666666667</v>
      </c>
      <c r="S445" s="14">
        <f>R445</f>
        <v>6.166666666666667</v>
      </c>
      <c r="T445" s="13">
        <v>0</v>
      </c>
      <c r="U445" s="13">
        <f>S445+T445</f>
        <v>6.166666666666667</v>
      </c>
    </row>
    <row r="446" spans="1:21">
      <c r="D446" s="9"/>
      <c r="E446" s="10" t="s">
        <v>74</v>
      </c>
      <c r="F446" s="1">
        <v>100</v>
      </c>
      <c r="G446" s="97">
        <v>1.5</v>
      </c>
      <c r="H446" s="120">
        <f>SUM(G446*F446)/100</f>
        <v>1.5</v>
      </c>
      <c r="I446" s="1"/>
      <c r="J446" s="1"/>
      <c r="K446" s="1"/>
      <c r="L446" s="1"/>
      <c r="M446" s="1"/>
      <c r="N446" s="1"/>
      <c r="O446" s="11"/>
      <c r="P446" s="1"/>
      <c r="Q446" s="18"/>
    </row>
    <row r="447" spans="1:21">
      <c r="A447" s="16" t="s">
        <v>25</v>
      </c>
      <c r="B447" s="16" t="s">
        <v>579</v>
      </c>
      <c r="C447" s="16" t="s">
        <v>580</v>
      </c>
      <c r="D447" s="9" t="s">
        <v>237</v>
      </c>
      <c r="E447" s="260" t="s">
        <v>238</v>
      </c>
      <c r="F447" s="1"/>
      <c r="G447" s="97"/>
      <c r="H447" s="1"/>
      <c r="I447" s="1" t="s">
        <v>83</v>
      </c>
      <c r="J447" s="1">
        <v>3</v>
      </c>
      <c r="K447" s="1">
        <v>2</v>
      </c>
      <c r="L447" s="1">
        <v>3</v>
      </c>
      <c r="M447" s="1">
        <v>5</v>
      </c>
      <c r="N447" s="1" t="s">
        <v>80</v>
      </c>
      <c r="O447" s="11">
        <v>34</v>
      </c>
      <c r="P447" s="1" t="s">
        <v>87</v>
      </c>
      <c r="Q447" s="12">
        <f>O447*J447</f>
        <v>102</v>
      </c>
      <c r="R447" s="13">
        <f>Q447/18</f>
        <v>5.666666666666667</v>
      </c>
      <c r="S447" s="14">
        <f>R447</f>
        <v>5.666666666666667</v>
      </c>
      <c r="T447" s="13">
        <v>0</v>
      </c>
      <c r="U447" s="13">
        <f>S447+T447</f>
        <v>5.666666666666667</v>
      </c>
    </row>
    <row r="448" spans="1:21">
      <c r="D448" s="9"/>
      <c r="E448" s="260" t="s">
        <v>46</v>
      </c>
      <c r="F448" s="1">
        <v>100</v>
      </c>
      <c r="G448" s="97">
        <v>1.5</v>
      </c>
      <c r="H448" s="120">
        <f>SUM(G448*F448)/100</f>
        <v>1.5</v>
      </c>
      <c r="I448" s="1"/>
      <c r="J448" s="1"/>
      <c r="K448" s="1"/>
      <c r="L448" s="1"/>
      <c r="M448" s="1"/>
      <c r="N448" s="1"/>
      <c r="O448" s="11"/>
      <c r="P448" s="1"/>
      <c r="Q448" s="18"/>
    </row>
    <row r="449" spans="1:21">
      <c r="A449" s="16" t="s">
        <v>25</v>
      </c>
      <c r="B449" s="16" t="s">
        <v>579</v>
      </c>
      <c r="C449" s="16" t="s">
        <v>580</v>
      </c>
      <c r="D449" s="9" t="s">
        <v>239</v>
      </c>
      <c r="E449" s="260" t="s">
        <v>240</v>
      </c>
      <c r="F449" s="1"/>
      <c r="G449" s="97"/>
      <c r="H449" s="1"/>
      <c r="I449" s="1" t="s">
        <v>83</v>
      </c>
      <c r="J449" s="1">
        <v>3</v>
      </c>
      <c r="K449" s="1">
        <v>2</v>
      </c>
      <c r="L449" s="1">
        <v>3</v>
      </c>
      <c r="M449" s="1">
        <v>5</v>
      </c>
      <c r="N449" s="1" t="s">
        <v>80</v>
      </c>
      <c r="O449" s="11">
        <v>34</v>
      </c>
      <c r="P449" s="1" t="s">
        <v>87</v>
      </c>
      <c r="Q449" s="12">
        <f>O449*J449</f>
        <v>102</v>
      </c>
      <c r="R449" s="13">
        <f>Q449/18</f>
        <v>5.666666666666667</v>
      </c>
      <c r="S449" s="14">
        <f>R449</f>
        <v>5.666666666666667</v>
      </c>
      <c r="T449" s="13">
        <v>0</v>
      </c>
      <c r="U449" s="13">
        <f>S449+T449</f>
        <v>5.666666666666667</v>
      </c>
    </row>
    <row r="450" spans="1:21">
      <c r="D450" s="9"/>
      <c r="E450" s="260" t="s">
        <v>184</v>
      </c>
      <c r="F450" s="1">
        <v>100</v>
      </c>
      <c r="G450" s="97">
        <v>1.5</v>
      </c>
      <c r="H450" s="120">
        <f>SUM(G450*F450)/100</f>
        <v>1.5</v>
      </c>
      <c r="I450" s="1"/>
      <c r="J450" s="1"/>
      <c r="K450" s="1"/>
      <c r="L450" s="1"/>
      <c r="M450" s="1"/>
      <c r="N450" s="1"/>
      <c r="O450" s="11"/>
      <c r="P450" s="1"/>
      <c r="Q450" s="18"/>
    </row>
    <row r="451" spans="1:21">
      <c r="A451" s="16" t="s">
        <v>25</v>
      </c>
      <c r="B451" s="16" t="s">
        <v>579</v>
      </c>
      <c r="C451" s="16" t="s">
        <v>580</v>
      </c>
      <c r="D451" s="9" t="s">
        <v>241</v>
      </c>
      <c r="E451" s="260" t="s">
        <v>242</v>
      </c>
      <c r="F451" s="1"/>
      <c r="G451" s="97"/>
      <c r="H451" s="1"/>
      <c r="I451" s="1" t="s">
        <v>83</v>
      </c>
      <c r="J451" s="1">
        <v>3</v>
      </c>
      <c r="K451" s="1">
        <v>2</v>
      </c>
      <c r="L451" s="1">
        <v>3</v>
      </c>
      <c r="M451" s="1">
        <v>5</v>
      </c>
      <c r="N451" s="1" t="s">
        <v>80</v>
      </c>
      <c r="O451" s="11">
        <v>25</v>
      </c>
      <c r="P451" s="1" t="s">
        <v>87</v>
      </c>
      <c r="Q451" s="12">
        <f>O451*J451</f>
        <v>75</v>
      </c>
      <c r="R451" s="13">
        <f>Q451/18</f>
        <v>4.166666666666667</v>
      </c>
      <c r="S451" s="14">
        <f>R451</f>
        <v>4.166666666666667</v>
      </c>
      <c r="T451" s="13">
        <v>0</v>
      </c>
      <c r="U451" s="13">
        <f>S451+T451</f>
        <v>4.166666666666667</v>
      </c>
    </row>
    <row r="452" spans="1:21">
      <c r="D452" s="9"/>
      <c r="E452" s="260" t="s">
        <v>70</v>
      </c>
      <c r="F452" s="1">
        <v>100</v>
      </c>
      <c r="G452" s="97">
        <v>1.5</v>
      </c>
      <c r="H452" s="120">
        <f>SUM(G452*F452)/100</f>
        <v>1.5</v>
      </c>
      <c r="I452" s="1"/>
      <c r="J452" s="1"/>
      <c r="K452" s="1"/>
      <c r="L452" s="1"/>
      <c r="M452" s="1"/>
      <c r="N452" s="1"/>
      <c r="O452" s="11"/>
      <c r="P452" s="1"/>
      <c r="Q452" s="18"/>
    </row>
    <row r="453" spans="1:21">
      <c r="A453" s="16" t="s">
        <v>25</v>
      </c>
      <c r="B453" s="16" t="s">
        <v>579</v>
      </c>
      <c r="C453" s="16" t="s">
        <v>580</v>
      </c>
      <c r="D453" s="9" t="s">
        <v>243</v>
      </c>
      <c r="E453" s="260" t="s">
        <v>244</v>
      </c>
      <c r="F453" s="1"/>
      <c r="G453" s="97"/>
      <c r="H453" s="1"/>
      <c r="I453" s="1" t="s">
        <v>83</v>
      </c>
      <c r="J453" s="1">
        <v>3</v>
      </c>
      <c r="K453" s="1">
        <v>2</v>
      </c>
      <c r="L453" s="1">
        <v>3</v>
      </c>
      <c r="M453" s="1">
        <v>5</v>
      </c>
      <c r="N453" s="1" t="s">
        <v>80</v>
      </c>
      <c r="O453" s="11">
        <v>26</v>
      </c>
      <c r="P453" s="1" t="s">
        <v>87</v>
      </c>
      <c r="Q453" s="12">
        <f>O453*J453</f>
        <v>78</v>
      </c>
      <c r="R453" s="13">
        <f>Q453/18</f>
        <v>4.333333333333333</v>
      </c>
      <c r="S453" s="14">
        <f>R453</f>
        <v>4.333333333333333</v>
      </c>
      <c r="T453" s="13">
        <v>0</v>
      </c>
      <c r="U453" s="13">
        <f>S453+T453</f>
        <v>4.333333333333333</v>
      </c>
    </row>
    <row r="454" spans="1:21">
      <c r="D454" s="9"/>
      <c r="E454" s="260" t="s">
        <v>72</v>
      </c>
      <c r="F454" s="1">
        <v>100</v>
      </c>
      <c r="G454" s="97">
        <v>1.5</v>
      </c>
      <c r="H454" s="120">
        <f>SUM(G454*F454)/100</f>
        <v>1.5</v>
      </c>
      <c r="I454" s="1"/>
      <c r="J454" s="1"/>
      <c r="K454" s="1"/>
      <c r="L454" s="1"/>
      <c r="M454" s="1"/>
      <c r="N454" s="1"/>
      <c r="O454" s="11"/>
      <c r="P454" s="1"/>
      <c r="Q454" s="18"/>
    </row>
    <row r="455" spans="1:21">
      <c r="A455" s="98" t="s">
        <v>25</v>
      </c>
      <c r="B455" s="98" t="s">
        <v>579</v>
      </c>
      <c r="C455" s="98" t="s">
        <v>580</v>
      </c>
      <c r="D455" s="99" t="s">
        <v>245</v>
      </c>
      <c r="E455" s="100" t="s">
        <v>246</v>
      </c>
      <c r="F455" s="1"/>
      <c r="G455" s="614">
        <v>2</v>
      </c>
      <c r="H455" s="1"/>
      <c r="I455" s="1" t="s">
        <v>112</v>
      </c>
      <c r="J455" s="1">
        <v>4</v>
      </c>
      <c r="K455" s="1">
        <v>3</v>
      </c>
      <c r="L455" s="1">
        <v>3</v>
      </c>
      <c r="M455" s="1">
        <v>7</v>
      </c>
      <c r="N455" s="1" t="s">
        <v>80</v>
      </c>
      <c r="O455" s="11">
        <v>34</v>
      </c>
      <c r="P455" s="1" t="s">
        <v>87</v>
      </c>
      <c r="Q455" s="12">
        <f>O455*J455</f>
        <v>136</v>
      </c>
      <c r="R455" s="13">
        <f>Q455/18</f>
        <v>7.5555555555555554</v>
      </c>
      <c r="S455" s="14">
        <f>R455</f>
        <v>7.5555555555555554</v>
      </c>
      <c r="T455" s="13">
        <v>0</v>
      </c>
      <c r="U455" s="13">
        <f>S455+T455</f>
        <v>7.5555555555555554</v>
      </c>
    </row>
    <row r="456" spans="1:21">
      <c r="A456" s="98"/>
      <c r="B456" s="98"/>
      <c r="C456" s="98"/>
      <c r="D456" s="99"/>
      <c r="E456" s="100" t="s">
        <v>44</v>
      </c>
      <c r="F456" s="1">
        <v>50</v>
      </c>
      <c r="G456" s="614"/>
      <c r="H456" s="97">
        <f>SUM(G455*F456)/100</f>
        <v>1</v>
      </c>
      <c r="I456" s="1"/>
      <c r="J456" s="1"/>
      <c r="K456" s="1"/>
      <c r="L456" s="1"/>
      <c r="M456" s="1"/>
      <c r="N456" s="1"/>
      <c r="O456" s="11"/>
      <c r="P456" s="1"/>
      <c r="Q456" s="18"/>
    </row>
    <row r="457" spans="1:21">
      <c r="A457" s="98"/>
      <c r="B457" s="98"/>
      <c r="C457" s="98"/>
      <c r="D457" s="99"/>
      <c r="E457" s="100" t="s">
        <v>77</v>
      </c>
      <c r="F457" s="1">
        <v>50</v>
      </c>
      <c r="G457" s="614"/>
      <c r="H457" s="97">
        <f>SUM(G455*F457)/100</f>
        <v>1</v>
      </c>
      <c r="I457" s="1"/>
      <c r="J457" s="1"/>
      <c r="K457" s="1"/>
      <c r="L457" s="1"/>
      <c r="M457" s="1"/>
      <c r="N457" s="1"/>
      <c r="O457" s="11"/>
      <c r="P457" s="1"/>
      <c r="Q457" s="18"/>
    </row>
    <row r="458" spans="1:21">
      <c r="A458" s="98" t="s">
        <v>25</v>
      </c>
      <c r="B458" s="98" t="s">
        <v>579</v>
      </c>
      <c r="C458" s="98" t="s">
        <v>580</v>
      </c>
      <c r="D458" s="99" t="s">
        <v>245</v>
      </c>
      <c r="E458" s="100" t="s">
        <v>246</v>
      </c>
      <c r="F458" s="1"/>
      <c r="G458" s="614"/>
      <c r="H458" s="1"/>
      <c r="I458" s="1" t="s">
        <v>112</v>
      </c>
      <c r="J458" s="1">
        <v>4</v>
      </c>
      <c r="K458" s="1">
        <v>3</v>
      </c>
      <c r="L458" s="1">
        <v>3</v>
      </c>
      <c r="M458" s="1">
        <v>7</v>
      </c>
      <c r="N458" s="1" t="s">
        <v>43</v>
      </c>
      <c r="O458" s="11">
        <v>49</v>
      </c>
      <c r="P458" s="1" t="s">
        <v>87</v>
      </c>
      <c r="Q458" s="12">
        <f>O458*J458</f>
        <v>196</v>
      </c>
      <c r="R458" s="13">
        <f>Q458/18</f>
        <v>10.888888888888889</v>
      </c>
      <c r="S458" s="14">
        <f>R458</f>
        <v>10.888888888888889</v>
      </c>
      <c r="T458" s="13">
        <v>0</v>
      </c>
      <c r="U458" s="13">
        <f>S458+T458</f>
        <v>10.888888888888889</v>
      </c>
    </row>
    <row r="459" spans="1:21">
      <c r="A459" s="98"/>
      <c r="B459" s="98"/>
      <c r="C459" s="98"/>
      <c r="D459" s="99"/>
      <c r="E459" s="100" t="s">
        <v>44</v>
      </c>
      <c r="F459" s="1"/>
      <c r="G459" s="614"/>
      <c r="H459" s="1"/>
      <c r="I459" s="1"/>
      <c r="J459" s="1"/>
      <c r="K459" s="1"/>
      <c r="L459" s="1"/>
      <c r="M459" s="1"/>
      <c r="N459" s="1"/>
      <c r="O459" s="11"/>
      <c r="P459" s="1"/>
      <c r="Q459" s="18"/>
    </row>
    <row r="460" spans="1:21">
      <c r="A460" s="98"/>
      <c r="B460" s="98"/>
      <c r="C460" s="98"/>
      <c r="D460" s="99"/>
      <c r="E460" s="100" t="s">
        <v>77</v>
      </c>
      <c r="F460" s="1"/>
      <c r="G460" s="614"/>
      <c r="H460" s="1"/>
      <c r="I460" s="1"/>
      <c r="J460" s="1"/>
      <c r="K460" s="1"/>
      <c r="L460" s="1"/>
      <c r="M460" s="1"/>
      <c r="N460" s="1"/>
      <c r="O460" s="11"/>
      <c r="P460" s="1"/>
      <c r="Q460" s="18"/>
    </row>
    <row r="461" spans="1:21">
      <c r="A461" s="16" t="s">
        <v>25</v>
      </c>
      <c r="B461" s="16" t="s">
        <v>579</v>
      </c>
      <c r="C461" s="16" t="s">
        <v>580</v>
      </c>
      <c r="D461" s="9" t="s">
        <v>247</v>
      </c>
      <c r="E461" s="266" t="s">
        <v>248</v>
      </c>
      <c r="F461" s="1"/>
      <c r="G461" s="97"/>
      <c r="H461" s="1"/>
      <c r="I461" s="1" t="s">
        <v>112</v>
      </c>
      <c r="J461" s="1">
        <v>4</v>
      </c>
      <c r="K461" s="1">
        <v>3</v>
      </c>
      <c r="L461" s="1">
        <v>3</v>
      </c>
      <c r="M461" s="1">
        <v>7</v>
      </c>
      <c r="N461" s="1" t="s">
        <v>80</v>
      </c>
      <c r="O461" s="11">
        <v>42</v>
      </c>
      <c r="P461" s="1" t="s">
        <v>87</v>
      </c>
      <c r="Q461" s="12">
        <f>O461*J461</f>
        <v>168</v>
      </c>
      <c r="R461" s="13">
        <f>Q461/18</f>
        <v>9.3333333333333339</v>
      </c>
      <c r="S461" s="14">
        <f>R461</f>
        <v>9.3333333333333339</v>
      </c>
      <c r="T461" s="13">
        <v>0</v>
      </c>
      <c r="U461" s="13">
        <f>S461+T461</f>
        <v>9.3333333333333339</v>
      </c>
    </row>
    <row r="462" spans="1:21">
      <c r="D462" s="9"/>
      <c r="E462" s="266" t="s">
        <v>249</v>
      </c>
      <c r="F462" s="1">
        <v>100</v>
      </c>
      <c r="G462" s="97">
        <v>2</v>
      </c>
      <c r="H462" s="120">
        <f>SUM(G462*F462)/100</f>
        <v>2</v>
      </c>
      <c r="I462" s="1"/>
      <c r="J462" s="1"/>
      <c r="K462" s="1"/>
      <c r="L462" s="1"/>
      <c r="M462" s="1"/>
      <c r="N462" s="1"/>
      <c r="O462" s="11"/>
      <c r="P462" s="1"/>
      <c r="Q462" s="18"/>
    </row>
    <row r="463" spans="1:21">
      <c r="A463" s="16" t="s">
        <v>25</v>
      </c>
      <c r="B463" s="16" t="s">
        <v>579</v>
      </c>
      <c r="C463" s="16" t="s">
        <v>580</v>
      </c>
      <c r="D463" s="9" t="s">
        <v>247</v>
      </c>
      <c r="E463" s="266" t="s">
        <v>248</v>
      </c>
      <c r="F463" s="1"/>
      <c r="G463" s="97"/>
      <c r="H463" s="1"/>
      <c r="I463" s="1" t="s">
        <v>112</v>
      </c>
      <c r="J463" s="1">
        <v>4</v>
      </c>
      <c r="K463" s="1">
        <v>3</v>
      </c>
      <c r="L463" s="1">
        <v>3</v>
      </c>
      <c r="M463" s="1">
        <v>7</v>
      </c>
      <c r="N463" s="1" t="s">
        <v>43</v>
      </c>
      <c r="O463" s="11">
        <v>41</v>
      </c>
      <c r="P463" s="1" t="s">
        <v>87</v>
      </c>
      <c r="Q463" s="12">
        <f>O463*J463</f>
        <v>164</v>
      </c>
      <c r="R463" s="13">
        <f>Q463/18</f>
        <v>9.1111111111111107</v>
      </c>
      <c r="S463" s="14">
        <f>R463</f>
        <v>9.1111111111111107</v>
      </c>
      <c r="T463" s="13">
        <v>0</v>
      </c>
      <c r="U463" s="13">
        <f>S463+T463</f>
        <v>9.1111111111111107</v>
      </c>
    </row>
    <row r="464" spans="1:21">
      <c r="D464" s="9"/>
      <c r="E464" s="266" t="s">
        <v>249</v>
      </c>
      <c r="F464" s="1">
        <v>100</v>
      </c>
      <c r="G464" s="97">
        <v>2</v>
      </c>
      <c r="H464" s="120">
        <f>SUM(G464*F464)/100</f>
        <v>2</v>
      </c>
      <c r="I464" s="1"/>
      <c r="J464" s="1"/>
      <c r="K464" s="1"/>
      <c r="L464" s="1"/>
      <c r="M464" s="1"/>
      <c r="N464" s="1"/>
      <c r="O464" s="11"/>
      <c r="P464" s="1"/>
      <c r="Q464" s="18"/>
    </row>
    <row r="465" spans="1:21">
      <c r="A465" s="101" t="s">
        <v>25</v>
      </c>
      <c r="B465" s="101" t="s">
        <v>579</v>
      </c>
      <c r="C465" s="101" t="s">
        <v>580</v>
      </c>
      <c r="D465" s="102" t="s">
        <v>250</v>
      </c>
      <c r="E465" s="267" t="s">
        <v>251</v>
      </c>
      <c r="F465" s="1"/>
      <c r="G465" s="614">
        <v>2</v>
      </c>
      <c r="H465" s="1"/>
      <c r="I465" s="1" t="s">
        <v>112</v>
      </c>
      <c r="J465" s="1">
        <v>4</v>
      </c>
      <c r="K465" s="1">
        <v>3</v>
      </c>
      <c r="L465" s="1">
        <v>3</v>
      </c>
      <c r="M465" s="1">
        <v>7</v>
      </c>
      <c r="N465" s="1" t="s">
        <v>80</v>
      </c>
      <c r="O465" s="11">
        <v>49</v>
      </c>
      <c r="P465" s="1" t="s">
        <v>87</v>
      </c>
      <c r="Q465" s="12">
        <f>O465*J465</f>
        <v>196</v>
      </c>
      <c r="R465" s="13">
        <f>Q465/18</f>
        <v>10.888888888888889</v>
      </c>
      <c r="S465" s="14">
        <f>R465</f>
        <v>10.888888888888889</v>
      </c>
      <c r="T465" s="13">
        <v>0</v>
      </c>
      <c r="U465" s="13">
        <f>S465+T465</f>
        <v>10.888888888888889</v>
      </c>
    </row>
    <row r="466" spans="1:21">
      <c r="A466" s="101"/>
      <c r="B466" s="101"/>
      <c r="C466" s="101"/>
      <c r="D466" s="102"/>
      <c r="E466" s="267" t="s">
        <v>61</v>
      </c>
      <c r="F466" s="1">
        <v>50</v>
      </c>
      <c r="G466" s="614"/>
      <c r="H466" s="97">
        <f>SUM(G465*F466)/100</f>
        <v>1</v>
      </c>
      <c r="I466" s="1"/>
      <c r="J466" s="1"/>
      <c r="K466" s="1"/>
      <c r="L466" s="1"/>
      <c r="M466" s="1"/>
      <c r="N466" s="1"/>
      <c r="O466" s="11"/>
      <c r="P466" s="1"/>
      <c r="Q466" s="18"/>
    </row>
    <row r="467" spans="1:21">
      <c r="A467" s="101"/>
      <c r="B467" s="101"/>
      <c r="C467" s="101"/>
      <c r="D467" s="102"/>
      <c r="E467" s="267" t="s">
        <v>64</v>
      </c>
      <c r="F467" s="1">
        <v>50</v>
      </c>
      <c r="G467" s="614"/>
      <c r="H467" s="97">
        <f>SUM(G465*F467)/100</f>
        <v>1</v>
      </c>
      <c r="I467" s="1"/>
      <c r="J467" s="1"/>
      <c r="K467" s="1"/>
      <c r="L467" s="1"/>
      <c r="M467" s="1"/>
      <c r="N467" s="1"/>
      <c r="O467" s="11"/>
      <c r="P467" s="1"/>
      <c r="Q467" s="18"/>
    </row>
    <row r="468" spans="1:21">
      <c r="A468" s="101" t="s">
        <v>25</v>
      </c>
      <c r="B468" s="101" t="s">
        <v>579</v>
      </c>
      <c r="C468" s="101" t="s">
        <v>580</v>
      </c>
      <c r="D468" s="102" t="s">
        <v>250</v>
      </c>
      <c r="E468" s="267" t="s">
        <v>251</v>
      </c>
      <c r="F468" s="1"/>
      <c r="G468" s="614"/>
      <c r="H468" s="1"/>
      <c r="I468" s="1" t="s">
        <v>112</v>
      </c>
      <c r="J468" s="1">
        <v>4</v>
      </c>
      <c r="K468" s="1">
        <v>3</v>
      </c>
      <c r="L468" s="1">
        <v>3</v>
      </c>
      <c r="M468" s="1">
        <v>7</v>
      </c>
      <c r="N468" s="1" t="s">
        <v>43</v>
      </c>
      <c r="O468" s="11">
        <v>34</v>
      </c>
      <c r="P468" s="1" t="s">
        <v>87</v>
      </c>
      <c r="Q468" s="12">
        <f>O468*J468</f>
        <v>136</v>
      </c>
      <c r="R468" s="13">
        <f>Q468/18</f>
        <v>7.5555555555555554</v>
      </c>
      <c r="S468" s="14">
        <f>R468</f>
        <v>7.5555555555555554</v>
      </c>
      <c r="T468" s="13">
        <v>0</v>
      </c>
      <c r="U468" s="13">
        <f>S468+T468</f>
        <v>7.5555555555555554</v>
      </c>
    </row>
    <row r="469" spans="1:21">
      <c r="A469" s="101"/>
      <c r="B469" s="101"/>
      <c r="C469" s="101"/>
      <c r="D469" s="102"/>
      <c r="E469" s="267" t="s">
        <v>61</v>
      </c>
      <c r="F469" s="1"/>
      <c r="G469" s="614"/>
      <c r="H469" s="1"/>
      <c r="I469" s="1"/>
      <c r="J469" s="1"/>
      <c r="K469" s="1"/>
      <c r="L469" s="1"/>
      <c r="M469" s="1"/>
      <c r="N469" s="1"/>
      <c r="O469" s="11"/>
      <c r="P469" s="1"/>
      <c r="Q469" s="18"/>
    </row>
    <row r="470" spans="1:21">
      <c r="A470" s="101"/>
      <c r="B470" s="101"/>
      <c r="C470" s="101"/>
      <c r="D470" s="102"/>
      <c r="E470" s="267" t="s">
        <v>64</v>
      </c>
      <c r="F470" s="1"/>
      <c r="G470" s="614"/>
      <c r="H470" s="1"/>
      <c r="I470" s="1"/>
      <c r="J470" s="1"/>
      <c r="K470" s="1"/>
      <c r="L470" s="1"/>
      <c r="M470" s="1"/>
      <c r="N470" s="1"/>
      <c r="O470" s="11"/>
      <c r="P470" s="1"/>
      <c r="Q470" s="18"/>
    </row>
    <row r="471" spans="1:21">
      <c r="A471" s="16" t="s">
        <v>25</v>
      </c>
      <c r="B471" s="16" t="s">
        <v>579</v>
      </c>
      <c r="C471" s="16" t="s">
        <v>580</v>
      </c>
      <c r="D471" s="9" t="s">
        <v>252</v>
      </c>
      <c r="E471" s="260" t="s">
        <v>253</v>
      </c>
      <c r="F471" s="1"/>
      <c r="G471" s="614">
        <v>1</v>
      </c>
      <c r="H471" s="1"/>
      <c r="I471" s="1" t="s">
        <v>23</v>
      </c>
      <c r="J471" s="1">
        <v>3</v>
      </c>
      <c r="K471" s="1">
        <v>3</v>
      </c>
      <c r="L471" s="1">
        <v>0</v>
      </c>
      <c r="M471" s="1">
        <v>6</v>
      </c>
      <c r="N471" s="1" t="s">
        <v>80</v>
      </c>
      <c r="O471" s="11">
        <v>20</v>
      </c>
      <c r="P471" s="1" t="s">
        <v>87</v>
      </c>
      <c r="Q471" s="12">
        <f>O471*J471</f>
        <v>60</v>
      </c>
      <c r="R471" s="13">
        <f>Q471/18</f>
        <v>3.3333333333333335</v>
      </c>
      <c r="S471" s="14">
        <f>R471</f>
        <v>3.3333333333333335</v>
      </c>
      <c r="T471" s="13">
        <v>0</v>
      </c>
      <c r="U471" s="13">
        <f>S471+T471</f>
        <v>3.3333333333333335</v>
      </c>
    </row>
    <row r="472" spans="1:21">
      <c r="D472" s="9"/>
      <c r="E472" s="260" t="s">
        <v>99</v>
      </c>
      <c r="F472" s="1">
        <v>50</v>
      </c>
      <c r="G472" s="614"/>
      <c r="H472" s="97">
        <f>SUM(G471*F472)/100</f>
        <v>0.5</v>
      </c>
      <c r="I472" s="1"/>
      <c r="J472" s="1"/>
      <c r="K472" s="1"/>
      <c r="L472" s="1"/>
      <c r="M472" s="1"/>
      <c r="N472" s="1"/>
      <c r="O472" s="11"/>
      <c r="P472" s="1"/>
      <c r="Q472" s="18"/>
    </row>
    <row r="473" spans="1:21">
      <c r="D473" s="9"/>
      <c r="E473" s="260" t="s">
        <v>254</v>
      </c>
      <c r="F473" s="1">
        <v>50</v>
      </c>
      <c r="G473" s="614"/>
      <c r="H473" s="97">
        <f>SUM(G471*F473)/100</f>
        <v>0.5</v>
      </c>
      <c r="I473" s="1"/>
      <c r="J473" s="1"/>
      <c r="K473" s="1"/>
      <c r="L473" s="1"/>
      <c r="M473" s="1"/>
      <c r="N473" s="1"/>
      <c r="O473" s="11"/>
      <c r="P473" s="1"/>
      <c r="Q473" s="18"/>
    </row>
    <row r="474" spans="1:21">
      <c r="A474" s="16" t="s">
        <v>25</v>
      </c>
      <c r="B474" s="16" t="s">
        <v>579</v>
      </c>
      <c r="C474" s="16" t="s">
        <v>580</v>
      </c>
      <c r="D474" s="9" t="s">
        <v>255</v>
      </c>
      <c r="E474" s="260" t="s">
        <v>256</v>
      </c>
      <c r="F474" s="1"/>
      <c r="G474" s="97"/>
      <c r="H474" s="1"/>
      <c r="I474" s="1" t="s">
        <v>83</v>
      </c>
      <c r="J474" s="1">
        <v>3</v>
      </c>
      <c r="K474" s="1">
        <v>2</v>
      </c>
      <c r="L474" s="1">
        <v>3</v>
      </c>
      <c r="M474" s="1">
        <v>5</v>
      </c>
      <c r="N474" s="1" t="s">
        <v>80</v>
      </c>
      <c r="O474" s="11">
        <v>20</v>
      </c>
      <c r="P474" s="1" t="s">
        <v>87</v>
      </c>
      <c r="Q474" s="12">
        <f>O474*J474</f>
        <v>60</v>
      </c>
      <c r="R474" s="13">
        <f>Q474/18</f>
        <v>3.3333333333333335</v>
      </c>
      <c r="S474" s="14">
        <f>R474</f>
        <v>3.3333333333333335</v>
      </c>
      <c r="T474" s="13">
        <v>0</v>
      </c>
      <c r="U474" s="13">
        <f>S474+T474</f>
        <v>3.3333333333333335</v>
      </c>
    </row>
    <row r="475" spans="1:21">
      <c r="D475" s="9"/>
      <c r="E475" s="260" t="s">
        <v>99</v>
      </c>
      <c r="F475" s="1">
        <v>100</v>
      </c>
      <c r="G475" s="97">
        <v>1.5</v>
      </c>
      <c r="H475" s="120">
        <f>SUM(G475*F475)/100</f>
        <v>1.5</v>
      </c>
      <c r="I475" s="1"/>
      <c r="J475" s="1"/>
      <c r="K475" s="1"/>
      <c r="L475" s="1"/>
      <c r="M475" s="1"/>
      <c r="N475" s="1"/>
      <c r="O475" s="11"/>
      <c r="P475" s="1"/>
      <c r="Q475" s="18"/>
    </row>
    <row r="476" spans="1:21">
      <c r="A476" s="16" t="s">
        <v>25</v>
      </c>
      <c r="B476" s="16" t="s">
        <v>579</v>
      </c>
      <c r="C476" s="16" t="s">
        <v>580</v>
      </c>
      <c r="D476" s="9" t="s">
        <v>257</v>
      </c>
      <c r="E476" s="260" t="s">
        <v>258</v>
      </c>
      <c r="F476" s="1"/>
      <c r="G476" s="97"/>
      <c r="H476" s="1"/>
      <c r="I476" s="1" t="s">
        <v>83</v>
      </c>
      <c r="J476" s="1">
        <v>3</v>
      </c>
      <c r="K476" s="1">
        <v>2</v>
      </c>
      <c r="L476" s="1">
        <v>3</v>
      </c>
      <c r="M476" s="1">
        <v>5</v>
      </c>
      <c r="N476" s="1" t="s">
        <v>80</v>
      </c>
      <c r="O476" s="11">
        <v>20</v>
      </c>
      <c r="P476" s="1" t="s">
        <v>87</v>
      </c>
      <c r="Q476" s="12">
        <f>O476*J476</f>
        <v>60</v>
      </c>
      <c r="R476" s="13">
        <f>Q476/18</f>
        <v>3.3333333333333335</v>
      </c>
      <c r="S476" s="14">
        <f>R476</f>
        <v>3.3333333333333335</v>
      </c>
      <c r="T476" s="13">
        <v>0</v>
      </c>
      <c r="U476" s="13">
        <f>S476+T476</f>
        <v>3.3333333333333335</v>
      </c>
    </row>
    <row r="477" spans="1:21">
      <c r="D477" s="9"/>
      <c r="E477" s="260" t="s">
        <v>254</v>
      </c>
      <c r="F477" s="1">
        <v>100</v>
      </c>
      <c r="G477" s="97">
        <v>1.5</v>
      </c>
      <c r="H477" s="120">
        <f>SUM(G477*F477)/100</f>
        <v>1.5</v>
      </c>
      <c r="I477" s="1"/>
      <c r="J477" s="1"/>
      <c r="K477" s="1"/>
      <c r="L477" s="1"/>
      <c r="M477" s="1"/>
      <c r="N477" s="1"/>
      <c r="O477" s="11"/>
      <c r="P477" s="1"/>
      <c r="Q477" s="18"/>
    </row>
    <row r="478" spans="1:21">
      <c r="A478" s="16" t="s">
        <v>25</v>
      </c>
      <c r="B478" s="16" t="s">
        <v>579</v>
      </c>
      <c r="C478" s="16" t="s">
        <v>580</v>
      </c>
      <c r="D478" s="9" t="s">
        <v>259</v>
      </c>
      <c r="E478" s="260" t="s">
        <v>260</v>
      </c>
      <c r="F478" s="1"/>
      <c r="G478" s="614">
        <v>1</v>
      </c>
      <c r="H478" s="1"/>
      <c r="I478" s="1" t="s">
        <v>23</v>
      </c>
      <c r="J478" s="1">
        <v>3</v>
      </c>
      <c r="K478" s="1">
        <v>3</v>
      </c>
      <c r="L478" s="1">
        <v>0</v>
      </c>
      <c r="M478" s="1">
        <v>6</v>
      </c>
      <c r="N478" s="1" t="s">
        <v>80</v>
      </c>
      <c r="O478" s="11">
        <v>20</v>
      </c>
      <c r="P478" s="1" t="s">
        <v>87</v>
      </c>
      <c r="Q478" s="12">
        <f>O478*J478</f>
        <v>60</v>
      </c>
      <c r="R478" s="13">
        <f>Q478/18</f>
        <v>3.3333333333333335</v>
      </c>
      <c r="S478" s="14">
        <f>R478</f>
        <v>3.3333333333333335</v>
      </c>
      <c r="T478" s="13">
        <v>0</v>
      </c>
      <c r="U478" s="13">
        <f>S478+T478</f>
        <v>3.3333333333333335</v>
      </c>
    </row>
    <row r="479" spans="1:21">
      <c r="D479" s="9"/>
      <c r="E479" s="260" t="s">
        <v>99</v>
      </c>
      <c r="F479" s="1">
        <v>50</v>
      </c>
      <c r="G479" s="614"/>
      <c r="H479" s="97">
        <f>SUM(G478*F479)/100</f>
        <v>0.5</v>
      </c>
      <c r="I479" s="1"/>
      <c r="J479" s="1"/>
      <c r="K479" s="1"/>
      <c r="L479" s="1"/>
      <c r="M479" s="1"/>
      <c r="N479" s="1"/>
      <c r="O479" s="11"/>
      <c r="P479" s="1"/>
      <c r="Q479" s="18"/>
    </row>
    <row r="480" spans="1:21">
      <c r="D480" s="9"/>
      <c r="E480" s="10" t="s">
        <v>198</v>
      </c>
      <c r="F480" s="1">
        <v>50</v>
      </c>
      <c r="G480" s="614"/>
      <c r="H480" s="97">
        <f>SUM(G478*F480)/100</f>
        <v>0.5</v>
      </c>
      <c r="I480" s="1"/>
      <c r="J480" s="1"/>
      <c r="K480" s="1"/>
      <c r="L480" s="1"/>
      <c r="M480" s="1"/>
      <c r="N480" s="1"/>
      <c r="O480" s="11"/>
      <c r="P480" s="1"/>
      <c r="Q480" s="18"/>
    </row>
    <row r="481" spans="1:21">
      <c r="A481" s="16" t="s">
        <v>25</v>
      </c>
      <c r="B481" s="16" t="s">
        <v>579</v>
      </c>
      <c r="C481" s="16" t="s">
        <v>580</v>
      </c>
      <c r="D481" s="9" t="s">
        <v>261</v>
      </c>
      <c r="E481" s="260" t="s">
        <v>262</v>
      </c>
      <c r="F481" s="1"/>
      <c r="G481" s="97"/>
      <c r="H481" s="1"/>
      <c r="I481" s="1" t="s">
        <v>23</v>
      </c>
      <c r="J481" s="1">
        <v>3</v>
      </c>
      <c r="K481" s="1">
        <v>3</v>
      </c>
      <c r="L481" s="1">
        <v>0</v>
      </c>
      <c r="M481" s="1">
        <v>6</v>
      </c>
      <c r="N481" s="1" t="s">
        <v>80</v>
      </c>
      <c r="O481" s="11">
        <v>6</v>
      </c>
      <c r="P481" s="1" t="s">
        <v>87</v>
      </c>
      <c r="Q481" s="12">
        <f>O481*J481</f>
        <v>18</v>
      </c>
      <c r="R481" s="13">
        <f>Q481/18</f>
        <v>1</v>
      </c>
      <c r="S481" s="14">
        <f>R481</f>
        <v>1</v>
      </c>
      <c r="T481" s="13">
        <v>0</v>
      </c>
      <c r="U481" s="13">
        <f>S481+T481</f>
        <v>1</v>
      </c>
    </row>
    <row r="482" spans="1:21">
      <c r="D482" s="9"/>
      <c r="E482" s="260" t="s">
        <v>99</v>
      </c>
      <c r="F482" s="1">
        <v>100</v>
      </c>
      <c r="G482" s="97">
        <v>1</v>
      </c>
      <c r="H482" s="120">
        <f>SUM(G482*F482)/100</f>
        <v>1</v>
      </c>
      <c r="I482" s="1"/>
      <c r="J482" s="1"/>
      <c r="K482" s="1"/>
      <c r="L482" s="1"/>
      <c r="M482" s="1"/>
      <c r="N482" s="1"/>
      <c r="O482" s="11"/>
      <c r="P482" s="1"/>
      <c r="Q482" s="18"/>
    </row>
    <row r="483" spans="1:21">
      <c r="A483" s="16" t="s">
        <v>25</v>
      </c>
      <c r="B483" s="16" t="s">
        <v>579</v>
      </c>
      <c r="C483" s="16" t="s">
        <v>580</v>
      </c>
      <c r="D483" s="9" t="s">
        <v>263</v>
      </c>
      <c r="E483" s="10" t="s">
        <v>264</v>
      </c>
      <c r="F483" s="1"/>
      <c r="G483" s="614">
        <v>1.5</v>
      </c>
      <c r="H483" s="1"/>
      <c r="I483" s="1" t="s">
        <v>83</v>
      </c>
      <c r="J483" s="1">
        <v>3</v>
      </c>
      <c r="K483" s="1">
        <v>2</v>
      </c>
      <c r="L483" s="1">
        <v>3</v>
      </c>
      <c r="M483" s="1">
        <v>5</v>
      </c>
      <c r="N483" s="1" t="s">
        <v>80</v>
      </c>
      <c r="O483" s="11">
        <v>28</v>
      </c>
      <c r="P483" s="1" t="s">
        <v>87</v>
      </c>
      <c r="Q483" s="12">
        <f>O483*J483</f>
        <v>84</v>
      </c>
      <c r="R483" s="13">
        <f>Q483/18</f>
        <v>4.666666666666667</v>
      </c>
      <c r="S483" s="14">
        <f>R483</f>
        <v>4.666666666666667</v>
      </c>
      <c r="T483" s="13">
        <v>0</v>
      </c>
      <c r="U483" s="13">
        <f>S483+T483</f>
        <v>4.666666666666667</v>
      </c>
    </row>
    <row r="484" spans="1:21">
      <c r="D484" s="9"/>
      <c r="E484" s="10" t="s">
        <v>176</v>
      </c>
      <c r="F484" s="1">
        <v>33.33</v>
      </c>
      <c r="G484" s="614"/>
      <c r="H484" s="97">
        <f>SUM(G483*F484)/100</f>
        <v>0.49994999999999995</v>
      </c>
      <c r="I484" s="1"/>
      <c r="J484" s="1"/>
      <c r="K484" s="1"/>
      <c r="L484" s="1"/>
      <c r="M484" s="1"/>
      <c r="N484" s="1"/>
      <c r="O484" s="11"/>
      <c r="P484" s="1"/>
      <c r="Q484" s="18"/>
    </row>
    <row r="485" spans="1:21">
      <c r="D485" s="9"/>
      <c r="E485" s="279" t="s">
        <v>265</v>
      </c>
      <c r="F485" s="1">
        <v>33.33</v>
      </c>
      <c r="G485" s="614"/>
      <c r="H485" s="97">
        <f>SUM(G483*F485)/100</f>
        <v>0.49994999999999995</v>
      </c>
      <c r="I485" s="1"/>
      <c r="J485" s="1"/>
      <c r="K485" s="1"/>
      <c r="L485" s="1"/>
      <c r="M485" s="1"/>
      <c r="N485" s="1"/>
      <c r="O485" s="11"/>
      <c r="P485" s="1"/>
      <c r="Q485" s="18"/>
    </row>
    <row r="486" spans="1:21">
      <c r="D486" s="9"/>
      <c r="E486" s="279" t="s">
        <v>266</v>
      </c>
      <c r="F486" s="1">
        <v>33.33</v>
      </c>
      <c r="G486" s="614"/>
      <c r="H486" s="97">
        <f>SUM(G483*F486)/100</f>
        <v>0.49994999999999995</v>
      </c>
      <c r="I486" s="1"/>
      <c r="J486" s="1"/>
      <c r="K486" s="1"/>
      <c r="L486" s="1"/>
      <c r="M486" s="1"/>
      <c r="N486" s="1"/>
      <c r="O486" s="11"/>
      <c r="P486" s="1"/>
      <c r="Q486" s="18"/>
    </row>
    <row r="487" spans="1:21">
      <c r="A487" s="16" t="s">
        <v>25</v>
      </c>
      <c r="B487" s="16" t="s">
        <v>579</v>
      </c>
      <c r="C487" s="16" t="s">
        <v>580</v>
      </c>
      <c r="D487" s="9" t="s">
        <v>267</v>
      </c>
      <c r="E487" s="10" t="s">
        <v>268</v>
      </c>
      <c r="F487" s="1"/>
      <c r="G487" s="614">
        <v>1</v>
      </c>
      <c r="H487" s="1"/>
      <c r="I487" s="1" t="s">
        <v>221</v>
      </c>
      <c r="J487" s="1">
        <v>3</v>
      </c>
      <c r="K487" s="1">
        <v>0</v>
      </c>
      <c r="L487" s="1">
        <v>9</v>
      </c>
      <c r="M487" s="1">
        <v>0</v>
      </c>
      <c r="N487" s="1" t="s">
        <v>80</v>
      </c>
      <c r="O487" s="11">
        <v>18</v>
      </c>
      <c r="P487" s="1" t="s">
        <v>87</v>
      </c>
      <c r="Q487" s="12">
        <f>O487*J487</f>
        <v>54</v>
      </c>
      <c r="R487" s="13">
        <f>Q487/18</f>
        <v>3</v>
      </c>
      <c r="S487" s="14">
        <f>R487</f>
        <v>3</v>
      </c>
      <c r="T487" s="13">
        <v>0</v>
      </c>
      <c r="U487" s="13">
        <f>S487+T487</f>
        <v>3</v>
      </c>
    </row>
    <row r="488" spans="1:21">
      <c r="D488" s="9"/>
      <c r="E488" s="10" t="s">
        <v>176</v>
      </c>
      <c r="F488" s="1">
        <v>50</v>
      </c>
      <c r="G488" s="614"/>
      <c r="H488" s="97">
        <f>SUM(G487*F488)/100</f>
        <v>0.5</v>
      </c>
      <c r="I488" s="1"/>
      <c r="J488" s="1"/>
      <c r="K488" s="1"/>
      <c r="L488" s="1"/>
      <c r="M488" s="1"/>
      <c r="N488" s="1"/>
      <c r="O488" s="11"/>
      <c r="P488" s="1"/>
      <c r="Q488" s="18"/>
    </row>
    <row r="489" spans="1:21">
      <c r="D489" s="9"/>
      <c r="E489" s="260" t="s">
        <v>46</v>
      </c>
      <c r="F489" s="1">
        <v>50</v>
      </c>
      <c r="G489" s="614"/>
      <c r="H489" s="97">
        <f>SUM(G487*F489)/100</f>
        <v>0.5</v>
      </c>
      <c r="I489" s="1"/>
      <c r="J489" s="1"/>
      <c r="K489" s="1"/>
      <c r="L489" s="1"/>
      <c r="M489" s="1"/>
      <c r="N489" s="1"/>
      <c r="O489" s="11"/>
      <c r="P489" s="1"/>
      <c r="Q489" s="18"/>
    </row>
    <row r="490" spans="1:21">
      <c r="A490" s="16" t="s">
        <v>25</v>
      </c>
      <c r="B490" s="16" t="s">
        <v>579</v>
      </c>
      <c r="C490" s="16" t="s">
        <v>580</v>
      </c>
      <c r="D490" s="9" t="s">
        <v>269</v>
      </c>
      <c r="E490" s="10" t="s">
        <v>270</v>
      </c>
      <c r="F490" s="1"/>
      <c r="G490" s="97"/>
      <c r="H490" s="1"/>
      <c r="I490" s="1" t="s">
        <v>83</v>
      </c>
      <c r="J490" s="1">
        <v>3</v>
      </c>
      <c r="K490" s="1">
        <v>2</v>
      </c>
      <c r="L490" s="1">
        <v>3</v>
      </c>
      <c r="M490" s="1">
        <v>5</v>
      </c>
      <c r="N490" s="1" t="s">
        <v>80</v>
      </c>
      <c r="O490" s="11">
        <v>28</v>
      </c>
      <c r="P490" s="1" t="s">
        <v>87</v>
      </c>
      <c r="Q490" s="12">
        <f>O490*J490</f>
        <v>84</v>
      </c>
      <c r="R490" s="13">
        <f>Q490/18</f>
        <v>4.666666666666667</v>
      </c>
      <c r="S490" s="14">
        <f>R490</f>
        <v>4.666666666666667</v>
      </c>
      <c r="T490" s="13">
        <v>0</v>
      </c>
      <c r="U490" s="13">
        <f>S490+T490</f>
        <v>4.666666666666667</v>
      </c>
    </row>
    <row r="491" spans="1:21">
      <c r="D491" s="9"/>
      <c r="E491" s="10" t="s">
        <v>176</v>
      </c>
      <c r="F491" s="1">
        <v>100</v>
      </c>
      <c r="G491" s="97">
        <v>1.5</v>
      </c>
      <c r="H491" s="120">
        <f>SUM(G491*F491)/100</f>
        <v>1.5</v>
      </c>
      <c r="I491" s="1"/>
      <c r="J491" s="1"/>
      <c r="K491" s="1"/>
      <c r="L491" s="1"/>
      <c r="M491" s="1"/>
      <c r="N491" s="1"/>
      <c r="O491" s="11"/>
      <c r="P491" s="1"/>
      <c r="Q491" s="18"/>
    </row>
    <row r="492" spans="1:21">
      <c r="A492" s="16" t="s">
        <v>25</v>
      </c>
      <c r="B492" s="16" t="s">
        <v>579</v>
      </c>
      <c r="C492" s="16" t="s">
        <v>580</v>
      </c>
      <c r="D492" s="9" t="s">
        <v>271</v>
      </c>
      <c r="E492" s="10" t="s">
        <v>272</v>
      </c>
      <c r="F492" s="1"/>
      <c r="G492" s="97"/>
      <c r="H492" s="1"/>
      <c r="I492" s="1" t="s">
        <v>83</v>
      </c>
      <c r="J492" s="1">
        <v>3</v>
      </c>
      <c r="K492" s="1">
        <v>2</v>
      </c>
      <c r="L492" s="1">
        <v>3</v>
      </c>
      <c r="M492" s="1">
        <v>5</v>
      </c>
      <c r="N492" s="1" t="s">
        <v>80</v>
      </c>
      <c r="O492" s="11">
        <v>28</v>
      </c>
      <c r="P492" s="1" t="s">
        <v>87</v>
      </c>
      <c r="Q492" s="12">
        <f>O492*J492</f>
        <v>84</v>
      </c>
      <c r="R492" s="13">
        <f>Q492/18</f>
        <v>4.666666666666667</v>
      </c>
      <c r="S492" s="14">
        <f>R492</f>
        <v>4.666666666666667</v>
      </c>
      <c r="T492" s="13">
        <v>0</v>
      </c>
      <c r="U492" s="13">
        <f>S492+T492</f>
        <v>4.666666666666667</v>
      </c>
    </row>
    <row r="493" spans="1:21">
      <c r="D493" s="9"/>
      <c r="E493" s="10" t="s">
        <v>176</v>
      </c>
      <c r="F493" s="1">
        <v>100</v>
      </c>
      <c r="G493" s="97">
        <v>1.5</v>
      </c>
      <c r="H493" s="120">
        <f>SUM(G493*F493)/100</f>
        <v>1.5</v>
      </c>
      <c r="I493" s="1"/>
      <c r="J493" s="1"/>
      <c r="K493" s="1"/>
      <c r="L493" s="1"/>
      <c r="M493" s="1"/>
      <c r="N493" s="1"/>
      <c r="O493" s="11"/>
      <c r="P493" s="1"/>
      <c r="Q493" s="18"/>
    </row>
    <row r="494" spans="1:21">
      <c r="A494" s="16" t="s">
        <v>25</v>
      </c>
      <c r="B494" s="16" t="s">
        <v>579</v>
      </c>
      <c r="C494" s="16" t="s">
        <v>580</v>
      </c>
      <c r="D494" s="9" t="s">
        <v>273</v>
      </c>
      <c r="E494" s="260" t="s">
        <v>274</v>
      </c>
      <c r="F494" s="1"/>
      <c r="G494" s="97"/>
      <c r="H494" s="1"/>
      <c r="I494" s="1" t="s">
        <v>83</v>
      </c>
      <c r="J494" s="1">
        <v>3</v>
      </c>
      <c r="K494" s="1">
        <v>2</v>
      </c>
      <c r="L494" s="1">
        <v>3</v>
      </c>
      <c r="M494" s="1">
        <v>5</v>
      </c>
      <c r="N494" s="1" t="s">
        <v>80</v>
      </c>
      <c r="O494" s="11">
        <v>28</v>
      </c>
      <c r="P494" s="1" t="s">
        <v>87</v>
      </c>
      <c r="Q494" s="12">
        <f>O494*J494</f>
        <v>84</v>
      </c>
      <c r="R494" s="13">
        <f>Q494/18</f>
        <v>4.666666666666667</v>
      </c>
      <c r="S494" s="14">
        <f>R494</f>
        <v>4.666666666666667</v>
      </c>
      <c r="T494" s="13">
        <v>0</v>
      </c>
      <c r="U494" s="13">
        <f>S494+T494</f>
        <v>4.666666666666667</v>
      </c>
    </row>
    <row r="495" spans="1:21">
      <c r="D495" s="9"/>
      <c r="E495" s="260" t="s">
        <v>46</v>
      </c>
      <c r="F495" s="1">
        <v>100</v>
      </c>
      <c r="G495" s="97">
        <v>1.5</v>
      </c>
      <c r="H495" s="120">
        <f>SUM(G495*F495)/100</f>
        <v>1.5</v>
      </c>
      <c r="I495" s="1"/>
      <c r="J495" s="1"/>
      <c r="K495" s="1"/>
      <c r="L495" s="1"/>
      <c r="M495" s="1"/>
      <c r="N495" s="1"/>
      <c r="O495" s="11"/>
      <c r="P495" s="1"/>
      <c r="Q495" s="18"/>
    </row>
    <row r="496" spans="1:21" s="27" customFormat="1" hidden="1">
      <c r="A496" s="16" t="s">
        <v>25</v>
      </c>
      <c r="B496" s="16" t="s">
        <v>579</v>
      </c>
      <c r="C496" s="16" t="s">
        <v>580</v>
      </c>
      <c r="D496" s="20" t="s">
        <v>275</v>
      </c>
      <c r="E496" s="21" t="s">
        <v>276</v>
      </c>
      <c r="F496" s="22"/>
      <c r="G496" s="22"/>
      <c r="H496" s="22"/>
      <c r="I496" s="22" t="s">
        <v>221</v>
      </c>
      <c r="J496" s="22">
        <v>3</v>
      </c>
      <c r="K496" s="22">
        <v>0</v>
      </c>
      <c r="L496" s="22">
        <v>9</v>
      </c>
      <c r="M496" s="22">
        <v>0</v>
      </c>
      <c r="N496" s="22" t="s">
        <v>80</v>
      </c>
      <c r="O496" s="23">
        <v>0</v>
      </c>
      <c r="P496" s="22" t="s">
        <v>87</v>
      </c>
      <c r="Q496" s="24">
        <f>O496*J496</f>
        <v>0</v>
      </c>
      <c r="R496" s="25">
        <f>Q496/18</f>
        <v>0</v>
      </c>
      <c r="S496" s="26">
        <f>R496</f>
        <v>0</v>
      </c>
      <c r="T496" s="25">
        <v>0</v>
      </c>
      <c r="U496" s="25">
        <f>S496+T496</f>
        <v>0</v>
      </c>
    </row>
    <row r="497" spans="1:21" s="27" customFormat="1" hidden="1">
      <c r="A497" s="43"/>
      <c r="B497" s="43"/>
      <c r="C497" s="43"/>
      <c r="D497" s="20"/>
      <c r="E497" s="21" t="s">
        <v>176</v>
      </c>
      <c r="F497" s="22"/>
      <c r="G497" s="22"/>
      <c r="H497" s="22"/>
      <c r="I497" s="22"/>
      <c r="J497" s="22"/>
      <c r="K497" s="22"/>
      <c r="L497" s="22"/>
      <c r="M497" s="22"/>
      <c r="N497" s="22"/>
      <c r="O497" s="23"/>
      <c r="P497" s="22"/>
      <c r="Q497" s="28"/>
      <c r="R497" s="29"/>
      <c r="T497" s="25"/>
      <c r="U497" s="25"/>
    </row>
    <row r="498" spans="1:21" s="27" customFormat="1" hidden="1">
      <c r="A498" s="43"/>
      <c r="B498" s="43"/>
      <c r="C498" s="43"/>
      <c r="D498" s="20"/>
      <c r="E498" s="21" t="s">
        <v>46</v>
      </c>
      <c r="F498" s="22"/>
      <c r="G498" s="22"/>
      <c r="H498" s="22"/>
      <c r="I498" s="22"/>
      <c r="J498" s="22"/>
      <c r="K498" s="22"/>
      <c r="L498" s="22"/>
      <c r="M498" s="22"/>
      <c r="N498" s="22"/>
      <c r="O498" s="23"/>
      <c r="P498" s="22"/>
      <c r="Q498" s="28"/>
      <c r="R498" s="29"/>
      <c r="T498" s="25"/>
      <c r="U498" s="25"/>
    </row>
    <row r="499" spans="1:21" s="27" customFormat="1" hidden="1">
      <c r="A499" s="43"/>
      <c r="B499" s="43"/>
      <c r="C499" s="43"/>
      <c r="D499" s="20"/>
      <c r="E499" s="21" t="s">
        <v>59</v>
      </c>
      <c r="F499" s="22"/>
      <c r="G499" s="22"/>
      <c r="H499" s="22"/>
      <c r="I499" s="22"/>
      <c r="J499" s="22"/>
      <c r="K499" s="22"/>
      <c r="L499" s="22"/>
      <c r="M499" s="22"/>
      <c r="N499" s="22"/>
      <c r="O499" s="23"/>
      <c r="P499" s="22"/>
      <c r="Q499" s="28"/>
      <c r="R499" s="29"/>
      <c r="T499" s="25"/>
      <c r="U499" s="25"/>
    </row>
    <row r="500" spans="1:21" s="27" customFormat="1" hidden="1">
      <c r="A500" s="43"/>
      <c r="B500" s="43"/>
      <c r="C500" s="43"/>
      <c r="D500" s="20"/>
      <c r="E500" s="21" t="s">
        <v>63</v>
      </c>
      <c r="F500" s="22"/>
      <c r="G500" s="22"/>
      <c r="H500" s="22"/>
      <c r="I500" s="22"/>
      <c r="J500" s="22"/>
      <c r="K500" s="22"/>
      <c r="L500" s="22"/>
      <c r="M500" s="22"/>
      <c r="N500" s="22"/>
      <c r="O500" s="23"/>
      <c r="P500" s="22"/>
      <c r="Q500" s="28"/>
      <c r="R500" s="29"/>
      <c r="T500" s="25"/>
      <c r="U500" s="25"/>
    </row>
    <row r="501" spans="1:21" s="27" customFormat="1" hidden="1">
      <c r="A501" s="43"/>
      <c r="B501" s="43"/>
      <c r="C501" s="43"/>
      <c r="D501" s="20"/>
      <c r="E501" s="21" t="s">
        <v>61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3"/>
      <c r="P501" s="22"/>
      <c r="Q501" s="28"/>
      <c r="R501" s="29"/>
      <c r="T501" s="25"/>
      <c r="U501" s="25"/>
    </row>
    <row r="502" spans="1:21" s="27" customFormat="1" hidden="1">
      <c r="A502" s="43"/>
      <c r="B502" s="43"/>
      <c r="C502" s="43"/>
      <c r="D502" s="20"/>
      <c r="E502" s="21" t="s">
        <v>191</v>
      </c>
      <c r="F502" s="22"/>
      <c r="G502" s="22"/>
      <c r="H502" s="22"/>
      <c r="I502" s="22"/>
      <c r="J502" s="22"/>
      <c r="K502" s="22"/>
      <c r="L502" s="22"/>
      <c r="M502" s="22"/>
      <c r="N502" s="22"/>
      <c r="O502" s="23"/>
      <c r="P502" s="22"/>
      <c r="Q502" s="28"/>
      <c r="R502" s="29"/>
      <c r="T502" s="25"/>
      <c r="U502" s="25"/>
    </row>
    <row r="503" spans="1:21" s="27" customFormat="1" hidden="1">
      <c r="A503" s="43"/>
      <c r="B503" s="43"/>
      <c r="C503" s="43"/>
      <c r="D503" s="20"/>
      <c r="E503" s="21" t="s">
        <v>45</v>
      </c>
      <c r="F503" s="22"/>
      <c r="G503" s="22"/>
      <c r="H503" s="22"/>
      <c r="I503" s="22"/>
      <c r="J503" s="22"/>
      <c r="K503" s="22"/>
      <c r="L503" s="22"/>
      <c r="M503" s="22"/>
      <c r="N503" s="22"/>
      <c r="O503" s="23"/>
      <c r="P503" s="22"/>
      <c r="Q503" s="28"/>
      <c r="R503" s="29"/>
      <c r="T503" s="25"/>
      <c r="U503" s="25"/>
    </row>
    <row r="504" spans="1:21" s="27" customFormat="1" hidden="1">
      <c r="A504" s="43"/>
      <c r="B504" s="43"/>
      <c r="C504" s="43"/>
      <c r="D504" s="20"/>
      <c r="E504" s="21" t="s">
        <v>277</v>
      </c>
      <c r="F504" s="22"/>
      <c r="G504" s="22"/>
      <c r="H504" s="22"/>
      <c r="I504" s="22"/>
      <c r="J504" s="22"/>
      <c r="K504" s="22"/>
      <c r="L504" s="22"/>
      <c r="M504" s="22"/>
      <c r="N504" s="22"/>
      <c r="O504" s="23"/>
      <c r="P504" s="22"/>
      <c r="Q504" s="28"/>
      <c r="R504" s="29"/>
      <c r="T504" s="25"/>
      <c r="U504" s="25"/>
    </row>
    <row r="505" spans="1:21" s="27" customFormat="1" hidden="1">
      <c r="A505" s="43"/>
      <c r="B505" s="43"/>
      <c r="C505" s="43"/>
      <c r="D505" s="20"/>
      <c r="E505" s="21" t="s">
        <v>265</v>
      </c>
      <c r="F505" s="22"/>
      <c r="G505" s="22"/>
      <c r="H505" s="22"/>
      <c r="I505" s="22"/>
      <c r="J505" s="22"/>
      <c r="K505" s="22"/>
      <c r="L505" s="22"/>
      <c r="M505" s="22"/>
      <c r="N505" s="22"/>
      <c r="O505" s="23"/>
      <c r="P505" s="22"/>
      <c r="Q505" s="28"/>
      <c r="R505" s="29"/>
      <c r="T505" s="25"/>
      <c r="U505" s="25"/>
    </row>
    <row r="506" spans="1:21">
      <c r="A506" s="16" t="s">
        <v>25</v>
      </c>
      <c r="B506" s="16" t="s">
        <v>579</v>
      </c>
      <c r="C506" s="16" t="s">
        <v>580</v>
      </c>
      <c r="D506" s="9" t="s">
        <v>278</v>
      </c>
      <c r="E506" s="10" t="s">
        <v>279</v>
      </c>
      <c r="F506" s="1"/>
      <c r="G506" s="614">
        <v>1</v>
      </c>
      <c r="H506" s="1"/>
      <c r="I506" s="1" t="s">
        <v>280</v>
      </c>
      <c r="J506" s="1">
        <v>3</v>
      </c>
      <c r="K506" s="1">
        <v>0</v>
      </c>
      <c r="L506" s="1">
        <v>270</v>
      </c>
      <c r="M506" s="1">
        <v>2</v>
      </c>
      <c r="N506" s="1" t="s">
        <v>80</v>
      </c>
      <c r="O506" s="11">
        <v>11</v>
      </c>
      <c r="P506" s="1" t="s">
        <v>87</v>
      </c>
      <c r="Q506" s="12">
        <f>O506*J506</f>
        <v>33</v>
      </c>
      <c r="R506" s="13">
        <f>Q506/18</f>
        <v>1.8333333333333333</v>
      </c>
      <c r="S506" s="14">
        <f>R506</f>
        <v>1.8333333333333333</v>
      </c>
      <c r="T506" s="13">
        <v>0</v>
      </c>
      <c r="U506" s="13">
        <f>S506+T506</f>
        <v>1.8333333333333333</v>
      </c>
    </row>
    <row r="507" spans="1:21">
      <c r="D507" s="9"/>
      <c r="E507" s="10" t="s">
        <v>176</v>
      </c>
      <c r="F507" s="1">
        <v>50</v>
      </c>
      <c r="G507" s="614"/>
      <c r="H507" s="97">
        <f>SUM(G506*F507)/100</f>
        <v>0.5</v>
      </c>
      <c r="I507" s="1"/>
      <c r="J507" s="1"/>
      <c r="K507" s="1"/>
      <c r="L507" s="1"/>
      <c r="M507" s="1"/>
      <c r="N507" s="1"/>
      <c r="O507" s="11"/>
      <c r="P507" s="1"/>
      <c r="Q507" s="18"/>
    </row>
    <row r="508" spans="1:21">
      <c r="D508" s="9"/>
      <c r="E508" s="260" t="s">
        <v>46</v>
      </c>
      <c r="F508" s="1">
        <v>50</v>
      </c>
      <c r="G508" s="614"/>
      <c r="H508" s="97">
        <f>SUM(G506*F508)/100</f>
        <v>0.5</v>
      </c>
      <c r="I508" s="1"/>
      <c r="J508" s="1"/>
      <c r="K508" s="1"/>
      <c r="L508" s="1"/>
      <c r="M508" s="1"/>
      <c r="N508" s="1"/>
      <c r="O508" s="11"/>
      <c r="P508" s="1"/>
      <c r="Q508" s="18"/>
    </row>
    <row r="509" spans="1:21" s="27" customFormat="1" hidden="1">
      <c r="A509" s="43"/>
      <c r="B509" s="43"/>
      <c r="C509" s="43"/>
      <c r="D509" s="20"/>
      <c r="E509" s="21" t="s">
        <v>31</v>
      </c>
      <c r="F509" s="22"/>
      <c r="G509" s="22"/>
      <c r="H509" s="22"/>
      <c r="I509" s="22"/>
      <c r="J509" s="22"/>
      <c r="K509" s="22"/>
      <c r="L509" s="22"/>
      <c r="M509" s="22"/>
      <c r="N509" s="22"/>
      <c r="O509" s="23"/>
      <c r="P509" s="22"/>
      <c r="Q509" s="28"/>
      <c r="R509" s="29"/>
      <c r="T509" s="25"/>
      <c r="U509" s="25"/>
    </row>
    <row r="510" spans="1:21">
      <c r="A510" s="16" t="s">
        <v>25</v>
      </c>
      <c r="B510" s="16" t="s">
        <v>579</v>
      </c>
      <c r="C510" s="16" t="s">
        <v>580</v>
      </c>
      <c r="D510" s="9" t="s">
        <v>284</v>
      </c>
      <c r="E510" s="10" t="s">
        <v>285</v>
      </c>
      <c r="F510" s="1"/>
      <c r="G510" s="97"/>
      <c r="H510" s="1"/>
      <c r="I510" s="1" t="s">
        <v>83</v>
      </c>
      <c r="J510" s="1">
        <v>3</v>
      </c>
      <c r="K510" s="1">
        <v>2</v>
      </c>
      <c r="L510" s="1">
        <v>3</v>
      </c>
      <c r="M510" s="1">
        <v>5</v>
      </c>
      <c r="N510" s="1" t="s">
        <v>80</v>
      </c>
      <c r="O510" s="11">
        <v>7</v>
      </c>
      <c r="P510" s="1" t="s">
        <v>87</v>
      </c>
      <c r="Q510" s="12">
        <f>O510*J510</f>
        <v>21</v>
      </c>
      <c r="R510" s="13">
        <f>Q510/18</f>
        <v>1.1666666666666667</v>
      </c>
      <c r="S510" s="14">
        <f>R510</f>
        <v>1.1666666666666667</v>
      </c>
      <c r="T510" s="13">
        <v>0</v>
      </c>
      <c r="U510" s="13">
        <f>S510+T510</f>
        <v>1.1666666666666667</v>
      </c>
    </row>
    <row r="511" spans="1:21">
      <c r="D511" s="9"/>
      <c r="E511" s="10" t="s">
        <v>62</v>
      </c>
      <c r="F511" s="1">
        <v>100</v>
      </c>
      <c r="G511" s="97">
        <v>1.5</v>
      </c>
      <c r="H511" s="120">
        <f>SUM(G511*F511)/100</f>
        <v>1.5</v>
      </c>
      <c r="I511" s="1"/>
      <c r="J511" s="1"/>
      <c r="K511" s="1"/>
      <c r="L511" s="1"/>
      <c r="M511" s="1"/>
      <c r="N511" s="1"/>
      <c r="O511" s="11"/>
      <c r="P511" s="1"/>
      <c r="Q511" s="18"/>
    </row>
    <row r="512" spans="1:21">
      <c r="A512" s="16" t="s">
        <v>25</v>
      </c>
      <c r="B512" s="16" t="s">
        <v>579</v>
      </c>
      <c r="C512" s="16" t="s">
        <v>580</v>
      </c>
      <c r="D512" s="9" t="s">
        <v>286</v>
      </c>
      <c r="E512" s="10" t="s">
        <v>287</v>
      </c>
      <c r="F512" s="1"/>
      <c r="G512" s="97"/>
      <c r="H512" s="1"/>
      <c r="I512" s="1" t="s">
        <v>83</v>
      </c>
      <c r="J512" s="1">
        <v>3</v>
      </c>
      <c r="K512" s="1">
        <v>2</v>
      </c>
      <c r="L512" s="1">
        <v>3</v>
      </c>
      <c r="M512" s="1">
        <v>5</v>
      </c>
      <c r="N512" s="1" t="s">
        <v>80</v>
      </c>
      <c r="O512" s="11">
        <v>7</v>
      </c>
      <c r="P512" s="1" t="s">
        <v>87</v>
      </c>
      <c r="Q512" s="12">
        <f>O512*J512</f>
        <v>21</v>
      </c>
      <c r="R512" s="13">
        <f>Q512/18</f>
        <v>1.1666666666666667</v>
      </c>
      <c r="S512" s="14">
        <f>R512</f>
        <v>1.1666666666666667</v>
      </c>
      <c r="T512" s="13">
        <v>0</v>
      </c>
      <c r="U512" s="13">
        <f>S512+T512</f>
        <v>1.1666666666666667</v>
      </c>
    </row>
    <row r="513" spans="1:21">
      <c r="D513" s="9"/>
      <c r="E513" s="10" t="s">
        <v>176</v>
      </c>
      <c r="F513" s="1">
        <v>100</v>
      </c>
      <c r="G513" s="97">
        <v>1.5</v>
      </c>
      <c r="H513" s="120">
        <f>SUM(G513*F513)/100</f>
        <v>1.5</v>
      </c>
      <c r="I513" s="1"/>
      <c r="J513" s="1"/>
      <c r="K513" s="1"/>
      <c r="L513" s="1"/>
      <c r="M513" s="1"/>
      <c r="N513" s="1"/>
      <c r="O513" s="11"/>
      <c r="P513" s="1"/>
      <c r="Q513" s="18"/>
    </row>
    <row r="514" spans="1:21">
      <c r="A514" s="16" t="s">
        <v>25</v>
      </c>
      <c r="B514" s="16" t="s">
        <v>579</v>
      </c>
      <c r="C514" s="16" t="s">
        <v>580</v>
      </c>
      <c r="D514" s="9" t="s">
        <v>288</v>
      </c>
      <c r="E514" s="10" t="s">
        <v>289</v>
      </c>
      <c r="F514" s="1"/>
      <c r="G514" s="97"/>
      <c r="H514" s="1"/>
      <c r="I514" s="1" t="s">
        <v>83</v>
      </c>
      <c r="J514" s="1">
        <v>3</v>
      </c>
      <c r="K514" s="1">
        <v>2</v>
      </c>
      <c r="L514" s="1">
        <v>3</v>
      </c>
      <c r="M514" s="1">
        <v>5</v>
      </c>
      <c r="N514" s="1" t="s">
        <v>80</v>
      </c>
      <c r="O514" s="11">
        <v>7</v>
      </c>
      <c r="P514" s="1" t="s">
        <v>87</v>
      </c>
      <c r="Q514" s="12">
        <f>O514*J514</f>
        <v>21</v>
      </c>
      <c r="R514" s="13">
        <f>Q514/18</f>
        <v>1.1666666666666667</v>
      </c>
      <c r="S514" s="14">
        <f>R514</f>
        <v>1.1666666666666667</v>
      </c>
      <c r="T514" s="13">
        <v>0</v>
      </c>
      <c r="U514" s="13">
        <f>S514+T514</f>
        <v>1.1666666666666667</v>
      </c>
    </row>
    <row r="515" spans="1:21">
      <c r="D515" s="9"/>
      <c r="E515" s="10" t="s">
        <v>176</v>
      </c>
      <c r="F515" s="1">
        <v>100</v>
      </c>
      <c r="G515" s="97">
        <v>1.5</v>
      </c>
      <c r="H515" s="120">
        <f>SUM(G515*F515)/100</f>
        <v>1.5</v>
      </c>
      <c r="I515" s="1"/>
      <c r="J515" s="1"/>
      <c r="K515" s="1"/>
      <c r="L515" s="1"/>
      <c r="M515" s="1"/>
      <c r="N515" s="1"/>
      <c r="O515" s="11"/>
      <c r="P515" s="1"/>
      <c r="Q515" s="18"/>
    </row>
    <row r="516" spans="1:21">
      <c r="A516" s="16" t="s">
        <v>25</v>
      </c>
      <c r="B516" s="16" t="s">
        <v>579</v>
      </c>
      <c r="C516" s="16" t="s">
        <v>580</v>
      </c>
      <c r="D516" s="9" t="s">
        <v>290</v>
      </c>
      <c r="E516" s="10" t="s">
        <v>291</v>
      </c>
      <c r="F516" s="1"/>
      <c r="G516" s="97"/>
      <c r="H516" s="1"/>
      <c r="I516" s="1" t="s">
        <v>83</v>
      </c>
      <c r="J516" s="1">
        <v>3</v>
      </c>
      <c r="K516" s="1">
        <v>2</v>
      </c>
      <c r="L516" s="1">
        <v>3</v>
      </c>
      <c r="M516" s="1">
        <v>5</v>
      </c>
      <c r="N516" s="1" t="s">
        <v>80</v>
      </c>
      <c r="O516" s="11">
        <v>9</v>
      </c>
      <c r="P516" s="1" t="s">
        <v>87</v>
      </c>
      <c r="Q516" s="12">
        <f>O516*J516</f>
        <v>27</v>
      </c>
      <c r="R516" s="13">
        <f>Q516/18</f>
        <v>1.5</v>
      </c>
      <c r="S516" s="14">
        <f>R516</f>
        <v>1.5</v>
      </c>
      <c r="T516" s="13">
        <v>0</v>
      </c>
      <c r="U516" s="13">
        <f>S516+T516</f>
        <v>1.5</v>
      </c>
    </row>
    <row r="517" spans="1:21">
      <c r="D517" s="9"/>
      <c r="E517" s="10" t="s">
        <v>77</v>
      </c>
      <c r="F517" s="1">
        <v>100</v>
      </c>
      <c r="G517" s="97">
        <v>1.5</v>
      </c>
      <c r="H517" s="120">
        <f>SUM(G517*F517)/100</f>
        <v>1.5</v>
      </c>
      <c r="I517" s="1"/>
      <c r="J517" s="1"/>
      <c r="K517" s="1"/>
      <c r="L517" s="1"/>
      <c r="M517" s="1"/>
      <c r="N517" s="1"/>
      <c r="O517" s="11"/>
      <c r="P517" s="1"/>
      <c r="Q517" s="18"/>
    </row>
    <row r="518" spans="1:21">
      <c r="A518" s="16" t="s">
        <v>25</v>
      </c>
      <c r="B518" s="16" t="s">
        <v>579</v>
      </c>
      <c r="C518" s="16" t="s">
        <v>580</v>
      </c>
      <c r="D518" s="9" t="s">
        <v>292</v>
      </c>
      <c r="E518" s="260" t="s">
        <v>293</v>
      </c>
      <c r="F518" s="1"/>
      <c r="G518" s="614">
        <v>0.25</v>
      </c>
      <c r="H518" s="1"/>
      <c r="I518" s="1" t="s">
        <v>294</v>
      </c>
      <c r="J518" s="1">
        <v>1</v>
      </c>
      <c r="K518" s="1">
        <v>0</v>
      </c>
      <c r="L518" s="1">
        <v>2</v>
      </c>
      <c r="M518" s="1">
        <v>1</v>
      </c>
      <c r="N518" s="1" t="s">
        <v>80</v>
      </c>
      <c r="O518" s="11">
        <v>3</v>
      </c>
      <c r="P518" s="1" t="s">
        <v>87</v>
      </c>
      <c r="Q518" s="12">
        <f>O518*J518</f>
        <v>3</v>
      </c>
      <c r="R518" s="13">
        <f>Q518/18</f>
        <v>0.16666666666666666</v>
      </c>
      <c r="S518" s="14">
        <f>R518</f>
        <v>0.16666666666666666</v>
      </c>
      <c r="T518" s="13">
        <v>0</v>
      </c>
      <c r="U518" s="13">
        <f>S518+T518</f>
        <v>0.16666666666666666</v>
      </c>
    </row>
    <row r="519" spans="1:21">
      <c r="D519" s="9"/>
      <c r="E519" s="260" t="s">
        <v>70</v>
      </c>
      <c r="F519" s="1">
        <v>16.670000000000002</v>
      </c>
      <c r="G519" s="614"/>
      <c r="H519" s="97">
        <f>SUM(G518*F519)/100</f>
        <v>4.1675000000000004E-2</v>
      </c>
      <c r="I519" s="1"/>
      <c r="J519" s="1"/>
      <c r="K519" s="1"/>
      <c r="L519" s="1"/>
      <c r="M519" s="1"/>
      <c r="N519" s="1"/>
      <c r="O519" s="11"/>
      <c r="P519" s="1"/>
      <c r="Q519" s="18"/>
    </row>
    <row r="520" spans="1:21">
      <c r="D520" s="9"/>
      <c r="E520" s="10" t="s">
        <v>74</v>
      </c>
      <c r="F520" s="97">
        <v>16.670000000000002</v>
      </c>
      <c r="G520" s="614"/>
      <c r="H520" s="97">
        <f>SUM(G518*F520)/100</f>
        <v>4.1675000000000004E-2</v>
      </c>
      <c r="I520" s="1"/>
      <c r="J520" s="1"/>
      <c r="K520" s="1"/>
      <c r="L520" s="1"/>
      <c r="M520" s="1"/>
      <c r="N520" s="1"/>
      <c r="O520" s="11"/>
      <c r="P520" s="1"/>
      <c r="Q520" s="18"/>
    </row>
    <row r="521" spans="1:21">
      <c r="D521" s="9"/>
      <c r="E521" s="10" t="s">
        <v>67</v>
      </c>
      <c r="F521" s="97">
        <v>16.670000000000002</v>
      </c>
      <c r="G521" s="614"/>
      <c r="H521" s="97">
        <f>SUM(G518*F521)/100</f>
        <v>4.1675000000000004E-2</v>
      </c>
      <c r="I521" s="1"/>
      <c r="J521" s="1"/>
      <c r="K521" s="1"/>
      <c r="L521" s="1"/>
      <c r="M521" s="1"/>
      <c r="N521" s="1"/>
      <c r="O521" s="11"/>
      <c r="P521" s="1"/>
      <c r="Q521" s="18"/>
    </row>
    <row r="522" spans="1:21">
      <c r="D522" s="9"/>
      <c r="E522" s="10" t="s">
        <v>75</v>
      </c>
      <c r="F522" s="97">
        <v>16.670000000000002</v>
      </c>
      <c r="G522" s="614"/>
      <c r="H522" s="97">
        <f>SUM(G518*F522)/100</f>
        <v>4.1675000000000004E-2</v>
      </c>
      <c r="I522" s="1"/>
      <c r="J522" s="1"/>
      <c r="K522" s="1"/>
      <c r="L522" s="1"/>
      <c r="M522" s="1"/>
      <c r="N522" s="1"/>
      <c r="O522" s="11"/>
      <c r="P522" s="1"/>
      <c r="Q522" s="18"/>
    </row>
    <row r="523" spans="1:21">
      <c r="D523" s="9"/>
      <c r="E523" s="260" t="s">
        <v>72</v>
      </c>
      <c r="F523" s="97">
        <v>16.670000000000002</v>
      </c>
      <c r="G523" s="614"/>
      <c r="H523" s="97">
        <f>SUM(G518*F523)/100</f>
        <v>4.1675000000000004E-2</v>
      </c>
      <c r="I523" s="1"/>
      <c r="J523" s="1"/>
      <c r="K523" s="1"/>
      <c r="L523" s="1"/>
      <c r="M523" s="1"/>
      <c r="N523" s="1"/>
      <c r="O523" s="11"/>
      <c r="P523" s="1"/>
      <c r="Q523" s="18"/>
    </row>
    <row r="524" spans="1:21">
      <c r="D524" s="9"/>
      <c r="E524" s="234" t="s">
        <v>76</v>
      </c>
      <c r="F524" s="97">
        <v>16.670000000000002</v>
      </c>
      <c r="G524" s="614"/>
      <c r="H524" s="97">
        <f>SUM(G518*F524)/100</f>
        <v>4.1675000000000004E-2</v>
      </c>
      <c r="I524" s="1"/>
      <c r="J524" s="1"/>
      <c r="K524" s="1"/>
      <c r="L524" s="1"/>
      <c r="M524" s="1"/>
      <c r="N524" s="1"/>
      <c r="O524" s="11"/>
      <c r="P524" s="1"/>
      <c r="Q524" s="18"/>
    </row>
    <row r="525" spans="1:21">
      <c r="A525" s="16" t="s">
        <v>25</v>
      </c>
      <c r="B525" s="16" t="s">
        <v>579</v>
      </c>
      <c r="C525" s="16" t="s">
        <v>580</v>
      </c>
      <c r="D525" s="9" t="s">
        <v>295</v>
      </c>
      <c r="E525" s="260" t="s">
        <v>296</v>
      </c>
      <c r="F525" s="1"/>
      <c r="G525" s="614">
        <v>1</v>
      </c>
      <c r="H525" s="1"/>
      <c r="I525" s="1" t="s">
        <v>221</v>
      </c>
      <c r="J525" s="1">
        <v>3</v>
      </c>
      <c r="K525" s="1">
        <v>0</v>
      </c>
      <c r="L525" s="1">
        <v>9</v>
      </c>
      <c r="M525" s="1">
        <v>0</v>
      </c>
      <c r="N525" s="1" t="s">
        <v>80</v>
      </c>
      <c r="O525" s="11">
        <v>3</v>
      </c>
      <c r="P525" s="1" t="s">
        <v>87</v>
      </c>
      <c r="Q525" s="12">
        <f>O525*J525</f>
        <v>9</v>
      </c>
      <c r="R525" s="13">
        <f>Q525/18</f>
        <v>0.5</v>
      </c>
      <c r="S525" s="14">
        <f>R525</f>
        <v>0.5</v>
      </c>
      <c r="T525" s="13">
        <v>0</v>
      </c>
      <c r="U525" s="13">
        <f>S525+T525</f>
        <v>0.5</v>
      </c>
    </row>
    <row r="526" spans="1:21">
      <c r="D526" s="9"/>
      <c r="E526" s="10" t="s">
        <v>74</v>
      </c>
      <c r="F526" s="1">
        <v>50</v>
      </c>
      <c r="G526" s="614"/>
      <c r="H526" s="203">
        <f>SUM(G525*F526)/100</f>
        <v>0.5</v>
      </c>
      <c r="I526" s="1"/>
      <c r="J526" s="1"/>
      <c r="K526" s="1"/>
      <c r="L526" s="1"/>
      <c r="M526" s="1"/>
      <c r="N526" s="1"/>
      <c r="O526" s="11"/>
      <c r="P526" s="1"/>
      <c r="Q526" s="18"/>
    </row>
    <row r="527" spans="1:21">
      <c r="D527" s="9"/>
      <c r="E527" s="260" t="s">
        <v>72</v>
      </c>
      <c r="F527" s="1">
        <v>50</v>
      </c>
      <c r="G527" s="614"/>
      <c r="H527" s="203">
        <f>SUM(G525*F527)/100</f>
        <v>0.5</v>
      </c>
      <c r="I527" s="1"/>
      <c r="J527" s="1"/>
      <c r="K527" s="1"/>
      <c r="L527" s="1"/>
      <c r="M527" s="1"/>
      <c r="N527" s="1"/>
      <c r="O527" s="11"/>
      <c r="P527" s="1"/>
      <c r="Q527" s="18"/>
    </row>
    <row r="528" spans="1:21" hidden="1">
      <c r="A528" s="16" t="s">
        <v>25</v>
      </c>
      <c r="B528" s="16" t="s">
        <v>579</v>
      </c>
      <c r="C528" s="16" t="s">
        <v>580</v>
      </c>
      <c r="D528" s="9" t="s">
        <v>297</v>
      </c>
      <c r="E528" s="21" t="s">
        <v>22</v>
      </c>
      <c r="F528" s="1"/>
      <c r="G528" s="97"/>
      <c r="H528" s="1"/>
      <c r="I528" s="1" t="s">
        <v>23</v>
      </c>
      <c r="J528" s="1">
        <v>3</v>
      </c>
      <c r="K528" s="1">
        <v>3</v>
      </c>
      <c r="L528" s="1">
        <v>0</v>
      </c>
      <c r="M528" s="1">
        <v>6</v>
      </c>
      <c r="N528" s="1" t="s">
        <v>80</v>
      </c>
      <c r="O528" s="11">
        <v>334</v>
      </c>
      <c r="P528" s="1" t="s">
        <v>87</v>
      </c>
      <c r="Q528" s="12">
        <f>O528*J528</f>
        <v>1002</v>
      </c>
      <c r="R528" s="13">
        <f>Q528/18</f>
        <v>55.666666666666664</v>
      </c>
      <c r="S528" s="14">
        <f>R528</f>
        <v>55.666666666666664</v>
      </c>
      <c r="T528" s="13">
        <v>0</v>
      </c>
      <c r="U528" s="13">
        <f>S528+T528</f>
        <v>55.666666666666664</v>
      </c>
    </row>
    <row r="529" spans="4:17" hidden="1">
      <c r="D529" s="9"/>
      <c r="E529" s="21" t="s">
        <v>30</v>
      </c>
      <c r="F529" s="1"/>
      <c r="G529" s="97"/>
      <c r="H529" s="1"/>
      <c r="I529" s="1"/>
      <c r="J529" s="1"/>
      <c r="K529" s="1"/>
      <c r="L529" s="1"/>
      <c r="M529" s="1"/>
      <c r="N529" s="1"/>
      <c r="O529" s="11"/>
      <c r="P529" s="1"/>
      <c r="Q529" s="18"/>
    </row>
    <row r="530" spans="4:17" hidden="1">
      <c r="D530" s="9"/>
      <c r="E530" s="21" t="s">
        <v>56</v>
      </c>
      <c r="F530" s="1"/>
      <c r="G530" s="97"/>
      <c r="H530" s="1"/>
      <c r="I530" s="1"/>
      <c r="J530" s="1"/>
      <c r="K530" s="1"/>
      <c r="L530" s="1"/>
      <c r="M530" s="1"/>
      <c r="N530" s="1"/>
      <c r="O530" s="11"/>
      <c r="P530" s="1"/>
      <c r="Q530" s="18"/>
    </row>
    <row r="531" spans="4:17" hidden="1">
      <c r="D531" s="9"/>
      <c r="E531" s="21" t="s">
        <v>57</v>
      </c>
      <c r="F531" s="1"/>
      <c r="G531" s="97"/>
      <c r="H531" s="1"/>
      <c r="I531" s="1"/>
      <c r="J531" s="1"/>
      <c r="K531" s="1"/>
      <c r="L531" s="1"/>
      <c r="M531" s="1"/>
      <c r="N531" s="1"/>
      <c r="O531" s="11"/>
      <c r="P531" s="1"/>
      <c r="Q531" s="18"/>
    </row>
    <row r="532" spans="4:17" hidden="1">
      <c r="D532" s="9"/>
      <c r="E532" s="21" t="s">
        <v>58</v>
      </c>
      <c r="F532" s="1"/>
      <c r="G532" s="97"/>
      <c r="H532" s="1"/>
      <c r="I532" s="1"/>
      <c r="J532" s="1"/>
      <c r="K532" s="1"/>
      <c r="L532" s="1"/>
      <c r="M532" s="1"/>
      <c r="N532" s="1"/>
      <c r="O532" s="11"/>
      <c r="P532" s="1"/>
      <c r="Q532" s="18"/>
    </row>
    <row r="533" spans="4:17" hidden="1">
      <c r="D533" s="9"/>
      <c r="E533" s="21" t="s">
        <v>59</v>
      </c>
      <c r="F533" s="1"/>
      <c r="G533" s="97"/>
      <c r="H533" s="1"/>
      <c r="I533" s="1"/>
      <c r="J533" s="1"/>
      <c r="K533" s="1"/>
      <c r="L533" s="1"/>
      <c r="M533" s="1"/>
      <c r="N533" s="1"/>
      <c r="O533" s="11"/>
      <c r="P533" s="1"/>
      <c r="Q533" s="18"/>
    </row>
    <row r="534" spans="4:17" hidden="1">
      <c r="D534" s="9"/>
      <c r="E534" s="21" t="s">
        <v>60</v>
      </c>
      <c r="F534" s="1"/>
      <c r="G534" s="97"/>
      <c r="H534" s="1"/>
      <c r="I534" s="1"/>
      <c r="J534" s="1"/>
      <c r="K534" s="1"/>
      <c r="L534" s="1"/>
      <c r="M534" s="1"/>
      <c r="N534" s="1"/>
      <c r="O534" s="11"/>
      <c r="P534" s="1"/>
      <c r="Q534" s="18"/>
    </row>
    <row r="535" spans="4:17" hidden="1">
      <c r="D535" s="9"/>
      <c r="E535" s="21" t="s">
        <v>61</v>
      </c>
      <c r="F535" s="1"/>
      <c r="G535" s="97"/>
      <c r="H535" s="1"/>
      <c r="I535" s="1"/>
      <c r="J535" s="1"/>
      <c r="K535" s="1"/>
      <c r="L535" s="1"/>
      <c r="M535" s="1"/>
      <c r="N535" s="1"/>
      <c r="O535" s="11"/>
      <c r="P535" s="1"/>
      <c r="Q535" s="18"/>
    </row>
    <row r="536" spans="4:17" hidden="1">
      <c r="D536" s="9"/>
      <c r="E536" s="21" t="s">
        <v>62</v>
      </c>
      <c r="F536" s="1"/>
      <c r="G536" s="97"/>
      <c r="H536" s="1"/>
      <c r="I536" s="1"/>
      <c r="J536" s="1"/>
      <c r="K536" s="1"/>
      <c r="L536" s="1"/>
      <c r="M536" s="1"/>
      <c r="N536" s="1"/>
      <c r="O536" s="11"/>
      <c r="P536" s="1"/>
      <c r="Q536" s="18"/>
    </row>
    <row r="537" spans="4:17" hidden="1">
      <c r="D537" s="9"/>
      <c r="E537" s="21" t="s">
        <v>63</v>
      </c>
      <c r="F537" s="1"/>
      <c r="G537" s="97"/>
      <c r="H537" s="1"/>
      <c r="I537" s="1"/>
      <c r="J537" s="1"/>
      <c r="K537" s="1"/>
      <c r="L537" s="1"/>
      <c r="M537" s="1"/>
      <c r="N537" s="1"/>
      <c r="O537" s="11"/>
      <c r="P537" s="1"/>
      <c r="Q537" s="18"/>
    </row>
    <row r="538" spans="4:17" hidden="1">
      <c r="D538" s="9"/>
      <c r="E538" s="21" t="s">
        <v>64</v>
      </c>
      <c r="F538" s="1"/>
      <c r="G538" s="97"/>
      <c r="H538" s="1"/>
      <c r="I538" s="1"/>
      <c r="J538" s="1"/>
      <c r="K538" s="1"/>
      <c r="L538" s="1"/>
      <c r="M538" s="1"/>
      <c r="N538" s="1"/>
      <c r="O538" s="11"/>
      <c r="P538" s="1"/>
      <c r="Q538" s="18"/>
    </row>
    <row r="539" spans="4:17" hidden="1">
      <c r="D539" s="9"/>
      <c r="E539" s="21" t="s">
        <v>65</v>
      </c>
      <c r="F539" s="1"/>
      <c r="G539" s="97"/>
      <c r="H539" s="1"/>
      <c r="I539" s="1"/>
      <c r="J539" s="1"/>
      <c r="K539" s="1"/>
      <c r="L539" s="1"/>
      <c r="M539" s="1"/>
      <c r="N539" s="1"/>
      <c r="O539" s="11"/>
      <c r="P539" s="1"/>
      <c r="Q539" s="18"/>
    </row>
    <row r="540" spans="4:17" hidden="1">
      <c r="D540" s="9"/>
      <c r="E540" s="21" t="s">
        <v>67</v>
      </c>
      <c r="F540" s="1"/>
      <c r="G540" s="97"/>
      <c r="H540" s="1"/>
      <c r="I540" s="1"/>
      <c r="J540" s="1"/>
      <c r="K540" s="1"/>
      <c r="L540" s="1"/>
      <c r="M540" s="1"/>
      <c r="N540" s="1"/>
      <c r="O540" s="11"/>
      <c r="P540" s="1"/>
      <c r="Q540" s="18"/>
    </row>
    <row r="541" spans="4:17" hidden="1">
      <c r="D541" s="9"/>
      <c r="E541" s="21" t="s">
        <v>70</v>
      </c>
      <c r="F541" s="1"/>
      <c r="G541" s="97"/>
      <c r="H541" s="1"/>
      <c r="I541" s="1"/>
      <c r="J541" s="1"/>
      <c r="K541" s="1"/>
      <c r="L541" s="1"/>
      <c r="M541" s="1"/>
      <c r="N541" s="1"/>
      <c r="O541" s="11"/>
      <c r="P541" s="1"/>
      <c r="Q541" s="18"/>
    </row>
    <row r="542" spans="4:17" hidden="1">
      <c r="D542" s="9"/>
      <c r="E542" s="21" t="s">
        <v>72</v>
      </c>
      <c r="F542" s="1"/>
      <c r="G542" s="97"/>
      <c r="H542" s="1"/>
      <c r="I542" s="1"/>
      <c r="J542" s="1"/>
      <c r="K542" s="1"/>
      <c r="L542" s="1"/>
      <c r="M542" s="1"/>
      <c r="N542" s="1"/>
      <c r="O542" s="11"/>
      <c r="P542" s="1"/>
      <c r="Q542" s="18"/>
    </row>
    <row r="543" spans="4:17" hidden="1">
      <c r="D543" s="9"/>
      <c r="E543" s="21" t="s">
        <v>74</v>
      </c>
      <c r="F543" s="1"/>
      <c r="G543" s="97"/>
      <c r="H543" s="1"/>
      <c r="I543" s="1"/>
      <c r="J543" s="1"/>
      <c r="K543" s="1"/>
      <c r="L543" s="1"/>
      <c r="M543" s="1"/>
      <c r="N543" s="1"/>
      <c r="O543" s="11"/>
      <c r="P543" s="1"/>
      <c r="Q543" s="18"/>
    </row>
    <row r="544" spans="4:17" hidden="1">
      <c r="D544" s="9"/>
      <c r="E544" s="21" t="s">
        <v>75</v>
      </c>
      <c r="F544" s="1"/>
      <c r="G544" s="97"/>
      <c r="H544" s="1"/>
      <c r="I544" s="1"/>
      <c r="J544" s="1"/>
      <c r="K544" s="1"/>
      <c r="L544" s="1"/>
      <c r="M544" s="1"/>
      <c r="N544" s="1"/>
      <c r="O544" s="11"/>
      <c r="P544" s="1"/>
      <c r="Q544" s="18"/>
    </row>
    <row r="545" spans="1:21" hidden="1">
      <c r="D545" s="9"/>
      <c r="E545" s="21" t="s">
        <v>76</v>
      </c>
      <c r="F545" s="1"/>
      <c r="G545" s="97"/>
      <c r="H545" s="1"/>
      <c r="I545" s="1"/>
      <c r="J545" s="1"/>
      <c r="K545" s="1"/>
      <c r="L545" s="1"/>
      <c r="M545" s="1"/>
      <c r="N545" s="1"/>
      <c r="O545" s="11"/>
      <c r="P545" s="1"/>
      <c r="Q545" s="18"/>
    </row>
    <row r="546" spans="1:21" hidden="1">
      <c r="D546" s="9"/>
      <c r="E546" s="21" t="s">
        <v>77</v>
      </c>
      <c r="F546" s="1"/>
      <c r="G546" s="97"/>
      <c r="H546" s="1"/>
      <c r="I546" s="1"/>
      <c r="J546" s="1"/>
      <c r="K546" s="1"/>
      <c r="L546" s="1"/>
      <c r="M546" s="1"/>
      <c r="N546" s="1"/>
      <c r="O546" s="11"/>
      <c r="P546" s="1"/>
      <c r="Q546" s="18"/>
    </row>
    <row r="547" spans="1:21" hidden="1">
      <c r="D547" s="9"/>
      <c r="E547" s="21" t="s">
        <v>66</v>
      </c>
      <c r="F547" s="1"/>
      <c r="G547" s="97"/>
      <c r="H547" s="1"/>
      <c r="I547" s="1"/>
      <c r="J547" s="1"/>
      <c r="K547" s="1"/>
      <c r="L547" s="1"/>
      <c r="M547" s="1"/>
      <c r="N547" s="1"/>
      <c r="O547" s="11"/>
      <c r="P547" s="1"/>
      <c r="Q547" s="18"/>
    </row>
    <row r="548" spans="1:21" hidden="1">
      <c r="D548" s="9"/>
      <c r="E548" s="21" t="s">
        <v>68</v>
      </c>
      <c r="F548" s="1"/>
      <c r="G548" s="97"/>
      <c r="H548" s="1"/>
      <c r="I548" s="1"/>
      <c r="J548" s="1"/>
      <c r="K548" s="1"/>
      <c r="L548" s="1"/>
      <c r="M548" s="1"/>
      <c r="N548" s="1"/>
      <c r="O548" s="11"/>
      <c r="P548" s="1"/>
      <c r="Q548" s="18"/>
    </row>
    <row r="549" spans="1:21" hidden="1">
      <c r="D549" s="9"/>
      <c r="E549" s="21" t="s">
        <v>69</v>
      </c>
      <c r="F549" s="1"/>
      <c r="G549" s="97"/>
      <c r="H549" s="1"/>
      <c r="I549" s="1"/>
      <c r="J549" s="1"/>
      <c r="K549" s="1"/>
      <c r="L549" s="1"/>
      <c r="M549" s="1"/>
      <c r="N549" s="1"/>
      <c r="O549" s="11"/>
      <c r="P549" s="1"/>
      <c r="Q549" s="18"/>
    </row>
    <row r="550" spans="1:21" hidden="1">
      <c r="D550" s="9"/>
      <c r="E550" s="21" t="s">
        <v>71</v>
      </c>
      <c r="F550" s="1"/>
      <c r="G550" s="97"/>
      <c r="H550" s="1"/>
      <c r="I550" s="1"/>
      <c r="J550" s="1"/>
      <c r="K550" s="1"/>
      <c r="L550" s="1"/>
      <c r="M550" s="1"/>
      <c r="N550" s="1"/>
      <c r="O550" s="11"/>
      <c r="P550" s="1"/>
      <c r="Q550" s="18"/>
    </row>
    <row r="551" spans="1:21" hidden="1">
      <c r="D551" s="9"/>
      <c r="E551" s="21" t="s">
        <v>73</v>
      </c>
      <c r="F551" s="1"/>
      <c r="G551" s="97"/>
      <c r="H551" s="1"/>
      <c r="I551" s="1"/>
      <c r="J551" s="1"/>
      <c r="K551" s="1"/>
      <c r="L551" s="1"/>
      <c r="M551" s="1"/>
      <c r="N551" s="1"/>
      <c r="O551" s="11"/>
      <c r="P551" s="1"/>
      <c r="Q551" s="18"/>
    </row>
    <row r="552" spans="1:21" hidden="1">
      <c r="A552" s="16" t="s">
        <v>25</v>
      </c>
      <c r="B552" s="16" t="s">
        <v>579</v>
      </c>
      <c r="C552" s="16" t="s">
        <v>580</v>
      </c>
      <c r="D552" s="9" t="s">
        <v>297</v>
      </c>
      <c r="E552" s="21" t="s">
        <v>22</v>
      </c>
      <c r="F552" s="1"/>
      <c r="G552" s="97"/>
      <c r="H552" s="1"/>
      <c r="I552" s="1" t="s">
        <v>23</v>
      </c>
      <c r="J552" s="1">
        <v>3</v>
      </c>
      <c r="K552" s="1">
        <v>3</v>
      </c>
      <c r="L552" s="1">
        <v>0</v>
      </c>
      <c r="M552" s="1">
        <v>6</v>
      </c>
      <c r="N552" s="1" t="s">
        <v>43</v>
      </c>
      <c r="O552" s="11">
        <v>59</v>
      </c>
      <c r="P552" s="1" t="s">
        <v>87</v>
      </c>
      <c r="Q552" s="12">
        <f>O552*J552</f>
        <v>177</v>
      </c>
      <c r="R552" s="13">
        <f>Q552/18</f>
        <v>9.8333333333333339</v>
      </c>
      <c r="S552" s="14">
        <f>R552</f>
        <v>9.8333333333333339</v>
      </c>
      <c r="T552" s="13">
        <v>0</v>
      </c>
      <c r="U552" s="13">
        <f>S552+T552</f>
        <v>9.8333333333333339</v>
      </c>
    </row>
    <row r="553" spans="1:21" hidden="1">
      <c r="D553" s="9"/>
      <c r="E553" s="21" t="s">
        <v>44</v>
      </c>
      <c r="F553" s="1"/>
      <c r="G553" s="97"/>
      <c r="H553" s="1"/>
      <c r="I553" s="1"/>
      <c r="J553" s="1"/>
      <c r="K553" s="1"/>
      <c r="L553" s="1"/>
      <c r="M553" s="1"/>
      <c r="N553" s="1"/>
      <c r="O553" s="11"/>
      <c r="P553" s="1"/>
      <c r="Q553" s="18"/>
    </row>
    <row r="554" spans="1:21" hidden="1">
      <c r="D554" s="9"/>
      <c r="E554" s="21" t="s">
        <v>30</v>
      </c>
      <c r="F554" s="1"/>
      <c r="G554" s="97"/>
      <c r="H554" s="1"/>
      <c r="I554" s="1"/>
      <c r="J554" s="1"/>
      <c r="K554" s="1"/>
      <c r="L554" s="1"/>
      <c r="M554" s="1"/>
      <c r="N554" s="1"/>
      <c r="O554" s="11"/>
      <c r="P554" s="1"/>
      <c r="Q554" s="18"/>
    </row>
    <row r="555" spans="1:21" hidden="1">
      <c r="D555" s="9"/>
      <c r="E555" s="21" t="s">
        <v>45</v>
      </c>
      <c r="F555" s="1"/>
      <c r="G555" s="97"/>
      <c r="H555" s="1"/>
      <c r="I555" s="1"/>
      <c r="J555" s="1"/>
      <c r="K555" s="1"/>
      <c r="L555" s="1"/>
      <c r="M555" s="1"/>
      <c r="N555" s="1"/>
      <c r="O555" s="11"/>
      <c r="P555" s="1"/>
      <c r="Q555" s="18"/>
    </row>
    <row r="556" spans="1:21" hidden="1">
      <c r="D556" s="9"/>
      <c r="E556" s="21" t="s">
        <v>46</v>
      </c>
      <c r="F556" s="1"/>
      <c r="G556" s="97"/>
      <c r="H556" s="1"/>
      <c r="I556" s="1"/>
      <c r="J556" s="1"/>
      <c r="K556" s="1"/>
      <c r="L556" s="1"/>
      <c r="M556" s="1"/>
      <c r="N556" s="1"/>
      <c r="O556" s="11"/>
      <c r="P556" s="1"/>
      <c r="Q556" s="18"/>
    </row>
    <row r="557" spans="1:21" hidden="1">
      <c r="D557" s="9"/>
      <c r="E557" s="21" t="s">
        <v>47</v>
      </c>
      <c r="F557" s="1"/>
      <c r="G557" s="97"/>
      <c r="H557" s="1"/>
      <c r="I557" s="1"/>
      <c r="J557" s="1"/>
      <c r="K557" s="1"/>
      <c r="L557" s="1"/>
      <c r="M557" s="1"/>
      <c r="N557" s="1"/>
      <c r="O557" s="11"/>
      <c r="P557" s="1"/>
      <c r="Q557" s="18"/>
    </row>
    <row r="558" spans="1:21" hidden="1">
      <c r="D558" s="9"/>
      <c r="E558" s="21" t="s">
        <v>48</v>
      </c>
      <c r="F558" s="1"/>
      <c r="G558" s="97"/>
      <c r="H558" s="1"/>
      <c r="I558" s="1"/>
      <c r="J558" s="1"/>
      <c r="K558" s="1"/>
      <c r="L558" s="1"/>
      <c r="M558" s="1"/>
      <c r="N558" s="1"/>
      <c r="O558" s="11"/>
      <c r="P558" s="1"/>
      <c r="Q558" s="18"/>
    </row>
    <row r="559" spans="1:21" hidden="1">
      <c r="D559" s="9"/>
      <c r="E559" s="21" t="s">
        <v>49</v>
      </c>
      <c r="F559" s="1"/>
      <c r="G559" s="97"/>
      <c r="H559" s="1"/>
      <c r="I559" s="1"/>
      <c r="J559" s="1"/>
      <c r="K559" s="1"/>
      <c r="L559" s="1"/>
      <c r="M559" s="1"/>
      <c r="N559" s="1"/>
      <c r="O559" s="11"/>
      <c r="P559" s="1"/>
      <c r="Q559" s="18"/>
    </row>
    <row r="560" spans="1:21" hidden="1">
      <c r="D560" s="9"/>
      <c r="E560" s="21" t="s">
        <v>50</v>
      </c>
      <c r="F560" s="1"/>
      <c r="G560" s="97"/>
      <c r="H560" s="1"/>
      <c r="I560" s="1"/>
      <c r="J560" s="1"/>
      <c r="K560" s="1"/>
      <c r="L560" s="1"/>
      <c r="M560" s="1"/>
      <c r="N560" s="1"/>
      <c r="O560" s="11"/>
      <c r="P560" s="1"/>
      <c r="Q560" s="18"/>
    </row>
    <row r="561" spans="1:21" hidden="1">
      <c r="D561" s="9"/>
      <c r="E561" s="21" t="s">
        <v>51</v>
      </c>
      <c r="F561" s="1"/>
      <c r="G561" s="97"/>
      <c r="H561" s="1"/>
      <c r="I561" s="1"/>
      <c r="J561" s="1"/>
      <c r="K561" s="1"/>
      <c r="L561" s="1"/>
      <c r="M561" s="1"/>
      <c r="N561" s="1"/>
      <c r="O561" s="11"/>
      <c r="P561" s="1"/>
      <c r="Q561" s="18"/>
    </row>
    <row r="562" spans="1:21" hidden="1">
      <c r="D562" s="9"/>
      <c r="E562" s="21" t="s">
        <v>52</v>
      </c>
      <c r="F562" s="1"/>
      <c r="G562" s="97"/>
      <c r="H562" s="1"/>
      <c r="I562" s="1"/>
      <c r="J562" s="1"/>
      <c r="K562" s="1"/>
      <c r="L562" s="1"/>
      <c r="M562" s="1"/>
      <c r="N562" s="1"/>
      <c r="O562" s="11"/>
      <c r="P562" s="1"/>
      <c r="Q562" s="18"/>
    </row>
    <row r="563" spans="1:21" hidden="1">
      <c r="D563" s="9"/>
      <c r="E563" s="21" t="s">
        <v>53</v>
      </c>
      <c r="F563" s="1"/>
      <c r="G563" s="97"/>
      <c r="H563" s="1"/>
      <c r="I563" s="1"/>
      <c r="J563" s="1"/>
      <c r="K563" s="1"/>
      <c r="L563" s="1"/>
      <c r="M563" s="1"/>
      <c r="N563" s="1"/>
      <c r="O563" s="11"/>
      <c r="P563" s="1"/>
      <c r="Q563" s="18"/>
    </row>
    <row r="564" spans="1:21" hidden="1">
      <c r="D564" s="9"/>
      <c r="E564" s="21" t="s">
        <v>39</v>
      </c>
      <c r="F564" s="1"/>
      <c r="G564" s="97"/>
      <c r="H564" s="1"/>
      <c r="I564" s="1"/>
      <c r="J564" s="1"/>
      <c r="K564" s="1"/>
      <c r="L564" s="1"/>
      <c r="M564" s="1"/>
      <c r="N564" s="1"/>
      <c r="O564" s="11"/>
      <c r="P564" s="1"/>
      <c r="Q564" s="18"/>
    </row>
    <row r="565" spans="1:21" hidden="1">
      <c r="D565" s="9"/>
      <c r="E565" s="21" t="s">
        <v>54</v>
      </c>
      <c r="F565" s="1"/>
      <c r="G565" s="97"/>
      <c r="H565" s="1"/>
      <c r="I565" s="1"/>
      <c r="J565" s="1"/>
      <c r="K565" s="1"/>
      <c r="L565" s="1"/>
      <c r="M565" s="1"/>
      <c r="N565" s="1"/>
      <c r="O565" s="11"/>
      <c r="P565" s="1"/>
      <c r="Q565" s="18"/>
    </row>
    <row r="566" spans="1:21">
      <c r="A566" s="98" t="s">
        <v>25</v>
      </c>
      <c r="B566" s="247" t="s">
        <v>579</v>
      </c>
      <c r="C566" s="247" t="s">
        <v>580</v>
      </c>
      <c r="D566" s="9" t="s">
        <v>298</v>
      </c>
      <c r="E566" s="269" t="s">
        <v>299</v>
      </c>
      <c r="F566" s="1"/>
      <c r="G566" s="614">
        <v>1</v>
      </c>
      <c r="H566" s="1"/>
      <c r="I566" s="1" t="s">
        <v>300</v>
      </c>
      <c r="J566" s="1">
        <v>9</v>
      </c>
      <c r="K566" s="1">
        <v>0</v>
      </c>
      <c r="L566" s="1">
        <v>270</v>
      </c>
      <c r="M566" s="1">
        <v>0</v>
      </c>
      <c r="N566" s="1" t="s">
        <v>80</v>
      </c>
      <c r="O566" s="11">
        <v>7</v>
      </c>
      <c r="P566" s="1" t="s">
        <v>87</v>
      </c>
      <c r="Q566" s="12">
        <f>O566*J566</f>
        <v>63</v>
      </c>
      <c r="R566" s="13">
        <f>Q566/18</f>
        <v>3.5</v>
      </c>
      <c r="S566" s="14">
        <f>R566</f>
        <v>3.5</v>
      </c>
      <c r="T566" s="13">
        <v>0</v>
      </c>
      <c r="U566" s="13">
        <f>S566+T566</f>
        <v>3.5</v>
      </c>
    </row>
    <row r="567" spans="1:21">
      <c r="A567" s="98"/>
      <c r="B567" s="247"/>
      <c r="C567" s="247"/>
      <c r="D567" s="9"/>
      <c r="E567" s="269" t="s">
        <v>67</v>
      </c>
      <c r="F567" s="1">
        <v>50</v>
      </c>
      <c r="G567" s="614"/>
      <c r="H567" s="203">
        <f>SUM(G566*F567)/100</f>
        <v>0.5</v>
      </c>
      <c r="I567" s="1"/>
      <c r="J567" s="1"/>
      <c r="K567" s="1"/>
      <c r="L567" s="1"/>
      <c r="M567" s="1"/>
      <c r="N567" s="1"/>
      <c r="O567" s="11"/>
      <c r="P567" s="1"/>
      <c r="Q567" s="18"/>
    </row>
    <row r="568" spans="1:21">
      <c r="A568" s="98"/>
      <c r="B568" s="247"/>
      <c r="C568" s="247"/>
      <c r="D568" s="9"/>
      <c r="E568" s="269" t="s">
        <v>70</v>
      </c>
      <c r="F568" s="1">
        <v>50</v>
      </c>
      <c r="G568" s="614"/>
      <c r="H568" s="203">
        <f>SUM(G566*F568)/100</f>
        <v>0.5</v>
      </c>
      <c r="I568" s="1"/>
      <c r="J568" s="1"/>
      <c r="K568" s="1"/>
      <c r="L568" s="1"/>
      <c r="M568" s="1"/>
      <c r="N568" s="1"/>
      <c r="O568" s="11"/>
      <c r="P568" s="1"/>
      <c r="Q568" s="18"/>
    </row>
    <row r="569" spans="1:21">
      <c r="A569" s="98" t="s">
        <v>25</v>
      </c>
      <c r="B569" s="247" t="s">
        <v>579</v>
      </c>
      <c r="C569" s="247" t="s">
        <v>580</v>
      </c>
      <c r="D569" s="9" t="s">
        <v>298</v>
      </c>
      <c r="E569" s="269" t="s">
        <v>299</v>
      </c>
      <c r="F569" s="1"/>
      <c r="G569" s="10"/>
      <c r="H569" s="97"/>
      <c r="I569" s="1" t="s">
        <v>300</v>
      </c>
      <c r="J569" s="1">
        <v>9</v>
      </c>
      <c r="K569" s="1">
        <v>0</v>
      </c>
      <c r="L569" s="1">
        <v>270</v>
      </c>
      <c r="M569" s="1">
        <v>0</v>
      </c>
      <c r="N569" s="1" t="s">
        <v>43</v>
      </c>
      <c r="O569" s="11">
        <v>21</v>
      </c>
      <c r="P569" s="1" t="s">
        <v>87</v>
      </c>
      <c r="Q569" s="12">
        <f>O569*J569</f>
        <v>189</v>
      </c>
      <c r="R569" s="13">
        <f>Q569/18</f>
        <v>10.5</v>
      </c>
      <c r="S569" s="14">
        <f>R569</f>
        <v>10.5</v>
      </c>
      <c r="T569" s="13">
        <v>0</v>
      </c>
      <c r="U569" s="13">
        <f>S569+T569</f>
        <v>10.5</v>
      </c>
    </row>
    <row r="570" spans="1:21">
      <c r="A570" s="98"/>
      <c r="B570" s="247"/>
      <c r="C570" s="247"/>
      <c r="D570" s="9"/>
      <c r="E570" s="269" t="s">
        <v>76</v>
      </c>
      <c r="F570" s="1">
        <v>100</v>
      </c>
      <c r="G570" s="10">
        <v>1</v>
      </c>
      <c r="H570" s="204">
        <f>SUM(G570*F570)/100</f>
        <v>1</v>
      </c>
      <c r="I570" s="1"/>
      <c r="J570" s="1"/>
      <c r="K570" s="1"/>
      <c r="L570" s="1"/>
      <c r="M570" s="1"/>
      <c r="N570" s="1"/>
      <c r="O570" s="11"/>
      <c r="P570" s="1"/>
      <c r="Q570" s="18"/>
    </row>
    <row r="571" spans="1:21">
      <c r="A571" s="98" t="s">
        <v>25</v>
      </c>
      <c r="B571" s="247" t="s">
        <v>579</v>
      </c>
      <c r="C571" s="247" t="s">
        <v>580</v>
      </c>
      <c r="D571" s="9" t="s">
        <v>298</v>
      </c>
      <c r="E571" s="269" t="s">
        <v>299</v>
      </c>
      <c r="F571" s="1"/>
      <c r="G571" s="10"/>
      <c r="H571" s="97"/>
      <c r="I571" s="1" t="s">
        <v>300</v>
      </c>
      <c r="J571" s="1">
        <v>9</v>
      </c>
      <c r="K571" s="1">
        <v>0</v>
      </c>
      <c r="L571" s="1">
        <v>270</v>
      </c>
      <c r="M571" s="1">
        <v>0</v>
      </c>
      <c r="N571" s="1" t="s">
        <v>55</v>
      </c>
      <c r="O571" s="11">
        <v>32</v>
      </c>
      <c r="P571" s="1" t="s">
        <v>87</v>
      </c>
      <c r="Q571" s="12">
        <f>O571*J571</f>
        <v>288</v>
      </c>
      <c r="R571" s="13">
        <f>Q571/18</f>
        <v>16</v>
      </c>
      <c r="S571" s="14">
        <f>R571</f>
        <v>16</v>
      </c>
      <c r="T571" s="13">
        <v>0</v>
      </c>
      <c r="U571" s="13">
        <f>S571+T571</f>
        <v>16</v>
      </c>
    </row>
    <row r="572" spans="1:21">
      <c r="A572" s="98"/>
      <c r="B572" s="247"/>
      <c r="C572" s="247"/>
      <c r="D572" s="9"/>
      <c r="E572" s="269" t="s">
        <v>157</v>
      </c>
      <c r="F572" s="1">
        <v>100</v>
      </c>
      <c r="G572" s="10">
        <v>1</v>
      </c>
      <c r="H572" s="204">
        <f>SUM(G572*F572)/100</f>
        <v>1</v>
      </c>
      <c r="I572" s="1"/>
      <c r="J572" s="1"/>
      <c r="K572" s="1"/>
      <c r="L572" s="1"/>
      <c r="M572" s="1"/>
      <c r="N572" s="1"/>
      <c r="O572" s="11"/>
      <c r="P572" s="1"/>
      <c r="Q572" s="18"/>
    </row>
    <row r="573" spans="1:21">
      <c r="A573" s="101" t="s">
        <v>25</v>
      </c>
      <c r="B573" s="247" t="s">
        <v>579</v>
      </c>
      <c r="C573" s="247" t="s">
        <v>580</v>
      </c>
      <c r="D573" s="9" t="s">
        <v>301</v>
      </c>
      <c r="E573" s="234" t="s">
        <v>302</v>
      </c>
      <c r="F573" s="1"/>
      <c r="G573" s="10"/>
      <c r="H573" s="1"/>
      <c r="I573" s="1" t="s">
        <v>300</v>
      </c>
      <c r="J573" s="1">
        <v>9</v>
      </c>
      <c r="K573" s="1">
        <v>0</v>
      </c>
      <c r="L573" s="1">
        <v>270</v>
      </c>
      <c r="M573" s="1">
        <v>0</v>
      </c>
      <c r="N573" s="1" t="s">
        <v>80</v>
      </c>
      <c r="O573" s="11">
        <v>2</v>
      </c>
      <c r="P573" s="1" t="s">
        <v>87</v>
      </c>
      <c r="Q573" s="12">
        <f>O573*J573</f>
        <v>18</v>
      </c>
      <c r="R573" s="13">
        <f>Q573/18</f>
        <v>1</v>
      </c>
      <c r="S573" s="14">
        <f>R573</f>
        <v>1</v>
      </c>
      <c r="T573" s="13">
        <v>0</v>
      </c>
      <c r="U573" s="13">
        <f>S573+T573</f>
        <v>1</v>
      </c>
    </row>
    <row r="574" spans="1:21">
      <c r="A574" s="101"/>
      <c r="B574" s="247"/>
      <c r="C574" s="247"/>
      <c r="D574" s="9"/>
      <c r="E574" s="234" t="s">
        <v>75</v>
      </c>
      <c r="F574" s="1">
        <v>100</v>
      </c>
      <c r="G574" s="10">
        <v>1</v>
      </c>
      <c r="H574" s="204">
        <f>SUM(G574*F574)/100</f>
        <v>1</v>
      </c>
      <c r="I574" s="1"/>
      <c r="J574" s="1"/>
      <c r="K574" s="1"/>
      <c r="L574" s="1"/>
      <c r="M574" s="1"/>
      <c r="N574" s="1"/>
      <c r="O574" s="11"/>
      <c r="P574" s="1"/>
      <c r="Q574" s="18"/>
    </row>
    <row r="575" spans="1:21">
      <c r="A575" s="101" t="s">
        <v>25</v>
      </c>
      <c r="B575" s="247" t="s">
        <v>579</v>
      </c>
      <c r="C575" s="247" t="s">
        <v>580</v>
      </c>
      <c r="D575" s="9" t="s">
        <v>301</v>
      </c>
      <c r="E575" s="269" t="s">
        <v>302</v>
      </c>
      <c r="F575" s="1"/>
      <c r="G575" s="10"/>
      <c r="H575" s="97"/>
      <c r="I575" s="1" t="s">
        <v>300</v>
      </c>
      <c r="J575" s="1">
        <v>9</v>
      </c>
      <c r="K575" s="1">
        <v>0</v>
      </c>
      <c r="L575" s="1">
        <v>270</v>
      </c>
      <c r="M575" s="1">
        <v>0</v>
      </c>
      <c r="N575" s="1" t="s">
        <v>43</v>
      </c>
      <c r="O575" s="11">
        <v>1</v>
      </c>
      <c r="P575" s="1" t="s">
        <v>87</v>
      </c>
      <c r="Q575" s="12">
        <f>O575*J575</f>
        <v>9</v>
      </c>
      <c r="R575" s="13">
        <f>Q575/18</f>
        <v>0.5</v>
      </c>
      <c r="S575" s="14">
        <f>R575</f>
        <v>0.5</v>
      </c>
      <c r="T575" s="13">
        <v>0</v>
      </c>
      <c r="U575" s="13">
        <f>S575+T575</f>
        <v>0.5</v>
      </c>
    </row>
    <row r="576" spans="1:21">
      <c r="A576" s="101"/>
      <c r="B576" s="247"/>
      <c r="C576" s="247"/>
      <c r="D576" s="9"/>
      <c r="E576" s="269" t="s">
        <v>157</v>
      </c>
      <c r="F576" s="203">
        <v>100</v>
      </c>
      <c r="G576" s="10">
        <v>1</v>
      </c>
      <c r="H576" s="204">
        <f>SUM(G576*F576)/100</f>
        <v>1</v>
      </c>
      <c r="I576" s="1"/>
      <c r="J576" s="1"/>
      <c r="K576" s="1"/>
      <c r="L576" s="1"/>
      <c r="M576" s="1"/>
      <c r="N576" s="1"/>
      <c r="O576" s="11"/>
      <c r="P576" s="1"/>
      <c r="Q576" s="18"/>
    </row>
    <row r="577" spans="1:21">
      <c r="A577" s="101" t="s">
        <v>25</v>
      </c>
      <c r="B577" s="247" t="s">
        <v>579</v>
      </c>
      <c r="C577" s="247" t="s">
        <v>580</v>
      </c>
      <c r="D577" s="9" t="s">
        <v>301</v>
      </c>
      <c r="E577" s="234" t="s">
        <v>302</v>
      </c>
      <c r="F577" s="1"/>
      <c r="G577" s="10"/>
      <c r="H577" s="1"/>
      <c r="I577" s="1" t="s">
        <v>300</v>
      </c>
      <c r="J577" s="1">
        <v>9</v>
      </c>
      <c r="K577" s="1">
        <v>0</v>
      </c>
      <c r="L577" s="1">
        <v>270</v>
      </c>
      <c r="M577" s="1">
        <v>0</v>
      </c>
      <c r="N577" s="1" t="s">
        <v>55</v>
      </c>
      <c r="O577" s="11">
        <v>3</v>
      </c>
      <c r="P577" s="1" t="s">
        <v>87</v>
      </c>
      <c r="Q577" s="12">
        <f>O577*J577</f>
        <v>27</v>
      </c>
      <c r="R577" s="13">
        <f>Q577/18</f>
        <v>1.5</v>
      </c>
      <c r="S577" s="14">
        <f>R577</f>
        <v>1.5</v>
      </c>
      <c r="T577" s="13">
        <v>0</v>
      </c>
      <c r="U577" s="13">
        <f>S577+T577</f>
        <v>1.5</v>
      </c>
    </row>
    <row r="578" spans="1:21">
      <c r="A578" s="101"/>
      <c r="B578" s="247"/>
      <c r="C578" s="247"/>
      <c r="D578" s="9"/>
      <c r="E578" s="234" t="s">
        <v>38</v>
      </c>
      <c r="F578" s="203">
        <v>100</v>
      </c>
      <c r="G578" s="10">
        <v>1</v>
      </c>
      <c r="H578" s="204">
        <f>SUM(G578*F578)/100</f>
        <v>1</v>
      </c>
      <c r="I578" s="1"/>
      <c r="J578" s="1"/>
      <c r="K578" s="1"/>
      <c r="L578" s="1"/>
      <c r="M578" s="1"/>
      <c r="N578" s="1"/>
      <c r="O578" s="11"/>
      <c r="P578" s="1"/>
      <c r="Q578" s="18"/>
    </row>
    <row r="579" spans="1:21">
      <c r="A579" s="101" t="s">
        <v>25</v>
      </c>
      <c r="B579" s="247" t="s">
        <v>579</v>
      </c>
      <c r="C579" s="247" t="s">
        <v>580</v>
      </c>
      <c r="D579" s="9" t="s">
        <v>301</v>
      </c>
      <c r="E579" s="234" t="s">
        <v>302</v>
      </c>
      <c r="F579" s="1"/>
      <c r="G579" s="10"/>
      <c r="H579" s="1"/>
      <c r="I579" s="1" t="s">
        <v>300</v>
      </c>
      <c r="J579" s="1">
        <v>9</v>
      </c>
      <c r="K579" s="1">
        <v>0</v>
      </c>
      <c r="L579" s="1">
        <v>270</v>
      </c>
      <c r="M579" s="1">
        <v>0</v>
      </c>
      <c r="N579" s="1" t="s">
        <v>178</v>
      </c>
      <c r="O579" s="11">
        <v>4</v>
      </c>
      <c r="P579" s="1" t="s">
        <v>87</v>
      </c>
      <c r="Q579" s="12">
        <f>O579*J579</f>
        <v>36</v>
      </c>
      <c r="R579" s="13">
        <f>Q579/18</f>
        <v>2</v>
      </c>
      <c r="S579" s="14">
        <f>R579</f>
        <v>2</v>
      </c>
      <c r="T579" s="13">
        <v>0</v>
      </c>
      <c r="U579" s="13">
        <f>S579+T579</f>
        <v>2</v>
      </c>
    </row>
    <row r="580" spans="1:21">
      <c r="A580" s="101"/>
      <c r="B580" s="247"/>
      <c r="C580" s="247"/>
      <c r="D580" s="9"/>
      <c r="E580" s="234" t="s">
        <v>105</v>
      </c>
      <c r="F580" s="203">
        <v>100</v>
      </c>
      <c r="G580" s="10">
        <v>1</v>
      </c>
      <c r="H580" s="204">
        <f>SUM(G580*F580)/100</f>
        <v>1</v>
      </c>
      <c r="I580" s="1"/>
      <c r="J580" s="1"/>
      <c r="K580" s="1"/>
      <c r="L580" s="1"/>
      <c r="M580" s="1"/>
      <c r="N580" s="1"/>
      <c r="O580" s="11"/>
      <c r="P580" s="1"/>
      <c r="Q580" s="18"/>
    </row>
    <row r="581" spans="1:21">
      <c r="A581" s="101" t="s">
        <v>25</v>
      </c>
      <c r="B581" s="247" t="s">
        <v>579</v>
      </c>
      <c r="C581" s="247" t="s">
        <v>580</v>
      </c>
      <c r="D581" s="9" t="s">
        <v>301</v>
      </c>
      <c r="E581" s="234" t="s">
        <v>302</v>
      </c>
      <c r="F581" s="1"/>
      <c r="G581" s="10"/>
      <c r="H581" s="1"/>
      <c r="I581" s="1" t="s">
        <v>300</v>
      </c>
      <c r="J581" s="1">
        <v>9</v>
      </c>
      <c r="K581" s="1">
        <v>0</v>
      </c>
      <c r="L581" s="1">
        <v>270</v>
      </c>
      <c r="M581" s="1">
        <v>0</v>
      </c>
      <c r="N581" s="1" t="s">
        <v>179</v>
      </c>
      <c r="O581" s="11">
        <v>1</v>
      </c>
      <c r="P581" s="1" t="s">
        <v>87</v>
      </c>
      <c r="Q581" s="12">
        <f>O581*J581</f>
        <v>9</v>
      </c>
      <c r="R581" s="13">
        <f>Q581/18</f>
        <v>0.5</v>
      </c>
      <c r="S581" s="14">
        <f>R581</f>
        <v>0.5</v>
      </c>
      <c r="T581" s="13">
        <v>0</v>
      </c>
      <c r="U581" s="13">
        <f>S581+T581</f>
        <v>0.5</v>
      </c>
    </row>
    <row r="582" spans="1:21">
      <c r="A582" s="101"/>
      <c r="B582" s="247"/>
      <c r="C582" s="247"/>
      <c r="D582" s="9"/>
      <c r="E582" s="234" t="s">
        <v>57</v>
      </c>
      <c r="F582" s="203">
        <v>100</v>
      </c>
      <c r="G582" s="10">
        <v>1</v>
      </c>
      <c r="H582" s="204">
        <f>SUM(G582*F582)/100</f>
        <v>1</v>
      </c>
      <c r="I582" s="1"/>
      <c r="J582" s="1"/>
      <c r="K582" s="1"/>
      <c r="L582" s="1"/>
      <c r="M582" s="1"/>
      <c r="N582" s="1"/>
      <c r="O582" s="11"/>
      <c r="P582" s="1"/>
      <c r="Q582" s="18"/>
    </row>
    <row r="583" spans="1:21">
      <c r="A583" s="101" t="s">
        <v>25</v>
      </c>
      <c r="B583" s="247" t="s">
        <v>579</v>
      </c>
      <c r="C583" s="247" t="s">
        <v>580</v>
      </c>
      <c r="D583" s="9" t="s">
        <v>301</v>
      </c>
      <c r="E583" s="269" t="s">
        <v>302</v>
      </c>
      <c r="F583" s="1"/>
      <c r="G583" s="10"/>
      <c r="H583" s="1"/>
      <c r="I583" s="1" t="s">
        <v>300</v>
      </c>
      <c r="J583" s="1">
        <v>9</v>
      </c>
      <c r="K583" s="1">
        <v>0</v>
      </c>
      <c r="L583" s="1">
        <v>270</v>
      </c>
      <c r="M583" s="1">
        <v>0</v>
      </c>
      <c r="N583" s="1" t="s">
        <v>185</v>
      </c>
      <c r="O583" s="11">
        <v>1</v>
      </c>
      <c r="P583" s="1" t="s">
        <v>87</v>
      </c>
      <c r="Q583" s="12">
        <f>O583*J583</f>
        <v>9</v>
      </c>
      <c r="R583" s="13">
        <f>Q583/18</f>
        <v>0.5</v>
      </c>
      <c r="S583" s="14">
        <f>R583</f>
        <v>0.5</v>
      </c>
      <c r="T583" s="13">
        <v>0</v>
      </c>
      <c r="U583" s="13">
        <f>S583+T583</f>
        <v>0.5</v>
      </c>
    </row>
    <row r="584" spans="1:21">
      <c r="A584" s="101"/>
      <c r="B584" s="247"/>
      <c r="C584" s="247"/>
      <c r="D584" s="9"/>
      <c r="E584" s="269" t="s">
        <v>202</v>
      </c>
      <c r="F584" s="203">
        <v>100</v>
      </c>
      <c r="G584" s="10">
        <v>1</v>
      </c>
      <c r="H584" s="204">
        <f>SUM(G584*F584)/100</f>
        <v>1</v>
      </c>
      <c r="I584" s="1"/>
      <c r="J584" s="1"/>
      <c r="K584" s="1"/>
      <c r="L584" s="1"/>
      <c r="M584" s="1"/>
      <c r="N584" s="1"/>
      <c r="O584" s="11"/>
      <c r="P584" s="1"/>
      <c r="Q584" s="18"/>
    </row>
    <row r="585" spans="1:21">
      <c r="A585" s="98" t="s">
        <v>25</v>
      </c>
      <c r="B585" s="247" t="s">
        <v>579</v>
      </c>
      <c r="C585" s="247" t="s">
        <v>580</v>
      </c>
      <c r="D585" s="9" t="s">
        <v>303</v>
      </c>
      <c r="E585" s="234" t="s">
        <v>304</v>
      </c>
      <c r="F585" s="1"/>
      <c r="G585" s="10"/>
      <c r="H585" s="1"/>
      <c r="I585" s="1" t="s">
        <v>300</v>
      </c>
      <c r="J585" s="1">
        <v>9</v>
      </c>
      <c r="K585" s="1">
        <v>0</v>
      </c>
      <c r="L585" s="1">
        <v>270</v>
      </c>
      <c r="M585" s="1">
        <v>0</v>
      </c>
      <c r="N585" s="1" t="s">
        <v>80</v>
      </c>
      <c r="O585" s="11">
        <v>2</v>
      </c>
      <c r="P585" s="1" t="s">
        <v>87</v>
      </c>
      <c r="Q585" s="12">
        <f>O585*J585</f>
        <v>18</v>
      </c>
      <c r="R585" s="13">
        <f>Q585/18</f>
        <v>1</v>
      </c>
      <c r="S585" s="14">
        <f>R585</f>
        <v>1</v>
      </c>
      <c r="T585" s="13">
        <v>0</v>
      </c>
      <c r="U585" s="13">
        <f>S585+T585</f>
        <v>1</v>
      </c>
    </row>
    <row r="586" spans="1:21">
      <c r="A586" s="98"/>
      <c r="B586" s="247"/>
      <c r="C586" s="247"/>
      <c r="D586" s="9"/>
      <c r="E586" s="234" t="s">
        <v>37</v>
      </c>
      <c r="F586" s="203">
        <v>100</v>
      </c>
      <c r="G586" s="10">
        <v>1</v>
      </c>
      <c r="H586" s="204">
        <f>SUM(G586*F586)/100</f>
        <v>1</v>
      </c>
      <c r="I586" s="1"/>
      <c r="J586" s="1"/>
      <c r="K586" s="1"/>
      <c r="L586" s="1"/>
      <c r="M586" s="1"/>
      <c r="N586" s="1"/>
      <c r="O586" s="11"/>
      <c r="P586" s="1"/>
      <c r="Q586" s="18"/>
    </row>
    <row r="587" spans="1:21">
      <c r="A587" s="98" t="s">
        <v>25</v>
      </c>
      <c r="B587" s="247" t="s">
        <v>579</v>
      </c>
      <c r="C587" s="247" t="s">
        <v>580</v>
      </c>
      <c r="D587" s="9" t="s">
        <v>303</v>
      </c>
      <c r="E587" s="269" t="s">
        <v>304</v>
      </c>
      <c r="F587" s="1"/>
      <c r="G587" s="10"/>
      <c r="H587" s="97"/>
      <c r="I587" s="1" t="s">
        <v>300</v>
      </c>
      <c r="J587" s="1">
        <v>9</v>
      </c>
      <c r="K587" s="1">
        <v>0</v>
      </c>
      <c r="L587" s="1">
        <v>270</v>
      </c>
      <c r="M587" s="1">
        <v>0</v>
      </c>
      <c r="N587" s="1" t="s">
        <v>43</v>
      </c>
      <c r="O587" s="11">
        <v>5</v>
      </c>
      <c r="P587" s="1" t="s">
        <v>87</v>
      </c>
      <c r="Q587" s="12">
        <f>O587*J587</f>
        <v>45</v>
      </c>
      <c r="R587" s="13">
        <f>Q587/18</f>
        <v>2.5</v>
      </c>
      <c r="S587" s="14">
        <f>R587</f>
        <v>2.5</v>
      </c>
      <c r="T587" s="13">
        <v>0</v>
      </c>
      <c r="U587" s="13">
        <f>S587+T587</f>
        <v>2.5</v>
      </c>
    </row>
    <row r="588" spans="1:21">
      <c r="A588" s="98"/>
      <c r="B588" s="247"/>
      <c r="C588" s="247"/>
      <c r="D588" s="9"/>
      <c r="E588" s="269" t="s">
        <v>72</v>
      </c>
      <c r="F588" s="203">
        <v>100</v>
      </c>
      <c r="G588" s="10">
        <v>1</v>
      </c>
      <c r="H588" s="204">
        <f>SUM(G588*F588)/100</f>
        <v>1</v>
      </c>
      <c r="I588" s="1"/>
      <c r="J588" s="1"/>
      <c r="K588" s="1"/>
      <c r="L588" s="1"/>
      <c r="M588" s="1"/>
      <c r="N588" s="1"/>
      <c r="O588" s="11"/>
      <c r="P588" s="1"/>
      <c r="Q588" s="18"/>
    </row>
    <row r="589" spans="1:21">
      <c r="A589" s="98" t="s">
        <v>25</v>
      </c>
      <c r="B589" s="247" t="s">
        <v>579</v>
      </c>
      <c r="C589" s="247" t="s">
        <v>580</v>
      </c>
      <c r="D589" s="9" t="s">
        <v>303</v>
      </c>
      <c r="E589" s="234" t="s">
        <v>304</v>
      </c>
      <c r="F589" s="1"/>
      <c r="G589" s="10"/>
      <c r="H589" s="97"/>
      <c r="I589" s="1" t="s">
        <v>300</v>
      </c>
      <c r="J589" s="1">
        <v>9</v>
      </c>
      <c r="K589" s="1">
        <v>0</v>
      </c>
      <c r="L589" s="1">
        <v>270</v>
      </c>
      <c r="M589" s="1">
        <v>0</v>
      </c>
      <c r="N589" s="1" t="s">
        <v>55</v>
      </c>
      <c r="O589" s="11">
        <v>4</v>
      </c>
      <c r="P589" s="1" t="s">
        <v>87</v>
      </c>
      <c r="Q589" s="12">
        <f>O589*J589</f>
        <v>36</v>
      </c>
      <c r="R589" s="13">
        <f>Q589/18</f>
        <v>2</v>
      </c>
      <c r="S589" s="14">
        <f>R589</f>
        <v>2</v>
      </c>
      <c r="T589" s="13">
        <v>0</v>
      </c>
      <c r="U589" s="13">
        <f>S589+T589</f>
        <v>2</v>
      </c>
    </row>
    <row r="590" spans="1:21">
      <c r="A590" s="98"/>
      <c r="B590" s="247"/>
      <c r="C590" s="247"/>
      <c r="D590" s="9"/>
      <c r="E590" s="234" t="s">
        <v>74</v>
      </c>
      <c r="F590" s="203">
        <v>100</v>
      </c>
      <c r="G590" s="10">
        <v>1</v>
      </c>
      <c r="H590" s="204">
        <f>SUM(G590*F590)/100</f>
        <v>1</v>
      </c>
      <c r="I590" s="1"/>
      <c r="J590" s="1"/>
      <c r="K590" s="1"/>
      <c r="L590" s="1"/>
      <c r="M590" s="1"/>
      <c r="N590" s="1"/>
      <c r="O590" s="11"/>
      <c r="P590" s="1"/>
      <c r="Q590" s="18"/>
    </row>
    <row r="591" spans="1:21">
      <c r="A591" s="101" t="s">
        <v>25</v>
      </c>
      <c r="B591" s="101" t="s">
        <v>579</v>
      </c>
      <c r="C591" s="101" t="s">
        <v>580</v>
      </c>
      <c r="D591" s="102" t="s">
        <v>305</v>
      </c>
      <c r="E591" s="103" t="s">
        <v>306</v>
      </c>
      <c r="F591" s="1"/>
      <c r="G591" s="614">
        <v>1.5</v>
      </c>
      <c r="H591" s="1"/>
      <c r="I591" s="1" t="s">
        <v>83</v>
      </c>
      <c r="J591" s="1">
        <v>3</v>
      </c>
      <c r="K591" s="1">
        <v>2</v>
      </c>
      <c r="L591" s="1">
        <v>3</v>
      </c>
      <c r="M591" s="1">
        <v>5</v>
      </c>
      <c r="N591" s="1" t="s">
        <v>80</v>
      </c>
      <c r="O591" s="11">
        <v>25</v>
      </c>
      <c r="P591" s="1" t="s">
        <v>87</v>
      </c>
      <c r="Q591" s="12">
        <f>O591*J591</f>
        <v>75</v>
      </c>
      <c r="R591" s="13">
        <f>Q591/18</f>
        <v>4.166666666666667</v>
      </c>
      <c r="S591" s="14">
        <f>R591</f>
        <v>4.166666666666667</v>
      </c>
      <c r="T591" s="13">
        <v>0</v>
      </c>
      <c r="U591" s="13">
        <f>S591+T591</f>
        <v>4.166666666666667</v>
      </c>
    </row>
    <row r="592" spans="1:21">
      <c r="A592" s="101"/>
      <c r="B592" s="101"/>
      <c r="C592" s="101"/>
      <c r="D592" s="102"/>
      <c r="E592" s="103" t="s">
        <v>209</v>
      </c>
      <c r="F592" s="1">
        <v>100</v>
      </c>
      <c r="G592" s="614"/>
      <c r="H592" s="1">
        <f>SUM(G591*F592)/100</f>
        <v>1.5</v>
      </c>
      <c r="I592" s="1"/>
      <c r="J592" s="1"/>
      <c r="K592" s="1"/>
      <c r="L592" s="1"/>
      <c r="M592" s="1"/>
      <c r="N592" s="1"/>
      <c r="O592" s="11"/>
      <c r="P592" s="1"/>
      <c r="Q592" s="18"/>
    </row>
    <row r="593" spans="1:21">
      <c r="A593" s="101" t="s">
        <v>25</v>
      </c>
      <c r="B593" s="101" t="s">
        <v>579</v>
      </c>
      <c r="C593" s="101" t="s">
        <v>580</v>
      </c>
      <c r="D593" s="102" t="s">
        <v>305</v>
      </c>
      <c r="E593" s="103" t="s">
        <v>306</v>
      </c>
      <c r="F593" s="1"/>
      <c r="G593" s="614"/>
      <c r="H593" s="1"/>
      <c r="I593" s="1" t="s">
        <v>83</v>
      </c>
      <c r="J593" s="1">
        <v>3</v>
      </c>
      <c r="K593" s="1">
        <v>2</v>
      </c>
      <c r="L593" s="1">
        <v>3</v>
      </c>
      <c r="M593" s="1">
        <v>5</v>
      </c>
      <c r="N593" s="1" t="s">
        <v>43</v>
      </c>
      <c r="O593" s="11">
        <v>34</v>
      </c>
      <c r="P593" s="1" t="s">
        <v>87</v>
      </c>
      <c r="Q593" s="12">
        <f>O593*J593</f>
        <v>102</v>
      </c>
      <c r="R593" s="13">
        <f>Q593/18</f>
        <v>5.666666666666667</v>
      </c>
      <c r="S593" s="14">
        <f>R593</f>
        <v>5.666666666666667</v>
      </c>
      <c r="T593" s="13">
        <v>0</v>
      </c>
      <c r="U593" s="13">
        <f>S593+T593</f>
        <v>5.666666666666667</v>
      </c>
    </row>
    <row r="594" spans="1:21">
      <c r="A594" s="101"/>
      <c r="B594" s="101"/>
      <c r="C594" s="101"/>
      <c r="D594" s="102"/>
      <c r="E594" s="103" t="s">
        <v>209</v>
      </c>
      <c r="F594" s="1"/>
      <c r="G594" s="614"/>
      <c r="H594" s="1"/>
      <c r="I594" s="1"/>
      <c r="J594" s="1"/>
      <c r="K594" s="1"/>
      <c r="L594" s="1"/>
      <c r="M594" s="1"/>
      <c r="N594" s="1"/>
      <c r="O594" s="11"/>
      <c r="P594" s="1"/>
      <c r="Q594" s="18"/>
    </row>
    <row r="595" spans="1:21">
      <c r="A595" s="16" t="s">
        <v>25</v>
      </c>
      <c r="B595" s="16" t="s">
        <v>579</v>
      </c>
      <c r="C595" s="16" t="s">
        <v>580</v>
      </c>
      <c r="D595" s="9" t="s">
        <v>307</v>
      </c>
      <c r="E595" s="10" t="s">
        <v>308</v>
      </c>
      <c r="F595" s="1"/>
      <c r="G595" s="97"/>
      <c r="H595" s="1"/>
      <c r="I595" s="1" t="s">
        <v>83</v>
      </c>
      <c r="J595" s="1">
        <v>3</v>
      </c>
      <c r="K595" s="1">
        <v>2</v>
      </c>
      <c r="L595" s="1">
        <v>3</v>
      </c>
      <c r="M595" s="1">
        <v>5</v>
      </c>
      <c r="N595" s="1" t="s">
        <v>80</v>
      </c>
      <c r="O595" s="11">
        <v>32</v>
      </c>
      <c r="P595" s="1" t="s">
        <v>87</v>
      </c>
      <c r="Q595" s="12">
        <f>O595*J595</f>
        <v>96</v>
      </c>
      <c r="R595" s="13">
        <f>Q595/18</f>
        <v>5.333333333333333</v>
      </c>
      <c r="S595" s="14">
        <f>R595</f>
        <v>5.333333333333333</v>
      </c>
      <c r="T595" s="13">
        <v>0</v>
      </c>
      <c r="U595" s="13">
        <f>S595+T595</f>
        <v>5.333333333333333</v>
      </c>
    </row>
    <row r="596" spans="1:21">
      <c r="D596" s="9"/>
      <c r="E596" s="10" t="s">
        <v>209</v>
      </c>
      <c r="F596" s="1">
        <v>100</v>
      </c>
      <c r="G596" s="97">
        <v>1.5</v>
      </c>
      <c r="H596" s="120">
        <f>SUM(G596*F596)/100</f>
        <v>1.5</v>
      </c>
      <c r="I596" s="1"/>
      <c r="J596" s="1"/>
      <c r="K596" s="1"/>
      <c r="L596" s="1"/>
      <c r="M596" s="1"/>
      <c r="N596" s="1"/>
      <c r="O596" s="11"/>
      <c r="P596" s="1"/>
      <c r="Q596" s="18"/>
    </row>
    <row r="597" spans="1:21">
      <c r="A597" s="16" t="s">
        <v>25</v>
      </c>
      <c r="B597" s="16" t="s">
        <v>579</v>
      </c>
      <c r="C597" s="16" t="s">
        <v>580</v>
      </c>
      <c r="D597" s="9" t="s">
        <v>309</v>
      </c>
      <c r="E597" s="260" t="s">
        <v>262</v>
      </c>
      <c r="F597" s="1"/>
      <c r="G597" s="97"/>
      <c r="H597" s="1"/>
      <c r="I597" s="1" t="s">
        <v>23</v>
      </c>
      <c r="J597" s="1">
        <v>3</v>
      </c>
      <c r="K597" s="1">
        <v>3</v>
      </c>
      <c r="L597" s="1">
        <v>0</v>
      </c>
      <c r="M597" s="1">
        <v>6</v>
      </c>
      <c r="N597" s="1" t="s">
        <v>80</v>
      </c>
      <c r="O597" s="11">
        <v>4</v>
      </c>
      <c r="P597" s="1" t="s">
        <v>87</v>
      </c>
      <c r="Q597" s="12">
        <f>O597*J597</f>
        <v>12</v>
      </c>
      <c r="R597" s="13">
        <f>Q597/18</f>
        <v>0.66666666666666663</v>
      </c>
      <c r="S597" s="14">
        <f>R597</f>
        <v>0.66666666666666663</v>
      </c>
      <c r="T597" s="13">
        <v>0</v>
      </c>
      <c r="U597" s="13">
        <f>S597+T597</f>
        <v>0.66666666666666663</v>
      </c>
    </row>
    <row r="598" spans="1:21">
      <c r="D598" s="9"/>
      <c r="E598" s="260" t="s">
        <v>99</v>
      </c>
      <c r="F598" s="1">
        <v>100</v>
      </c>
      <c r="G598" s="97">
        <v>1.5</v>
      </c>
      <c r="H598" s="120">
        <f>SUM(G598*F598)/100</f>
        <v>1.5</v>
      </c>
      <c r="I598" s="1"/>
      <c r="J598" s="1"/>
      <c r="K598" s="1"/>
      <c r="L598" s="1"/>
      <c r="M598" s="1"/>
      <c r="N598" s="1"/>
      <c r="O598" s="11"/>
      <c r="P598" s="1"/>
      <c r="Q598" s="18"/>
    </row>
    <row r="599" spans="1:21">
      <c r="A599" s="16" t="s">
        <v>25</v>
      </c>
      <c r="B599" s="16" t="s">
        <v>579</v>
      </c>
      <c r="C599" s="16" t="s">
        <v>580</v>
      </c>
      <c r="D599" s="9" t="s">
        <v>310</v>
      </c>
      <c r="E599" s="10" t="s">
        <v>311</v>
      </c>
      <c r="F599" s="1"/>
      <c r="G599" s="614">
        <v>1.5</v>
      </c>
      <c r="H599" s="1"/>
      <c r="I599" s="1" t="s">
        <v>83</v>
      </c>
      <c r="J599" s="1">
        <v>3</v>
      </c>
      <c r="K599" s="1">
        <v>2</v>
      </c>
      <c r="L599" s="1">
        <v>3</v>
      </c>
      <c r="M599" s="1">
        <v>5</v>
      </c>
      <c r="N599" s="1" t="s">
        <v>80</v>
      </c>
      <c r="O599" s="11">
        <v>9</v>
      </c>
      <c r="P599" s="1" t="s">
        <v>87</v>
      </c>
      <c r="Q599" s="12">
        <f>O599*J599</f>
        <v>27</v>
      </c>
      <c r="R599" s="13">
        <f>Q599/18</f>
        <v>1.5</v>
      </c>
      <c r="S599" s="14">
        <f>R599</f>
        <v>1.5</v>
      </c>
      <c r="T599" s="13">
        <v>0</v>
      </c>
      <c r="U599" s="13">
        <f>S599+T599</f>
        <v>1.5</v>
      </c>
    </row>
    <row r="600" spans="1:21">
      <c r="D600" s="9"/>
      <c r="E600" s="10" t="s">
        <v>195</v>
      </c>
      <c r="F600" s="1">
        <v>50</v>
      </c>
      <c r="G600" s="614"/>
      <c r="H600" s="97">
        <f>SUM(G599*F600)/100</f>
        <v>0.75</v>
      </c>
      <c r="I600" s="1"/>
      <c r="J600" s="1"/>
      <c r="K600" s="1"/>
      <c r="L600" s="1"/>
      <c r="M600" s="1"/>
      <c r="N600" s="1"/>
      <c r="O600" s="11"/>
      <c r="P600" s="1"/>
      <c r="Q600" s="18"/>
    </row>
    <row r="601" spans="1:21">
      <c r="D601" s="9"/>
      <c r="E601" s="10" t="s">
        <v>49</v>
      </c>
      <c r="F601" s="1">
        <v>50</v>
      </c>
      <c r="G601" s="614"/>
      <c r="H601" s="97">
        <f>SUM(G599*F601)/100</f>
        <v>0.75</v>
      </c>
      <c r="I601" s="1"/>
      <c r="J601" s="1"/>
      <c r="K601" s="1"/>
      <c r="L601" s="1"/>
      <c r="M601" s="1"/>
      <c r="N601" s="1"/>
      <c r="O601" s="11"/>
      <c r="P601" s="1"/>
      <c r="Q601" s="18"/>
    </row>
    <row r="602" spans="1:21">
      <c r="A602" s="16" t="s">
        <v>25</v>
      </c>
      <c r="B602" s="16" t="s">
        <v>579</v>
      </c>
      <c r="C602" s="16" t="s">
        <v>580</v>
      </c>
      <c r="D602" s="9" t="s">
        <v>312</v>
      </c>
      <c r="E602" s="10" t="s">
        <v>296</v>
      </c>
      <c r="F602" s="1"/>
      <c r="G602" s="97"/>
      <c r="H602" s="1"/>
      <c r="I602" s="1" t="s">
        <v>221</v>
      </c>
      <c r="J602" s="1">
        <v>3</v>
      </c>
      <c r="K602" s="1">
        <v>0</v>
      </c>
      <c r="L602" s="1">
        <v>9</v>
      </c>
      <c r="M602" s="1">
        <v>0</v>
      </c>
      <c r="N602" s="1" t="s">
        <v>80</v>
      </c>
      <c r="O602" s="11">
        <v>7</v>
      </c>
      <c r="P602" s="1" t="s">
        <v>87</v>
      </c>
      <c r="Q602" s="12">
        <f>O602*J602</f>
        <v>21</v>
      </c>
      <c r="R602" s="13">
        <f>Q602/18</f>
        <v>1.1666666666666667</v>
      </c>
      <c r="S602" s="14">
        <f>R602</f>
        <v>1.1666666666666667</v>
      </c>
      <c r="T602" s="13">
        <v>0</v>
      </c>
      <c r="U602" s="13">
        <f>S602+T602</f>
        <v>1.1666666666666667</v>
      </c>
    </row>
    <row r="603" spans="1:21">
      <c r="D603" s="9"/>
      <c r="E603" s="10" t="s">
        <v>49</v>
      </c>
      <c r="F603" s="1">
        <v>100</v>
      </c>
      <c r="G603" s="97">
        <v>1</v>
      </c>
      <c r="H603" s="120">
        <f>SUM(G603*F603)/100</f>
        <v>1</v>
      </c>
      <c r="I603" s="1"/>
      <c r="J603" s="1"/>
      <c r="K603" s="1"/>
      <c r="L603" s="1"/>
      <c r="M603" s="1"/>
      <c r="N603" s="1"/>
      <c r="O603" s="11"/>
      <c r="P603" s="1"/>
      <c r="Q603" s="18"/>
    </row>
    <row r="604" spans="1:21">
      <c r="A604" s="16" t="s">
        <v>25</v>
      </c>
      <c r="B604" s="16" t="s">
        <v>579</v>
      </c>
      <c r="C604" s="16" t="s">
        <v>580</v>
      </c>
      <c r="D604" s="9" t="s">
        <v>313</v>
      </c>
      <c r="E604" s="10" t="s">
        <v>293</v>
      </c>
      <c r="F604" s="1"/>
      <c r="G604" s="614">
        <v>0.25</v>
      </c>
      <c r="H604" s="1"/>
      <c r="I604" s="1" t="s">
        <v>294</v>
      </c>
      <c r="J604" s="1">
        <v>1</v>
      </c>
      <c r="K604" s="1">
        <v>0</v>
      </c>
      <c r="L604" s="1">
        <v>2</v>
      </c>
      <c r="M604" s="1">
        <v>1</v>
      </c>
      <c r="N604" s="1" t="s">
        <v>80</v>
      </c>
      <c r="O604" s="11">
        <v>60</v>
      </c>
      <c r="P604" s="1" t="s">
        <v>87</v>
      </c>
      <c r="Q604" s="12">
        <f>O604*J604</f>
        <v>60</v>
      </c>
      <c r="R604" s="13">
        <f>Q604/18</f>
        <v>3.3333333333333335</v>
      </c>
      <c r="S604" s="14">
        <f>R604</f>
        <v>3.3333333333333335</v>
      </c>
      <c r="T604" s="13">
        <v>0</v>
      </c>
      <c r="U604" s="13">
        <f>S604+T604</f>
        <v>3.3333333333333335</v>
      </c>
    </row>
    <row r="605" spans="1:21">
      <c r="D605" s="9"/>
      <c r="E605" s="10" t="s">
        <v>198</v>
      </c>
      <c r="F605" s="1">
        <v>11.11</v>
      </c>
      <c r="G605" s="614"/>
      <c r="H605" s="1">
        <f>SUM(G604*F605)/100</f>
        <v>2.7774999999999998E-2</v>
      </c>
      <c r="I605" s="1"/>
      <c r="J605" s="1"/>
      <c r="K605" s="1"/>
      <c r="L605" s="1"/>
      <c r="M605" s="1"/>
      <c r="N605" s="1"/>
      <c r="O605" s="11"/>
      <c r="P605" s="1"/>
      <c r="Q605" s="18"/>
    </row>
    <row r="606" spans="1:21">
      <c r="D606" s="9"/>
      <c r="E606" s="260" t="s">
        <v>202</v>
      </c>
      <c r="F606" s="97">
        <v>11.11</v>
      </c>
      <c r="G606" s="614"/>
      <c r="H606" s="97">
        <f>SUM(G604*F606)/100</f>
        <v>2.7774999999999998E-2</v>
      </c>
      <c r="I606" s="1"/>
      <c r="J606" s="1"/>
      <c r="K606" s="1"/>
      <c r="L606" s="1"/>
      <c r="M606" s="1"/>
      <c r="N606" s="1"/>
      <c r="O606" s="11"/>
      <c r="P606" s="1"/>
      <c r="Q606" s="18"/>
    </row>
    <row r="607" spans="1:21">
      <c r="D607" s="9"/>
      <c r="E607" s="10" t="s">
        <v>49</v>
      </c>
      <c r="F607" s="97">
        <v>11.11</v>
      </c>
      <c r="G607" s="614"/>
      <c r="H607" s="97">
        <f>SUM(G604*F607)/100</f>
        <v>2.7774999999999998E-2</v>
      </c>
      <c r="I607" s="1"/>
      <c r="J607" s="1"/>
      <c r="K607" s="1"/>
      <c r="L607" s="1"/>
      <c r="M607" s="1"/>
      <c r="N607" s="1"/>
      <c r="O607" s="11"/>
      <c r="P607" s="1"/>
      <c r="Q607" s="18"/>
    </row>
    <row r="608" spans="1:21">
      <c r="D608" s="9"/>
      <c r="E608" s="7" t="s">
        <v>201</v>
      </c>
      <c r="F608" s="97">
        <v>11.11</v>
      </c>
      <c r="G608" s="614"/>
      <c r="H608" s="97">
        <f>SUM(G604*F608)/100</f>
        <v>2.7774999999999998E-2</v>
      </c>
      <c r="I608" s="1"/>
      <c r="J608" s="1"/>
      <c r="K608" s="1"/>
      <c r="L608" s="1"/>
      <c r="M608" s="1"/>
      <c r="N608" s="1"/>
      <c r="O608" s="11"/>
      <c r="P608" s="1"/>
      <c r="Q608" s="18"/>
    </row>
    <row r="609" spans="1:21">
      <c r="D609" s="9"/>
      <c r="E609" s="260" t="s">
        <v>98</v>
      </c>
      <c r="F609" s="97">
        <v>11.11</v>
      </c>
      <c r="G609" s="614"/>
      <c r="H609" s="97">
        <f>SUM(G604*F609)/100</f>
        <v>2.7774999999999998E-2</v>
      </c>
      <c r="I609" s="1"/>
      <c r="J609" s="1"/>
      <c r="K609" s="1"/>
      <c r="L609" s="1"/>
      <c r="M609" s="1"/>
      <c r="N609" s="1"/>
      <c r="O609" s="11"/>
      <c r="P609" s="1"/>
      <c r="Q609" s="18"/>
    </row>
    <row r="610" spans="1:21">
      <c r="D610" s="9"/>
      <c r="E610" s="260" t="s">
        <v>191</v>
      </c>
      <c r="F610" s="97">
        <v>11.11</v>
      </c>
      <c r="G610" s="614"/>
      <c r="H610" s="97">
        <f>SUM(G604*F610)/100</f>
        <v>2.7774999999999998E-2</v>
      </c>
      <c r="I610" s="1"/>
      <c r="J610" s="1"/>
      <c r="K610" s="1"/>
      <c r="L610" s="1"/>
      <c r="M610" s="1"/>
      <c r="N610" s="1"/>
      <c r="O610" s="11"/>
      <c r="P610" s="1"/>
      <c r="Q610" s="18"/>
    </row>
    <row r="611" spans="1:21">
      <c r="D611" s="9"/>
      <c r="E611" s="260" t="s">
        <v>254</v>
      </c>
      <c r="F611" s="97">
        <v>11.11</v>
      </c>
      <c r="G611" s="614"/>
      <c r="H611" s="97">
        <f>SUM(G604*F611)/100</f>
        <v>2.7774999999999998E-2</v>
      </c>
      <c r="I611" s="1"/>
      <c r="J611" s="1"/>
      <c r="K611" s="1"/>
      <c r="L611" s="1"/>
      <c r="M611" s="1"/>
      <c r="N611" s="1"/>
      <c r="O611" s="11"/>
      <c r="P611" s="1"/>
      <c r="Q611" s="18"/>
    </row>
    <row r="612" spans="1:21">
      <c r="D612" s="9"/>
      <c r="E612" s="10" t="s">
        <v>209</v>
      </c>
      <c r="F612" s="97">
        <v>11.11</v>
      </c>
      <c r="G612" s="614"/>
      <c r="H612" s="97">
        <f>SUM(G604*F612)/100</f>
        <v>2.7774999999999998E-2</v>
      </c>
      <c r="I612" s="1"/>
      <c r="J612" s="1"/>
      <c r="K612" s="1"/>
      <c r="L612" s="1"/>
      <c r="M612" s="1"/>
      <c r="N612" s="1"/>
      <c r="O612" s="11"/>
      <c r="P612" s="1"/>
      <c r="Q612" s="18"/>
    </row>
    <row r="613" spans="1:21">
      <c r="D613" s="9"/>
      <c r="E613" s="10" t="s">
        <v>195</v>
      </c>
      <c r="F613" s="97">
        <v>11.11</v>
      </c>
      <c r="G613" s="614"/>
      <c r="H613" s="97">
        <f>SUM(G604*F613)/100</f>
        <v>2.7774999999999998E-2</v>
      </c>
      <c r="I613" s="1"/>
      <c r="J613" s="1"/>
      <c r="K613" s="1"/>
      <c r="L613" s="1"/>
      <c r="M613" s="1"/>
      <c r="N613" s="1"/>
      <c r="O613" s="11"/>
      <c r="P613" s="1"/>
      <c r="Q613" s="18"/>
    </row>
    <row r="614" spans="1:21">
      <c r="A614" s="16" t="s">
        <v>25</v>
      </c>
      <c r="B614" s="16" t="s">
        <v>579</v>
      </c>
      <c r="C614" s="16" t="s">
        <v>580</v>
      </c>
      <c r="D614" s="9" t="s">
        <v>314</v>
      </c>
      <c r="E614" s="10" t="s">
        <v>107</v>
      </c>
      <c r="F614" s="1"/>
      <c r="G614" s="97"/>
      <c r="H614" s="1"/>
      <c r="I614" s="1" t="s">
        <v>83</v>
      </c>
      <c r="J614" s="1">
        <v>3</v>
      </c>
      <c r="K614" s="1">
        <v>2</v>
      </c>
      <c r="L614" s="1">
        <v>3</v>
      </c>
      <c r="M614" s="1">
        <v>5</v>
      </c>
      <c r="N614" s="1" t="s">
        <v>80</v>
      </c>
      <c r="O614" s="11">
        <v>1</v>
      </c>
      <c r="P614" s="1" t="s">
        <v>87</v>
      </c>
      <c r="Q614" s="12">
        <f>O614*J614</f>
        <v>3</v>
      </c>
      <c r="R614" s="13">
        <f>Q614/18</f>
        <v>0.16666666666666666</v>
      </c>
      <c r="S614" s="14">
        <f>R614</f>
        <v>0.16666666666666666</v>
      </c>
      <c r="T614" s="13">
        <v>0</v>
      </c>
      <c r="U614" s="13">
        <f>S614+T614</f>
        <v>0.16666666666666666</v>
      </c>
    </row>
    <row r="615" spans="1:21">
      <c r="D615" s="9"/>
      <c r="E615" s="10" t="s">
        <v>29</v>
      </c>
      <c r="F615" s="1">
        <v>100</v>
      </c>
      <c r="G615" s="97">
        <v>1.5</v>
      </c>
      <c r="H615" s="120">
        <f>SUM(G615*F615)/100</f>
        <v>1.5</v>
      </c>
      <c r="I615" s="1"/>
      <c r="J615" s="1"/>
      <c r="K615" s="1"/>
      <c r="L615" s="1"/>
      <c r="M615" s="1"/>
      <c r="N615" s="1"/>
      <c r="O615" s="11"/>
      <c r="P615" s="1"/>
      <c r="Q615" s="18"/>
    </row>
    <row r="616" spans="1:21">
      <c r="A616" s="16" t="s">
        <v>25</v>
      </c>
      <c r="B616" s="16" t="s">
        <v>579</v>
      </c>
      <c r="C616" s="16" t="s">
        <v>580</v>
      </c>
      <c r="D616" s="9" t="s">
        <v>315</v>
      </c>
      <c r="E616" s="10" t="s">
        <v>316</v>
      </c>
      <c r="F616" s="1"/>
      <c r="G616" s="97"/>
      <c r="H616" s="1"/>
      <c r="I616" s="1" t="s">
        <v>83</v>
      </c>
      <c r="J616" s="1">
        <v>3</v>
      </c>
      <c r="K616" s="1">
        <v>2</v>
      </c>
      <c r="L616" s="1">
        <v>3</v>
      </c>
      <c r="M616" s="1">
        <v>5</v>
      </c>
      <c r="N616" s="1" t="s">
        <v>80</v>
      </c>
      <c r="O616" s="11">
        <v>1</v>
      </c>
      <c r="P616" s="1" t="s">
        <v>87</v>
      </c>
      <c r="Q616" s="12">
        <f>O616*J616</f>
        <v>3</v>
      </c>
      <c r="R616" s="13">
        <f>Q616/18</f>
        <v>0.16666666666666666</v>
      </c>
      <c r="S616" s="14">
        <f>R616</f>
        <v>0.16666666666666666</v>
      </c>
      <c r="T616" s="13">
        <v>0</v>
      </c>
      <c r="U616" s="13">
        <f>S616+T616</f>
        <v>0.16666666666666666</v>
      </c>
    </row>
    <row r="617" spans="1:21">
      <c r="D617" s="9"/>
      <c r="E617" s="10" t="s">
        <v>52</v>
      </c>
      <c r="F617" s="1">
        <v>100</v>
      </c>
      <c r="G617" s="97">
        <v>1.5</v>
      </c>
      <c r="H617" s="120">
        <f>SUM(G617*F617)/100</f>
        <v>1.5</v>
      </c>
      <c r="I617" s="1"/>
      <c r="J617" s="1"/>
      <c r="K617" s="1"/>
      <c r="L617" s="1"/>
      <c r="M617" s="1"/>
      <c r="N617" s="1"/>
      <c r="O617" s="11"/>
      <c r="P617" s="1"/>
      <c r="Q617" s="18"/>
    </row>
    <row r="618" spans="1:21">
      <c r="A618" s="16" t="s">
        <v>25</v>
      </c>
      <c r="B618" s="16" t="s">
        <v>579</v>
      </c>
      <c r="C618" s="16" t="s">
        <v>580</v>
      </c>
      <c r="D618" s="9" t="s">
        <v>317</v>
      </c>
      <c r="E618" s="10" t="s">
        <v>123</v>
      </c>
      <c r="F618" s="1"/>
      <c r="G618" s="97"/>
      <c r="H618" s="1"/>
      <c r="I618" s="1" t="s">
        <v>83</v>
      </c>
      <c r="J618" s="1">
        <v>3</v>
      </c>
      <c r="K618" s="1">
        <v>2</v>
      </c>
      <c r="L618" s="1">
        <v>3</v>
      </c>
      <c r="M618" s="1">
        <v>5</v>
      </c>
      <c r="N618" s="1" t="s">
        <v>80</v>
      </c>
      <c r="O618" s="11">
        <v>17</v>
      </c>
      <c r="P618" s="1" t="s">
        <v>87</v>
      </c>
      <c r="Q618" s="12">
        <f>O618*J618</f>
        <v>51</v>
      </c>
      <c r="R618" s="13">
        <f>Q618/18</f>
        <v>2.8333333333333335</v>
      </c>
      <c r="S618" s="14">
        <f>R618</f>
        <v>2.8333333333333335</v>
      </c>
      <c r="T618" s="13">
        <v>0</v>
      </c>
      <c r="U618" s="13">
        <f>S618+T618</f>
        <v>2.8333333333333335</v>
      </c>
    </row>
    <row r="619" spans="1:21">
      <c r="D619" s="9"/>
      <c r="E619" s="10" t="s">
        <v>36</v>
      </c>
      <c r="F619" s="1">
        <v>100</v>
      </c>
      <c r="G619" s="97">
        <v>1.5</v>
      </c>
      <c r="H619" s="120">
        <f>SUM(G619*F619)/100</f>
        <v>1.5</v>
      </c>
      <c r="I619" s="1"/>
      <c r="J619" s="1"/>
      <c r="K619" s="1"/>
      <c r="L619" s="1"/>
      <c r="M619" s="1"/>
      <c r="N619" s="1"/>
      <c r="O619" s="11"/>
      <c r="P619" s="1"/>
      <c r="Q619" s="18"/>
    </row>
    <row r="620" spans="1:21">
      <c r="A620" s="16" t="s">
        <v>25</v>
      </c>
      <c r="B620" s="16" t="s">
        <v>579</v>
      </c>
      <c r="C620" s="16" t="s">
        <v>580</v>
      </c>
      <c r="D620" s="9" t="s">
        <v>318</v>
      </c>
      <c r="E620" s="10" t="s">
        <v>125</v>
      </c>
      <c r="F620" s="1"/>
      <c r="G620" s="97"/>
      <c r="H620" s="1"/>
      <c r="I620" s="1" t="s">
        <v>102</v>
      </c>
      <c r="J620" s="1">
        <v>1</v>
      </c>
      <c r="K620" s="1">
        <v>0</v>
      </c>
      <c r="L620" s="1">
        <v>3</v>
      </c>
      <c r="M620" s="1">
        <v>1</v>
      </c>
      <c r="N620" s="1" t="s">
        <v>80</v>
      </c>
      <c r="O620" s="11">
        <v>1</v>
      </c>
      <c r="P620" s="1" t="s">
        <v>87</v>
      </c>
      <c r="Q620" s="12">
        <f>O620*J620</f>
        <v>1</v>
      </c>
      <c r="R620" s="13">
        <f>Q620/18</f>
        <v>5.5555555555555552E-2</v>
      </c>
      <c r="S620" s="14">
        <f>R620</f>
        <v>5.5555555555555552E-2</v>
      </c>
      <c r="T620" s="13">
        <v>0</v>
      </c>
      <c r="U620" s="13">
        <f>S620+T620</f>
        <v>5.5555555555555552E-2</v>
      </c>
    </row>
    <row r="621" spans="1:21">
      <c r="D621" s="9"/>
      <c r="E621" s="10" t="s">
        <v>37</v>
      </c>
      <c r="F621" s="1">
        <v>100</v>
      </c>
      <c r="G621" s="97">
        <v>0.33</v>
      </c>
      <c r="H621" s="120">
        <f>SUM(G621*F621)/100</f>
        <v>0.33</v>
      </c>
      <c r="I621" s="1"/>
      <c r="J621" s="1"/>
      <c r="K621" s="1"/>
      <c r="L621" s="1"/>
      <c r="M621" s="1"/>
      <c r="N621" s="1"/>
      <c r="O621" s="11"/>
      <c r="P621" s="1"/>
      <c r="Q621" s="18"/>
    </row>
    <row r="622" spans="1:21">
      <c r="A622" s="16" t="s">
        <v>25</v>
      </c>
      <c r="B622" s="16" t="s">
        <v>579</v>
      </c>
      <c r="C622" s="16" t="s">
        <v>580</v>
      </c>
      <c r="D622" s="9" t="s">
        <v>319</v>
      </c>
      <c r="E622" s="10" t="s">
        <v>140</v>
      </c>
      <c r="F622" s="1"/>
      <c r="G622" s="614">
        <v>1.5</v>
      </c>
      <c r="H622" s="1"/>
      <c r="I622" s="1" t="s">
        <v>83</v>
      </c>
      <c r="J622" s="1">
        <v>3</v>
      </c>
      <c r="K622" s="1">
        <v>2</v>
      </c>
      <c r="L622" s="1">
        <v>3</v>
      </c>
      <c r="M622" s="1">
        <v>5</v>
      </c>
      <c r="N622" s="1" t="s">
        <v>80</v>
      </c>
      <c r="O622" s="11">
        <v>12</v>
      </c>
      <c r="P622" s="1" t="s">
        <v>87</v>
      </c>
      <c r="Q622" s="12">
        <f>O622*J622</f>
        <v>36</v>
      </c>
      <c r="R622" s="13">
        <f>Q622/18</f>
        <v>2</v>
      </c>
      <c r="S622" s="14">
        <f>R622</f>
        <v>2</v>
      </c>
      <c r="T622" s="13">
        <v>0</v>
      </c>
      <c r="U622" s="13">
        <f>S622+T622</f>
        <v>2</v>
      </c>
    </row>
    <row r="623" spans="1:21">
      <c r="D623" s="9"/>
      <c r="E623" s="10" t="s">
        <v>45</v>
      </c>
      <c r="F623" s="1">
        <v>50</v>
      </c>
      <c r="G623" s="614"/>
      <c r="H623" s="97">
        <f>SUM(G622*F623)/100</f>
        <v>0.75</v>
      </c>
      <c r="I623" s="1"/>
      <c r="J623" s="1"/>
      <c r="K623" s="1"/>
      <c r="L623" s="1"/>
      <c r="M623" s="1"/>
      <c r="N623" s="1"/>
      <c r="O623" s="11"/>
      <c r="P623" s="1"/>
      <c r="Q623" s="18"/>
    </row>
    <row r="624" spans="1:21">
      <c r="D624" s="9"/>
      <c r="E624" s="260" t="s">
        <v>32</v>
      </c>
      <c r="F624" s="1">
        <v>50</v>
      </c>
      <c r="G624" s="614"/>
      <c r="H624" s="97">
        <f>SUM(G622*F624)/100</f>
        <v>0.75</v>
      </c>
      <c r="I624" s="1"/>
      <c r="J624" s="1"/>
      <c r="K624" s="1"/>
      <c r="L624" s="1"/>
      <c r="M624" s="1"/>
      <c r="N624" s="1"/>
      <c r="O624" s="11"/>
      <c r="P624" s="1"/>
      <c r="Q624" s="18"/>
    </row>
    <row r="625" spans="1:21">
      <c r="A625" s="16" t="s">
        <v>25</v>
      </c>
      <c r="B625" s="16" t="s">
        <v>579</v>
      </c>
      <c r="C625" s="16" t="s">
        <v>580</v>
      </c>
      <c r="D625" s="9" t="s">
        <v>320</v>
      </c>
      <c r="E625" s="10" t="s">
        <v>321</v>
      </c>
      <c r="F625" s="1"/>
      <c r="G625" s="97"/>
      <c r="H625" s="1"/>
      <c r="I625" s="1" t="s">
        <v>83</v>
      </c>
      <c r="J625" s="1">
        <v>3</v>
      </c>
      <c r="K625" s="1">
        <v>2</v>
      </c>
      <c r="L625" s="1">
        <v>3</v>
      </c>
      <c r="M625" s="1">
        <v>5</v>
      </c>
      <c r="N625" s="1" t="s">
        <v>80</v>
      </c>
      <c r="O625" s="11">
        <v>79</v>
      </c>
      <c r="P625" s="1" t="s">
        <v>87</v>
      </c>
      <c r="Q625" s="12">
        <f>O625*J625</f>
        <v>237</v>
      </c>
      <c r="R625" s="13">
        <f>Q625/18</f>
        <v>13.166666666666666</v>
      </c>
      <c r="S625" s="14">
        <f>R625</f>
        <v>13.166666666666666</v>
      </c>
      <c r="T625" s="13">
        <v>0</v>
      </c>
      <c r="U625" s="13">
        <f>S625+T625</f>
        <v>13.166666666666666</v>
      </c>
    </row>
    <row r="626" spans="1:21">
      <c r="D626" s="9"/>
      <c r="E626" s="10" t="s">
        <v>57</v>
      </c>
      <c r="F626" s="1">
        <v>100</v>
      </c>
      <c r="G626" s="97">
        <v>1.5</v>
      </c>
      <c r="H626" s="120">
        <f>SUM(G626*F626)/100</f>
        <v>1.5</v>
      </c>
      <c r="I626" s="1"/>
      <c r="J626" s="1"/>
      <c r="K626" s="1"/>
      <c r="L626" s="1"/>
      <c r="M626" s="1"/>
      <c r="N626" s="1"/>
      <c r="O626" s="11"/>
      <c r="P626" s="1"/>
      <c r="Q626" s="18"/>
    </row>
    <row r="627" spans="1:21">
      <c r="A627" s="98" t="s">
        <v>25</v>
      </c>
      <c r="B627" s="98" t="s">
        <v>579</v>
      </c>
      <c r="C627" s="98" t="s">
        <v>580</v>
      </c>
      <c r="D627" s="99" t="s">
        <v>322</v>
      </c>
      <c r="E627" s="100" t="s">
        <v>323</v>
      </c>
      <c r="F627" s="1"/>
      <c r="G627" s="614">
        <v>1.5</v>
      </c>
      <c r="H627" s="1"/>
      <c r="I627" s="1" t="s">
        <v>83</v>
      </c>
      <c r="J627" s="1">
        <v>3</v>
      </c>
      <c r="K627" s="1">
        <v>2</v>
      </c>
      <c r="L627" s="1">
        <v>3</v>
      </c>
      <c r="M627" s="1">
        <v>5</v>
      </c>
      <c r="N627" s="1" t="s">
        <v>80</v>
      </c>
      <c r="O627" s="11">
        <v>49</v>
      </c>
      <c r="P627" s="1" t="s">
        <v>87</v>
      </c>
      <c r="Q627" s="12">
        <f>O627*J627</f>
        <v>147</v>
      </c>
      <c r="R627" s="13">
        <f>Q627/18</f>
        <v>8.1666666666666661</v>
      </c>
      <c r="S627" s="14">
        <f>R627</f>
        <v>8.1666666666666661</v>
      </c>
      <c r="T627" s="13">
        <v>0</v>
      </c>
      <c r="U627" s="13">
        <f>S627+T627</f>
        <v>8.1666666666666661</v>
      </c>
    </row>
    <row r="628" spans="1:21">
      <c r="A628" s="98"/>
      <c r="B628" s="98"/>
      <c r="C628" s="98"/>
      <c r="D628" s="99"/>
      <c r="E628" s="100" t="s">
        <v>54</v>
      </c>
      <c r="F628" s="1">
        <v>25</v>
      </c>
      <c r="G628" s="614"/>
      <c r="H628" s="97">
        <f>SUM(G627*F628)/100</f>
        <v>0.375</v>
      </c>
      <c r="I628" s="1"/>
      <c r="J628" s="1"/>
      <c r="K628" s="1"/>
      <c r="L628" s="1"/>
      <c r="M628" s="1"/>
      <c r="N628" s="1"/>
      <c r="O628" s="11"/>
      <c r="P628" s="1"/>
      <c r="Q628" s="18"/>
    </row>
    <row r="629" spans="1:21">
      <c r="A629" s="98"/>
      <c r="B629" s="98"/>
      <c r="C629" s="98"/>
      <c r="D629" s="99"/>
      <c r="E629" s="100" t="s">
        <v>52</v>
      </c>
      <c r="F629" s="1">
        <v>25</v>
      </c>
      <c r="G629" s="614"/>
      <c r="H629" s="97">
        <f>SUM(G627*F629)/100</f>
        <v>0.375</v>
      </c>
      <c r="I629" s="1"/>
      <c r="J629" s="1"/>
      <c r="K629" s="1"/>
      <c r="L629" s="1"/>
      <c r="M629" s="1"/>
      <c r="N629" s="1"/>
      <c r="O629" s="11"/>
      <c r="P629" s="1"/>
      <c r="Q629" s="18"/>
    </row>
    <row r="630" spans="1:21">
      <c r="A630" s="98"/>
      <c r="B630" s="98"/>
      <c r="C630" s="98"/>
      <c r="D630" s="99"/>
      <c r="E630" s="261" t="s">
        <v>31</v>
      </c>
      <c r="F630" s="1">
        <v>25</v>
      </c>
      <c r="G630" s="614"/>
      <c r="H630" s="97">
        <f>SUM(G627*F630)/100</f>
        <v>0.375</v>
      </c>
      <c r="I630" s="1"/>
      <c r="J630" s="1"/>
      <c r="K630" s="1"/>
      <c r="L630" s="1"/>
      <c r="M630" s="1"/>
      <c r="N630" s="1"/>
      <c r="O630" s="11"/>
      <c r="P630" s="1"/>
      <c r="Q630" s="18"/>
    </row>
    <row r="631" spans="1:21">
      <c r="A631" s="98"/>
      <c r="B631" s="98"/>
      <c r="C631" s="98"/>
      <c r="D631" s="99"/>
      <c r="E631" s="100" t="s">
        <v>51</v>
      </c>
      <c r="F631" s="1">
        <v>25</v>
      </c>
      <c r="G631" s="614"/>
      <c r="H631" s="97">
        <f>SUM(G627*F631)/100</f>
        <v>0.375</v>
      </c>
      <c r="I631" s="1"/>
      <c r="J631" s="1"/>
      <c r="K631" s="1"/>
      <c r="L631" s="1"/>
      <c r="M631" s="1"/>
      <c r="N631" s="1"/>
      <c r="O631" s="11"/>
      <c r="P631" s="1"/>
      <c r="Q631" s="18"/>
    </row>
    <row r="632" spans="1:21">
      <c r="A632" s="98" t="s">
        <v>25</v>
      </c>
      <c r="B632" s="98" t="s">
        <v>579</v>
      </c>
      <c r="C632" s="98" t="s">
        <v>580</v>
      </c>
      <c r="D632" s="99" t="s">
        <v>322</v>
      </c>
      <c r="E632" s="100" t="s">
        <v>323</v>
      </c>
      <c r="F632" s="1"/>
      <c r="G632" s="614"/>
      <c r="H632" s="1"/>
      <c r="I632" s="1" t="s">
        <v>83</v>
      </c>
      <c r="J632" s="1">
        <v>3</v>
      </c>
      <c r="K632" s="1">
        <v>2</v>
      </c>
      <c r="L632" s="1">
        <v>3</v>
      </c>
      <c r="M632" s="1">
        <v>5</v>
      </c>
      <c r="N632" s="1" t="s">
        <v>43</v>
      </c>
      <c r="O632" s="11">
        <v>53</v>
      </c>
      <c r="P632" s="1" t="s">
        <v>87</v>
      </c>
      <c r="Q632" s="12">
        <f>O632*J632</f>
        <v>159</v>
      </c>
      <c r="R632" s="13">
        <f>Q632/18</f>
        <v>8.8333333333333339</v>
      </c>
      <c r="S632" s="14">
        <f>R632</f>
        <v>8.8333333333333339</v>
      </c>
      <c r="T632" s="13">
        <v>0</v>
      </c>
      <c r="U632" s="13">
        <f>S632+T632</f>
        <v>8.8333333333333339</v>
      </c>
    </row>
    <row r="633" spans="1:21">
      <c r="A633" s="98"/>
      <c r="B633" s="98"/>
      <c r="C633" s="98"/>
      <c r="D633" s="99"/>
      <c r="E633" s="100" t="s">
        <v>54</v>
      </c>
      <c r="F633" s="1"/>
      <c r="G633" s="614"/>
      <c r="H633" s="1"/>
      <c r="I633" s="1"/>
      <c r="J633" s="1"/>
      <c r="K633" s="1"/>
      <c r="L633" s="1"/>
      <c r="M633" s="1"/>
      <c r="N633" s="1"/>
      <c r="O633" s="11"/>
      <c r="P633" s="1"/>
      <c r="Q633" s="18"/>
    </row>
    <row r="634" spans="1:21">
      <c r="A634" s="98"/>
      <c r="B634" s="98"/>
      <c r="C634" s="98"/>
      <c r="D634" s="99"/>
      <c r="E634" s="100" t="s">
        <v>52</v>
      </c>
      <c r="F634" s="1"/>
      <c r="G634" s="614"/>
      <c r="H634" s="1"/>
      <c r="I634" s="1"/>
      <c r="J634" s="1"/>
      <c r="K634" s="1"/>
      <c r="L634" s="1"/>
      <c r="M634" s="1"/>
      <c r="N634" s="1"/>
      <c r="O634" s="11"/>
      <c r="P634" s="1"/>
      <c r="Q634" s="18"/>
    </row>
    <row r="635" spans="1:21">
      <c r="A635" s="98"/>
      <c r="B635" s="98"/>
      <c r="C635" s="98"/>
      <c r="D635" s="99"/>
      <c r="E635" s="100" t="s">
        <v>31</v>
      </c>
      <c r="F635" s="1"/>
      <c r="G635" s="614"/>
      <c r="H635" s="1"/>
      <c r="I635" s="1"/>
      <c r="J635" s="1"/>
      <c r="K635" s="1"/>
      <c r="L635" s="1"/>
      <c r="M635" s="1"/>
      <c r="N635" s="1"/>
      <c r="O635" s="11"/>
      <c r="P635" s="1"/>
      <c r="Q635" s="18"/>
    </row>
    <row r="636" spans="1:21">
      <c r="A636" s="98"/>
      <c r="B636" s="98"/>
      <c r="C636" s="98"/>
      <c r="D636" s="99"/>
      <c r="E636" s="100" t="s">
        <v>51</v>
      </c>
      <c r="F636" s="1"/>
      <c r="G636" s="614"/>
      <c r="H636" s="1"/>
      <c r="I636" s="1"/>
      <c r="J636" s="1"/>
      <c r="K636" s="1"/>
      <c r="L636" s="1"/>
      <c r="M636" s="1"/>
      <c r="N636" s="1"/>
      <c r="O636" s="11"/>
      <c r="P636" s="1"/>
      <c r="Q636" s="18"/>
    </row>
    <row r="637" spans="1:21">
      <c r="A637" s="16" t="s">
        <v>25</v>
      </c>
      <c r="B637" s="16" t="s">
        <v>579</v>
      </c>
      <c r="C637" s="16" t="s">
        <v>580</v>
      </c>
      <c r="D637" s="9" t="s">
        <v>324</v>
      </c>
      <c r="E637" s="10" t="s">
        <v>325</v>
      </c>
      <c r="F637" s="1"/>
      <c r="G637" s="614">
        <v>1.5</v>
      </c>
      <c r="H637" s="1"/>
      <c r="I637" s="1" t="s">
        <v>83</v>
      </c>
      <c r="J637" s="1">
        <v>3</v>
      </c>
      <c r="K637" s="1">
        <v>2</v>
      </c>
      <c r="L637" s="1">
        <v>3</v>
      </c>
      <c r="M637" s="1">
        <v>5</v>
      </c>
      <c r="N637" s="1" t="s">
        <v>80</v>
      </c>
      <c r="O637" s="11">
        <v>24</v>
      </c>
      <c r="P637" s="1" t="s">
        <v>87</v>
      </c>
      <c r="Q637" s="12">
        <f>O637*J637</f>
        <v>72</v>
      </c>
      <c r="R637" s="13">
        <f>Q637/18</f>
        <v>4</v>
      </c>
      <c r="S637" s="14">
        <f>R637</f>
        <v>4</v>
      </c>
      <c r="T637" s="13">
        <v>0</v>
      </c>
      <c r="U637" s="13">
        <f>S637+T637</f>
        <v>4</v>
      </c>
    </row>
    <row r="638" spans="1:21">
      <c r="D638" s="9"/>
      <c r="E638" s="10" t="s">
        <v>51</v>
      </c>
      <c r="F638" s="1">
        <v>33.33</v>
      </c>
      <c r="G638" s="614"/>
      <c r="H638" s="97">
        <f>SUM(G637*F638)/100</f>
        <v>0.49994999999999995</v>
      </c>
      <c r="I638" s="1"/>
      <c r="J638" s="1"/>
      <c r="K638" s="1"/>
      <c r="L638" s="1"/>
      <c r="M638" s="1"/>
      <c r="N638" s="1"/>
      <c r="O638" s="11"/>
      <c r="P638" s="1"/>
      <c r="Q638" s="18"/>
    </row>
    <row r="639" spans="1:21">
      <c r="D639" s="9"/>
      <c r="E639" s="10" t="s">
        <v>45</v>
      </c>
      <c r="F639" s="1">
        <v>33.33</v>
      </c>
      <c r="G639" s="614"/>
      <c r="H639" s="97">
        <f>SUM(G637*F639)/100</f>
        <v>0.49994999999999995</v>
      </c>
      <c r="I639" s="1"/>
      <c r="J639" s="1"/>
      <c r="K639" s="1"/>
      <c r="L639" s="1"/>
      <c r="M639" s="1"/>
      <c r="N639" s="1"/>
      <c r="O639" s="11"/>
      <c r="P639" s="1"/>
      <c r="Q639" s="18"/>
    </row>
    <row r="640" spans="1:21">
      <c r="D640" s="9"/>
      <c r="E640" s="10" t="s">
        <v>40</v>
      </c>
      <c r="F640" s="1">
        <v>33.33</v>
      </c>
      <c r="G640" s="614"/>
      <c r="H640" s="97">
        <f>SUM(G637*F640)/100</f>
        <v>0.49994999999999995</v>
      </c>
      <c r="I640" s="1"/>
      <c r="J640" s="1"/>
      <c r="K640" s="1"/>
      <c r="L640" s="1"/>
      <c r="M640" s="1"/>
      <c r="N640" s="1"/>
      <c r="O640" s="11"/>
      <c r="P640" s="1"/>
      <c r="Q640" s="18"/>
    </row>
    <row r="641" spans="1:21">
      <c r="A641" s="101" t="s">
        <v>25</v>
      </c>
      <c r="B641" s="101" t="s">
        <v>579</v>
      </c>
      <c r="C641" s="101" t="s">
        <v>580</v>
      </c>
      <c r="D641" s="102" t="s">
        <v>326</v>
      </c>
      <c r="E641" s="267" t="s">
        <v>327</v>
      </c>
      <c r="F641" s="1"/>
      <c r="G641" s="614">
        <v>1.5</v>
      </c>
      <c r="H641" s="1"/>
      <c r="I641" s="1" t="s">
        <v>83</v>
      </c>
      <c r="J641" s="1">
        <v>3</v>
      </c>
      <c r="K641" s="1">
        <v>2</v>
      </c>
      <c r="L641" s="1">
        <v>3</v>
      </c>
      <c r="M641" s="1">
        <v>5</v>
      </c>
      <c r="N641" s="1" t="s">
        <v>80</v>
      </c>
      <c r="O641" s="11">
        <v>23</v>
      </c>
      <c r="P641" s="1" t="s">
        <v>87</v>
      </c>
      <c r="Q641" s="12">
        <f>O641*J641</f>
        <v>69</v>
      </c>
      <c r="R641" s="13">
        <f>Q641/18</f>
        <v>3.8333333333333335</v>
      </c>
      <c r="S641" s="14">
        <f>R641</f>
        <v>3.8333333333333335</v>
      </c>
      <c r="T641" s="13">
        <v>0</v>
      </c>
      <c r="U641" s="13">
        <f>S641+T641</f>
        <v>3.8333333333333335</v>
      </c>
    </row>
    <row r="642" spans="1:21">
      <c r="A642" s="101"/>
      <c r="B642" s="101"/>
      <c r="C642" s="101"/>
      <c r="D642" s="102"/>
      <c r="E642" s="267" t="s">
        <v>126</v>
      </c>
      <c r="F642" s="1">
        <v>50</v>
      </c>
      <c r="G642" s="614"/>
      <c r="H642" s="97">
        <f>SUM(G641*F642)/100</f>
        <v>0.75</v>
      </c>
      <c r="I642" s="1"/>
      <c r="J642" s="1"/>
      <c r="K642" s="1"/>
      <c r="L642" s="1"/>
      <c r="M642" s="1"/>
      <c r="N642" s="1"/>
      <c r="O642" s="11"/>
      <c r="P642" s="1"/>
      <c r="Q642" s="18"/>
    </row>
    <row r="643" spans="1:21">
      <c r="A643" s="101" t="s">
        <v>25</v>
      </c>
      <c r="B643" s="101" t="s">
        <v>579</v>
      </c>
      <c r="C643" s="101" t="s">
        <v>580</v>
      </c>
      <c r="D643" s="102" t="s">
        <v>326</v>
      </c>
      <c r="E643" s="103" t="s">
        <v>327</v>
      </c>
      <c r="F643" s="1"/>
      <c r="G643" s="614"/>
      <c r="H643" s="97"/>
      <c r="I643" s="1" t="s">
        <v>83</v>
      </c>
      <c r="J643" s="1">
        <v>3</v>
      </c>
      <c r="K643" s="1">
        <v>2</v>
      </c>
      <c r="L643" s="1">
        <v>3</v>
      </c>
      <c r="M643" s="1">
        <v>5</v>
      </c>
      <c r="N643" s="1" t="s">
        <v>43</v>
      </c>
      <c r="O643" s="11">
        <v>1</v>
      </c>
      <c r="P643" s="1" t="s">
        <v>87</v>
      </c>
      <c r="Q643" s="12">
        <f>O643*J643</f>
        <v>3</v>
      </c>
      <c r="R643" s="13">
        <f>Q643/18</f>
        <v>0.16666666666666666</v>
      </c>
      <c r="S643" s="14">
        <f>R643</f>
        <v>0.16666666666666666</v>
      </c>
      <c r="T643" s="13">
        <v>0</v>
      </c>
      <c r="U643" s="13">
        <f>S643+T643</f>
        <v>0.16666666666666666</v>
      </c>
    </row>
    <row r="644" spans="1:21">
      <c r="A644" s="101"/>
      <c r="B644" s="101"/>
      <c r="C644" s="101"/>
      <c r="D644" s="102"/>
      <c r="E644" s="103" t="s">
        <v>45</v>
      </c>
      <c r="F644" s="1">
        <v>50</v>
      </c>
      <c r="G644" s="614"/>
      <c r="H644" s="97">
        <f>SUM(G641*F644)/100</f>
        <v>0.75</v>
      </c>
      <c r="I644" s="1"/>
      <c r="J644" s="1"/>
      <c r="K644" s="1"/>
      <c r="L644" s="1"/>
      <c r="M644" s="1"/>
      <c r="N644" s="1"/>
      <c r="O644" s="11"/>
      <c r="P644" s="1"/>
      <c r="Q644" s="18"/>
    </row>
    <row r="645" spans="1:21">
      <c r="A645" s="16" t="s">
        <v>25</v>
      </c>
      <c r="B645" s="16" t="s">
        <v>579</v>
      </c>
      <c r="C645" s="16" t="s">
        <v>580</v>
      </c>
      <c r="D645" s="9" t="s">
        <v>328</v>
      </c>
      <c r="E645" s="10" t="s">
        <v>329</v>
      </c>
      <c r="F645" s="1"/>
      <c r="G645" s="97"/>
      <c r="H645" s="1"/>
      <c r="I645" s="1" t="s">
        <v>83</v>
      </c>
      <c r="J645" s="1">
        <v>3</v>
      </c>
      <c r="K645" s="1">
        <v>2</v>
      </c>
      <c r="L645" s="1">
        <v>3</v>
      </c>
      <c r="M645" s="1">
        <v>5</v>
      </c>
      <c r="N645" s="1" t="s">
        <v>80</v>
      </c>
      <c r="O645" s="11">
        <v>45</v>
      </c>
      <c r="P645" s="1" t="s">
        <v>87</v>
      </c>
      <c r="Q645" s="12">
        <f>O645*J645</f>
        <v>135</v>
      </c>
      <c r="R645" s="13">
        <f>Q645/18</f>
        <v>7.5</v>
      </c>
      <c r="S645" s="14">
        <f>R645</f>
        <v>7.5</v>
      </c>
      <c r="T645" s="13">
        <v>0</v>
      </c>
      <c r="U645" s="13">
        <f>S645+T645</f>
        <v>7.5</v>
      </c>
    </row>
    <row r="646" spans="1:21">
      <c r="D646" s="9"/>
      <c r="E646" s="10" t="s">
        <v>51</v>
      </c>
      <c r="F646" s="1">
        <v>100</v>
      </c>
      <c r="G646" s="97">
        <v>1.5</v>
      </c>
      <c r="H646" s="120">
        <f>SUM(G646*F646)/100</f>
        <v>1.5</v>
      </c>
      <c r="I646" s="1"/>
      <c r="J646" s="1"/>
      <c r="K646" s="1"/>
      <c r="L646" s="1"/>
      <c r="M646" s="1"/>
      <c r="N646" s="1"/>
      <c r="O646" s="11"/>
      <c r="P646" s="1"/>
      <c r="Q646" s="18"/>
    </row>
    <row r="647" spans="1:21">
      <c r="A647" s="16" t="s">
        <v>25</v>
      </c>
      <c r="B647" s="16" t="s">
        <v>579</v>
      </c>
      <c r="C647" s="16" t="s">
        <v>580</v>
      </c>
      <c r="D647" s="9" t="s">
        <v>330</v>
      </c>
      <c r="E647" s="10" t="s">
        <v>142</v>
      </c>
      <c r="F647" s="1"/>
      <c r="G647" s="614">
        <v>1.5</v>
      </c>
      <c r="H647" s="1"/>
      <c r="I647" s="1" t="s">
        <v>83</v>
      </c>
      <c r="J647" s="1">
        <v>3</v>
      </c>
      <c r="K647" s="1">
        <v>2</v>
      </c>
      <c r="L647" s="1">
        <v>3</v>
      </c>
      <c r="M647" s="1">
        <v>5</v>
      </c>
      <c r="N647" s="1" t="s">
        <v>80</v>
      </c>
      <c r="O647" s="11">
        <v>49</v>
      </c>
      <c r="P647" s="1" t="s">
        <v>87</v>
      </c>
      <c r="Q647" s="12">
        <f>O647*J647</f>
        <v>147</v>
      </c>
      <c r="R647" s="13">
        <f>Q647/18</f>
        <v>8.1666666666666661</v>
      </c>
      <c r="S647" s="14">
        <f>R647</f>
        <v>8.1666666666666661</v>
      </c>
      <c r="T647" s="13">
        <v>0</v>
      </c>
      <c r="U647" s="13">
        <f>S647+T647</f>
        <v>8.1666666666666661</v>
      </c>
    </row>
    <row r="648" spans="1:21">
      <c r="D648" s="9"/>
      <c r="E648" s="10" t="s">
        <v>109</v>
      </c>
      <c r="F648" s="1">
        <v>25</v>
      </c>
      <c r="G648" s="614"/>
      <c r="H648" s="97">
        <f>SUM(G647*F648)/100</f>
        <v>0.375</v>
      </c>
      <c r="I648" s="1"/>
      <c r="J648" s="1"/>
      <c r="K648" s="1"/>
      <c r="L648" s="1"/>
      <c r="M648" s="1"/>
      <c r="N648" s="1"/>
      <c r="O648" s="11"/>
      <c r="P648" s="1"/>
      <c r="Q648" s="18"/>
    </row>
    <row r="649" spans="1:21">
      <c r="D649" s="9"/>
      <c r="E649" s="10" t="s">
        <v>45</v>
      </c>
      <c r="F649" s="1">
        <v>25</v>
      </c>
      <c r="G649" s="614"/>
      <c r="H649" s="97">
        <f>SUM(G647*F649)/100</f>
        <v>0.375</v>
      </c>
      <c r="I649" s="1"/>
      <c r="J649" s="1"/>
      <c r="K649" s="1"/>
      <c r="L649" s="1"/>
      <c r="M649" s="1"/>
      <c r="N649" s="1"/>
      <c r="O649" s="11"/>
      <c r="P649" s="1"/>
      <c r="Q649" s="18"/>
    </row>
    <row r="650" spans="1:21">
      <c r="D650" s="9"/>
      <c r="E650" s="10" t="s">
        <v>51</v>
      </c>
      <c r="F650" s="1">
        <v>25</v>
      </c>
      <c r="G650" s="614"/>
      <c r="H650" s="97">
        <f>SUM(G647*F650)/100</f>
        <v>0.375</v>
      </c>
      <c r="I650" s="1"/>
      <c r="J650" s="1"/>
      <c r="K650" s="1"/>
      <c r="L650" s="1"/>
      <c r="M650" s="1"/>
      <c r="N650" s="1"/>
      <c r="O650" s="11"/>
      <c r="P650" s="1"/>
      <c r="Q650" s="18"/>
    </row>
    <row r="651" spans="1:21">
      <c r="D651" s="9"/>
      <c r="E651" s="10" t="s">
        <v>54</v>
      </c>
      <c r="F651" s="1">
        <v>25</v>
      </c>
      <c r="G651" s="614"/>
      <c r="H651" s="97">
        <f>SUM(G647*F651)/100</f>
        <v>0.375</v>
      </c>
      <c r="I651" s="1"/>
      <c r="J651" s="1"/>
      <c r="K651" s="1"/>
      <c r="L651" s="1"/>
      <c r="M651" s="1"/>
      <c r="N651" s="1"/>
      <c r="O651" s="11"/>
      <c r="P651" s="1"/>
      <c r="Q651" s="18"/>
    </row>
    <row r="652" spans="1:21">
      <c r="A652" s="98" t="s">
        <v>25</v>
      </c>
      <c r="B652" s="98" t="s">
        <v>579</v>
      </c>
      <c r="C652" s="98" t="s">
        <v>580</v>
      </c>
      <c r="D652" s="99" t="s">
        <v>331</v>
      </c>
      <c r="E652" s="261" t="s">
        <v>332</v>
      </c>
      <c r="F652" s="1"/>
      <c r="G652" s="614">
        <v>1.5</v>
      </c>
      <c r="H652" s="1"/>
      <c r="I652" s="1" t="s">
        <v>83</v>
      </c>
      <c r="J652" s="1">
        <v>3</v>
      </c>
      <c r="K652" s="1">
        <v>2</v>
      </c>
      <c r="L652" s="1">
        <v>3</v>
      </c>
      <c r="M652" s="1">
        <v>5</v>
      </c>
      <c r="N652" s="1" t="s">
        <v>80</v>
      </c>
      <c r="O652" s="11">
        <v>38</v>
      </c>
      <c r="P652" s="1" t="s">
        <v>87</v>
      </c>
      <c r="Q652" s="12">
        <f>O652*J652</f>
        <v>114</v>
      </c>
      <c r="R652" s="13">
        <f>Q652/18</f>
        <v>6.333333333333333</v>
      </c>
      <c r="S652" s="14">
        <f>R652</f>
        <v>6.333333333333333</v>
      </c>
      <c r="T652" s="13">
        <v>0</v>
      </c>
      <c r="U652" s="13">
        <f>S652+T652</f>
        <v>6.333333333333333</v>
      </c>
    </row>
    <row r="653" spans="1:21">
      <c r="A653" s="98"/>
      <c r="B653" s="98"/>
      <c r="C653" s="98"/>
      <c r="D653" s="99"/>
      <c r="E653" s="261" t="s">
        <v>30</v>
      </c>
      <c r="F653" s="1">
        <v>50</v>
      </c>
      <c r="G653" s="614"/>
      <c r="H653" s="1">
        <f>SUM(G652*F653)/100</f>
        <v>0.75</v>
      </c>
      <c r="I653" s="1"/>
      <c r="J653" s="1"/>
      <c r="K653" s="1"/>
      <c r="L653" s="1"/>
      <c r="M653" s="1"/>
      <c r="N653" s="1"/>
      <c r="O653" s="11"/>
      <c r="P653" s="1"/>
      <c r="Q653" s="18"/>
    </row>
    <row r="654" spans="1:21">
      <c r="A654" s="98"/>
      <c r="B654" s="98"/>
      <c r="C654" s="98"/>
      <c r="D654" s="99"/>
      <c r="E654" s="261" t="s">
        <v>126</v>
      </c>
      <c r="F654" s="1">
        <v>50</v>
      </c>
      <c r="G654" s="614"/>
      <c r="H654" s="97">
        <f>SUM(G652*F654)/100</f>
        <v>0.75</v>
      </c>
      <c r="I654" s="1"/>
      <c r="J654" s="1"/>
      <c r="K654" s="1"/>
      <c r="L654" s="1"/>
      <c r="M654" s="1"/>
      <c r="N654" s="1"/>
      <c r="O654" s="11"/>
      <c r="P654" s="1"/>
      <c r="Q654" s="18"/>
    </row>
    <row r="655" spans="1:21">
      <c r="A655" s="98" t="s">
        <v>25</v>
      </c>
      <c r="B655" s="98" t="s">
        <v>579</v>
      </c>
      <c r="C655" s="98" t="s">
        <v>580</v>
      </c>
      <c r="D655" s="99" t="s">
        <v>331</v>
      </c>
      <c r="E655" s="261" t="s">
        <v>332</v>
      </c>
      <c r="F655" s="1"/>
      <c r="G655" s="614"/>
      <c r="H655" s="1"/>
      <c r="I655" s="1" t="s">
        <v>83</v>
      </c>
      <c r="J655" s="1">
        <v>3</v>
      </c>
      <c r="K655" s="1">
        <v>2</v>
      </c>
      <c r="L655" s="1">
        <v>3</v>
      </c>
      <c r="M655" s="1">
        <v>5</v>
      </c>
      <c r="N655" s="1" t="s">
        <v>43</v>
      </c>
      <c r="O655" s="11">
        <v>34</v>
      </c>
      <c r="P655" s="1" t="s">
        <v>87</v>
      </c>
      <c r="Q655" s="12">
        <f>O655*J655</f>
        <v>102</v>
      </c>
      <c r="R655" s="13">
        <f>Q655/18</f>
        <v>5.666666666666667</v>
      </c>
      <c r="S655" s="14">
        <f>R655</f>
        <v>5.666666666666667</v>
      </c>
      <c r="T655" s="13">
        <v>0</v>
      </c>
      <c r="U655" s="13">
        <f>S655+T655</f>
        <v>5.666666666666667</v>
      </c>
    </row>
    <row r="656" spans="1:21">
      <c r="A656" s="98"/>
      <c r="B656" s="98"/>
      <c r="C656" s="98"/>
      <c r="D656" s="99"/>
      <c r="E656" s="261" t="s">
        <v>30</v>
      </c>
      <c r="F656" s="1"/>
      <c r="G656" s="614"/>
      <c r="H656" s="1"/>
      <c r="I656" s="1"/>
      <c r="J656" s="1"/>
      <c r="K656" s="1"/>
      <c r="L656" s="1"/>
      <c r="M656" s="1"/>
      <c r="N656" s="1"/>
      <c r="O656" s="11"/>
      <c r="P656" s="1"/>
      <c r="Q656" s="18"/>
    </row>
    <row r="657" spans="1:21">
      <c r="A657" s="98"/>
      <c r="B657" s="98"/>
      <c r="C657" s="98"/>
      <c r="D657" s="99"/>
      <c r="E657" s="261" t="s">
        <v>126</v>
      </c>
      <c r="F657" s="1"/>
      <c r="G657" s="614"/>
      <c r="H657" s="1"/>
      <c r="I657" s="1"/>
      <c r="J657" s="1"/>
      <c r="K657" s="1"/>
      <c r="L657" s="1"/>
      <c r="M657" s="1"/>
      <c r="N657" s="1"/>
      <c r="O657" s="11"/>
      <c r="P657" s="1"/>
      <c r="Q657" s="18"/>
    </row>
    <row r="658" spans="1:21">
      <c r="A658" s="98" t="s">
        <v>25</v>
      </c>
      <c r="B658" s="98" t="s">
        <v>579</v>
      </c>
      <c r="C658" s="98" t="s">
        <v>580</v>
      </c>
      <c r="D658" s="99" t="s">
        <v>331</v>
      </c>
      <c r="E658" s="261" t="s">
        <v>332</v>
      </c>
      <c r="F658" s="1"/>
      <c r="G658" s="614"/>
      <c r="H658" s="1"/>
      <c r="I658" s="1" t="s">
        <v>83</v>
      </c>
      <c r="J658" s="1">
        <v>3</v>
      </c>
      <c r="K658" s="1">
        <v>2</v>
      </c>
      <c r="L658" s="1">
        <v>3</v>
      </c>
      <c r="M658" s="1">
        <v>5</v>
      </c>
      <c r="N658" s="1" t="s">
        <v>55</v>
      </c>
      <c r="O658" s="11">
        <v>47</v>
      </c>
      <c r="P658" s="1" t="s">
        <v>87</v>
      </c>
      <c r="Q658" s="12">
        <f>O658*J658</f>
        <v>141</v>
      </c>
      <c r="R658" s="13">
        <f>Q658/18</f>
        <v>7.833333333333333</v>
      </c>
      <c r="S658" s="14">
        <f>R658</f>
        <v>7.833333333333333</v>
      </c>
      <c r="T658" s="13">
        <v>0</v>
      </c>
      <c r="U658" s="13">
        <f>S658+T658</f>
        <v>7.833333333333333</v>
      </c>
    </row>
    <row r="659" spans="1:21">
      <c r="A659" s="98"/>
      <c r="B659" s="98"/>
      <c r="C659" s="98"/>
      <c r="D659" s="99"/>
      <c r="E659" s="261" t="s">
        <v>30</v>
      </c>
      <c r="F659" s="1"/>
      <c r="G659" s="614"/>
      <c r="H659" s="1"/>
      <c r="I659" s="1"/>
      <c r="J659" s="1"/>
      <c r="K659" s="1"/>
      <c r="L659" s="1"/>
      <c r="M659" s="1"/>
      <c r="N659" s="1"/>
      <c r="O659" s="11"/>
      <c r="P659" s="1"/>
      <c r="Q659" s="18"/>
    </row>
    <row r="660" spans="1:21">
      <c r="A660" s="98"/>
      <c r="B660" s="98"/>
      <c r="C660" s="98"/>
      <c r="D660" s="99"/>
      <c r="E660" s="261" t="s">
        <v>126</v>
      </c>
      <c r="F660" s="1"/>
      <c r="G660" s="614"/>
      <c r="H660" s="1"/>
      <c r="I660" s="1"/>
      <c r="J660" s="1"/>
      <c r="K660" s="1"/>
      <c r="L660" s="1"/>
      <c r="M660" s="1"/>
      <c r="N660" s="1"/>
      <c r="O660" s="11"/>
      <c r="P660" s="1"/>
      <c r="Q660" s="18"/>
    </row>
    <row r="661" spans="1:21">
      <c r="A661" s="16" t="s">
        <v>25</v>
      </c>
      <c r="B661" s="16" t="s">
        <v>579</v>
      </c>
      <c r="C661" s="16" t="s">
        <v>580</v>
      </c>
      <c r="D661" s="9" t="s">
        <v>333</v>
      </c>
      <c r="E661" s="10" t="s">
        <v>334</v>
      </c>
      <c r="F661" s="1"/>
      <c r="G661" s="97"/>
      <c r="H661" s="1"/>
      <c r="I661" s="1" t="s">
        <v>83</v>
      </c>
      <c r="J661" s="1">
        <v>3</v>
      </c>
      <c r="K661" s="1">
        <v>2</v>
      </c>
      <c r="L661" s="1">
        <v>3</v>
      </c>
      <c r="M661" s="1">
        <v>5</v>
      </c>
      <c r="N661" s="1" t="s">
        <v>80</v>
      </c>
      <c r="O661" s="11">
        <v>10</v>
      </c>
      <c r="P661" s="1" t="s">
        <v>87</v>
      </c>
      <c r="Q661" s="12">
        <f>O661*J661</f>
        <v>30</v>
      </c>
      <c r="R661" s="13">
        <f>Q661/18</f>
        <v>1.6666666666666667</v>
      </c>
      <c r="S661" s="14">
        <f>R661</f>
        <v>1.6666666666666667</v>
      </c>
      <c r="T661" s="13">
        <v>0</v>
      </c>
      <c r="U661" s="13">
        <f>S661+T661</f>
        <v>1.6666666666666667</v>
      </c>
    </row>
    <row r="662" spans="1:21">
      <c r="D662" s="9"/>
      <c r="E662" s="10" t="s">
        <v>54</v>
      </c>
      <c r="F662" s="1">
        <v>100</v>
      </c>
      <c r="G662" s="97">
        <v>1.5</v>
      </c>
      <c r="H662" s="120">
        <f>SUM(G662*F662)/100</f>
        <v>1.5</v>
      </c>
      <c r="I662" s="1"/>
      <c r="J662" s="1"/>
      <c r="K662" s="1"/>
      <c r="L662" s="1"/>
      <c r="M662" s="1"/>
      <c r="N662" s="1"/>
      <c r="O662" s="11"/>
      <c r="P662" s="1"/>
      <c r="Q662" s="18"/>
    </row>
    <row r="663" spans="1:21">
      <c r="A663" s="16" t="s">
        <v>25</v>
      </c>
      <c r="B663" s="16" t="s">
        <v>579</v>
      </c>
      <c r="C663" s="16" t="s">
        <v>580</v>
      </c>
      <c r="D663" s="9" t="s">
        <v>335</v>
      </c>
      <c r="E663" s="10" t="s">
        <v>336</v>
      </c>
      <c r="F663" s="1"/>
      <c r="G663" s="97"/>
      <c r="H663" s="1"/>
      <c r="I663" s="1" t="s">
        <v>83</v>
      </c>
      <c r="J663" s="1">
        <v>3</v>
      </c>
      <c r="K663" s="1">
        <v>2</v>
      </c>
      <c r="L663" s="1">
        <v>3</v>
      </c>
      <c r="M663" s="1">
        <v>5</v>
      </c>
      <c r="N663" s="1" t="s">
        <v>80</v>
      </c>
      <c r="O663" s="11">
        <v>31</v>
      </c>
      <c r="P663" s="1" t="s">
        <v>87</v>
      </c>
      <c r="Q663" s="12">
        <f>O663*J663</f>
        <v>93</v>
      </c>
      <c r="R663" s="13">
        <f>Q663/18</f>
        <v>5.166666666666667</v>
      </c>
      <c r="S663" s="14">
        <f>R663</f>
        <v>5.166666666666667</v>
      </c>
      <c r="T663" s="13">
        <v>0</v>
      </c>
      <c r="U663" s="13">
        <f>S663+T663</f>
        <v>5.166666666666667</v>
      </c>
    </row>
    <row r="664" spans="1:21">
      <c r="D664" s="9"/>
      <c r="E664" s="10" t="s">
        <v>40</v>
      </c>
      <c r="F664" s="1">
        <v>100</v>
      </c>
      <c r="G664" s="97">
        <v>1.5</v>
      </c>
      <c r="H664" s="120">
        <f>SUM(G664*F664)/100</f>
        <v>1.5</v>
      </c>
      <c r="I664" s="1"/>
      <c r="J664" s="1"/>
      <c r="K664" s="1"/>
      <c r="L664" s="1"/>
      <c r="M664" s="1"/>
      <c r="N664" s="1"/>
      <c r="O664" s="11"/>
      <c r="P664" s="1"/>
      <c r="Q664" s="18"/>
    </row>
    <row r="665" spans="1:21">
      <c r="A665" s="16" t="s">
        <v>25</v>
      </c>
      <c r="B665" s="16" t="s">
        <v>579</v>
      </c>
      <c r="C665" s="16" t="s">
        <v>580</v>
      </c>
      <c r="D665" s="9" t="s">
        <v>337</v>
      </c>
      <c r="E665" s="260" t="s">
        <v>338</v>
      </c>
      <c r="F665" s="1"/>
      <c r="G665" s="97"/>
      <c r="H665" s="1"/>
      <c r="I665" s="1" t="s">
        <v>83</v>
      </c>
      <c r="J665" s="1">
        <v>3</v>
      </c>
      <c r="K665" s="1">
        <v>2</v>
      </c>
      <c r="L665" s="1">
        <v>3</v>
      </c>
      <c r="M665" s="1">
        <v>5</v>
      </c>
      <c r="N665" s="1" t="s">
        <v>80</v>
      </c>
      <c r="O665" s="11">
        <v>1</v>
      </c>
      <c r="P665" s="1" t="s">
        <v>87</v>
      </c>
      <c r="Q665" s="12">
        <f>O665*J665</f>
        <v>3</v>
      </c>
      <c r="R665" s="13">
        <f>Q665/18</f>
        <v>0.16666666666666666</v>
      </c>
      <c r="S665" s="14">
        <f>R665</f>
        <v>0.16666666666666666</v>
      </c>
      <c r="T665" s="13">
        <v>0</v>
      </c>
      <c r="U665" s="13">
        <f>S665+T665</f>
        <v>0.16666666666666666</v>
      </c>
    </row>
    <row r="666" spans="1:21">
      <c r="D666" s="9"/>
      <c r="E666" s="260" t="s">
        <v>31</v>
      </c>
      <c r="F666" s="1">
        <v>100</v>
      </c>
      <c r="G666" s="97">
        <v>1.5</v>
      </c>
      <c r="H666" s="120">
        <f>SUM(G666*F666)/100</f>
        <v>1.5</v>
      </c>
      <c r="I666" s="1"/>
      <c r="J666" s="1"/>
      <c r="K666" s="1"/>
      <c r="L666" s="1"/>
      <c r="M666" s="1"/>
      <c r="N666" s="1"/>
      <c r="O666" s="11"/>
      <c r="P666" s="1"/>
      <c r="Q666" s="18"/>
    </row>
    <row r="667" spans="1:21">
      <c r="A667" s="16" t="s">
        <v>25</v>
      </c>
      <c r="B667" s="16" t="s">
        <v>579</v>
      </c>
      <c r="C667" s="16" t="s">
        <v>580</v>
      </c>
      <c r="D667" s="9" t="s">
        <v>339</v>
      </c>
      <c r="E667" s="10" t="s">
        <v>138</v>
      </c>
      <c r="F667" s="1"/>
      <c r="G667" s="97"/>
      <c r="H667" s="1"/>
      <c r="I667" s="1" t="s">
        <v>83</v>
      </c>
      <c r="J667" s="1">
        <v>3</v>
      </c>
      <c r="K667" s="1">
        <v>2</v>
      </c>
      <c r="L667" s="1">
        <v>3</v>
      </c>
      <c r="M667" s="1">
        <v>5</v>
      </c>
      <c r="N667" s="1" t="s">
        <v>80</v>
      </c>
      <c r="O667" s="11">
        <v>6</v>
      </c>
      <c r="P667" s="1" t="s">
        <v>87</v>
      </c>
      <c r="Q667" s="12">
        <f>O667*J667</f>
        <v>18</v>
      </c>
      <c r="R667" s="13">
        <f>Q667/18</f>
        <v>1</v>
      </c>
      <c r="S667" s="14">
        <f>R667</f>
        <v>1</v>
      </c>
      <c r="T667" s="13">
        <v>0</v>
      </c>
      <c r="U667" s="13">
        <f>S667+T667</f>
        <v>1</v>
      </c>
    </row>
    <row r="668" spans="1:21">
      <c r="D668" s="9"/>
      <c r="E668" s="10" t="s">
        <v>121</v>
      </c>
      <c r="F668" s="1">
        <v>100</v>
      </c>
      <c r="G668" s="97">
        <v>1.5</v>
      </c>
      <c r="H668" s="120">
        <f>SUM(G668*F668)/100</f>
        <v>1.5</v>
      </c>
      <c r="I668" s="1"/>
      <c r="J668" s="1"/>
      <c r="K668" s="1"/>
      <c r="L668" s="1"/>
      <c r="M668" s="1"/>
      <c r="N668" s="1"/>
      <c r="O668" s="11"/>
      <c r="P668" s="1"/>
      <c r="Q668" s="18"/>
    </row>
    <row r="669" spans="1:21">
      <c r="A669" s="16" t="s">
        <v>25</v>
      </c>
      <c r="B669" s="16" t="s">
        <v>579</v>
      </c>
      <c r="C669" s="16" t="s">
        <v>580</v>
      </c>
      <c r="D669" s="9" t="s">
        <v>340</v>
      </c>
      <c r="E669" s="10" t="s">
        <v>130</v>
      </c>
      <c r="F669" s="1"/>
      <c r="G669" s="97"/>
      <c r="H669" s="1"/>
      <c r="I669" s="1" t="s">
        <v>83</v>
      </c>
      <c r="J669" s="1">
        <v>3</v>
      </c>
      <c r="K669" s="1">
        <v>2</v>
      </c>
      <c r="L669" s="1">
        <v>3</v>
      </c>
      <c r="M669" s="1">
        <v>5</v>
      </c>
      <c r="N669" s="1" t="s">
        <v>80</v>
      </c>
      <c r="O669" s="11">
        <v>14</v>
      </c>
      <c r="P669" s="1" t="s">
        <v>87</v>
      </c>
      <c r="Q669" s="12">
        <f>O669*J669</f>
        <v>42</v>
      </c>
      <c r="R669" s="13">
        <f>Q669/18</f>
        <v>2.3333333333333335</v>
      </c>
      <c r="S669" s="14">
        <f>R669</f>
        <v>2.3333333333333335</v>
      </c>
      <c r="T669" s="13">
        <v>0</v>
      </c>
      <c r="U669" s="13">
        <f>S669+T669</f>
        <v>2.3333333333333335</v>
      </c>
    </row>
    <row r="670" spans="1:21">
      <c r="D670" s="9"/>
      <c r="E670" s="10" t="s">
        <v>53</v>
      </c>
      <c r="F670" s="1">
        <v>100</v>
      </c>
      <c r="G670" s="97">
        <v>1.5</v>
      </c>
      <c r="H670" s="120">
        <f>SUM(G670*F670)/100</f>
        <v>1.5</v>
      </c>
      <c r="I670" s="1"/>
      <c r="J670" s="1"/>
      <c r="K670" s="1"/>
      <c r="L670" s="1"/>
      <c r="M670" s="1"/>
      <c r="N670" s="1"/>
      <c r="O670" s="11"/>
      <c r="P670" s="1"/>
      <c r="Q670" s="18"/>
    </row>
    <row r="671" spans="1:21">
      <c r="A671" s="16" t="s">
        <v>25</v>
      </c>
      <c r="B671" s="16" t="s">
        <v>579</v>
      </c>
      <c r="C671" s="16" t="s">
        <v>580</v>
      </c>
      <c r="D671" s="9" t="s">
        <v>341</v>
      </c>
      <c r="E671" s="10" t="s">
        <v>342</v>
      </c>
      <c r="F671" s="1"/>
      <c r="G671" s="97"/>
      <c r="H671" s="1"/>
      <c r="I671" s="1" t="s">
        <v>83</v>
      </c>
      <c r="J671" s="1">
        <v>3</v>
      </c>
      <c r="K671" s="1">
        <v>2</v>
      </c>
      <c r="L671" s="1">
        <v>3</v>
      </c>
      <c r="M671" s="1">
        <v>5</v>
      </c>
      <c r="N671" s="1" t="s">
        <v>80</v>
      </c>
      <c r="O671" s="11">
        <v>0</v>
      </c>
      <c r="P671" s="1" t="s">
        <v>87</v>
      </c>
      <c r="Q671" s="12">
        <f>O671*J671</f>
        <v>0</v>
      </c>
      <c r="R671" s="13">
        <f>Q671/18</f>
        <v>0</v>
      </c>
      <c r="S671" s="14">
        <f>R671</f>
        <v>0</v>
      </c>
      <c r="T671" s="13">
        <v>0</v>
      </c>
      <c r="U671" s="13">
        <f>S671+T671</f>
        <v>0</v>
      </c>
    </row>
    <row r="672" spans="1:21">
      <c r="D672" s="9"/>
      <c r="E672" s="10" t="s">
        <v>343</v>
      </c>
      <c r="F672" s="1"/>
      <c r="G672" s="97"/>
      <c r="H672" s="1"/>
      <c r="I672" s="1"/>
      <c r="J672" s="1"/>
      <c r="K672" s="1"/>
      <c r="L672" s="1"/>
      <c r="M672" s="1"/>
      <c r="N672" s="1"/>
      <c r="O672" s="11"/>
      <c r="P672" s="1"/>
      <c r="Q672" s="18"/>
    </row>
    <row r="673" spans="1:21">
      <c r="D673" s="9"/>
      <c r="E673" s="10" t="s">
        <v>45</v>
      </c>
      <c r="F673" s="1">
        <v>100</v>
      </c>
      <c r="G673" s="97">
        <v>1.5</v>
      </c>
      <c r="H673" s="120">
        <f>SUM(G673*F673)/100</f>
        <v>1.5</v>
      </c>
      <c r="I673" s="1"/>
      <c r="J673" s="1"/>
      <c r="K673" s="1"/>
      <c r="L673" s="1"/>
      <c r="M673" s="1"/>
      <c r="N673" s="1"/>
      <c r="O673" s="11"/>
      <c r="P673" s="1"/>
      <c r="Q673" s="18"/>
    </row>
    <row r="674" spans="1:21">
      <c r="A674" s="16" t="s">
        <v>25</v>
      </c>
      <c r="B674" s="16" t="s">
        <v>579</v>
      </c>
      <c r="C674" s="16" t="s">
        <v>580</v>
      </c>
      <c r="D674" s="9" t="s">
        <v>344</v>
      </c>
      <c r="E674" s="10" t="s">
        <v>345</v>
      </c>
      <c r="F674" s="1"/>
      <c r="G674" s="614">
        <v>1</v>
      </c>
      <c r="H674" s="1"/>
      <c r="I674" s="1" t="s">
        <v>280</v>
      </c>
      <c r="J674" s="1">
        <v>3</v>
      </c>
      <c r="K674" s="1">
        <v>0</v>
      </c>
      <c r="L674" s="1">
        <v>270</v>
      </c>
      <c r="M674" s="1">
        <v>0</v>
      </c>
      <c r="N674" s="1" t="s">
        <v>80</v>
      </c>
      <c r="O674" s="11">
        <v>50</v>
      </c>
      <c r="P674" s="1" t="s">
        <v>87</v>
      </c>
      <c r="Q674" s="12">
        <f>O674*J674</f>
        <v>150</v>
      </c>
      <c r="R674" s="13">
        <f>Q674/18</f>
        <v>8.3333333333333339</v>
      </c>
      <c r="S674" s="14">
        <f>R674</f>
        <v>8.3333333333333339</v>
      </c>
      <c r="T674" s="13">
        <v>0</v>
      </c>
      <c r="U674" s="13">
        <f>S674+T674</f>
        <v>8.3333333333333339</v>
      </c>
    </row>
    <row r="675" spans="1:21">
      <c r="D675" s="9"/>
      <c r="E675" s="10" t="s">
        <v>40</v>
      </c>
      <c r="F675" s="1">
        <v>20</v>
      </c>
      <c r="G675" s="614"/>
      <c r="H675" s="97">
        <f>SUM(G674*F675)/100</f>
        <v>0.2</v>
      </c>
      <c r="I675" s="1"/>
      <c r="J675" s="1"/>
      <c r="K675" s="1"/>
      <c r="L675" s="1"/>
      <c r="M675" s="1"/>
      <c r="N675" s="1"/>
      <c r="O675" s="11"/>
      <c r="P675" s="1"/>
      <c r="Q675" s="18"/>
    </row>
    <row r="676" spans="1:21">
      <c r="D676" s="9"/>
      <c r="E676" s="10" t="s">
        <v>51</v>
      </c>
      <c r="F676" s="1">
        <v>20</v>
      </c>
      <c r="G676" s="614"/>
      <c r="H676" s="97">
        <f>SUM(G674*F676)/100</f>
        <v>0.2</v>
      </c>
      <c r="I676" s="1"/>
      <c r="J676" s="1"/>
      <c r="K676" s="1"/>
      <c r="L676" s="1"/>
      <c r="M676" s="1"/>
      <c r="N676" s="1"/>
      <c r="O676" s="11"/>
      <c r="P676" s="1"/>
      <c r="Q676" s="18"/>
    </row>
    <row r="677" spans="1:21">
      <c r="D677" s="9"/>
      <c r="E677" s="10" t="s">
        <v>109</v>
      </c>
      <c r="F677" s="1">
        <v>20</v>
      </c>
      <c r="G677" s="614"/>
      <c r="H677" s="97">
        <f>SUM(G674*F677)/100</f>
        <v>0.2</v>
      </c>
      <c r="I677" s="1"/>
      <c r="J677" s="1"/>
      <c r="K677" s="1"/>
      <c r="L677" s="1"/>
      <c r="M677" s="1"/>
      <c r="N677" s="1"/>
      <c r="O677" s="11"/>
      <c r="P677" s="1"/>
      <c r="Q677" s="18"/>
    </row>
    <row r="678" spans="1:21">
      <c r="D678" s="9"/>
      <c r="E678" s="10" t="s">
        <v>45</v>
      </c>
      <c r="F678" s="1">
        <v>20</v>
      </c>
      <c r="G678" s="614"/>
      <c r="H678" s="97">
        <f>SUM(G674*F678)/100</f>
        <v>0.2</v>
      </c>
      <c r="I678" s="1"/>
      <c r="J678" s="1"/>
      <c r="K678" s="1"/>
      <c r="L678" s="1"/>
      <c r="M678" s="1"/>
      <c r="N678" s="1"/>
      <c r="O678" s="11"/>
      <c r="P678" s="1"/>
      <c r="Q678" s="18"/>
    </row>
    <row r="679" spans="1:21">
      <c r="D679" s="9"/>
      <c r="E679" s="10" t="s">
        <v>54</v>
      </c>
      <c r="F679" s="1">
        <v>20</v>
      </c>
      <c r="G679" s="614"/>
      <c r="H679" s="97">
        <f>SUM(G674*F679)/100</f>
        <v>0.2</v>
      </c>
      <c r="I679" s="1"/>
      <c r="J679" s="1"/>
      <c r="K679" s="1"/>
      <c r="L679" s="1"/>
      <c r="M679" s="1"/>
      <c r="N679" s="1"/>
      <c r="O679" s="11"/>
      <c r="P679" s="1"/>
      <c r="Q679" s="18"/>
    </row>
    <row r="680" spans="1:21">
      <c r="A680" s="101" t="s">
        <v>25</v>
      </c>
      <c r="B680" s="101" t="s">
        <v>579</v>
      </c>
      <c r="C680" s="101" t="s">
        <v>580</v>
      </c>
      <c r="D680" s="102" t="s">
        <v>346</v>
      </c>
      <c r="E680" s="103" t="s">
        <v>296</v>
      </c>
      <c r="F680" s="1"/>
      <c r="G680" s="614">
        <v>1</v>
      </c>
      <c r="H680" s="1"/>
      <c r="I680" s="1" t="s">
        <v>347</v>
      </c>
      <c r="J680" s="1">
        <v>3</v>
      </c>
      <c r="K680" s="1">
        <v>0</v>
      </c>
      <c r="L680" s="1">
        <v>0</v>
      </c>
      <c r="M680" s="1">
        <v>0</v>
      </c>
      <c r="N680" s="1" t="s">
        <v>80</v>
      </c>
      <c r="O680" s="11">
        <v>49</v>
      </c>
      <c r="P680" s="1" t="s">
        <v>87</v>
      </c>
      <c r="Q680" s="12">
        <f>O680*J680</f>
        <v>147</v>
      </c>
      <c r="R680" s="13">
        <f>Q680/18</f>
        <v>8.1666666666666661</v>
      </c>
      <c r="S680" s="14">
        <f>R680</f>
        <v>8.1666666666666661</v>
      </c>
      <c r="T680" s="13">
        <v>0</v>
      </c>
      <c r="U680" s="13">
        <f>S680+T680</f>
        <v>8.1666666666666661</v>
      </c>
    </row>
    <row r="681" spans="1:21">
      <c r="A681" s="101"/>
      <c r="B681" s="101"/>
      <c r="C681" s="101"/>
      <c r="D681" s="102"/>
      <c r="E681" s="103" t="s">
        <v>54</v>
      </c>
      <c r="F681" s="1">
        <v>9.09</v>
      </c>
      <c r="G681" s="614"/>
      <c r="H681" s="97">
        <f>SUM(G680*F681)/100</f>
        <v>9.0899999999999995E-2</v>
      </c>
      <c r="I681" s="1"/>
      <c r="J681" s="1"/>
      <c r="K681" s="1"/>
      <c r="L681" s="1"/>
      <c r="M681" s="1"/>
      <c r="N681" s="1"/>
      <c r="O681" s="11"/>
      <c r="P681" s="1"/>
      <c r="Q681" s="18"/>
    </row>
    <row r="682" spans="1:21">
      <c r="A682" s="101"/>
      <c r="B682" s="101"/>
      <c r="C682" s="101"/>
      <c r="D682" s="102"/>
      <c r="E682" s="103" t="s">
        <v>109</v>
      </c>
      <c r="F682" s="97">
        <v>9.09</v>
      </c>
      <c r="G682" s="614"/>
      <c r="H682" s="97">
        <f>SUM(G680*F682)/100</f>
        <v>9.0899999999999995E-2</v>
      </c>
      <c r="I682" s="1"/>
      <c r="J682" s="1"/>
      <c r="K682" s="1"/>
      <c r="L682" s="1"/>
      <c r="M682" s="1"/>
      <c r="N682" s="1"/>
      <c r="O682" s="11"/>
      <c r="P682" s="1"/>
      <c r="Q682" s="18"/>
    </row>
    <row r="683" spans="1:21">
      <c r="A683" s="101"/>
      <c r="B683" s="101"/>
      <c r="C683" s="101"/>
      <c r="D683" s="102"/>
      <c r="E683" s="103" t="s">
        <v>45</v>
      </c>
      <c r="F683" s="97">
        <v>9.09</v>
      </c>
      <c r="G683" s="614"/>
      <c r="H683" s="97">
        <f>SUM(G680*F683)/100</f>
        <v>9.0899999999999995E-2</v>
      </c>
      <c r="I683" s="1"/>
      <c r="J683" s="1"/>
      <c r="K683" s="1"/>
      <c r="L683" s="1"/>
      <c r="M683" s="1"/>
      <c r="N683" s="1"/>
      <c r="O683" s="11"/>
      <c r="P683" s="1"/>
      <c r="Q683" s="18"/>
    </row>
    <row r="684" spans="1:21">
      <c r="A684" s="101"/>
      <c r="B684" s="101"/>
      <c r="C684" s="101"/>
      <c r="D684" s="102"/>
      <c r="E684" s="103" t="s">
        <v>51</v>
      </c>
      <c r="F684" s="97">
        <v>9.09</v>
      </c>
      <c r="G684" s="614"/>
      <c r="H684" s="97">
        <f>SUM(G680*F684)/100</f>
        <v>9.0899999999999995E-2</v>
      </c>
      <c r="I684" s="1"/>
      <c r="J684" s="1"/>
      <c r="K684" s="1"/>
      <c r="L684" s="1"/>
      <c r="M684" s="1"/>
      <c r="N684" s="1"/>
      <c r="O684" s="11"/>
      <c r="P684" s="1"/>
      <c r="Q684" s="18"/>
    </row>
    <row r="685" spans="1:21">
      <c r="A685" s="101"/>
      <c r="B685" s="101"/>
      <c r="C685" s="101"/>
      <c r="D685" s="102"/>
      <c r="E685" s="103" t="s">
        <v>40</v>
      </c>
      <c r="F685" s="97">
        <v>9.09</v>
      </c>
      <c r="G685" s="614"/>
      <c r="H685" s="97">
        <f>SUM(G680*F685)/100</f>
        <v>9.0899999999999995E-2</v>
      </c>
      <c r="I685" s="1"/>
      <c r="J685" s="1"/>
      <c r="K685" s="1"/>
      <c r="L685" s="1"/>
      <c r="M685" s="1"/>
      <c r="N685" s="1"/>
      <c r="O685" s="11"/>
      <c r="P685" s="1"/>
      <c r="Q685" s="18"/>
    </row>
    <row r="686" spans="1:21">
      <c r="A686" s="101" t="s">
        <v>25</v>
      </c>
      <c r="B686" s="101" t="s">
        <v>579</v>
      </c>
      <c r="C686" s="101" t="s">
        <v>580</v>
      </c>
      <c r="D686" s="102" t="s">
        <v>346</v>
      </c>
      <c r="E686" s="103" t="s">
        <v>296</v>
      </c>
      <c r="F686" s="1"/>
      <c r="G686" s="614"/>
      <c r="H686" s="97"/>
      <c r="I686" s="1" t="s">
        <v>347</v>
      </c>
      <c r="J686" s="1">
        <v>3</v>
      </c>
      <c r="K686" s="1">
        <v>0</v>
      </c>
      <c r="L686" s="1">
        <v>0</v>
      </c>
      <c r="M686" s="1">
        <v>0</v>
      </c>
      <c r="N686" s="1" t="s">
        <v>43</v>
      </c>
      <c r="O686" s="11">
        <v>6</v>
      </c>
      <c r="P686" s="1" t="s">
        <v>87</v>
      </c>
      <c r="Q686" s="12">
        <f>O686*J686</f>
        <v>18</v>
      </c>
      <c r="R686" s="13">
        <f>Q686/18</f>
        <v>1</v>
      </c>
      <c r="S686" s="14">
        <f>R686</f>
        <v>1</v>
      </c>
      <c r="T686" s="13">
        <v>0</v>
      </c>
      <c r="U686" s="13">
        <f>S686+T686</f>
        <v>1</v>
      </c>
    </row>
    <row r="687" spans="1:21">
      <c r="A687" s="101"/>
      <c r="B687" s="101"/>
      <c r="C687" s="101"/>
      <c r="D687" s="102"/>
      <c r="E687" s="103" t="s">
        <v>121</v>
      </c>
      <c r="F687" s="97">
        <v>9.09</v>
      </c>
      <c r="G687" s="614"/>
      <c r="H687" s="97">
        <f>SUM(G680*F687)/100</f>
        <v>9.0899999999999995E-2</v>
      </c>
      <c r="I687" s="1"/>
      <c r="J687" s="1"/>
      <c r="K687" s="1"/>
      <c r="L687" s="1"/>
      <c r="M687" s="1"/>
      <c r="N687" s="1"/>
      <c r="O687" s="11"/>
      <c r="P687" s="1"/>
      <c r="Q687" s="18"/>
    </row>
    <row r="688" spans="1:21">
      <c r="A688" s="101" t="s">
        <v>25</v>
      </c>
      <c r="B688" s="101" t="s">
        <v>579</v>
      </c>
      <c r="C688" s="101" t="s">
        <v>580</v>
      </c>
      <c r="D688" s="102" t="s">
        <v>346</v>
      </c>
      <c r="E688" s="103" t="s">
        <v>296</v>
      </c>
      <c r="F688" s="1"/>
      <c r="G688" s="614"/>
      <c r="H688" s="97"/>
      <c r="I688" s="1" t="s">
        <v>347</v>
      </c>
      <c r="J688" s="1">
        <v>3</v>
      </c>
      <c r="K688" s="1">
        <v>0</v>
      </c>
      <c r="L688" s="1">
        <v>0</v>
      </c>
      <c r="M688" s="1">
        <v>0</v>
      </c>
      <c r="N688" s="1" t="s">
        <v>55</v>
      </c>
      <c r="O688" s="11">
        <v>7</v>
      </c>
      <c r="P688" s="1" t="s">
        <v>87</v>
      </c>
      <c r="Q688" s="12">
        <f>O688*J688</f>
        <v>21</v>
      </c>
      <c r="R688" s="13">
        <f>Q688/18</f>
        <v>1.1666666666666667</v>
      </c>
      <c r="S688" s="14">
        <f>R688</f>
        <v>1.1666666666666667</v>
      </c>
      <c r="T688" s="13">
        <v>0</v>
      </c>
      <c r="U688" s="13">
        <f>S688+T688</f>
        <v>1.1666666666666667</v>
      </c>
    </row>
    <row r="689" spans="1:21">
      <c r="A689" s="101"/>
      <c r="B689" s="101"/>
      <c r="C689" s="101"/>
      <c r="D689" s="102"/>
      <c r="E689" s="103" t="s">
        <v>36</v>
      </c>
      <c r="F689" s="97">
        <v>9.09</v>
      </c>
      <c r="G689" s="614"/>
      <c r="H689" s="97">
        <f>SUM(G680*F689)/100</f>
        <v>9.0899999999999995E-2</v>
      </c>
      <c r="I689" s="1"/>
      <c r="J689" s="1"/>
      <c r="K689" s="1"/>
      <c r="L689" s="1"/>
      <c r="M689" s="1"/>
      <c r="N689" s="1"/>
      <c r="O689" s="11"/>
      <c r="P689" s="1"/>
      <c r="Q689" s="18"/>
    </row>
    <row r="690" spans="1:21">
      <c r="A690" s="101" t="s">
        <v>25</v>
      </c>
      <c r="B690" s="101" t="s">
        <v>579</v>
      </c>
      <c r="C690" s="101" t="s">
        <v>580</v>
      </c>
      <c r="D690" s="102" t="s">
        <v>346</v>
      </c>
      <c r="E690" s="267" t="s">
        <v>296</v>
      </c>
      <c r="F690" s="1"/>
      <c r="G690" s="614"/>
      <c r="H690" s="97"/>
      <c r="I690" s="1" t="s">
        <v>347</v>
      </c>
      <c r="J690" s="1">
        <v>3</v>
      </c>
      <c r="K690" s="1">
        <v>0</v>
      </c>
      <c r="L690" s="1">
        <v>0</v>
      </c>
      <c r="M690" s="1">
        <v>0</v>
      </c>
      <c r="N690" s="1" t="s">
        <v>178</v>
      </c>
      <c r="O690" s="11">
        <v>5</v>
      </c>
      <c r="P690" s="1" t="s">
        <v>87</v>
      </c>
      <c r="Q690" s="12">
        <f>O690*J690</f>
        <v>15</v>
      </c>
      <c r="R690" s="13">
        <f>Q690/18</f>
        <v>0.83333333333333337</v>
      </c>
      <c r="S690" s="14">
        <f>R690</f>
        <v>0.83333333333333337</v>
      </c>
      <c r="T690" s="13">
        <v>0</v>
      </c>
      <c r="U690" s="13">
        <f>S690+T690</f>
        <v>0.83333333333333337</v>
      </c>
    </row>
    <row r="691" spans="1:21">
      <c r="A691" s="101"/>
      <c r="B691" s="101"/>
      <c r="C691" s="101"/>
      <c r="D691" s="102"/>
      <c r="E691" s="267" t="s">
        <v>126</v>
      </c>
      <c r="F691" s="97">
        <v>9.09</v>
      </c>
      <c r="G691" s="614"/>
      <c r="H691" s="97">
        <f>SUM(G680*F691)/100</f>
        <v>9.0899999999999995E-2</v>
      </c>
      <c r="I691" s="1"/>
      <c r="J691" s="1"/>
      <c r="K691" s="1"/>
      <c r="L691" s="1"/>
      <c r="M691" s="1"/>
      <c r="N691" s="1"/>
      <c r="O691" s="11"/>
      <c r="P691" s="1"/>
      <c r="Q691" s="18"/>
    </row>
    <row r="692" spans="1:21">
      <c r="A692" s="101" t="s">
        <v>25</v>
      </c>
      <c r="B692" s="101" t="s">
        <v>579</v>
      </c>
      <c r="C692" s="101" t="s">
        <v>580</v>
      </c>
      <c r="D692" s="102" t="s">
        <v>346</v>
      </c>
      <c r="E692" s="103" t="s">
        <v>296</v>
      </c>
      <c r="F692" s="1"/>
      <c r="G692" s="614"/>
      <c r="H692" s="97"/>
      <c r="I692" s="1" t="s">
        <v>347</v>
      </c>
      <c r="J692" s="1">
        <v>3</v>
      </c>
      <c r="K692" s="1">
        <v>0</v>
      </c>
      <c r="L692" s="1">
        <v>0</v>
      </c>
      <c r="M692" s="1">
        <v>0</v>
      </c>
      <c r="N692" s="1" t="s">
        <v>179</v>
      </c>
      <c r="O692" s="11">
        <v>6</v>
      </c>
      <c r="P692" s="1" t="s">
        <v>87</v>
      </c>
      <c r="Q692" s="12">
        <f>O692*J692</f>
        <v>18</v>
      </c>
      <c r="R692" s="13">
        <f>Q692/18</f>
        <v>1</v>
      </c>
      <c r="S692" s="14">
        <f>R692</f>
        <v>1</v>
      </c>
      <c r="T692" s="13">
        <v>0</v>
      </c>
      <c r="U692" s="13">
        <f>S692+T692</f>
        <v>1</v>
      </c>
    </row>
    <row r="693" spans="1:21">
      <c r="A693" s="101"/>
      <c r="B693" s="101"/>
      <c r="C693" s="101"/>
      <c r="D693" s="102"/>
      <c r="E693" s="103" t="s">
        <v>52</v>
      </c>
      <c r="F693" s="97">
        <v>9.09</v>
      </c>
      <c r="G693" s="614"/>
      <c r="H693" s="97">
        <f>SUM(G680*F693)/100</f>
        <v>9.0899999999999995E-2</v>
      </c>
      <c r="I693" s="1"/>
      <c r="J693" s="1"/>
      <c r="K693" s="1"/>
      <c r="L693" s="1"/>
      <c r="M693" s="1"/>
      <c r="N693" s="1"/>
      <c r="O693" s="11"/>
      <c r="P693" s="1"/>
      <c r="Q693" s="18"/>
    </row>
    <row r="694" spans="1:21">
      <c r="A694" s="101" t="s">
        <v>25</v>
      </c>
      <c r="B694" s="101" t="s">
        <v>579</v>
      </c>
      <c r="C694" s="101" t="s">
        <v>580</v>
      </c>
      <c r="D694" s="102" t="s">
        <v>346</v>
      </c>
      <c r="E694" s="103" t="s">
        <v>296</v>
      </c>
      <c r="F694" s="1"/>
      <c r="G694" s="614"/>
      <c r="H694" s="97"/>
      <c r="I694" s="1" t="s">
        <v>347</v>
      </c>
      <c r="J694" s="1">
        <v>3</v>
      </c>
      <c r="K694" s="1">
        <v>0</v>
      </c>
      <c r="L694" s="1">
        <v>0</v>
      </c>
      <c r="M694" s="1">
        <v>0</v>
      </c>
      <c r="N694" s="1" t="s">
        <v>185</v>
      </c>
      <c r="O694" s="11">
        <v>6</v>
      </c>
      <c r="P694" s="1" t="s">
        <v>87</v>
      </c>
      <c r="Q694" s="12">
        <f>O694*J694</f>
        <v>18</v>
      </c>
      <c r="R694" s="13">
        <f>Q694/18</f>
        <v>1</v>
      </c>
      <c r="S694" s="14">
        <f>R694</f>
        <v>1</v>
      </c>
      <c r="T694" s="13">
        <v>0</v>
      </c>
      <c r="U694" s="13">
        <f>S694+T694</f>
        <v>1</v>
      </c>
    </row>
    <row r="695" spans="1:21">
      <c r="A695" s="101"/>
      <c r="B695" s="101"/>
      <c r="C695" s="101"/>
      <c r="D695" s="102"/>
      <c r="E695" s="103" t="s">
        <v>53</v>
      </c>
      <c r="F695" s="97">
        <v>9.09</v>
      </c>
      <c r="G695" s="614"/>
      <c r="H695" s="97">
        <f>SUM(G680*F695)/100</f>
        <v>9.0899999999999995E-2</v>
      </c>
      <c r="I695" s="1"/>
      <c r="J695" s="1"/>
      <c r="K695" s="1"/>
      <c r="L695" s="1"/>
      <c r="M695" s="1"/>
      <c r="N695" s="1"/>
      <c r="O695" s="11"/>
      <c r="P695" s="1"/>
      <c r="Q695" s="18"/>
    </row>
    <row r="696" spans="1:21">
      <c r="A696" s="101" t="s">
        <v>25</v>
      </c>
      <c r="B696" s="101" t="s">
        <v>579</v>
      </c>
      <c r="C696" s="101" t="s">
        <v>580</v>
      </c>
      <c r="D696" s="102" t="s">
        <v>346</v>
      </c>
      <c r="E696" s="103" t="s">
        <v>296</v>
      </c>
      <c r="F696" s="1"/>
      <c r="G696" s="614"/>
      <c r="H696" s="97"/>
      <c r="I696" s="1" t="s">
        <v>347</v>
      </c>
      <c r="J696" s="1">
        <v>3</v>
      </c>
      <c r="K696" s="1">
        <v>0</v>
      </c>
      <c r="L696" s="1">
        <v>0</v>
      </c>
      <c r="M696" s="1">
        <v>0</v>
      </c>
      <c r="N696" s="1" t="s">
        <v>186</v>
      </c>
      <c r="O696" s="11">
        <v>4</v>
      </c>
      <c r="P696" s="1" t="s">
        <v>87</v>
      </c>
      <c r="Q696" s="12">
        <f>O696*J696</f>
        <v>12</v>
      </c>
      <c r="R696" s="13">
        <f>Q696/18</f>
        <v>0.66666666666666663</v>
      </c>
      <c r="S696" s="14">
        <f>R696</f>
        <v>0.66666666666666663</v>
      </c>
      <c r="T696" s="13">
        <v>0</v>
      </c>
      <c r="U696" s="13">
        <f>S696+T696</f>
        <v>0.66666666666666663</v>
      </c>
    </row>
    <row r="697" spans="1:21">
      <c r="A697" s="101"/>
      <c r="B697" s="101"/>
      <c r="C697" s="101"/>
      <c r="D697" s="102"/>
      <c r="E697" s="103" t="s">
        <v>29</v>
      </c>
      <c r="F697" s="97">
        <v>9.09</v>
      </c>
      <c r="G697" s="614"/>
      <c r="H697" s="97">
        <f>SUM(G680*F697)/100</f>
        <v>9.0899999999999995E-2</v>
      </c>
      <c r="I697" s="1"/>
      <c r="J697" s="1"/>
      <c r="K697" s="1"/>
      <c r="L697" s="1"/>
      <c r="M697" s="1"/>
      <c r="N697" s="1"/>
      <c r="O697" s="11"/>
      <c r="P697" s="1"/>
      <c r="Q697" s="18"/>
    </row>
    <row r="698" spans="1:21">
      <c r="A698" s="98" t="s">
        <v>25</v>
      </c>
      <c r="B698" s="98" t="s">
        <v>579</v>
      </c>
      <c r="C698" s="98" t="s">
        <v>580</v>
      </c>
      <c r="D698" s="99" t="s">
        <v>348</v>
      </c>
      <c r="E698" s="100" t="s">
        <v>293</v>
      </c>
      <c r="F698" s="1"/>
      <c r="G698" s="614">
        <v>0.25</v>
      </c>
      <c r="H698" s="1"/>
      <c r="I698" s="1" t="s">
        <v>349</v>
      </c>
      <c r="J698" s="1">
        <v>1</v>
      </c>
      <c r="K698" s="1">
        <v>1</v>
      </c>
      <c r="L698" s="1">
        <v>0</v>
      </c>
      <c r="M698" s="1">
        <v>2</v>
      </c>
      <c r="N698" s="1" t="s">
        <v>43</v>
      </c>
      <c r="O698" s="11">
        <v>49</v>
      </c>
      <c r="P698" s="1" t="s">
        <v>87</v>
      </c>
      <c r="Q698" s="12">
        <f>O698*J698</f>
        <v>49</v>
      </c>
      <c r="R698" s="13">
        <f>Q698/18</f>
        <v>2.7222222222222223</v>
      </c>
      <c r="S698" s="14">
        <f>R698</f>
        <v>2.7222222222222223</v>
      </c>
      <c r="T698" s="13">
        <v>0</v>
      </c>
      <c r="U698" s="13">
        <f>S698+T698</f>
        <v>2.7222222222222223</v>
      </c>
    </row>
    <row r="699" spans="1:21">
      <c r="A699" s="98"/>
      <c r="B699" s="98"/>
      <c r="C699" s="98"/>
      <c r="D699" s="99"/>
      <c r="E699" s="100" t="s">
        <v>109</v>
      </c>
      <c r="F699" s="1">
        <v>25</v>
      </c>
      <c r="G699" s="614"/>
      <c r="H699" s="97">
        <f>SUM(G698*F699)/100</f>
        <v>6.25E-2</v>
      </c>
      <c r="I699" s="1"/>
      <c r="J699" s="1"/>
      <c r="K699" s="1"/>
      <c r="L699" s="1"/>
      <c r="M699" s="1"/>
      <c r="N699" s="1"/>
      <c r="O699" s="11"/>
      <c r="P699" s="1"/>
      <c r="Q699" s="18"/>
    </row>
    <row r="700" spans="1:21">
      <c r="A700" s="98" t="s">
        <v>25</v>
      </c>
      <c r="B700" s="98" t="s">
        <v>579</v>
      </c>
      <c r="C700" s="98" t="s">
        <v>580</v>
      </c>
      <c r="D700" s="99" t="s">
        <v>348</v>
      </c>
      <c r="E700" s="100" t="s">
        <v>293</v>
      </c>
      <c r="F700" s="1"/>
      <c r="G700" s="614"/>
      <c r="H700" s="97"/>
      <c r="I700" s="1" t="s">
        <v>294</v>
      </c>
      <c r="J700" s="1">
        <v>1</v>
      </c>
      <c r="K700" s="1">
        <v>0</v>
      </c>
      <c r="L700" s="1">
        <v>2</v>
      </c>
      <c r="M700" s="1">
        <v>1</v>
      </c>
      <c r="N700" s="1" t="s">
        <v>80</v>
      </c>
      <c r="O700" s="11">
        <v>37</v>
      </c>
      <c r="P700" s="1" t="s">
        <v>87</v>
      </c>
      <c r="Q700" s="12">
        <f>O700*J700</f>
        <v>37</v>
      </c>
      <c r="R700" s="13">
        <f>Q700/18</f>
        <v>2.0555555555555554</v>
      </c>
      <c r="S700" s="14">
        <f>R700</f>
        <v>2.0555555555555554</v>
      </c>
      <c r="T700" s="13">
        <v>0</v>
      </c>
      <c r="U700" s="13">
        <f>S700+T700</f>
        <v>2.0555555555555554</v>
      </c>
    </row>
    <row r="701" spans="1:21">
      <c r="A701" s="98"/>
      <c r="B701" s="98"/>
      <c r="C701" s="98"/>
      <c r="D701" s="99"/>
      <c r="E701" s="100" t="s">
        <v>36</v>
      </c>
      <c r="F701" s="1">
        <v>25</v>
      </c>
      <c r="G701" s="614"/>
      <c r="H701" s="97">
        <f>SUM(G698*F701)/100</f>
        <v>6.25E-2</v>
      </c>
      <c r="I701" s="1"/>
      <c r="J701" s="1"/>
      <c r="K701" s="1"/>
      <c r="L701" s="1"/>
      <c r="M701" s="1"/>
      <c r="N701" s="1"/>
      <c r="O701" s="11"/>
      <c r="P701" s="1"/>
      <c r="Q701" s="18"/>
    </row>
    <row r="702" spans="1:21">
      <c r="A702" s="98" t="s">
        <v>25</v>
      </c>
      <c r="B702" s="98" t="s">
        <v>579</v>
      </c>
      <c r="C702" s="98" t="s">
        <v>580</v>
      </c>
      <c r="D702" s="99" t="s">
        <v>348</v>
      </c>
      <c r="E702" s="100" t="s">
        <v>293</v>
      </c>
      <c r="F702" s="1"/>
      <c r="G702" s="614"/>
      <c r="H702" s="97"/>
      <c r="I702" s="1" t="s">
        <v>294</v>
      </c>
      <c r="J702" s="1">
        <v>1</v>
      </c>
      <c r="K702" s="1">
        <v>0</v>
      </c>
      <c r="L702" s="1">
        <v>2</v>
      </c>
      <c r="M702" s="1">
        <v>1</v>
      </c>
      <c r="N702" s="1" t="s">
        <v>55</v>
      </c>
      <c r="O702" s="11">
        <v>81</v>
      </c>
      <c r="P702" s="1" t="s">
        <v>87</v>
      </c>
      <c r="Q702" s="12">
        <f>O702*J702</f>
        <v>81</v>
      </c>
      <c r="R702" s="13">
        <f>Q702/18</f>
        <v>4.5</v>
      </c>
      <c r="S702" s="14">
        <f>R702</f>
        <v>4.5</v>
      </c>
      <c r="T702" s="13">
        <v>0</v>
      </c>
      <c r="U702" s="13">
        <f>S702+T702</f>
        <v>4.5</v>
      </c>
    </row>
    <row r="703" spans="1:21">
      <c r="A703" s="98"/>
      <c r="B703" s="98"/>
      <c r="C703" s="98"/>
      <c r="D703" s="99"/>
      <c r="E703" s="100" t="s">
        <v>37</v>
      </c>
      <c r="F703" s="1">
        <v>25</v>
      </c>
      <c r="G703" s="614"/>
      <c r="H703" s="97">
        <f>SUM(G698*F703)/100</f>
        <v>6.25E-2</v>
      </c>
      <c r="I703" s="1"/>
      <c r="J703" s="1"/>
      <c r="K703" s="1"/>
      <c r="L703" s="1"/>
      <c r="M703" s="1"/>
      <c r="N703" s="1"/>
      <c r="O703" s="11"/>
      <c r="P703" s="1"/>
      <c r="Q703" s="18"/>
    </row>
    <row r="704" spans="1:21">
      <c r="A704" s="98"/>
      <c r="B704" s="98"/>
      <c r="C704" s="98"/>
      <c r="D704" s="99"/>
      <c r="E704" s="100" t="s">
        <v>38</v>
      </c>
      <c r="F704" s="1">
        <v>25</v>
      </c>
      <c r="G704" s="614"/>
      <c r="H704" s="97">
        <f>SUM(G698*F704)/100</f>
        <v>6.25E-2</v>
      </c>
      <c r="I704" s="1"/>
      <c r="J704" s="1"/>
      <c r="K704" s="1"/>
      <c r="L704" s="1"/>
      <c r="M704" s="1"/>
      <c r="N704" s="1"/>
      <c r="O704" s="11"/>
      <c r="P704" s="1"/>
      <c r="Q704" s="18"/>
    </row>
    <row r="705" spans="1:21">
      <c r="A705" s="16" t="s">
        <v>25</v>
      </c>
      <c r="B705" s="16" t="s">
        <v>579</v>
      </c>
      <c r="C705" s="16" t="s">
        <v>580</v>
      </c>
      <c r="D705" s="9" t="s">
        <v>350</v>
      </c>
      <c r="E705" s="260" t="s">
        <v>248</v>
      </c>
      <c r="F705" s="1"/>
      <c r="G705" s="97"/>
      <c r="H705" s="1"/>
      <c r="I705" s="1" t="s">
        <v>112</v>
      </c>
      <c r="J705" s="1">
        <v>4</v>
      </c>
      <c r="K705" s="1">
        <v>3</v>
      </c>
      <c r="L705" s="1">
        <v>3</v>
      </c>
      <c r="M705" s="1">
        <v>7</v>
      </c>
      <c r="N705" s="1" t="s">
        <v>80</v>
      </c>
      <c r="O705" s="11">
        <v>3</v>
      </c>
      <c r="P705" s="1" t="s">
        <v>87</v>
      </c>
      <c r="Q705" s="12">
        <f>O705*J705</f>
        <v>12</v>
      </c>
      <c r="R705" s="13">
        <f>Q705/18</f>
        <v>0.66666666666666663</v>
      </c>
      <c r="S705" s="14">
        <f>R705</f>
        <v>0.66666666666666663</v>
      </c>
      <c r="T705" s="13">
        <v>0</v>
      </c>
      <c r="U705" s="13">
        <f>S705+T705</f>
        <v>0.66666666666666663</v>
      </c>
    </row>
    <row r="706" spans="1:21">
      <c r="D706" s="9"/>
      <c r="E706" s="260" t="s">
        <v>249</v>
      </c>
      <c r="F706" s="1">
        <v>100</v>
      </c>
      <c r="G706" s="97">
        <v>2</v>
      </c>
      <c r="H706" s="120">
        <f>SUM(G706*F706)/100</f>
        <v>2</v>
      </c>
      <c r="I706" s="1"/>
      <c r="J706" s="1"/>
      <c r="K706" s="1"/>
      <c r="L706" s="1"/>
      <c r="M706" s="1"/>
      <c r="N706" s="1"/>
      <c r="O706" s="11"/>
      <c r="P706" s="1"/>
      <c r="Q706" s="18"/>
    </row>
    <row r="707" spans="1:21">
      <c r="A707" s="16" t="s">
        <v>25</v>
      </c>
      <c r="B707" s="16" t="s">
        <v>579</v>
      </c>
      <c r="C707" s="16" t="s">
        <v>580</v>
      </c>
      <c r="D707" s="9" t="s">
        <v>351</v>
      </c>
      <c r="E707" s="260" t="s">
        <v>352</v>
      </c>
      <c r="F707" s="1"/>
      <c r="G707" s="614">
        <v>1.5</v>
      </c>
      <c r="H707" s="1"/>
      <c r="I707" s="1" t="s">
        <v>83</v>
      </c>
      <c r="J707" s="1">
        <v>3</v>
      </c>
      <c r="K707" s="1">
        <v>2</v>
      </c>
      <c r="L707" s="1">
        <v>3</v>
      </c>
      <c r="M707" s="1">
        <v>5</v>
      </c>
      <c r="N707" s="1" t="s">
        <v>80</v>
      </c>
      <c r="O707" s="11">
        <v>7</v>
      </c>
      <c r="P707" s="1" t="s">
        <v>87</v>
      </c>
      <c r="Q707" s="12">
        <f>O707*J707</f>
        <v>21</v>
      </c>
      <c r="R707" s="13">
        <f>Q707/18</f>
        <v>1.1666666666666667</v>
      </c>
      <c r="S707" s="14">
        <f>R707</f>
        <v>1.1666666666666667</v>
      </c>
      <c r="T707" s="13">
        <v>0</v>
      </c>
      <c r="U707" s="13">
        <f>S707+T707</f>
        <v>1.1666666666666667</v>
      </c>
    </row>
    <row r="708" spans="1:21">
      <c r="D708" s="9"/>
      <c r="E708" s="260" t="s">
        <v>63</v>
      </c>
      <c r="F708" s="1">
        <v>50</v>
      </c>
      <c r="G708" s="614"/>
      <c r="H708" s="97">
        <f>SUM(G707*F708)/100</f>
        <v>0.75</v>
      </c>
      <c r="I708" s="1"/>
      <c r="J708" s="1"/>
      <c r="K708" s="1"/>
      <c r="L708" s="1"/>
      <c r="M708" s="1"/>
      <c r="N708" s="1"/>
      <c r="O708" s="11"/>
      <c r="P708" s="1"/>
      <c r="Q708" s="18"/>
    </row>
    <row r="709" spans="1:21">
      <c r="D709" s="9"/>
      <c r="E709" s="260" t="s">
        <v>353</v>
      </c>
      <c r="F709" s="1">
        <v>50</v>
      </c>
      <c r="G709" s="614"/>
      <c r="H709" s="97">
        <f>SUM(G707*F709)/100</f>
        <v>0.75</v>
      </c>
      <c r="I709" s="1"/>
      <c r="J709" s="1"/>
      <c r="K709" s="1"/>
      <c r="L709" s="1"/>
      <c r="M709" s="1"/>
      <c r="N709" s="1"/>
      <c r="O709" s="11"/>
      <c r="P709" s="1"/>
      <c r="Q709" s="18"/>
    </row>
    <row r="710" spans="1:21">
      <c r="A710" s="16" t="s">
        <v>25</v>
      </c>
      <c r="B710" s="16" t="s">
        <v>579</v>
      </c>
      <c r="C710" s="16" t="s">
        <v>580</v>
      </c>
      <c r="D710" s="9" t="s">
        <v>354</v>
      </c>
      <c r="E710" s="260" t="s">
        <v>355</v>
      </c>
      <c r="F710" s="1"/>
      <c r="G710" s="97"/>
      <c r="H710" s="1"/>
      <c r="I710" s="1" t="s">
        <v>83</v>
      </c>
      <c r="J710" s="1">
        <v>3</v>
      </c>
      <c r="K710" s="1">
        <v>2</v>
      </c>
      <c r="L710" s="1">
        <v>3</v>
      </c>
      <c r="M710" s="1">
        <v>5</v>
      </c>
      <c r="N710" s="1" t="s">
        <v>80</v>
      </c>
      <c r="O710" s="11">
        <v>8</v>
      </c>
      <c r="P710" s="1" t="s">
        <v>87</v>
      </c>
      <c r="Q710" s="12">
        <f>O710*J710</f>
        <v>24</v>
      </c>
      <c r="R710" s="13">
        <f>Q710/18</f>
        <v>1.3333333333333333</v>
      </c>
      <c r="S710" s="14">
        <f>R710</f>
        <v>1.3333333333333333</v>
      </c>
      <c r="T710" s="13">
        <v>0</v>
      </c>
      <c r="U710" s="13">
        <f>S710+T710</f>
        <v>1.3333333333333333</v>
      </c>
    </row>
    <row r="711" spans="1:21">
      <c r="D711" s="9"/>
      <c r="E711" s="260" t="s">
        <v>63</v>
      </c>
      <c r="F711" s="1">
        <v>100</v>
      </c>
      <c r="G711" s="97">
        <v>1.5</v>
      </c>
      <c r="H711" s="120">
        <f>SUM(G711*F711)/100</f>
        <v>1.5</v>
      </c>
      <c r="I711" s="1"/>
      <c r="J711" s="1"/>
      <c r="K711" s="1"/>
      <c r="L711" s="1"/>
      <c r="M711" s="1"/>
      <c r="N711" s="1"/>
      <c r="O711" s="11"/>
      <c r="P711" s="1"/>
      <c r="Q711" s="18"/>
    </row>
    <row r="712" spans="1:21">
      <c r="A712" s="16" t="s">
        <v>25</v>
      </c>
      <c r="B712" s="16" t="s">
        <v>579</v>
      </c>
      <c r="C712" s="16" t="s">
        <v>580</v>
      </c>
      <c r="D712" s="9" t="s">
        <v>356</v>
      </c>
      <c r="E712" s="260" t="s">
        <v>357</v>
      </c>
      <c r="F712" s="1"/>
      <c r="G712" s="97"/>
      <c r="H712" s="1"/>
      <c r="I712" s="1" t="s">
        <v>83</v>
      </c>
      <c r="J712" s="1">
        <v>3</v>
      </c>
      <c r="K712" s="1">
        <v>2</v>
      </c>
      <c r="L712" s="1">
        <v>3</v>
      </c>
      <c r="M712" s="1">
        <v>5</v>
      </c>
      <c r="N712" s="1" t="s">
        <v>80</v>
      </c>
      <c r="O712" s="11">
        <v>7</v>
      </c>
      <c r="P712" s="1" t="s">
        <v>87</v>
      </c>
      <c r="Q712" s="12">
        <f>O712*J712</f>
        <v>21</v>
      </c>
      <c r="R712" s="13">
        <f>Q712/18</f>
        <v>1.1666666666666667</v>
      </c>
      <c r="S712" s="14">
        <f>R712</f>
        <v>1.1666666666666667</v>
      </c>
      <c r="T712" s="13">
        <v>0</v>
      </c>
      <c r="U712" s="13">
        <f>S712+T712</f>
        <v>1.1666666666666667</v>
      </c>
    </row>
    <row r="713" spans="1:21">
      <c r="D713" s="9"/>
      <c r="E713" s="260" t="s">
        <v>249</v>
      </c>
      <c r="F713" s="1">
        <v>100</v>
      </c>
      <c r="G713" s="97">
        <v>1.5</v>
      </c>
      <c r="H713" s="120">
        <f>SUM(G713*F713)/100</f>
        <v>1.5</v>
      </c>
      <c r="I713" s="1"/>
      <c r="J713" s="1"/>
      <c r="K713" s="1"/>
      <c r="L713" s="1"/>
      <c r="M713" s="1"/>
      <c r="N713" s="1"/>
      <c r="O713" s="11"/>
      <c r="P713" s="1"/>
      <c r="Q713" s="18"/>
    </row>
    <row r="714" spans="1:21">
      <c r="A714" s="16" t="s">
        <v>25</v>
      </c>
      <c r="B714" s="16" t="s">
        <v>579</v>
      </c>
      <c r="C714" s="16" t="s">
        <v>580</v>
      </c>
      <c r="D714" s="9" t="s">
        <v>358</v>
      </c>
      <c r="E714" s="260" t="s">
        <v>359</v>
      </c>
      <c r="F714" s="1"/>
      <c r="G714" s="97"/>
      <c r="H714" s="1"/>
      <c r="I714" s="1" t="s">
        <v>83</v>
      </c>
      <c r="J714" s="1">
        <v>3</v>
      </c>
      <c r="K714" s="1">
        <v>2</v>
      </c>
      <c r="L714" s="1">
        <v>3</v>
      </c>
      <c r="M714" s="1">
        <v>5</v>
      </c>
      <c r="N714" s="1" t="s">
        <v>80</v>
      </c>
      <c r="O714" s="11">
        <v>3</v>
      </c>
      <c r="P714" s="1" t="s">
        <v>87</v>
      </c>
      <c r="Q714" s="12">
        <f>O714*J714</f>
        <v>9</v>
      </c>
      <c r="R714" s="13">
        <f>Q714/18</f>
        <v>0.5</v>
      </c>
      <c r="S714" s="14">
        <f>R714</f>
        <v>0.5</v>
      </c>
      <c r="T714" s="13">
        <v>0</v>
      </c>
      <c r="U714" s="13">
        <f>S714+T714</f>
        <v>0.5</v>
      </c>
    </row>
    <row r="715" spans="1:21">
      <c r="D715" s="9"/>
      <c r="E715" s="260" t="s">
        <v>61</v>
      </c>
      <c r="F715" s="1">
        <v>50</v>
      </c>
      <c r="G715" s="614">
        <v>1.5</v>
      </c>
      <c r="H715" s="120">
        <f>SUM(G715*F715)/100</f>
        <v>0.75</v>
      </c>
      <c r="I715" s="1"/>
      <c r="J715" s="1"/>
      <c r="K715" s="1"/>
      <c r="L715" s="1"/>
      <c r="M715" s="1"/>
      <c r="N715" s="1"/>
      <c r="O715" s="11"/>
      <c r="P715" s="1"/>
      <c r="Q715" s="18"/>
    </row>
    <row r="716" spans="1:21">
      <c r="D716" s="9"/>
      <c r="E716" s="260" t="s">
        <v>64</v>
      </c>
      <c r="F716" s="1">
        <v>50</v>
      </c>
      <c r="G716" s="614"/>
      <c r="H716" s="250">
        <f>SUM(G715*F716)/100</f>
        <v>0.75</v>
      </c>
      <c r="I716" s="1"/>
      <c r="J716" s="1"/>
      <c r="K716" s="1"/>
      <c r="L716" s="1"/>
      <c r="M716" s="1"/>
      <c r="N716" s="1"/>
      <c r="O716" s="11"/>
      <c r="P716" s="1"/>
      <c r="Q716" s="18"/>
    </row>
    <row r="717" spans="1:21">
      <c r="A717" s="16" t="s">
        <v>25</v>
      </c>
      <c r="B717" s="16" t="s">
        <v>579</v>
      </c>
      <c r="C717" s="16" t="s">
        <v>580</v>
      </c>
      <c r="D717" s="9" t="s">
        <v>360</v>
      </c>
      <c r="E717" s="260" t="s">
        <v>361</v>
      </c>
      <c r="F717" s="1"/>
      <c r="G717" s="97"/>
      <c r="H717" s="1"/>
      <c r="I717" s="1" t="s">
        <v>362</v>
      </c>
      <c r="J717" s="1">
        <v>3</v>
      </c>
      <c r="K717" s="1">
        <v>2</v>
      </c>
      <c r="L717" s="1">
        <v>3</v>
      </c>
      <c r="M717" s="1">
        <v>6</v>
      </c>
      <c r="N717" s="1" t="s">
        <v>80</v>
      </c>
      <c r="O717" s="11">
        <v>1</v>
      </c>
      <c r="P717" s="1" t="s">
        <v>87</v>
      </c>
      <c r="Q717" s="12">
        <f>O717*J717</f>
        <v>3</v>
      </c>
      <c r="R717" s="13">
        <f>Q717/18</f>
        <v>0.16666666666666666</v>
      </c>
      <c r="S717" s="14">
        <f>R717</f>
        <v>0.16666666666666666</v>
      </c>
      <c r="T717" s="13">
        <v>0</v>
      </c>
      <c r="U717" s="13">
        <f>S717+T717</f>
        <v>0.16666666666666666</v>
      </c>
    </row>
    <row r="718" spans="1:21">
      <c r="D718" s="9"/>
      <c r="E718" s="260" t="s">
        <v>84</v>
      </c>
      <c r="F718" s="1">
        <v>100</v>
      </c>
      <c r="G718" s="97">
        <v>1.5</v>
      </c>
      <c r="H718" s="120">
        <f>SUM(G718*F718)/100</f>
        <v>1.5</v>
      </c>
      <c r="I718" s="1"/>
      <c r="J718" s="1"/>
      <c r="K718" s="1"/>
      <c r="L718" s="1"/>
      <c r="M718" s="1"/>
      <c r="N718" s="1"/>
      <c r="O718" s="11"/>
      <c r="P718" s="1"/>
      <c r="Q718" s="18"/>
    </row>
    <row r="719" spans="1:21">
      <c r="A719" s="16" t="s">
        <v>25</v>
      </c>
      <c r="B719" s="16" t="s">
        <v>579</v>
      </c>
      <c r="C719" s="16" t="s">
        <v>580</v>
      </c>
      <c r="D719" s="9" t="s">
        <v>363</v>
      </c>
      <c r="E719" s="260" t="s">
        <v>364</v>
      </c>
      <c r="F719" s="1"/>
      <c r="G719" s="97"/>
      <c r="H719" s="1"/>
      <c r="I719" s="1" t="s">
        <v>83</v>
      </c>
      <c r="J719" s="1">
        <v>3</v>
      </c>
      <c r="K719" s="1">
        <v>2</v>
      </c>
      <c r="L719" s="1">
        <v>3</v>
      </c>
      <c r="M719" s="1">
        <v>5</v>
      </c>
      <c r="N719" s="1" t="s">
        <v>80</v>
      </c>
      <c r="O719" s="11">
        <v>10</v>
      </c>
      <c r="P719" s="1" t="s">
        <v>87</v>
      </c>
      <c r="Q719" s="12">
        <f>O719*J719</f>
        <v>30</v>
      </c>
      <c r="R719" s="13">
        <f>Q719/18</f>
        <v>1.6666666666666667</v>
      </c>
      <c r="S719" s="14">
        <f>R719</f>
        <v>1.6666666666666667</v>
      </c>
      <c r="T719" s="13">
        <v>0</v>
      </c>
      <c r="U719" s="13">
        <f>S719+T719</f>
        <v>1.6666666666666667</v>
      </c>
    </row>
    <row r="720" spans="1:21">
      <c r="D720" s="9"/>
      <c r="E720" s="260" t="s">
        <v>61</v>
      </c>
      <c r="F720" s="1">
        <v>100</v>
      </c>
      <c r="G720" s="97">
        <v>1.5</v>
      </c>
      <c r="H720" s="120">
        <f>SUM(G720*F720)/100</f>
        <v>1.5</v>
      </c>
      <c r="I720" s="1"/>
      <c r="J720" s="1"/>
      <c r="K720" s="1"/>
      <c r="L720" s="1"/>
      <c r="M720" s="1"/>
      <c r="N720" s="1"/>
      <c r="O720" s="11"/>
      <c r="P720" s="1"/>
      <c r="Q720" s="18"/>
    </row>
    <row r="721" spans="1:21">
      <c r="A721" s="16" t="s">
        <v>25</v>
      </c>
      <c r="B721" s="16" t="s">
        <v>579</v>
      </c>
      <c r="C721" s="16" t="s">
        <v>580</v>
      </c>
      <c r="D721" s="9" t="s">
        <v>365</v>
      </c>
      <c r="E721" s="260" t="s">
        <v>366</v>
      </c>
      <c r="F721" s="1"/>
      <c r="G721" s="614">
        <v>1.5</v>
      </c>
      <c r="H721" s="1"/>
      <c r="I721" s="1" t="s">
        <v>83</v>
      </c>
      <c r="J721" s="1">
        <v>3</v>
      </c>
      <c r="K721" s="1">
        <v>2</v>
      </c>
      <c r="L721" s="1">
        <v>3</v>
      </c>
      <c r="M721" s="1">
        <v>5</v>
      </c>
      <c r="N721" s="1" t="s">
        <v>80</v>
      </c>
      <c r="O721" s="11">
        <v>5</v>
      </c>
      <c r="P721" s="1" t="s">
        <v>87</v>
      </c>
      <c r="Q721" s="12">
        <f>O721*J721</f>
        <v>15</v>
      </c>
      <c r="R721" s="13">
        <f>Q721/18</f>
        <v>0.83333333333333337</v>
      </c>
      <c r="S721" s="14">
        <f>R721</f>
        <v>0.83333333333333337</v>
      </c>
      <c r="T721" s="13">
        <v>0</v>
      </c>
      <c r="U721" s="13">
        <f>S721+T721</f>
        <v>0.83333333333333337</v>
      </c>
    </row>
    <row r="722" spans="1:21">
      <c r="D722" s="9"/>
      <c r="E722" s="260" t="s">
        <v>61</v>
      </c>
      <c r="F722" s="1">
        <v>50</v>
      </c>
      <c r="G722" s="614"/>
      <c r="H722" s="97">
        <f>SUM(G721*F722)/100</f>
        <v>0.75</v>
      </c>
      <c r="I722" s="1"/>
      <c r="J722" s="1"/>
      <c r="K722" s="1"/>
      <c r="L722" s="1"/>
      <c r="M722" s="1"/>
      <c r="N722" s="1"/>
      <c r="O722" s="11"/>
      <c r="P722" s="1"/>
      <c r="Q722" s="18"/>
    </row>
    <row r="723" spans="1:21">
      <c r="D723" s="9"/>
      <c r="E723" s="260" t="s">
        <v>64</v>
      </c>
      <c r="F723" s="1">
        <v>50</v>
      </c>
      <c r="G723" s="614"/>
      <c r="H723" s="97">
        <f>SUM(G721*F723)/100</f>
        <v>0.75</v>
      </c>
      <c r="I723" s="1"/>
      <c r="J723" s="1"/>
      <c r="K723" s="1"/>
      <c r="L723" s="1"/>
      <c r="M723" s="1"/>
      <c r="N723" s="1"/>
      <c r="O723" s="11"/>
      <c r="P723" s="1"/>
      <c r="Q723" s="18"/>
    </row>
    <row r="724" spans="1:21">
      <c r="A724" s="16" t="s">
        <v>25</v>
      </c>
      <c r="B724" s="16" t="s">
        <v>579</v>
      </c>
      <c r="C724" s="16" t="s">
        <v>580</v>
      </c>
      <c r="D724" s="9" t="s">
        <v>367</v>
      </c>
      <c r="E724" s="260" t="s">
        <v>368</v>
      </c>
      <c r="F724" s="1"/>
      <c r="G724" s="97"/>
      <c r="H724" s="1"/>
      <c r="I724" s="1" t="s">
        <v>83</v>
      </c>
      <c r="J724" s="1">
        <v>3</v>
      </c>
      <c r="K724" s="1">
        <v>2</v>
      </c>
      <c r="L724" s="1">
        <v>3</v>
      </c>
      <c r="M724" s="1">
        <v>5</v>
      </c>
      <c r="N724" s="1" t="s">
        <v>80</v>
      </c>
      <c r="O724" s="11">
        <v>59</v>
      </c>
      <c r="P724" s="1" t="s">
        <v>87</v>
      </c>
      <c r="Q724" s="12">
        <f>O724*J724</f>
        <v>177</v>
      </c>
      <c r="R724" s="13">
        <f>Q724/18</f>
        <v>9.8333333333333339</v>
      </c>
      <c r="S724" s="14">
        <f>R724</f>
        <v>9.8333333333333339</v>
      </c>
      <c r="T724" s="13">
        <v>0</v>
      </c>
      <c r="U724" s="13">
        <f>S724+T724</f>
        <v>9.8333333333333339</v>
      </c>
    </row>
    <row r="725" spans="1:21">
      <c r="D725" s="9"/>
      <c r="E725" s="260" t="s">
        <v>61</v>
      </c>
      <c r="F725" s="1">
        <v>100</v>
      </c>
      <c r="G725" s="97">
        <v>1.5</v>
      </c>
      <c r="H725" s="120">
        <f>SUM(G725*F725)/100</f>
        <v>1.5</v>
      </c>
      <c r="I725" s="1"/>
      <c r="J725" s="1"/>
      <c r="K725" s="1"/>
      <c r="L725" s="1"/>
      <c r="M725" s="1"/>
      <c r="N725" s="1"/>
      <c r="O725" s="11"/>
      <c r="P725" s="1"/>
      <c r="Q725" s="18"/>
    </row>
    <row r="726" spans="1:21">
      <c r="A726" s="16" t="s">
        <v>25</v>
      </c>
      <c r="B726" s="16" t="s">
        <v>579</v>
      </c>
      <c r="C726" s="16" t="s">
        <v>580</v>
      </c>
      <c r="D726" s="9" t="s">
        <v>369</v>
      </c>
      <c r="E726" s="10" t="s">
        <v>293</v>
      </c>
      <c r="F726" s="1"/>
      <c r="G726" s="614">
        <v>0.25</v>
      </c>
      <c r="H726" s="1"/>
      <c r="I726" s="1" t="s">
        <v>370</v>
      </c>
      <c r="J726" s="1">
        <v>1</v>
      </c>
      <c r="K726" s="1">
        <v>1</v>
      </c>
      <c r="L726" s="1">
        <v>0</v>
      </c>
      <c r="M726" s="1">
        <v>1</v>
      </c>
      <c r="N726" s="1" t="s">
        <v>80</v>
      </c>
      <c r="O726" s="11">
        <v>13</v>
      </c>
      <c r="P726" s="1" t="s">
        <v>87</v>
      </c>
      <c r="Q726" s="12">
        <f>O726*J726</f>
        <v>13</v>
      </c>
      <c r="R726" s="13">
        <f>Q726/18</f>
        <v>0.72222222222222221</v>
      </c>
      <c r="S726" s="14">
        <f>R726</f>
        <v>0.72222222222222221</v>
      </c>
      <c r="T726" s="13">
        <v>0</v>
      </c>
      <c r="U726" s="13">
        <f>S726+T726</f>
        <v>0.72222222222222221</v>
      </c>
    </row>
    <row r="727" spans="1:21">
      <c r="D727" s="9"/>
      <c r="E727" s="10" t="s">
        <v>175</v>
      </c>
      <c r="F727" s="1">
        <v>50</v>
      </c>
      <c r="G727" s="614"/>
      <c r="H727" s="97">
        <f>SUM(G726*F727)/100</f>
        <v>0.125</v>
      </c>
      <c r="I727" s="1"/>
      <c r="J727" s="1"/>
      <c r="K727" s="1"/>
      <c r="L727" s="1"/>
      <c r="M727" s="1"/>
      <c r="N727" s="1"/>
      <c r="O727" s="11"/>
      <c r="P727" s="1"/>
      <c r="Q727" s="18"/>
    </row>
    <row r="728" spans="1:21">
      <c r="D728" s="9"/>
      <c r="E728" s="279" t="s">
        <v>177</v>
      </c>
      <c r="F728" s="1">
        <v>50</v>
      </c>
      <c r="G728" s="614"/>
      <c r="H728" s="97">
        <f>SUM(G726*F728)/100</f>
        <v>0.125</v>
      </c>
      <c r="I728" s="1"/>
      <c r="J728" s="1"/>
      <c r="K728" s="1"/>
      <c r="L728" s="1"/>
      <c r="M728" s="1"/>
      <c r="N728" s="1"/>
      <c r="O728" s="11"/>
      <c r="P728" s="1"/>
      <c r="Q728" s="18"/>
    </row>
    <row r="729" spans="1:21">
      <c r="A729" s="101" t="s">
        <v>25</v>
      </c>
      <c r="B729" s="101" t="s">
        <v>579</v>
      </c>
      <c r="C729" s="101" t="s">
        <v>580</v>
      </c>
      <c r="D729" s="102" t="s">
        <v>371</v>
      </c>
      <c r="E729" s="103" t="s">
        <v>296</v>
      </c>
      <c r="F729" s="1"/>
      <c r="G729" s="614">
        <v>1</v>
      </c>
      <c r="H729" s="1"/>
      <c r="I729" s="1" t="s">
        <v>221</v>
      </c>
      <c r="J729" s="1">
        <v>3</v>
      </c>
      <c r="K729" s="1">
        <v>0</v>
      </c>
      <c r="L729" s="1">
        <v>9</v>
      </c>
      <c r="M729" s="1">
        <v>0</v>
      </c>
      <c r="N729" s="1" t="s">
        <v>80</v>
      </c>
      <c r="O729" s="11">
        <v>10</v>
      </c>
      <c r="P729" s="1" t="s">
        <v>87</v>
      </c>
      <c r="Q729" s="12">
        <f>O729*J729</f>
        <v>30</v>
      </c>
      <c r="R729" s="13">
        <f>Q729/18</f>
        <v>1.6666666666666667</v>
      </c>
      <c r="S729" s="14">
        <f>R729</f>
        <v>1.6666666666666667</v>
      </c>
      <c r="T729" s="13">
        <v>0</v>
      </c>
      <c r="U729" s="13">
        <f>S729+T729</f>
        <v>1.6666666666666667</v>
      </c>
    </row>
    <row r="730" spans="1:21">
      <c r="A730" s="101"/>
      <c r="B730" s="101"/>
      <c r="C730" s="101"/>
      <c r="D730" s="102"/>
      <c r="E730" s="103" t="s">
        <v>229</v>
      </c>
      <c r="F730" s="1">
        <v>50</v>
      </c>
      <c r="G730" s="614"/>
      <c r="H730" s="1">
        <f>SUM(G729*F730)/100</f>
        <v>0.5</v>
      </c>
      <c r="I730" s="1"/>
      <c r="J730" s="1"/>
      <c r="K730" s="1"/>
      <c r="L730" s="1"/>
      <c r="M730" s="1"/>
      <c r="N730" s="1"/>
      <c r="O730" s="11"/>
      <c r="P730" s="1"/>
      <c r="Q730" s="18"/>
    </row>
    <row r="731" spans="1:21">
      <c r="A731" s="101" t="s">
        <v>25</v>
      </c>
      <c r="B731" s="101" t="s">
        <v>579</v>
      </c>
      <c r="C731" s="101" t="s">
        <v>580</v>
      </c>
      <c r="D731" s="102" t="s">
        <v>371</v>
      </c>
      <c r="E731" s="279" t="s">
        <v>296</v>
      </c>
      <c r="F731" s="1"/>
      <c r="G731" s="614"/>
      <c r="H731" s="97"/>
      <c r="I731" s="1" t="s">
        <v>221</v>
      </c>
      <c r="J731" s="1">
        <v>3</v>
      </c>
      <c r="K731" s="1">
        <v>0</v>
      </c>
      <c r="L731" s="1">
        <v>9</v>
      </c>
      <c r="M731" s="1">
        <v>0</v>
      </c>
      <c r="N731" s="1" t="s">
        <v>43</v>
      </c>
      <c r="O731" s="11">
        <v>4</v>
      </c>
      <c r="P731" s="1" t="s">
        <v>87</v>
      </c>
      <c r="Q731" s="12">
        <f>O731*J731</f>
        <v>12</v>
      </c>
      <c r="R731" s="13">
        <f>Q731/18</f>
        <v>0.66666666666666663</v>
      </c>
      <c r="S731" s="14">
        <f>R731</f>
        <v>0.66666666666666663</v>
      </c>
      <c r="T731" s="13">
        <v>0</v>
      </c>
      <c r="U731" s="13">
        <f>S731+T731</f>
        <v>0.66666666666666663</v>
      </c>
    </row>
    <row r="732" spans="1:21">
      <c r="A732" s="101"/>
      <c r="B732" s="101"/>
      <c r="C732" s="101"/>
      <c r="D732" s="102"/>
      <c r="E732" s="279" t="s">
        <v>177</v>
      </c>
      <c r="F732" s="1">
        <v>50</v>
      </c>
      <c r="G732" s="614"/>
      <c r="H732" s="97">
        <f>SUM(G729*F732)/100</f>
        <v>0.5</v>
      </c>
      <c r="I732" s="1"/>
      <c r="J732" s="1"/>
      <c r="K732" s="1"/>
      <c r="L732" s="1"/>
      <c r="M732" s="1"/>
      <c r="N732" s="1"/>
      <c r="O732" s="11"/>
      <c r="P732" s="1"/>
      <c r="Q732" s="18"/>
    </row>
    <row r="733" spans="1:21">
      <c r="A733" s="16" t="s">
        <v>25</v>
      </c>
      <c r="B733" s="16" t="s">
        <v>579</v>
      </c>
      <c r="C733" s="16" t="s">
        <v>580</v>
      </c>
      <c r="D733" s="9" t="s">
        <v>372</v>
      </c>
      <c r="E733" s="260" t="s">
        <v>373</v>
      </c>
      <c r="F733" s="1"/>
      <c r="G733" s="97"/>
      <c r="H733" s="1"/>
      <c r="I733" s="1" t="s">
        <v>164</v>
      </c>
      <c r="J733" s="1">
        <v>3</v>
      </c>
      <c r="K733" s="1">
        <v>2</v>
      </c>
      <c r="L733" s="1">
        <v>2</v>
      </c>
      <c r="M733" s="1">
        <v>5</v>
      </c>
      <c r="N733" s="1" t="s">
        <v>80</v>
      </c>
      <c r="O733" s="11">
        <v>47</v>
      </c>
      <c r="P733" s="1" t="s">
        <v>87</v>
      </c>
      <c r="Q733" s="12">
        <f>O733*J733</f>
        <v>141</v>
      </c>
      <c r="R733" s="13">
        <f>Q733/18</f>
        <v>7.833333333333333</v>
      </c>
      <c r="S733" s="14">
        <f>R733</f>
        <v>7.833333333333333</v>
      </c>
      <c r="T733" s="13">
        <v>0</v>
      </c>
      <c r="U733" s="13">
        <f>S733+T733</f>
        <v>7.833333333333333</v>
      </c>
    </row>
    <row r="734" spans="1:21">
      <c r="D734" s="9"/>
      <c r="E734" s="260" t="s">
        <v>374</v>
      </c>
      <c r="F734" s="1">
        <v>100</v>
      </c>
      <c r="G734" s="97">
        <v>1.5</v>
      </c>
      <c r="H734" s="120">
        <f>SUM(G734*F734)/100</f>
        <v>1.5</v>
      </c>
      <c r="I734" s="1"/>
      <c r="J734" s="1"/>
      <c r="K734" s="1"/>
      <c r="L734" s="1"/>
      <c r="M734" s="1"/>
      <c r="N734" s="1"/>
      <c r="O734" s="11"/>
      <c r="P734" s="1"/>
      <c r="Q734" s="18"/>
    </row>
    <row r="735" spans="1:21">
      <c r="A735" s="16" t="s">
        <v>25</v>
      </c>
      <c r="B735" s="16" t="s">
        <v>579</v>
      </c>
      <c r="C735" s="16" t="s">
        <v>580</v>
      </c>
      <c r="D735" s="9" t="s">
        <v>375</v>
      </c>
      <c r="E735" s="260" t="s">
        <v>376</v>
      </c>
      <c r="F735" s="1"/>
      <c r="G735" s="614">
        <v>1.5</v>
      </c>
      <c r="H735" s="1"/>
      <c r="I735" s="1" t="s">
        <v>164</v>
      </c>
      <c r="J735" s="1">
        <v>3</v>
      </c>
      <c r="K735" s="1">
        <v>2</v>
      </c>
      <c r="L735" s="1">
        <v>2</v>
      </c>
      <c r="M735" s="1">
        <v>5</v>
      </c>
      <c r="N735" s="1" t="s">
        <v>80</v>
      </c>
      <c r="O735" s="11">
        <v>49</v>
      </c>
      <c r="P735" s="1" t="s">
        <v>87</v>
      </c>
      <c r="Q735" s="12">
        <f>O735*J735</f>
        <v>147</v>
      </c>
      <c r="R735" s="13">
        <f>Q735/18</f>
        <v>8.1666666666666661</v>
      </c>
      <c r="S735" s="14">
        <f>R735</f>
        <v>8.1666666666666661</v>
      </c>
      <c r="T735" s="13">
        <v>0</v>
      </c>
      <c r="U735" s="13">
        <f>S735+T735</f>
        <v>8.1666666666666661</v>
      </c>
    </row>
    <row r="736" spans="1:21">
      <c r="D736" s="9"/>
      <c r="E736" s="260" t="s">
        <v>170</v>
      </c>
      <c r="F736" s="1">
        <v>50</v>
      </c>
      <c r="G736" s="614"/>
      <c r="H736" s="97">
        <f>SUM(G735*F736)/100</f>
        <v>0.75</v>
      </c>
      <c r="I736" s="1"/>
      <c r="J736" s="1"/>
      <c r="K736" s="1"/>
      <c r="L736" s="1"/>
      <c r="M736" s="1"/>
      <c r="N736" s="1"/>
      <c r="O736" s="11"/>
      <c r="P736" s="1"/>
      <c r="Q736" s="18"/>
    </row>
    <row r="737" spans="1:21">
      <c r="D737" s="9"/>
      <c r="E737" s="260" t="s">
        <v>161</v>
      </c>
      <c r="F737" s="1">
        <v>50</v>
      </c>
      <c r="G737" s="614"/>
      <c r="H737" s="97">
        <f>SUM(G735*F737)/100</f>
        <v>0.75</v>
      </c>
      <c r="I737" s="1"/>
      <c r="J737" s="1"/>
      <c r="K737" s="1"/>
      <c r="L737" s="1"/>
      <c r="M737" s="1"/>
      <c r="N737" s="1"/>
      <c r="O737" s="11"/>
      <c r="P737" s="1"/>
      <c r="Q737" s="18"/>
    </row>
    <row r="738" spans="1:21">
      <c r="A738" s="16" t="s">
        <v>25</v>
      </c>
      <c r="B738" s="16" t="s">
        <v>579</v>
      </c>
      <c r="C738" s="16" t="s">
        <v>580</v>
      </c>
      <c r="D738" s="9" t="s">
        <v>377</v>
      </c>
      <c r="E738" s="260" t="s">
        <v>169</v>
      </c>
      <c r="F738" s="1"/>
      <c r="G738" s="97"/>
      <c r="H738" s="1"/>
      <c r="I738" s="1" t="s">
        <v>23</v>
      </c>
      <c r="J738" s="1">
        <v>3</v>
      </c>
      <c r="K738" s="1">
        <v>3</v>
      </c>
      <c r="L738" s="1">
        <v>0</v>
      </c>
      <c r="M738" s="1">
        <v>6</v>
      </c>
      <c r="N738" s="1" t="s">
        <v>80</v>
      </c>
      <c r="O738" s="11">
        <v>41</v>
      </c>
      <c r="P738" s="1" t="s">
        <v>87</v>
      </c>
      <c r="Q738" s="12">
        <f>O738*J738</f>
        <v>123</v>
      </c>
      <c r="R738" s="13">
        <f>Q738/18</f>
        <v>6.833333333333333</v>
      </c>
      <c r="S738" s="14">
        <f>R738</f>
        <v>6.833333333333333</v>
      </c>
      <c r="T738" s="13">
        <v>0</v>
      </c>
      <c r="U738" s="13">
        <f>S738+T738</f>
        <v>6.833333333333333</v>
      </c>
    </row>
    <row r="739" spans="1:21">
      <c r="D739" s="9"/>
      <c r="E739" s="260" t="s">
        <v>170</v>
      </c>
      <c r="F739" s="1">
        <v>100</v>
      </c>
      <c r="G739" s="97">
        <v>1</v>
      </c>
      <c r="H739" s="120">
        <f>SUM(G739*F739)/100</f>
        <v>1</v>
      </c>
      <c r="I739" s="1"/>
      <c r="J739" s="1"/>
      <c r="K739" s="1"/>
      <c r="L739" s="1"/>
      <c r="M739" s="1"/>
      <c r="N739" s="1"/>
      <c r="O739" s="11"/>
      <c r="P739" s="1"/>
      <c r="Q739" s="18"/>
    </row>
    <row r="740" spans="1:21">
      <c r="A740" s="16" t="s">
        <v>25</v>
      </c>
      <c r="B740" s="16" t="s">
        <v>579</v>
      </c>
      <c r="C740" s="16" t="s">
        <v>580</v>
      </c>
      <c r="D740" s="9" t="s">
        <v>378</v>
      </c>
      <c r="E740" s="260" t="s">
        <v>379</v>
      </c>
      <c r="F740" s="1"/>
      <c r="G740" s="97"/>
      <c r="H740" s="1"/>
      <c r="I740" s="1" t="s">
        <v>164</v>
      </c>
      <c r="J740" s="1">
        <v>3</v>
      </c>
      <c r="K740" s="1">
        <v>2</v>
      </c>
      <c r="L740" s="1">
        <v>2</v>
      </c>
      <c r="M740" s="1">
        <v>5</v>
      </c>
      <c r="N740" s="1" t="s">
        <v>80</v>
      </c>
      <c r="O740" s="11">
        <v>49</v>
      </c>
      <c r="P740" s="1" t="s">
        <v>87</v>
      </c>
      <c r="Q740" s="12">
        <f>O740*J740</f>
        <v>147</v>
      </c>
      <c r="R740" s="13">
        <f>Q740/18</f>
        <v>8.1666666666666661</v>
      </c>
      <c r="S740" s="14">
        <f>R740</f>
        <v>8.1666666666666661</v>
      </c>
      <c r="T740" s="13">
        <v>0</v>
      </c>
      <c r="U740" s="13">
        <f>S740+T740</f>
        <v>8.1666666666666661</v>
      </c>
    </row>
    <row r="741" spans="1:21">
      <c r="D741" s="9"/>
      <c r="E741" s="260" t="s">
        <v>374</v>
      </c>
      <c r="F741" s="1">
        <v>100</v>
      </c>
      <c r="G741" s="97">
        <v>1.5</v>
      </c>
      <c r="H741" s="120">
        <f>SUM(G741*F741)/100</f>
        <v>1.5</v>
      </c>
      <c r="I741" s="1"/>
      <c r="J741" s="1"/>
      <c r="K741" s="1"/>
      <c r="L741" s="1"/>
      <c r="M741" s="1"/>
      <c r="N741" s="1"/>
      <c r="O741" s="11"/>
      <c r="P741" s="1"/>
      <c r="Q741" s="18"/>
    </row>
    <row r="742" spans="1:21">
      <c r="A742" s="16" t="s">
        <v>25</v>
      </c>
      <c r="B742" s="16" t="s">
        <v>579</v>
      </c>
      <c r="C742" s="16" t="s">
        <v>580</v>
      </c>
      <c r="D742" s="9" t="s">
        <v>380</v>
      </c>
      <c r="E742" s="260" t="s">
        <v>381</v>
      </c>
      <c r="F742" s="1"/>
      <c r="G742" s="97"/>
      <c r="H742" s="1"/>
      <c r="I742" s="1" t="s">
        <v>23</v>
      </c>
      <c r="J742" s="1">
        <v>3</v>
      </c>
      <c r="K742" s="1">
        <v>3</v>
      </c>
      <c r="L742" s="1">
        <v>0</v>
      </c>
      <c r="M742" s="1">
        <v>6</v>
      </c>
      <c r="N742" s="1" t="s">
        <v>80</v>
      </c>
      <c r="O742" s="11">
        <v>50</v>
      </c>
      <c r="P742" s="1" t="s">
        <v>87</v>
      </c>
      <c r="Q742" s="12">
        <f>O742*J742</f>
        <v>150</v>
      </c>
      <c r="R742" s="13">
        <f>Q742/18</f>
        <v>8.3333333333333339</v>
      </c>
      <c r="S742" s="14">
        <f>R742</f>
        <v>8.3333333333333339</v>
      </c>
      <c r="T742" s="13">
        <v>0</v>
      </c>
      <c r="U742" s="13">
        <f>S742+T742</f>
        <v>8.3333333333333339</v>
      </c>
    </row>
    <row r="743" spans="1:21">
      <c r="D743" s="9"/>
      <c r="E743" s="260" t="s">
        <v>157</v>
      </c>
      <c r="F743" s="1">
        <v>100</v>
      </c>
      <c r="G743" s="97">
        <v>1</v>
      </c>
      <c r="H743" s="120">
        <f>SUM(G743*F743)/100</f>
        <v>1</v>
      </c>
      <c r="I743" s="1"/>
      <c r="J743" s="1"/>
      <c r="K743" s="1"/>
      <c r="L743" s="1"/>
      <c r="M743" s="1"/>
      <c r="N743" s="1"/>
      <c r="O743" s="11"/>
      <c r="P743" s="1"/>
      <c r="Q743" s="18"/>
    </row>
    <row r="744" spans="1:21">
      <c r="A744" s="98" t="s">
        <v>25</v>
      </c>
      <c r="B744" s="98" t="s">
        <v>579</v>
      </c>
      <c r="C744" s="98" t="s">
        <v>580</v>
      </c>
      <c r="D744" s="99" t="s">
        <v>382</v>
      </c>
      <c r="E744" s="100" t="s">
        <v>293</v>
      </c>
      <c r="F744" s="1"/>
      <c r="G744" s="614">
        <v>0.25</v>
      </c>
      <c r="H744" s="1"/>
      <c r="I744" s="1" t="s">
        <v>294</v>
      </c>
      <c r="J744" s="1">
        <v>1</v>
      </c>
      <c r="K744" s="1">
        <v>0</v>
      </c>
      <c r="L744" s="1">
        <v>2</v>
      </c>
      <c r="M744" s="1">
        <v>1</v>
      </c>
      <c r="N744" s="1" t="s">
        <v>80</v>
      </c>
      <c r="O744" s="11">
        <v>7</v>
      </c>
      <c r="P744" s="1" t="s">
        <v>87</v>
      </c>
      <c r="Q744" s="12">
        <f>O744*J744</f>
        <v>7</v>
      </c>
      <c r="R744" s="13">
        <f>Q744/18</f>
        <v>0.3888888888888889</v>
      </c>
      <c r="S744" s="14">
        <f>R744</f>
        <v>0.3888888888888889</v>
      </c>
      <c r="T744" s="13">
        <v>0</v>
      </c>
      <c r="U744" s="13">
        <f>S744+T744</f>
        <v>0.3888888888888889</v>
      </c>
    </row>
    <row r="745" spans="1:21">
      <c r="A745" s="98"/>
      <c r="B745" s="98"/>
      <c r="C745" s="98"/>
      <c r="D745" s="99"/>
      <c r="E745" s="100" t="s">
        <v>62</v>
      </c>
      <c r="F745" s="1">
        <v>33.33</v>
      </c>
      <c r="G745" s="614"/>
      <c r="H745" s="1">
        <f>SUM(G744*F745)/100</f>
        <v>8.3324999999999996E-2</v>
      </c>
      <c r="I745" s="1"/>
      <c r="J745" s="1"/>
      <c r="K745" s="1"/>
      <c r="L745" s="1"/>
      <c r="M745" s="1"/>
      <c r="N745" s="1"/>
      <c r="O745" s="11"/>
      <c r="P745" s="1"/>
      <c r="Q745" s="18"/>
    </row>
    <row r="746" spans="1:21">
      <c r="A746" s="98" t="s">
        <v>25</v>
      </c>
      <c r="B746" s="98" t="s">
        <v>579</v>
      </c>
      <c r="C746" s="98" t="s">
        <v>580</v>
      </c>
      <c r="D746" s="99" t="s">
        <v>382</v>
      </c>
      <c r="E746" s="261" t="s">
        <v>293</v>
      </c>
      <c r="F746" s="1"/>
      <c r="G746" s="614"/>
      <c r="H746" s="97"/>
      <c r="I746" s="1" t="s">
        <v>294</v>
      </c>
      <c r="J746" s="1">
        <v>1</v>
      </c>
      <c r="K746" s="1">
        <v>0</v>
      </c>
      <c r="L746" s="1">
        <v>2</v>
      </c>
      <c r="M746" s="1">
        <v>1</v>
      </c>
      <c r="N746" s="1" t="s">
        <v>43</v>
      </c>
      <c r="O746" s="11">
        <v>7</v>
      </c>
      <c r="P746" s="1" t="s">
        <v>87</v>
      </c>
      <c r="Q746" s="12">
        <f>O746*J746</f>
        <v>7</v>
      </c>
      <c r="R746" s="13">
        <f>Q746/18</f>
        <v>0.3888888888888889</v>
      </c>
      <c r="S746" s="14">
        <f>R746</f>
        <v>0.3888888888888889</v>
      </c>
      <c r="T746" s="13">
        <v>0</v>
      </c>
      <c r="U746" s="13">
        <f>S746+T746</f>
        <v>0.3888888888888889</v>
      </c>
    </row>
    <row r="747" spans="1:21">
      <c r="A747" s="98"/>
      <c r="B747" s="98"/>
      <c r="C747" s="98"/>
      <c r="D747" s="99"/>
      <c r="E747" s="261" t="s">
        <v>63</v>
      </c>
      <c r="F747" s="1">
        <v>33.33</v>
      </c>
      <c r="G747" s="614"/>
      <c r="H747" s="97">
        <f>SUM(G744*F747)/100</f>
        <v>8.3324999999999996E-2</v>
      </c>
      <c r="I747" s="1"/>
      <c r="J747" s="1"/>
      <c r="K747" s="1"/>
      <c r="L747" s="1"/>
      <c r="M747" s="1"/>
      <c r="N747" s="1"/>
      <c r="O747" s="11"/>
      <c r="P747" s="1"/>
      <c r="Q747" s="18"/>
    </row>
    <row r="748" spans="1:21">
      <c r="A748" s="98" t="s">
        <v>25</v>
      </c>
      <c r="B748" s="98" t="s">
        <v>579</v>
      </c>
      <c r="C748" s="98" t="s">
        <v>580</v>
      </c>
      <c r="D748" s="99" t="s">
        <v>382</v>
      </c>
      <c r="E748" s="261" t="s">
        <v>293</v>
      </c>
      <c r="F748" s="1"/>
      <c r="G748" s="614"/>
      <c r="H748" s="97"/>
      <c r="I748" s="1" t="s">
        <v>294</v>
      </c>
      <c r="J748" s="1">
        <v>1</v>
      </c>
      <c r="K748" s="1">
        <v>0</v>
      </c>
      <c r="L748" s="1">
        <v>2</v>
      </c>
      <c r="M748" s="1">
        <v>1</v>
      </c>
      <c r="N748" s="1" t="s">
        <v>55</v>
      </c>
      <c r="O748" s="11">
        <v>3</v>
      </c>
      <c r="P748" s="1" t="s">
        <v>87</v>
      </c>
      <c r="Q748" s="12">
        <f>O748*J748</f>
        <v>3</v>
      </c>
      <c r="R748" s="13">
        <f>Q748/18</f>
        <v>0.16666666666666666</v>
      </c>
      <c r="S748" s="14">
        <f>R748</f>
        <v>0.16666666666666666</v>
      </c>
      <c r="T748" s="13">
        <v>0</v>
      </c>
      <c r="U748" s="13">
        <f>S748+T748</f>
        <v>0.16666666666666666</v>
      </c>
    </row>
    <row r="749" spans="1:21">
      <c r="A749" s="98"/>
      <c r="B749" s="98"/>
      <c r="C749" s="98"/>
      <c r="D749" s="99"/>
      <c r="E749" s="261" t="s">
        <v>64</v>
      </c>
      <c r="F749" s="1">
        <v>33.33</v>
      </c>
      <c r="G749" s="614"/>
      <c r="H749" s="97">
        <f>SUM(G744*F749)/100</f>
        <v>8.3324999999999996E-2</v>
      </c>
      <c r="I749" s="1"/>
      <c r="J749" s="1"/>
      <c r="K749" s="1"/>
      <c r="L749" s="1"/>
      <c r="M749" s="1"/>
      <c r="N749" s="1"/>
      <c r="O749" s="11"/>
      <c r="P749" s="1"/>
      <c r="Q749" s="18"/>
    </row>
    <row r="750" spans="1:21" hidden="1">
      <c r="A750" s="8" t="s">
        <v>25</v>
      </c>
      <c r="B750" s="8" t="s">
        <v>579</v>
      </c>
      <c r="C750" s="8" t="s">
        <v>581</v>
      </c>
      <c r="D750" s="31" t="s">
        <v>21</v>
      </c>
      <c r="E750" s="116" t="s">
        <v>22</v>
      </c>
      <c r="F750" s="34"/>
      <c r="G750" s="114"/>
      <c r="H750" s="34"/>
      <c r="I750" s="33" t="s">
        <v>23</v>
      </c>
      <c r="J750" s="33">
        <v>3</v>
      </c>
      <c r="K750" s="33">
        <v>3</v>
      </c>
      <c r="L750" s="33">
        <v>0</v>
      </c>
      <c r="M750" s="33">
        <v>6</v>
      </c>
      <c r="N750" s="34" t="s">
        <v>80</v>
      </c>
      <c r="O750" s="34">
        <v>475</v>
      </c>
      <c r="P750" s="34" t="s">
        <v>87</v>
      </c>
      <c r="Q750" s="12">
        <f>O750*J750</f>
        <v>1425</v>
      </c>
      <c r="R750" s="13">
        <f>Q750/18</f>
        <v>79.166666666666671</v>
      </c>
      <c r="S750" s="14">
        <f>R750</f>
        <v>79.166666666666671</v>
      </c>
      <c r="T750" s="13">
        <v>0</v>
      </c>
      <c r="U750" s="13">
        <f>S750+T750</f>
        <v>79.166666666666671</v>
      </c>
    </row>
    <row r="751" spans="1:21" hidden="1">
      <c r="A751" s="7"/>
      <c r="B751" s="7"/>
      <c r="C751" s="7"/>
      <c r="D751" s="31"/>
      <c r="E751" s="116" t="s">
        <v>41</v>
      </c>
      <c r="F751" s="113"/>
      <c r="G751" s="120"/>
      <c r="H751" s="113"/>
      <c r="I751" s="33"/>
      <c r="J751" s="33"/>
      <c r="K751" s="33"/>
      <c r="L751" s="33"/>
      <c r="M751" s="33"/>
      <c r="N751" s="34"/>
      <c r="O751" s="34"/>
      <c r="P751" s="34"/>
      <c r="Q751" s="32"/>
      <c r="R751" s="7"/>
      <c r="S751" s="7"/>
      <c r="T751" s="7"/>
      <c r="U751" s="7"/>
    </row>
    <row r="752" spans="1:21" hidden="1">
      <c r="A752" s="7"/>
      <c r="B752" s="7"/>
      <c r="C752" s="7"/>
      <c r="D752" s="31"/>
      <c r="E752" s="116" t="s">
        <v>40</v>
      </c>
      <c r="F752" s="113"/>
      <c r="G752" s="120"/>
      <c r="H752" s="113"/>
      <c r="I752" s="33"/>
      <c r="J752" s="33"/>
      <c r="K752" s="33"/>
      <c r="L752" s="33"/>
      <c r="M752" s="33"/>
      <c r="N752" s="34"/>
      <c r="O752" s="34"/>
      <c r="P752" s="34"/>
      <c r="Q752" s="32"/>
      <c r="R752" s="7"/>
      <c r="S752" s="7"/>
      <c r="T752" s="7"/>
      <c r="U752" s="7"/>
    </row>
    <row r="753" spans="1:21" hidden="1">
      <c r="A753" s="7"/>
      <c r="B753" s="7"/>
      <c r="C753" s="7"/>
      <c r="D753" s="31"/>
      <c r="E753" s="116" t="s">
        <v>36</v>
      </c>
      <c r="F753" s="113"/>
      <c r="G753" s="120"/>
      <c r="H753" s="113"/>
      <c r="I753" s="33"/>
      <c r="J753" s="33"/>
      <c r="K753" s="33"/>
      <c r="L753" s="33"/>
      <c r="M753" s="33"/>
      <c r="N753" s="34"/>
      <c r="O753" s="34"/>
      <c r="P753" s="34"/>
      <c r="Q753" s="32"/>
      <c r="R753" s="7"/>
      <c r="S753" s="7"/>
      <c r="T753" s="7"/>
      <c r="U753" s="7"/>
    </row>
    <row r="754" spans="1:21" hidden="1">
      <c r="A754" s="7"/>
      <c r="B754" s="7"/>
      <c r="C754" s="7"/>
      <c r="D754" s="31"/>
      <c r="E754" s="116" t="s">
        <v>37</v>
      </c>
      <c r="F754" s="113"/>
      <c r="G754" s="120"/>
      <c r="H754" s="113"/>
      <c r="I754" s="33"/>
      <c r="J754" s="33"/>
      <c r="K754" s="33"/>
      <c r="L754" s="33"/>
      <c r="M754" s="33"/>
      <c r="N754" s="34"/>
      <c r="O754" s="34"/>
      <c r="P754" s="34"/>
      <c r="Q754" s="32"/>
      <c r="R754" s="7"/>
      <c r="S754" s="7"/>
      <c r="T754" s="7"/>
      <c r="U754" s="7"/>
    </row>
    <row r="755" spans="1:21" hidden="1">
      <c r="A755" s="7"/>
      <c r="B755" s="7"/>
      <c r="C755" s="7"/>
      <c r="D755" s="31"/>
      <c r="E755" s="116" t="s">
        <v>31</v>
      </c>
      <c r="F755" s="113"/>
      <c r="G755" s="120"/>
      <c r="H755" s="113"/>
      <c r="I755" s="33"/>
      <c r="J755" s="33"/>
      <c r="K755" s="33"/>
      <c r="L755" s="33"/>
      <c r="M755" s="33"/>
      <c r="N755" s="34"/>
      <c r="O755" s="34"/>
      <c r="P755" s="34"/>
      <c r="Q755" s="32"/>
      <c r="R755" s="7"/>
      <c r="S755" s="7"/>
      <c r="T755" s="7"/>
      <c r="U755" s="7"/>
    </row>
    <row r="756" spans="1:21" hidden="1">
      <c r="A756" s="7"/>
      <c r="B756" s="7"/>
      <c r="C756" s="7"/>
      <c r="D756" s="31"/>
      <c r="E756" s="116" t="s">
        <v>29</v>
      </c>
      <c r="F756" s="113"/>
      <c r="G756" s="120"/>
      <c r="H756" s="113"/>
      <c r="I756" s="33"/>
      <c r="J756" s="33"/>
      <c r="K756" s="33"/>
      <c r="L756" s="33"/>
      <c r="M756" s="33"/>
      <c r="N756" s="34"/>
      <c r="O756" s="34"/>
      <c r="P756" s="34"/>
      <c r="Q756" s="32"/>
      <c r="R756" s="7"/>
      <c r="S756" s="7"/>
      <c r="T756" s="7"/>
      <c r="U756" s="7"/>
    </row>
    <row r="757" spans="1:21" hidden="1">
      <c r="A757" s="7"/>
      <c r="B757" s="7"/>
      <c r="C757" s="7"/>
      <c r="D757" s="31"/>
      <c r="E757" s="116" t="s">
        <v>42</v>
      </c>
      <c r="F757" s="113"/>
      <c r="G757" s="120"/>
      <c r="H757" s="113"/>
      <c r="I757" s="33"/>
      <c r="J757" s="33"/>
      <c r="K757" s="33"/>
      <c r="L757" s="33"/>
      <c r="M757" s="33"/>
      <c r="N757" s="34"/>
      <c r="O757" s="34"/>
      <c r="P757" s="34"/>
      <c r="Q757" s="32"/>
      <c r="R757" s="7"/>
      <c r="S757" s="7"/>
      <c r="T757" s="7"/>
      <c r="U757" s="7"/>
    </row>
    <row r="758" spans="1:21" hidden="1">
      <c r="A758" s="7"/>
      <c r="B758" s="7"/>
      <c r="C758" s="7"/>
      <c r="D758" s="31"/>
      <c r="E758" s="116" t="s">
        <v>38</v>
      </c>
      <c r="F758" s="113"/>
      <c r="G758" s="120"/>
      <c r="H758" s="113"/>
      <c r="I758" s="33"/>
      <c r="J758" s="33"/>
      <c r="K758" s="33"/>
      <c r="L758" s="33"/>
      <c r="M758" s="33"/>
      <c r="N758" s="34"/>
      <c r="O758" s="34"/>
      <c r="P758" s="34"/>
      <c r="Q758" s="32"/>
      <c r="R758" s="7"/>
      <c r="S758" s="7"/>
      <c r="T758" s="7"/>
      <c r="U758" s="7"/>
    </row>
    <row r="759" spans="1:21" hidden="1">
      <c r="A759" s="7"/>
      <c r="B759" s="7"/>
      <c r="C759" s="7"/>
      <c r="D759" s="31"/>
      <c r="E759" s="116" t="s">
        <v>35</v>
      </c>
      <c r="F759" s="113"/>
      <c r="G759" s="120"/>
      <c r="H759" s="113"/>
      <c r="I759" s="33"/>
      <c r="J759" s="33"/>
      <c r="K759" s="33"/>
      <c r="L759" s="33"/>
      <c r="M759" s="33"/>
      <c r="N759" s="34"/>
      <c r="O759" s="34"/>
      <c r="P759" s="34"/>
      <c r="Q759" s="32"/>
      <c r="R759" s="7"/>
      <c r="S759" s="7"/>
      <c r="T759" s="7"/>
      <c r="U759" s="7"/>
    </row>
    <row r="760" spans="1:21" hidden="1">
      <c r="A760" s="7"/>
      <c r="B760" s="7"/>
      <c r="C760" s="7"/>
      <c r="D760" s="31"/>
      <c r="E760" s="116" t="s">
        <v>30</v>
      </c>
      <c r="F760" s="113"/>
      <c r="G760" s="120"/>
      <c r="H760" s="113"/>
      <c r="I760" s="33"/>
      <c r="J760" s="33"/>
      <c r="K760" s="33"/>
      <c r="L760" s="33"/>
      <c r="M760" s="33"/>
      <c r="N760" s="34"/>
      <c r="O760" s="34"/>
      <c r="P760" s="34"/>
      <c r="Q760" s="32"/>
      <c r="R760" s="7"/>
      <c r="S760" s="7"/>
      <c r="T760" s="7"/>
      <c r="U760" s="7"/>
    </row>
    <row r="761" spans="1:21" hidden="1">
      <c r="A761" s="7"/>
      <c r="B761" s="7"/>
      <c r="C761" s="7"/>
      <c r="D761" s="31"/>
      <c r="E761" s="116" t="s">
        <v>33</v>
      </c>
      <c r="F761" s="113"/>
      <c r="G761" s="120"/>
      <c r="H761" s="113"/>
      <c r="I761" s="33"/>
      <c r="J761" s="33"/>
      <c r="K761" s="33"/>
      <c r="L761" s="33"/>
      <c r="M761" s="33"/>
      <c r="N761" s="34"/>
      <c r="O761" s="34"/>
      <c r="P761" s="34"/>
      <c r="Q761" s="32"/>
      <c r="R761" s="7"/>
      <c r="S761" s="7"/>
      <c r="T761" s="7"/>
      <c r="U761" s="7"/>
    </row>
    <row r="762" spans="1:21" hidden="1">
      <c r="A762" s="7"/>
      <c r="B762" s="7"/>
      <c r="C762" s="7"/>
      <c r="D762" s="31"/>
      <c r="E762" s="116" t="s">
        <v>32</v>
      </c>
      <c r="F762" s="113"/>
      <c r="G762" s="120"/>
      <c r="H762" s="113"/>
      <c r="I762" s="33"/>
      <c r="J762" s="33"/>
      <c r="K762" s="33"/>
      <c r="L762" s="33"/>
      <c r="M762" s="33"/>
      <c r="N762" s="34"/>
      <c r="O762" s="34"/>
      <c r="P762" s="34"/>
      <c r="Q762" s="32"/>
      <c r="R762" s="7"/>
      <c r="S762" s="7"/>
      <c r="T762" s="7"/>
      <c r="U762" s="7"/>
    </row>
    <row r="763" spans="1:21" hidden="1">
      <c r="A763" s="7"/>
      <c r="B763" s="7"/>
      <c r="C763" s="7"/>
      <c r="D763" s="31"/>
      <c r="E763" s="116" t="s">
        <v>39</v>
      </c>
      <c r="F763" s="113"/>
      <c r="G763" s="120"/>
      <c r="H763" s="113"/>
      <c r="I763" s="33"/>
      <c r="J763" s="33"/>
      <c r="K763" s="33"/>
      <c r="L763" s="33"/>
      <c r="M763" s="33"/>
      <c r="N763" s="34"/>
      <c r="O763" s="34"/>
      <c r="P763" s="34"/>
      <c r="Q763" s="32"/>
      <c r="R763" s="7"/>
      <c r="S763" s="7"/>
      <c r="T763" s="7"/>
      <c r="U763" s="7"/>
    </row>
    <row r="764" spans="1:21" hidden="1">
      <c r="A764" s="7"/>
      <c r="B764" s="7"/>
      <c r="C764" s="7"/>
      <c r="D764" s="31"/>
      <c r="E764" s="116" t="s">
        <v>34</v>
      </c>
      <c r="F764" s="113"/>
      <c r="G764" s="120"/>
      <c r="H764" s="113"/>
      <c r="I764" s="33"/>
      <c r="J764" s="33"/>
      <c r="K764" s="33"/>
      <c r="L764" s="33"/>
      <c r="M764" s="33"/>
      <c r="N764" s="34"/>
      <c r="O764" s="34"/>
      <c r="P764" s="34"/>
      <c r="Q764" s="32"/>
      <c r="R764" s="7"/>
      <c r="S764" s="7"/>
      <c r="T764" s="7"/>
      <c r="U764" s="7"/>
    </row>
    <row r="765" spans="1:21" hidden="1">
      <c r="A765" s="8" t="s">
        <v>25</v>
      </c>
      <c r="B765" s="8" t="s">
        <v>579</v>
      </c>
      <c r="C765" s="8" t="s">
        <v>581</v>
      </c>
      <c r="D765" s="31" t="s">
        <v>21</v>
      </c>
      <c r="E765" s="116" t="s">
        <v>22</v>
      </c>
      <c r="F765" s="34"/>
      <c r="G765" s="114"/>
      <c r="H765" s="34"/>
      <c r="I765" s="33" t="s">
        <v>23</v>
      </c>
      <c r="J765" s="33">
        <v>3</v>
      </c>
      <c r="K765" s="33">
        <v>3</v>
      </c>
      <c r="L765" s="33">
        <v>0</v>
      </c>
      <c r="M765" s="33">
        <v>6</v>
      </c>
      <c r="N765" s="34" t="s">
        <v>43</v>
      </c>
      <c r="O765" s="34">
        <v>428</v>
      </c>
      <c r="P765" s="34" t="s">
        <v>87</v>
      </c>
      <c r="Q765" s="12">
        <f>O765*J765</f>
        <v>1284</v>
      </c>
      <c r="R765" s="13">
        <f>Q765/18</f>
        <v>71.333333333333329</v>
      </c>
      <c r="S765" s="14">
        <f>R765</f>
        <v>71.333333333333329</v>
      </c>
      <c r="T765" s="13">
        <v>0</v>
      </c>
      <c r="U765" s="13">
        <f>S765+T765</f>
        <v>71.333333333333329</v>
      </c>
    </row>
    <row r="766" spans="1:21" hidden="1">
      <c r="A766" s="7"/>
      <c r="B766" s="7"/>
      <c r="C766" s="7"/>
      <c r="D766" s="31"/>
      <c r="E766" s="116" t="s">
        <v>39</v>
      </c>
      <c r="F766" s="113"/>
      <c r="G766" s="120"/>
      <c r="H766" s="113"/>
      <c r="I766" s="33"/>
      <c r="J766" s="33"/>
      <c r="K766" s="33"/>
      <c r="L766" s="33"/>
      <c r="M766" s="33"/>
      <c r="N766" s="34"/>
      <c r="O766" s="34"/>
      <c r="P766" s="34"/>
      <c r="Q766" s="32"/>
      <c r="R766" s="7"/>
      <c r="S766" s="7"/>
      <c r="T766" s="7"/>
      <c r="U766" s="7"/>
    </row>
    <row r="767" spans="1:21" hidden="1">
      <c r="A767" s="7"/>
      <c r="B767" s="7"/>
      <c r="C767" s="7"/>
      <c r="D767" s="31"/>
      <c r="E767" s="116" t="s">
        <v>49</v>
      </c>
      <c r="F767" s="113"/>
      <c r="G767" s="120"/>
      <c r="H767" s="113"/>
      <c r="I767" s="33"/>
      <c r="J767" s="33"/>
      <c r="K767" s="33"/>
      <c r="L767" s="33"/>
      <c r="M767" s="33"/>
      <c r="N767" s="34"/>
      <c r="O767" s="34"/>
      <c r="P767" s="34"/>
      <c r="Q767" s="32"/>
      <c r="R767" s="7"/>
      <c r="S767" s="7"/>
      <c r="T767" s="7"/>
      <c r="U767" s="7"/>
    </row>
    <row r="768" spans="1:21" hidden="1">
      <c r="A768" s="7"/>
      <c r="B768" s="7"/>
      <c r="C768" s="7"/>
      <c r="D768" s="31"/>
      <c r="E768" s="116" t="s">
        <v>50</v>
      </c>
      <c r="F768" s="113"/>
      <c r="G768" s="120"/>
      <c r="H768" s="113"/>
      <c r="I768" s="33"/>
      <c r="J768" s="33"/>
      <c r="K768" s="33"/>
      <c r="L768" s="33"/>
      <c r="M768" s="33"/>
      <c r="N768" s="34"/>
      <c r="O768" s="34"/>
      <c r="P768" s="34"/>
      <c r="Q768" s="32"/>
      <c r="R768" s="7"/>
      <c r="S768" s="7"/>
      <c r="T768" s="7"/>
      <c r="U768" s="7"/>
    </row>
    <row r="769" spans="1:21" hidden="1">
      <c r="A769" s="7"/>
      <c r="B769" s="7"/>
      <c r="C769" s="7"/>
      <c r="D769" s="31"/>
      <c r="E769" s="116" t="s">
        <v>47</v>
      </c>
      <c r="F769" s="113"/>
      <c r="G769" s="120"/>
      <c r="H769" s="113"/>
      <c r="I769" s="33"/>
      <c r="J769" s="33"/>
      <c r="K769" s="33"/>
      <c r="L769" s="33"/>
      <c r="M769" s="33"/>
      <c r="N769" s="34"/>
      <c r="O769" s="34"/>
      <c r="P769" s="34"/>
      <c r="Q769" s="32"/>
      <c r="R769" s="7"/>
      <c r="S769" s="7"/>
      <c r="T769" s="7"/>
      <c r="U769" s="7"/>
    </row>
    <row r="770" spans="1:21" hidden="1">
      <c r="A770" s="7"/>
      <c r="B770" s="7"/>
      <c r="C770" s="7"/>
      <c r="D770" s="31"/>
      <c r="E770" s="116" t="s">
        <v>30</v>
      </c>
      <c r="F770" s="113"/>
      <c r="G770" s="120"/>
      <c r="H770" s="113"/>
      <c r="I770" s="33"/>
      <c r="J770" s="33"/>
      <c r="K770" s="33"/>
      <c r="L770" s="33"/>
      <c r="M770" s="33"/>
      <c r="N770" s="34"/>
      <c r="O770" s="34"/>
      <c r="P770" s="34"/>
      <c r="Q770" s="32"/>
      <c r="R770" s="7"/>
      <c r="S770" s="7"/>
      <c r="T770" s="7"/>
      <c r="U770" s="7"/>
    </row>
    <row r="771" spans="1:21" hidden="1">
      <c r="A771" s="7"/>
      <c r="B771" s="7"/>
      <c r="C771" s="7"/>
      <c r="D771" s="31"/>
      <c r="E771" s="116" t="s">
        <v>45</v>
      </c>
      <c r="F771" s="113"/>
      <c r="G771" s="120"/>
      <c r="H771" s="113"/>
      <c r="I771" s="33"/>
      <c r="J771" s="33"/>
      <c r="K771" s="33"/>
      <c r="L771" s="33"/>
      <c r="M771" s="33"/>
      <c r="N771" s="34"/>
      <c r="O771" s="34"/>
      <c r="P771" s="34"/>
      <c r="Q771" s="32"/>
      <c r="R771" s="7"/>
      <c r="S771" s="7"/>
      <c r="T771" s="7"/>
      <c r="U771" s="7"/>
    </row>
    <row r="772" spans="1:21" hidden="1">
      <c r="A772" s="7"/>
      <c r="B772" s="7"/>
      <c r="C772" s="7"/>
      <c r="D772" s="31"/>
      <c r="E772" s="116" t="s">
        <v>51</v>
      </c>
      <c r="F772" s="113"/>
      <c r="G772" s="120"/>
      <c r="H772" s="113"/>
      <c r="I772" s="33"/>
      <c r="J772" s="33"/>
      <c r="K772" s="33"/>
      <c r="L772" s="33"/>
      <c r="M772" s="33"/>
      <c r="N772" s="34"/>
      <c r="O772" s="34"/>
      <c r="P772" s="34"/>
      <c r="Q772" s="32"/>
      <c r="R772" s="7"/>
      <c r="S772" s="7"/>
      <c r="T772" s="7"/>
      <c r="U772" s="7"/>
    </row>
    <row r="773" spans="1:21" hidden="1">
      <c r="A773" s="7"/>
      <c r="B773" s="7"/>
      <c r="C773" s="7"/>
      <c r="D773" s="31"/>
      <c r="E773" s="116" t="s">
        <v>48</v>
      </c>
      <c r="F773" s="113"/>
      <c r="G773" s="120"/>
      <c r="H773" s="113"/>
      <c r="I773" s="33"/>
      <c r="J773" s="33"/>
      <c r="K773" s="33"/>
      <c r="L773" s="33"/>
      <c r="M773" s="33"/>
      <c r="N773" s="34"/>
      <c r="O773" s="34"/>
      <c r="P773" s="34"/>
      <c r="Q773" s="32"/>
      <c r="R773" s="7"/>
      <c r="S773" s="7"/>
      <c r="T773" s="7"/>
      <c r="U773" s="7"/>
    </row>
    <row r="774" spans="1:21" hidden="1">
      <c r="A774" s="7"/>
      <c r="B774" s="7"/>
      <c r="C774" s="7"/>
      <c r="D774" s="31"/>
      <c r="E774" s="116" t="s">
        <v>52</v>
      </c>
      <c r="F774" s="113"/>
      <c r="G774" s="120"/>
      <c r="H774" s="113"/>
      <c r="I774" s="33"/>
      <c r="J774" s="33"/>
      <c r="K774" s="33"/>
      <c r="L774" s="33"/>
      <c r="M774" s="33"/>
      <c r="N774" s="34"/>
      <c r="O774" s="34"/>
      <c r="P774" s="34"/>
      <c r="Q774" s="32"/>
      <c r="R774" s="7"/>
      <c r="S774" s="7"/>
      <c r="T774" s="7"/>
      <c r="U774" s="7"/>
    </row>
    <row r="775" spans="1:21" hidden="1">
      <c r="A775" s="7"/>
      <c r="B775" s="7"/>
      <c r="C775" s="7"/>
      <c r="D775" s="31"/>
      <c r="E775" s="116" t="s">
        <v>46</v>
      </c>
      <c r="F775" s="113"/>
      <c r="G775" s="120"/>
      <c r="H775" s="113"/>
      <c r="I775" s="33"/>
      <c r="J775" s="33"/>
      <c r="K775" s="33"/>
      <c r="L775" s="33"/>
      <c r="M775" s="33"/>
      <c r="N775" s="34"/>
      <c r="O775" s="34"/>
      <c r="P775" s="34"/>
      <c r="Q775" s="32"/>
      <c r="R775" s="7"/>
      <c r="S775" s="7"/>
      <c r="T775" s="7"/>
      <c r="U775" s="7"/>
    </row>
    <row r="776" spans="1:21" hidden="1">
      <c r="A776" s="7"/>
      <c r="B776" s="7"/>
      <c r="C776" s="7"/>
      <c r="D776" s="31"/>
      <c r="E776" s="116" t="s">
        <v>77</v>
      </c>
      <c r="F776" s="113"/>
      <c r="G776" s="120"/>
      <c r="H776" s="113"/>
      <c r="I776" s="33"/>
      <c r="J776" s="33"/>
      <c r="K776" s="33"/>
      <c r="L776" s="33"/>
      <c r="M776" s="33"/>
      <c r="N776" s="34"/>
      <c r="O776" s="34"/>
      <c r="P776" s="34"/>
      <c r="Q776" s="32"/>
      <c r="R776" s="7"/>
      <c r="S776" s="7"/>
      <c r="T776" s="7"/>
      <c r="U776" s="7"/>
    </row>
    <row r="777" spans="1:21" hidden="1">
      <c r="A777" s="8" t="s">
        <v>25</v>
      </c>
      <c r="B777" s="8" t="s">
        <v>579</v>
      </c>
      <c r="C777" s="8" t="s">
        <v>581</v>
      </c>
      <c r="D777" s="31" t="s">
        <v>21</v>
      </c>
      <c r="E777" s="116" t="s">
        <v>22</v>
      </c>
      <c r="F777" s="34"/>
      <c r="G777" s="114"/>
      <c r="H777" s="34"/>
      <c r="I777" s="33" t="s">
        <v>23</v>
      </c>
      <c r="J777" s="33">
        <v>3</v>
      </c>
      <c r="K777" s="33">
        <v>3</v>
      </c>
      <c r="L777" s="33">
        <v>0</v>
      </c>
      <c r="M777" s="33">
        <v>6</v>
      </c>
      <c r="N777" s="34" t="s">
        <v>55</v>
      </c>
      <c r="O777" s="34">
        <v>490</v>
      </c>
      <c r="P777" s="34" t="s">
        <v>87</v>
      </c>
      <c r="Q777" s="12">
        <f>O777*J777</f>
        <v>1470</v>
      </c>
      <c r="R777" s="13">
        <f>Q777/18</f>
        <v>81.666666666666671</v>
      </c>
      <c r="S777" s="14">
        <f>R777</f>
        <v>81.666666666666671</v>
      </c>
      <c r="T777" s="13">
        <v>0</v>
      </c>
      <c r="U777" s="13">
        <f>S777+T777</f>
        <v>81.666666666666671</v>
      </c>
    </row>
    <row r="778" spans="1:21" hidden="1">
      <c r="A778" s="7"/>
      <c r="B778" s="7"/>
      <c r="C778" s="7"/>
      <c r="D778" s="31"/>
      <c r="E778" s="116" t="s">
        <v>74</v>
      </c>
      <c r="F778" s="113"/>
      <c r="G778" s="120"/>
      <c r="H778" s="113"/>
      <c r="I778" s="33"/>
      <c r="J778" s="33"/>
      <c r="K778" s="33"/>
      <c r="L778" s="33"/>
      <c r="M778" s="33"/>
      <c r="N778" s="34"/>
      <c r="O778" s="34"/>
      <c r="P778" s="34"/>
      <c r="Q778" s="32"/>
      <c r="R778" s="7"/>
      <c r="S778" s="7"/>
      <c r="T778" s="7"/>
      <c r="U778" s="7"/>
    </row>
    <row r="779" spans="1:21" hidden="1">
      <c r="A779" s="7"/>
      <c r="B779" s="7"/>
      <c r="C779" s="7"/>
      <c r="D779" s="31"/>
      <c r="E779" s="116" t="s">
        <v>72</v>
      </c>
      <c r="F779" s="113"/>
      <c r="G779" s="120"/>
      <c r="H779" s="113"/>
      <c r="I779" s="33"/>
      <c r="J779" s="33"/>
      <c r="K779" s="33"/>
      <c r="L779" s="33"/>
      <c r="M779" s="33"/>
      <c r="N779" s="34"/>
      <c r="O779" s="34"/>
      <c r="P779" s="34"/>
      <c r="Q779" s="32"/>
      <c r="R779" s="7"/>
      <c r="S779" s="7"/>
      <c r="T779" s="7"/>
      <c r="U779" s="7"/>
    </row>
    <row r="780" spans="1:21" hidden="1">
      <c r="A780" s="7"/>
      <c r="B780" s="7"/>
      <c r="C780" s="7"/>
      <c r="D780" s="31"/>
      <c r="E780" s="116" t="s">
        <v>64</v>
      </c>
      <c r="F780" s="113"/>
      <c r="G780" s="120"/>
      <c r="H780" s="113"/>
      <c r="I780" s="33"/>
      <c r="J780" s="33"/>
      <c r="K780" s="33"/>
      <c r="L780" s="33"/>
      <c r="M780" s="33"/>
      <c r="N780" s="34"/>
      <c r="O780" s="34"/>
      <c r="P780" s="34"/>
      <c r="Q780" s="32"/>
      <c r="R780" s="7"/>
      <c r="S780" s="7"/>
      <c r="T780" s="7"/>
      <c r="U780" s="7"/>
    </row>
    <row r="781" spans="1:21" hidden="1">
      <c r="A781" s="7"/>
      <c r="B781" s="7"/>
      <c r="C781" s="7"/>
      <c r="D781" s="31"/>
      <c r="E781" s="116" t="s">
        <v>60</v>
      </c>
      <c r="F781" s="113"/>
      <c r="G781" s="120"/>
      <c r="H781" s="113"/>
      <c r="I781" s="33"/>
      <c r="J781" s="33"/>
      <c r="K781" s="33"/>
      <c r="L781" s="33"/>
      <c r="M781" s="33"/>
      <c r="N781" s="34"/>
      <c r="O781" s="34"/>
      <c r="P781" s="34"/>
      <c r="Q781" s="32"/>
      <c r="R781" s="7"/>
      <c r="S781" s="7"/>
      <c r="T781" s="7"/>
      <c r="U781" s="7"/>
    </row>
    <row r="782" spans="1:21" hidden="1">
      <c r="A782" s="7"/>
      <c r="B782" s="7"/>
      <c r="C782" s="7"/>
      <c r="D782" s="31"/>
      <c r="E782" s="116" t="s">
        <v>66</v>
      </c>
      <c r="F782" s="113"/>
      <c r="G782" s="120"/>
      <c r="H782" s="113"/>
      <c r="I782" s="33"/>
      <c r="J782" s="33"/>
      <c r="K782" s="33"/>
      <c r="L782" s="33"/>
      <c r="M782" s="33"/>
      <c r="N782" s="34"/>
      <c r="O782" s="34"/>
      <c r="P782" s="34"/>
      <c r="Q782" s="32"/>
      <c r="R782" s="7"/>
      <c r="S782" s="7"/>
      <c r="T782" s="7"/>
      <c r="U782" s="7"/>
    </row>
    <row r="783" spans="1:21" hidden="1">
      <c r="A783" s="7"/>
      <c r="B783" s="7"/>
      <c r="C783" s="7"/>
      <c r="D783" s="31"/>
      <c r="E783" s="116" t="s">
        <v>65</v>
      </c>
      <c r="F783" s="113"/>
      <c r="G783" s="120"/>
      <c r="H783" s="113"/>
      <c r="I783" s="33"/>
      <c r="J783" s="33"/>
      <c r="K783" s="33"/>
      <c r="L783" s="33"/>
      <c r="M783" s="33"/>
      <c r="N783" s="34"/>
      <c r="O783" s="34"/>
      <c r="P783" s="34"/>
      <c r="Q783" s="32"/>
      <c r="R783" s="7"/>
      <c r="S783" s="7"/>
      <c r="T783" s="7"/>
      <c r="U783" s="7"/>
    </row>
    <row r="784" spans="1:21" hidden="1">
      <c r="A784" s="7"/>
      <c r="B784" s="7"/>
      <c r="C784" s="7"/>
      <c r="D784" s="31"/>
      <c r="E784" s="116" t="s">
        <v>61</v>
      </c>
      <c r="F784" s="113"/>
      <c r="G784" s="120"/>
      <c r="H784" s="113"/>
      <c r="I784" s="33"/>
      <c r="J784" s="33"/>
      <c r="K784" s="33"/>
      <c r="L784" s="33"/>
      <c r="M784" s="33"/>
      <c r="N784" s="34"/>
      <c r="O784" s="34"/>
      <c r="P784" s="34"/>
      <c r="Q784" s="32"/>
      <c r="R784" s="7"/>
      <c r="S784" s="7"/>
      <c r="T784" s="7"/>
      <c r="U784" s="7"/>
    </row>
    <row r="785" spans="1:21" hidden="1">
      <c r="A785" s="7"/>
      <c r="B785" s="7"/>
      <c r="C785" s="7"/>
      <c r="D785" s="31"/>
      <c r="E785" s="116" t="s">
        <v>63</v>
      </c>
      <c r="F785" s="113"/>
      <c r="G785" s="120"/>
      <c r="H785" s="113"/>
      <c r="I785" s="33"/>
      <c r="J785" s="33"/>
      <c r="K785" s="33"/>
      <c r="L785" s="33"/>
      <c r="M785" s="33"/>
      <c r="N785" s="34"/>
      <c r="O785" s="34"/>
      <c r="P785" s="34"/>
      <c r="Q785" s="32"/>
      <c r="R785" s="7"/>
      <c r="S785" s="7"/>
      <c r="T785" s="7"/>
      <c r="U785" s="7"/>
    </row>
    <row r="786" spans="1:21" hidden="1">
      <c r="A786" s="7"/>
      <c r="B786" s="7"/>
      <c r="C786" s="7"/>
      <c r="D786" s="31"/>
      <c r="E786" s="116" t="s">
        <v>68</v>
      </c>
      <c r="F786" s="113"/>
      <c r="G786" s="120"/>
      <c r="H786" s="113"/>
      <c r="I786" s="33"/>
      <c r="J786" s="33"/>
      <c r="K786" s="33"/>
      <c r="L786" s="33"/>
      <c r="M786" s="33"/>
      <c r="N786" s="34"/>
      <c r="O786" s="34"/>
      <c r="P786" s="34"/>
      <c r="Q786" s="32"/>
      <c r="R786" s="7"/>
      <c r="S786" s="7"/>
      <c r="T786" s="7"/>
      <c r="U786" s="7"/>
    </row>
    <row r="787" spans="1:21" hidden="1">
      <c r="A787" s="7"/>
      <c r="B787" s="7"/>
      <c r="C787" s="7"/>
      <c r="D787" s="31"/>
      <c r="E787" s="116" t="s">
        <v>57</v>
      </c>
      <c r="F787" s="113"/>
      <c r="G787" s="120"/>
      <c r="H787" s="113"/>
      <c r="I787" s="33"/>
      <c r="J787" s="33"/>
      <c r="K787" s="33"/>
      <c r="L787" s="33"/>
      <c r="M787" s="33"/>
      <c r="N787" s="34"/>
      <c r="O787" s="34"/>
      <c r="P787" s="34"/>
      <c r="Q787" s="32"/>
      <c r="R787" s="7"/>
      <c r="S787" s="7"/>
      <c r="T787" s="7"/>
      <c r="U787" s="7"/>
    </row>
    <row r="788" spans="1:21" hidden="1">
      <c r="A788" s="7"/>
      <c r="B788" s="7"/>
      <c r="C788" s="7"/>
      <c r="D788" s="31"/>
      <c r="E788" s="116" t="s">
        <v>75</v>
      </c>
      <c r="F788" s="113"/>
      <c r="G788" s="120"/>
      <c r="H788" s="113"/>
      <c r="I788" s="33"/>
      <c r="J788" s="33"/>
      <c r="K788" s="33"/>
      <c r="L788" s="33"/>
      <c r="M788" s="33"/>
      <c r="N788" s="34"/>
      <c r="O788" s="34"/>
      <c r="P788" s="34"/>
      <c r="Q788" s="32"/>
      <c r="R788" s="7"/>
      <c r="S788" s="7"/>
      <c r="T788" s="7"/>
      <c r="U788" s="7"/>
    </row>
    <row r="789" spans="1:21" hidden="1">
      <c r="A789" s="7"/>
      <c r="B789" s="7"/>
      <c r="C789" s="7"/>
      <c r="D789" s="31"/>
      <c r="E789" s="116" t="s">
        <v>56</v>
      </c>
      <c r="F789" s="113"/>
      <c r="G789" s="120"/>
      <c r="H789" s="113"/>
      <c r="I789" s="33"/>
      <c r="J789" s="33"/>
      <c r="K789" s="33"/>
      <c r="L789" s="33"/>
      <c r="M789" s="33"/>
      <c r="N789" s="34"/>
      <c r="O789" s="34"/>
      <c r="P789" s="34"/>
      <c r="Q789" s="32"/>
      <c r="R789" s="7"/>
      <c r="S789" s="7"/>
      <c r="T789" s="7"/>
      <c r="U789" s="7"/>
    </row>
    <row r="790" spans="1:21" hidden="1">
      <c r="A790" s="7"/>
      <c r="B790" s="7"/>
      <c r="C790" s="7"/>
      <c r="D790" s="31"/>
      <c r="E790" s="116" t="s">
        <v>73</v>
      </c>
      <c r="F790" s="113"/>
      <c r="G790" s="120"/>
      <c r="H790" s="113"/>
      <c r="I790" s="33"/>
      <c r="J790" s="33"/>
      <c r="K790" s="33"/>
      <c r="L790" s="33"/>
      <c r="M790" s="33"/>
      <c r="N790" s="34"/>
      <c r="O790" s="34"/>
      <c r="P790" s="34"/>
      <c r="Q790" s="32"/>
      <c r="R790" s="7"/>
      <c r="S790" s="7"/>
      <c r="T790" s="7"/>
      <c r="U790" s="7"/>
    </row>
    <row r="791" spans="1:21" hidden="1">
      <c r="A791" s="7"/>
      <c r="B791" s="7"/>
      <c r="C791" s="7"/>
      <c r="D791" s="31"/>
      <c r="E791" s="116" t="s">
        <v>70</v>
      </c>
      <c r="F791" s="113"/>
      <c r="G791" s="120"/>
      <c r="H791" s="113"/>
      <c r="I791" s="33"/>
      <c r="J791" s="33"/>
      <c r="K791" s="33"/>
      <c r="L791" s="33"/>
      <c r="M791" s="33"/>
      <c r="N791" s="34"/>
      <c r="O791" s="34"/>
      <c r="P791" s="34"/>
      <c r="Q791" s="32"/>
      <c r="R791" s="7"/>
      <c r="S791" s="7"/>
      <c r="T791" s="7"/>
      <c r="U791" s="7"/>
    </row>
    <row r="792" spans="1:21" hidden="1">
      <c r="A792" s="7"/>
      <c r="B792" s="7"/>
      <c r="C792" s="7"/>
      <c r="D792" s="31"/>
      <c r="E792" s="116" t="s">
        <v>30</v>
      </c>
      <c r="F792" s="113"/>
      <c r="G792" s="120"/>
      <c r="H792" s="113"/>
      <c r="I792" s="33"/>
      <c r="J792" s="33"/>
      <c r="K792" s="33"/>
      <c r="L792" s="33"/>
      <c r="M792" s="33"/>
      <c r="N792" s="34"/>
      <c r="O792" s="34"/>
      <c r="P792" s="34"/>
      <c r="Q792" s="32"/>
      <c r="R792" s="7"/>
      <c r="S792" s="7"/>
      <c r="T792" s="7"/>
      <c r="U792" s="7"/>
    </row>
    <row r="793" spans="1:21" hidden="1">
      <c r="A793" s="7"/>
      <c r="B793" s="7"/>
      <c r="C793" s="7"/>
      <c r="D793" s="31"/>
      <c r="E793" s="116" t="s">
        <v>71</v>
      </c>
      <c r="F793" s="113"/>
      <c r="G793" s="120"/>
      <c r="H793" s="113"/>
      <c r="I793" s="33"/>
      <c r="J793" s="33"/>
      <c r="K793" s="33"/>
      <c r="L793" s="33"/>
      <c r="M793" s="33"/>
      <c r="N793" s="34"/>
      <c r="O793" s="34"/>
      <c r="P793" s="34"/>
      <c r="Q793" s="32"/>
      <c r="R793" s="7"/>
      <c r="S793" s="7"/>
      <c r="T793" s="7"/>
      <c r="U793" s="7"/>
    </row>
    <row r="794" spans="1:21" hidden="1">
      <c r="A794" s="7"/>
      <c r="B794" s="7"/>
      <c r="C794" s="7"/>
      <c r="D794" s="31"/>
      <c r="E794" s="116" t="s">
        <v>62</v>
      </c>
      <c r="F794" s="113"/>
      <c r="G794" s="120"/>
      <c r="H794" s="113"/>
      <c r="I794" s="33"/>
      <c r="J794" s="33"/>
      <c r="K794" s="33"/>
      <c r="L794" s="33"/>
      <c r="M794" s="33"/>
      <c r="N794" s="34"/>
      <c r="O794" s="34"/>
      <c r="P794" s="34"/>
      <c r="Q794" s="32"/>
      <c r="R794" s="7"/>
      <c r="S794" s="7"/>
      <c r="T794" s="7"/>
      <c r="U794" s="7"/>
    </row>
    <row r="795" spans="1:21" hidden="1">
      <c r="A795" s="7"/>
      <c r="B795" s="7"/>
      <c r="C795" s="7"/>
      <c r="D795" s="31"/>
      <c r="E795" s="116" t="s">
        <v>76</v>
      </c>
      <c r="F795" s="113"/>
      <c r="G795" s="120"/>
      <c r="H795" s="113"/>
      <c r="I795" s="33"/>
      <c r="J795" s="33"/>
      <c r="K795" s="33"/>
      <c r="L795" s="33"/>
      <c r="M795" s="33"/>
      <c r="N795" s="34"/>
      <c r="O795" s="34"/>
      <c r="P795" s="34"/>
      <c r="Q795" s="32"/>
      <c r="R795" s="7"/>
      <c r="S795" s="7"/>
      <c r="T795" s="7"/>
      <c r="U795" s="7"/>
    </row>
    <row r="796" spans="1:21" hidden="1">
      <c r="A796" s="7"/>
      <c r="B796" s="7"/>
      <c r="C796" s="7"/>
      <c r="D796" s="31"/>
      <c r="E796" s="116" t="s">
        <v>59</v>
      </c>
      <c r="F796" s="113"/>
      <c r="G796" s="120"/>
      <c r="H796" s="113"/>
      <c r="I796" s="33"/>
      <c r="J796" s="33"/>
      <c r="K796" s="33"/>
      <c r="L796" s="33"/>
      <c r="M796" s="33"/>
      <c r="N796" s="34"/>
      <c r="O796" s="34"/>
      <c r="P796" s="34"/>
      <c r="Q796" s="32"/>
      <c r="R796" s="7"/>
      <c r="S796" s="7"/>
      <c r="T796" s="7"/>
      <c r="U796" s="7"/>
    </row>
    <row r="797" spans="1:21" hidden="1">
      <c r="A797" s="7"/>
      <c r="B797" s="7"/>
      <c r="C797" s="7"/>
      <c r="D797" s="31"/>
      <c r="E797" s="116" t="s">
        <v>58</v>
      </c>
      <c r="F797" s="113"/>
      <c r="G797" s="120"/>
      <c r="H797" s="113"/>
      <c r="I797" s="33"/>
      <c r="J797" s="33"/>
      <c r="K797" s="33"/>
      <c r="L797" s="33"/>
      <c r="M797" s="33"/>
      <c r="N797" s="34"/>
      <c r="O797" s="34"/>
      <c r="P797" s="34"/>
      <c r="Q797" s="32"/>
      <c r="R797" s="7"/>
      <c r="S797" s="7"/>
      <c r="T797" s="7"/>
      <c r="U797" s="7"/>
    </row>
    <row r="798" spans="1:21" hidden="1">
      <c r="A798" s="7"/>
      <c r="B798" s="7"/>
      <c r="C798" s="7"/>
      <c r="D798" s="31"/>
      <c r="E798" s="116" t="s">
        <v>69</v>
      </c>
      <c r="F798" s="113"/>
      <c r="G798" s="120"/>
      <c r="H798" s="113"/>
      <c r="I798" s="33"/>
      <c r="J798" s="33"/>
      <c r="K798" s="33"/>
      <c r="L798" s="33"/>
      <c r="M798" s="33"/>
      <c r="N798" s="34"/>
      <c r="O798" s="34"/>
      <c r="P798" s="34"/>
      <c r="Q798" s="32"/>
      <c r="R798" s="7"/>
      <c r="S798" s="7"/>
      <c r="T798" s="7"/>
      <c r="U798" s="7"/>
    </row>
    <row r="799" spans="1:21" hidden="1">
      <c r="A799" s="7"/>
      <c r="B799" s="7"/>
      <c r="C799" s="7"/>
      <c r="D799" s="31"/>
      <c r="E799" s="116" t="s">
        <v>67</v>
      </c>
      <c r="F799" s="113"/>
      <c r="G799" s="120"/>
      <c r="H799" s="113"/>
      <c r="I799" s="33"/>
      <c r="J799" s="33"/>
      <c r="K799" s="33"/>
      <c r="L799" s="33"/>
      <c r="M799" s="33"/>
      <c r="N799" s="34"/>
      <c r="O799" s="34"/>
      <c r="P799" s="34"/>
      <c r="Q799" s="32"/>
      <c r="R799" s="7"/>
      <c r="S799" s="7"/>
      <c r="T799" s="7"/>
      <c r="U799" s="7"/>
    </row>
    <row r="800" spans="1:21">
      <c r="A800" s="8" t="s">
        <v>25</v>
      </c>
      <c r="B800" s="8" t="s">
        <v>579</v>
      </c>
      <c r="C800" s="8" t="s">
        <v>581</v>
      </c>
      <c r="D800" s="31" t="s">
        <v>383</v>
      </c>
      <c r="E800" s="210" t="s">
        <v>384</v>
      </c>
      <c r="F800" s="34"/>
      <c r="G800" s="114"/>
      <c r="H800" s="34"/>
      <c r="I800" s="33" t="s">
        <v>83</v>
      </c>
      <c r="J800" s="33">
        <v>3</v>
      </c>
      <c r="K800" s="33">
        <v>2</v>
      </c>
      <c r="L800" s="33">
        <v>3</v>
      </c>
      <c r="M800" s="33">
        <v>5</v>
      </c>
      <c r="N800" s="34" t="s">
        <v>80</v>
      </c>
      <c r="O800" s="34">
        <v>43</v>
      </c>
      <c r="P800" s="34" t="s">
        <v>87</v>
      </c>
      <c r="Q800" s="12">
        <f>O800*J800</f>
        <v>129</v>
      </c>
      <c r="R800" s="13">
        <f>Q800/18</f>
        <v>7.166666666666667</v>
      </c>
      <c r="S800" s="14">
        <f>R800</f>
        <v>7.166666666666667</v>
      </c>
      <c r="T800" s="13">
        <v>0</v>
      </c>
      <c r="U800" s="13">
        <f>S800+T800</f>
        <v>7.166666666666667</v>
      </c>
    </row>
    <row r="801" spans="1:21">
      <c r="A801" s="7"/>
      <c r="B801" s="7"/>
      <c r="C801" s="7"/>
      <c r="D801" s="31"/>
      <c r="E801" s="210" t="s">
        <v>176</v>
      </c>
      <c r="F801" s="113">
        <v>100</v>
      </c>
      <c r="G801" s="97">
        <v>1.5</v>
      </c>
      <c r="H801" s="120">
        <f>SUM(G801*F801)/100</f>
        <v>1.5</v>
      </c>
      <c r="I801" s="33"/>
      <c r="J801" s="33"/>
      <c r="K801" s="33"/>
      <c r="L801" s="33"/>
      <c r="M801" s="33"/>
      <c r="N801" s="34"/>
      <c r="O801" s="34"/>
      <c r="P801" s="34"/>
      <c r="Q801" s="32"/>
      <c r="R801" s="7"/>
      <c r="S801" s="7"/>
      <c r="T801" s="7"/>
      <c r="U801" s="7"/>
    </row>
    <row r="802" spans="1:21">
      <c r="A802" s="8" t="s">
        <v>25</v>
      </c>
      <c r="B802" s="8" t="s">
        <v>579</v>
      </c>
      <c r="C802" s="8" t="s">
        <v>581</v>
      </c>
      <c r="D802" s="31" t="s">
        <v>385</v>
      </c>
      <c r="E802" s="210" t="s">
        <v>291</v>
      </c>
      <c r="F802" s="34"/>
      <c r="G802" s="114"/>
      <c r="H802" s="34"/>
      <c r="I802" s="33" t="s">
        <v>83</v>
      </c>
      <c r="J802" s="33">
        <v>3</v>
      </c>
      <c r="K802" s="33">
        <v>2</v>
      </c>
      <c r="L802" s="33">
        <v>3</v>
      </c>
      <c r="M802" s="33">
        <v>5</v>
      </c>
      <c r="N802" s="34" t="s">
        <v>80</v>
      </c>
      <c r="O802" s="34">
        <v>40</v>
      </c>
      <c r="P802" s="34" t="s">
        <v>87</v>
      </c>
      <c r="Q802" s="12">
        <f>O802*J802</f>
        <v>120</v>
      </c>
      <c r="R802" s="13">
        <f>Q802/18</f>
        <v>6.666666666666667</v>
      </c>
      <c r="S802" s="14">
        <f>R802</f>
        <v>6.666666666666667</v>
      </c>
      <c r="T802" s="13">
        <v>0</v>
      </c>
      <c r="U802" s="13">
        <f>S802+T802</f>
        <v>6.666666666666667</v>
      </c>
    </row>
    <row r="803" spans="1:21">
      <c r="A803" s="7"/>
      <c r="B803" s="7"/>
      <c r="C803" s="7"/>
      <c r="D803" s="31"/>
      <c r="E803" s="210" t="s">
        <v>77</v>
      </c>
      <c r="F803" s="113">
        <v>100</v>
      </c>
      <c r="G803" s="97">
        <v>1.5</v>
      </c>
      <c r="H803" s="120">
        <f>SUM(G803*F803)/100</f>
        <v>1.5</v>
      </c>
      <c r="I803" s="33"/>
      <c r="J803" s="33"/>
      <c r="K803" s="33"/>
      <c r="L803" s="33"/>
      <c r="M803" s="33"/>
      <c r="N803" s="34"/>
      <c r="O803" s="34"/>
      <c r="P803" s="34"/>
      <c r="Q803" s="32"/>
      <c r="R803" s="7"/>
      <c r="S803" s="7"/>
      <c r="T803" s="7"/>
      <c r="U803" s="7"/>
    </row>
    <row r="804" spans="1:21">
      <c r="A804" s="105" t="s">
        <v>25</v>
      </c>
      <c r="B804" s="105" t="s">
        <v>579</v>
      </c>
      <c r="C804" s="105" t="s">
        <v>581</v>
      </c>
      <c r="D804" s="106" t="s">
        <v>81</v>
      </c>
      <c r="E804" s="262" t="s">
        <v>82</v>
      </c>
      <c r="F804" s="34"/>
      <c r="G804" s="615">
        <v>1.5</v>
      </c>
      <c r="H804" s="34"/>
      <c r="I804" s="33" t="s">
        <v>83</v>
      </c>
      <c r="J804" s="33">
        <v>3</v>
      </c>
      <c r="K804" s="33">
        <v>2</v>
      </c>
      <c r="L804" s="33">
        <v>3</v>
      </c>
      <c r="M804" s="33">
        <v>5</v>
      </c>
      <c r="N804" s="34" t="s">
        <v>80</v>
      </c>
      <c r="O804" s="34">
        <v>47</v>
      </c>
      <c r="P804" s="34" t="s">
        <v>87</v>
      </c>
      <c r="Q804" s="12">
        <f>O804*J804</f>
        <v>141</v>
      </c>
      <c r="R804" s="13">
        <f>Q804/18</f>
        <v>7.833333333333333</v>
      </c>
      <c r="S804" s="14">
        <f>R804</f>
        <v>7.833333333333333</v>
      </c>
      <c r="T804" s="13">
        <v>0</v>
      </c>
      <c r="U804" s="13">
        <f>S804+T804</f>
        <v>7.833333333333333</v>
      </c>
    </row>
    <row r="805" spans="1:21">
      <c r="A805" s="104"/>
      <c r="B805" s="104"/>
      <c r="C805" s="104"/>
      <c r="D805" s="106"/>
      <c r="E805" s="262" t="s">
        <v>61</v>
      </c>
      <c r="F805" s="113">
        <v>50</v>
      </c>
      <c r="G805" s="615"/>
      <c r="H805" s="113">
        <f>SUM(G804*F805)/100</f>
        <v>0.75</v>
      </c>
      <c r="I805" s="33"/>
      <c r="J805" s="33"/>
      <c r="K805" s="33"/>
      <c r="L805" s="33"/>
      <c r="M805" s="33"/>
      <c r="N805" s="34"/>
      <c r="O805" s="34"/>
      <c r="P805" s="34"/>
      <c r="Q805" s="32"/>
      <c r="R805" s="7"/>
      <c r="S805" s="7"/>
      <c r="T805" s="7"/>
      <c r="U805" s="7"/>
    </row>
    <row r="806" spans="1:21">
      <c r="A806" s="104"/>
      <c r="B806" s="104"/>
      <c r="C806" s="104"/>
      <c r="D806" s="106"/>
      <c r="E806" s="262" t="s">
        <v>63</v>
      </c>
      <c r="F806" s="113">
        <v>50</v>
      </c>
      <c r="G806" s="615"/>
      <c r="H806" s="120">
        <f>SUM(G804*F806)/100</f>
        <v>0.75</v>
      </c>
      <c r="I806" s="33"/>
      <c r="J806" s="33"/>
      <c r="K806" s="33"/>
      <c r="L806" s="33"/>
      <c r="M806" s="33"/>
      <c r="N806" s="34"/>
      <c r="O806" s="34"/>
      <c r="P806" s="34"/>
      <c r="Q806" s="32"/>
      <c r="R806" s="7"/>
      <c r="S806" s="7"/>
      <c r="T806" s="7"/>
      <c r="U806" s="7"/>
    </row>
    <row r="807" spans="1:21">
      <c r="A807" s="105" t="s">
        <v>25</v>
      </c>
      <c r="B807" s="105" t="s">
        <v>579</v>
      </c>
      <c r="C807" s="105" t="s">
        <v>581</v>
      </c>
      <c r="D807" s="106" t="s">
        <v>81</v>
      </c>
      <c r="E807" s="262" t="s">
        <v>82</v>
      </c>
      <c r="F807" s="34"/>
      <c r="G807" s="615"/>
      <c r="H807" s="34"/>
      <c r="I807" s="33" t="s">
        <v>83</v>
      </c>
      <c r="J807" s="33">
        <v>3</v>
      </c>
      <c r="K807" s="33">
        <v>2</v>
      </c>
      <c r="L807" s="33">
        <v>3</v>
      </c>
      <c r="M807" s="33">
        <v>5</v>
      </c>
      <c r="N807" s="34" t="s">
        <v>43</v>
      </c>
      <c r="O807" s="34">
        <v>44</v>
      </c>
      <c r="P807" s="34" t="s">
        <v>87</v>
      </c>
      <c r="Q807" s="12">
        <f>O807*J807</f>
        <v>132</v>
      </c>
      <c r="R807" s="13">
        <f>Q807/18</f>
        <v>7.333333333333333</v>
      </c>
      <c r="S807" s="14">
        <f>R807</f>
        <v>7.333333333333333</v>
      </c>
      <c r="T807" s="13">
        <v>0</v>
      </c>
      <c r="U807" s="13">
        <f>S807+T807</f>
        <v>7.333333333333333</v>
      </c>
    </row>
    <row r="808" spans="1:21">
      <c r="A808" s="104"/>
      <c r="B808" s="104"/>
      <c r="C808" s="104"/>
      <c r="D808" s="106"/>
      <c r="E808" s="262" t="s">
        <v>61</v>
      </c>
      <c r="F808" s="113"/>
      <c r="G808" s="615"/>
      <c r="H808" s="113"/>
      <c r="I808" s="33"/>
      <c r="J808" s="33"/>
      <c r="K808" s="33"/>
      <c r="L808" s="33"/>
      <c r="M808" s="33"/>
      <c r="N808" s="34"/>
      <c r="O808" s="34"/>
      <c r="P808" s="34"/>
      <c r="Q808" s="32"/>
      <c r="R808" s="7"/>
      <c r="S808" s="7"/>
      <c r="T808" s="7"/>
      <c r="U808" s="7"/>
    </row>
    <row r="809" spans="1:21">
      <c r="A809" s="104"/>
      <c r="B809" s="104"/>
      <c r="C809" s="104"/>
      <c r="D809" s="106"/>
      <c r="E809" s="262" t="s">
        <v>63</v>
      </c>
      <c r="F809" s="113"/>
      <c r="G809" s="615"/>
      <c r="H809" s="113"/>
      <c r="I809" s="33"/>
      <c r="J809" s="33"/>
      <c r="K809" s="33"/>
      <c r="L809" s="33"/>
      <c r="M809" s="33"/>
      <c r="N809" s="34"/>
      <c r="O809" s="34"/>
      <c r="P809" s="34"/>
      <c r="Q809" s="32"/>
      <c r="R809" s="7"/>
      <c r="S809" s="7"/>
      <c r="T809" s="7"/>
      <c r="U809" s="7"/>
    </row>
    <row r="810" spans="1:21">
      <c r="A810" s="8" t="s">
        <v>25</v>
      </c>
      <c r="B810" s="8" t="s">
        <v>579</v>
      </c>
      <c r="C810" s="8" t="s">
        <v>581</v>
      </c>
      <c r="D810" s="287" t="s">
        <v>85</v>
      </c>
      <c r="E810" s="268" t="s">
        <v>86</v>
      </c>
      <c r="F810" s="34"/>
      <c r="G810" s="114"/>
      <c r="H810" s="34"/>
      <c r="I810" s="33" t="s">
        <v>23</v>
      </c>
      <c r="J810" s="33">
        <v>3</v>
      </c>
      <c r="K810" s="33">
        <v>3</v>
      </c>
      <c r="L810" s="33">
        <v>0</v>
      </c>
      <c r="M810" s="33">
        <v>6</v>
      </c>
      <c r="N810" s="34" t="s">
        <v>80</v>
      </c>
      <c r="O810" s="34">
        <v>197</v>
      </c>
      <c r="P810" s="34" t="s">
        <v>87</v>
      </c>
      <c r="Q810" s="12">
        <f>O810*J810</f>
        <v>591</v>
      </c>
      <c r="R810" s="13">
        <f>Q810/18</f>
        <v>32.833333333333336</v>
      </c>
      <c r="S810" s="14">
        <f>R810</f>
        <v>32.833333333333336</v>
      </c>
      <c r="T810" s="13">
        <v>0</v>
      </c>
      <c r="U810" s="13">
        <f>S810+T810</f>
        <v>32.833333333333336</v>
      </c>
    </row>
    <row r="811" spans="1:21">
      <c r="A811" s="7"/>
      <c r="B811" s="7"/>
      <c r="C811" s="7"/>
      <c r="D811" s="287"/>
      <c r="E811" s="268" t="s">
        <v>58</v>
      </c>
      <c r="F811" s="113">
        <v>100</v>
      </c>
      <c r="G811" s="120">
        <v>1</v>
      </c>
      <c r="H811" s="120">
        <f>SUM(G811*F811)/100</f>
        <v>1</v>
      </c>
      <c r="I811" s="33"/>
      <c r="J811" s="33"/>
      <c r="K811" s="33"/>
      <c r="L811" s="33"/>
      <c r="M811" s="33"/>
      <c r="N811" s="34"/>
      <c r="O811" s="34"/>
      <c r="P811" s="34"/>
      <c r="Q811" s="32"/>
      <c r="R811" s="7"/>
      <c r="S811" s="7"/>
      <c r="T811" s="7"/>
      <c r="U811" s="7"/>
    </row>
    <row r="812" spans="1:21">
      <c r="A812" s="8" t="s">
        <v>25</v>
      </c>
      <c r="B812" s="8" t="s">
        <v>579</v>
      </c>
      <c r="C812" s="8" t="s">
        <v>581</v>
      </c>
      <c r="D812" s="31" t="s">
        <v>90</v>
      </c>
      <c r="E812" s="210" t="s">
        <v>91</v>
      </c>
      <c r="F812" s="34"/>
      <c r="G812" s="114"/>
      <c r="H812" s="34"/>
      <c r="I812" s="33" t="s">
        <v>83</v>
      </c>
      <c r="J812" s="33">
        <v>3</v>
      </c>
      <c r="K812" s="33">
        <v>2</v>
      </c>
      <c r="L812" s="33">
        <v>3</v>
      </c>
      <c r="M812" s="33">
        <v>5</v>
      </c>
      <c r="N812" s="34" t="s">
        <v>80</v>
      </c>
      <c r="O812" s="34">
        <v>57</v>
      </c>
      <c r="P812" s="34" t="s">
        <v>87</v>
      </c>
      <c r="Q812" s="12">
        <f>O812*J812</f>
        <v>171</v>
      </c>
      <c r="R812" s="13">
        <f>Q812/18</f>
        <v>9.5</v>
      </c>
      <c r="S812" s="14">
        <f>R812</f>
        <v>9.5</v>
      </c>
      <c r="T812" s="13">
        <v>0</v>
      </c>
      <c r="U812" s="13">
        <f>S812+T812</f>
        <v>9.5</v>
      </c>
    </row>
    <row r="813" spans="1:21">
      <c r="A813" s="7"/>
      <c r="B813" s="7"/>
      <c r="C813" s="7"/>
      <c r="D813" s="31"/>
      <c r="E813" s="210" t="s">
        <v>67</v>
      </c>
      <c r="F813" s="113">
        <v>100</v>
      </c>
      <c r="G813" s="97">
        <v>1.5</v>
      </c>
      <c r="H813" s="120">
        <f>SUM(G813*F813)/100</f>
        <v>1.5</v>
      </c>
      <c r="I813" s="33"/>
      <c r="J813" s="33"/>
      <c r="K813" s="33"/>
      <c r="L813" s="33"/>
      <c r="M813" s="33"/>
      <c r="N813" s="34"/>
      <c r="O813" s="34"/>
      <c r="P813" s="34"/>
      <c r="Q813" s="32"/>
      <c r="R813" s="7"/>
      <c r="S813" s="7"/>
      <c r="T813" s="7"/>
      <c r="U813" s="7"/>
    </row>
    <row r="814" spans="1:21">
      <c r="A814" s="8" t="s">
        <v>25</v>
      </c>
      <c r="B814" s="8" t="s">
        <v>579</v>
      </c>
      <c r="C814" s="8" t="s">
        <v>581</v>
      </c>
      <c r="D814" s="31" t="s">
        <v>92</v>
      </c>
      <c r="E814" s="265" t="s">
        <v>93</v>
      </c>
      <c r="F814" s="34"/>
      <c r="G814" s="114"/>
      <c r="H814" s="34"/>
      <c r="I814" s="33" t="s">
        <v>83</v>
      </c>
      <c r="J814" s="33">
        <v>3</v>
      </c>
      <c r="K814" s="33">
        <v>2</v>
      </c>
      <c r="L814" s="33">
        <v>3</v>
      </c>
      <c r="M814" s="33">
        <v>5</v>
      </c>
      <c r="N814" s="34" t="s">
        <v>80</v>
      </c>
      <c r="O814" s="34">
        <v>57</v>
      </c>
      <c r="P814" s="34" t="s">
        <v>87</v>
      </c>
      <c r="Q814" s="12">
        <f>O814*J814</f>
        <v>171</v>
      </c>
      <c r="R814" s="13">
        <f>Q814/18</f>
        <v>9.5</v>
      </c>
      <c r="S814" s="14">
        <f>R814</f>
        <v>9.5</v>
      </c>
      <c r="T814" s="13">
        <v>0</v>
      </c>
      <c r="U814" s="13">
        <f>S814+T814</f>
        <v>9.5</v>
      </c>
    </row>
    <row r="815" spans="1:21">
      <c r="A815" s="7"/>
      <c r="B815" s="7"/>
      <c r="C815" s="7"/>
      <c r="D815" s="31"/>
      <c r="E815" s="265" t="s">
        <v>64</v>
      </c>
      <c r="F815" s="113">
        <v>100</v>
      </c>
      <c r="G815" s="97">
        <v>1.5</v>
      </c>
      <c r="H815" s="120">
        <f>SUM(G815*F815)/100</f>
        <v>1.5</v>
      </c>
      <c r="I815" s="33"/>
      <c r="J815" s="33"/>
      <c r="K815" s="33"/>
      <c r="L815" s="33"/>
      <c r="M815" s="33"/>
      <c r="N815" s="34"/>
      <c r="O815" s="34"/>
      <c r="P815" s="34"/>
      <c r="Q815" s="32"/>
      <c r="R815" s="7"/>
      <c r="S815" s="7"/>
      <c r="T815" s="7"/>
      <c r="U815" s="7"/>
    </row>
    <row r="816" spans="1:21">
      <c r="A816" s="8" t="s">
        <v>25</v>
      </c>
      <c r="B816" s="8" t="s">
        <v>579</v>
      </c>
      <c r="C816" s="8" t="s">
        <v>581</v>
      </c>
      <c r="D816" s="31" t="s">
        <v>94</v>
      </c>
      <c r="E816" s="210" t="s">
        <v>95</v>
      </c>
      <c r="F816" s="34"/>
      <c r="G816" s="114"/>
      <c r="H816" s="34"/>
      <c r="I816" s="33" t="s">
        <v>83</v>
      </c>
      <c r="J816" s="33">
        <v>3</v>
      </c>
      <c r="K816" s="33">
        <v>2</v>
      </c>
      <c r="L816" s="33">
        <v>3</v>
      </c>
      <c r="M816" s="33">
        <v>5</v>
      </c>
      <c r="N816" s="34" t="s">
        <v>80</v>
      </c>
      <c r="O816" s="34">
        <v>57</v>
      </c>
      <c r="P816" s="34" t="s">
        <v>87</v>
      </c>
      <c r="Q816" s="12">
        <f>O816*J816</f>
        <v>171</v>
      </c>
      <c r="R816" s="13">
        <f>Q816/18</f>
        <v>9.5</v>
      </c>
      <c r="S816" s="14">
        <f>R816</f>
        <v>9.5</v>
      </c>
      <c r="T816" s="13">
        <v>0</v>
      </c>
      <c r="U816" s="13">
        <f>S816+T816</f>
        <v>9.5</v>
      </c>
    </row>
    <row r="817" spans="1:21">
      <c r="A817" s="7"/>
      <c r="B817" s="7"/>
      <c r="C817" s="7"/>
      <c r="D817" s="31"/>
      <c r="E817" s="210" t="s">
        <v>75</v>
      </c>
      <c r="F817" s="113">
        <v>100</v>
      </c>
      <c r="G817" s="97">
        <v>1.5</v>
      </c>
      <c r="H817" s="120">
        <f>SUM(G817*F817)/100</f>
        <v>1.5</v>
      </c>
      <c r="I817" s="33"/>
      <c r="J817" s="33"/>
      <c r="K817" s="33"/>
      <c r="L817" s="33"/>
      <c r="M817" s="33"/>
      <c r="N817" s="34"/>
      <c r="O817" s="34"/>
      <c r="P817" s="34"/>
      <c r="Q817" s="32"/>
      <c r="R817" s="7"/>
      <c r="S817" s="7"/>
      <c r="T817" s="7"/>
      <c r="U817" s="7"/>
    </row>
    <row r="818" spans="1:21">
      <c r="A818" s="8" t="s">
        <v>25</v>
      </c>
      <c r="B818" s="8" t="s">
        <v>579</v>
      </c>
      <c r="C818" s="8" t="s">
        <v>581</v>
      </c>
      <c r="D818" s="31" t="s">
        <v>96</v>
      </c>
      <c r="E818" s="265" t="s">
        <v>97</v>
      </c>
      <c r="F818" s="34"/>
      <c r="G818" s="615">
        <v>1</v>
      </c>
      <c r="H818" s="34"/>
      <c r="I818" s="33" t="s">
        <v>23</v>
      </c>
      <c r="J818" s="33">
        <v>3</v>
      </c>
      <c r="K818" s="33">
        <v>3</v>
      </c>
      <c r="L818" s="33">
        <v>0</v>
      </c>
      <c r="M818" s="33">
        <v>6</v>
      </c>
      <c r="N818" s="34" t="s">
        <v>80</v>
      </c>
      <c r="O818" s="34">
        <v>268</v>
      </c>
      <c r="P818" s="34" t="s">
        <v>87</v>
      </c>
      <c r="Q818" s="12">
        <f>O818*J818</f>
        <v>804</v>
      </c>
      <c r="R818" s="13">
        <f>Q818/18</f>
        <v>44.666666666666664</v>
      </c>
      <c r="S818" s="14">
        <f>R818</f>
        <v>44.666666666666664</v>
      </c>
      <c r="T818" s="13">
        <v>0</v>
      </c>
      <c r="U818" s="13">
        <f>S818+T818</f>
        <v>44.666666666666664</v>
      </c>
    </row>
    <row r="819" spans="1:21">
      <c r="A819" s="7"/>
      <c r="B819" s="7"/>
      <c r="C819" s="7"/>
      <c r="D819" s="31"/>
      <c r="E819" s="265" t="s">
        <v>98</v>
      </c>
      <c r="F819" s="113">
        <v>25</v>
      </c>
      <c r="G819" s="615"/>
      <c r="H819" s="97">
        <f>SUM(G818*F819)/100</f>
        <v>0.25</v>
      </c>
      <c r="I819" s="33"/>
      <c r="J819" s="33"/>
      <c r="K819" s="33"/>
      <c r="L819" s="33"/>
      <c r="M819" s="33"/>
      <c r="N819" s="34"/>
      <c r="O819" s="34"/>
      <c r="P819" s="34"/>
      <c r="Q819" s="32"/>
      <c r="R819" s="7"/>
      <c r="S819" s="7"/>
      <c r="T819" s="7"/>
      <c r="U819" s="7"/>
    </row>
    <row r="820" spans="1:21">
      <c r="A820" s="7"/>
      <c r="B820" s="7"/>
      <c r="C820" s="7"/>
      <c r="D820" s="31"/>
      <c r="E820" s="265" t="s">
        <v>99</v>
      </c>
      <c r="F820" s="113">
        <v>25</v>
      </c>
      <c r="G820" s="615"/>
      <c r="H820" s="97">
        <f>SUM(G818*F820)/100</f>
        <v>0.25</v>
      </c>
      <c r="I820" s="33"/>
      <c r="J820" s="33"/>
      <c r="K820" s="33"/>
      <c r="L820" s="33"/>
      <c r="M820" s="33"/>
      <c r="N820" s="34"/>
      <c r="O820" s="34"/>
      <c r="P820" s="34"/>
      <c r="Q820" s="32"/>
      <c r="R820" s="7"/>
      <c r="S820" s="7"/>
      <c r="T820" s="7"/>
      <c r="U820" s="7"/>
    </row>
    <row r="821" spans="1:21">
      <c r="A821" s="7"/>
      <c r="B821" s="7"/>
      <c r="C821" s="7"/>
      <c r="D821" s="31"/>
      <c r="E821" s="282" t="s">
        <v>54</v>
      </c>
      <c r="F821" s="113">
        <v>25</v>
      </c>
      <c r="G821" s="615"/>
      <c r="H821" s="97">
        <f>SUM(G818*F821)/100</f>
        <v>0.25</v>
      </c>
      <c r="I821" s="33"/>
      <c r="J821" s="33"/>
      <c r="K821" s="33"/>
      <c r="L821" s="33"/>
      <c r="M821" s="33"/>
      <c r="N821" s="34"/>
      <c r="O821" s="34"/>
      <c r="P821" s="34"/>
      <c r="Q821" s="32"/>
      <c r="R821" s="7"/>
      <c r="S821" s="7"/>
      <c r="T821" s="7"/>
      <c r="U821" s="7"/>
    </row>
    <row r="822" spans="1:21">
      <c r="A822" s="7"/>
      <c r="B822" s="7"/>
      <c r="C822" s="7"/>
      <c r="D822" s="31"/>
      <c r="E822" s="280" t="s">
        <v>71</v>
      </c>
      <c r="F822" s="113">
        <v>25</v>
      </c>
      <c r="G822" s="615"/>
      <c r="H822" s="97">
        <f>SUM(G818*F822)/100</f>
        <v>0.25</v>
      </c>
      <c r="I822" s="33"/>
      <c r="J822" s="33"/>
      <c r="K822" s="33"/>
      <c r="L822" s="33"/>
      <c r="M822" s="33"/>
      <c r="N822" s="34"/>
      <c r="O822" s="34"/>
      <c r="P822" s="34"/>
      <c r="Q822" s="32"/>
      <c r="R822" s="7"/>
      <c r="S822" s="7"/>
      <c r="T822" s="7"/>
      <c r="U822" s="7"/>
    </row>
    <row r="823" spans="1:21">
      <c r="A823" s="8" t="s">
        <v>25</v>
      </c>
      <c r="B823" s="8" t="s">
        <v>579</v>
      </c>
      <c r="C823" s="8" t="s">
        <v>581</v>
      </c>
      <c r="D823" s="31" t="s">
        <v>386</v>
      </c>
      <c r="E823" s="210" t="s">
        <v>293</v>
      </c>
      <c r="F823" s="34"/>
      <c r="G823" s="615">
        <v>0.25</v>
      </c>
      <c r="H823" s="34"/>
      <c r="I823" s="33" t="s">
        <v>294</v>
      </c>
      <c r="J823" s="33">
        <v>1</v>
      </c>
      <c r="K823" s="33">
        <v>0</v>
      </c>
      <c r="L823" s="33">
        <v>2</v>
      </c>
      <c r="M823" s="33">
        <v>1</v>
      </c>
      <c r="N823" s="34" t="s">
        <v>80</v>
      </c>
      <c r="O823" s="34">
        <v>54</v>
      </c>
      <c r="P823" s="34" t="s">
        <v>87</v>
      </c>
      <c r="Q823" s="12">
        <f>O823*J823</f>
        <v>54</v>
      </c>
      <c r="R823" s="13">
        <f>Q823/18</f>
        <v>3</v>
      </c>
      <c r="S823" s="14">
        <f>R823</f>
        <v>3</v>
      </c>
      <c r="T823" s="13">
        <v>0</v>
      </c>
      <c r="U823" s="13">
        <f>S823+T823</f>
        <v>3</v>
      </c>
    </row>
    <row r="824" spans="1:21">
      <c r="A824" s="7"/>
      <c r="B824" s="7"/>
      <c r="C824" s="7"/>
      <c r="D824" s="31"/>
      <c r="E824" s="210" t="s">
        <v>198</v>
      </c>
      <c r="F824" s="113">
        <v>11.11</v>
      </c>
      <c r="G824" s="615"/>
      <c r="H824" s="97">
        <f>SUM(G823*F824)/100</f>
        <v>2.7774999999999998E-2</v>
      </c>
      <c r="I824" s="33"/>
      <c r="J824" s="33"/>
      <c r="K824" s="33"/>
      <c r="L824" s="33"/>
      <c r="M824" s="33"/>
      <c r="N824" s="34"/>
      <c r="O824" s="34"/>
      <c r="P824" s="34"/>
      <c r="Q824" s="32"/>
      <c r="R824" s="7"/>
      <c r="S824" s="7"/>
      <c r="T824" s="7"/>
      <c r="U824" s="7"/>
    </row>
    <row r="825" spans="1:21">
      <c r="A825" s="7"/>
      <c r="B825" s="7"/>
      <c r="C825" s="7"/>
      <c r="D825" s="31"/>
      <c r="E825" s="210" t="s">
        <v>195</v>
      </c>
      <c r="F825" s="120">
        <v>11.11</v>
      </c>
      <c r="G825" s="615"/>
      <c r="H825" s="97">
        <f>SUM(G823*F825)/100</f>
        <v>2.7774999999999998E-2</v>
      </c>
      <c r="I825" s="33"/>
      <c r="J825" s="33"/>
      <c r="K825" s="33"/>
      <c r="L825" s="33"/>
      <c r="M825" s="33"/>
      <c r="N825" s="34"/>
      <c r="O825" s="34"/>
      <c r="P825" s="34"/>
      <c r="Q825" s="32"/>
      <c r="R825" s="7"/>
      <c r="S825" s="7"/>
      <c r="T825" s="7"/>
      <c r="U825" s="7"/>
    </row>
    <row r="826" spans="1:21">
      <c r="A826" s="7"/>
      <c r="B826" s="7"/>
      <c r="C826" s="7"/>
      <c r="D826" s="31"/>
      <c r="E826" s="210" t="s">
        <v>201</v>
      </c>
      <c r="F826" s="120">
        <v>11.11</v>
      </c>
      <c r="G826" s="615"/>
      <c r="H826" s="97">
        <f>SUM(G823*F826)/100</f>
        <v>2.7774999999999998E-2</v>
      </c>
      <c r="I826" s="33"/>
      <c r="J826" s="33"/>
      <c r="K826" s="33"/>
      <c r="L826" s="33"/>
      <c r="M826" s="33"/>
      <c r="N826" s="34"/>
      <c r="O826" s="34"/>
      <c r="P826" s="34"/>
      <c r="Q826" s="32"/>
      <c r="R826" s="7"/>
      <c r="S826" s="7"/>
      <c r="T826" s="7"/>
      <c r="U826" s="7"/>
    </row>
    <row r="827" spans="1:21">
      <c r="A827" s="7"/>
      <c r="B827" s="7"/>
      <c r="C827" s="7"/>
      <c r="D827" s="31"/>
      <c r="E827" s="210" t="s">
        <v>49</v>
      </c>
      <c r="F827" s="120">
        <v>11.11</v>
      </c>
      <c r="G827" s="615"/>
      <c r="H827" s="97">
        <f>SUM(G823*F827)/100</f>
        <v>2.7774999999999998E-2</v>
      </c>
      <c r="I827" s="33"/>
      <c r="J827" s="33"/>
      <c r="K827" s="33"/>
      <c r="L827" s="33"/>
      <c r="M827" s="33"/>
      <c r="N827" s="34"/>
      <c r="O827" s="34"/>
      <c r="P827" s="34"/>
      <c r="Q827" s="32"/>
      <c r="R827" s="7"/>
      <c r="S827" s="7"/>
      <c r="T827" s="7"/>
      <c r="U827" s="7"/>
    </row>
    <row r="828" spans="1:21">
      <c r="A828" s="7"/>
      <c r="B828" s="7"/>
      <c r="C828" s="7"/>
      <c r="D828" s="31"/>
      <c r="E828" s="265" t="s">
        <v>209</v>
      </c>
      <c r="F828" s="120">
        <v>11.11</v>
      </c>
      <c r="G828" s="615"/>
      <c r="H828" s="97">
        <f>SUM(G823*F828)/100</f>
        <v>2.7774999999999998E-2</v>
      </c>
      <c r="I828" s="33"/>
      <c r="J828" s="33"/>
      <c r="K828" s="33"/>
      <c r="L828" s="33"/>
      <c r="M828" s="33"/>
      <c r="N828" s="34"/>
      <c r="O828" s="34"/>
      <c r="P828" s="34"/>
      <c r="Q828" s="32"/>
      <c r="R828" s="7"/>
      <c r="S828" s="7"/>
      <c r="T828" s="7"/>
      <c r="U828" s="7"/>
    </row>
    <row r="829" spans="1:21">
      <c r="A829" s="7"/>
      <c r="B829" s="7"/>
      <c r="C829" s="7"/>
      <c r="D829" s="31"/>
      <c r="E829" s="265" t="s">
        <v>98</v>
      </c>
      <c r="F829" s="120">
        <v>11.11</v>
      </c>
      <c r="G829" s="615"/>
      <c r="H829" s="97">
        <f>SUM(G823*F829)/100</f>
        <v>2.7774999999999998E-2</v>
      </c>
      <c r="I829" s="33"/>
      <c r="J829" s="33"/>
      <c r="K829" s="33"/>
      <c r="L829" s="33"/>
      <c r="M829" s="33"/>
      <c r="N829" s="34"/>
      <c r="O829" s="34"/>
      <c r="P829" s="34"/>
      <c r="Q829" s="32"/>
      <c r="R829" s="7"/>
      <c r="S829" s="7"/>
      <c r="T829" s="7"/>
      <c r="U829" s="7"/>
    </row>
    <row r="830" spans="1:21">
      <c r="A830" s="7"/>
      <c r="B830" s="7"/>
      <c r="C830" s="7"/>
      <c r="D830" s="31"/>
      <c r="E830" s="265" t="s">
        <v>202</v>
      </c>
      <c r="F830" s="120">
        <v>11.11</v>
      </c>
      <c r="G830" s="615"/>
      <c r="H830" s="97">
        <f>SUM(G823*F830)/100</f>
        <v>2.7774999999999998E-2</v>
      </c>
      <c r="I830" s="33"/>
      <c r="J830" s="33"/>
      <c r="K830" s="33"/>
      <c r="L830" s="33"/>
      <c r="M830" s="33"/>
      <c r="N830" s="34"/>
      <c r="O830" s="34"/>
      <c r="P830" s="34"/>
      <c r="Q830" s="32"/>
      <c r="R830" s="7"/>
      <c r="S830" s="7"/>
      <c r="T830" s="7"/>
      <c r="U830" s="7"/>
    </row>
    <row r="831" spans="1:21">
      <c r="A831" s="7"/>
      <c r="B831" s="7"/>
      <c r="C831" s="7"/>
      <c r="D831" s="31"/>
      <c r="E831" s="265" t="s">
        <v>191</v>
      </c>
      <c r="F831" s="120">
        <v>11.11</v>
      </c>
      <c r="G831" s="615"/>
      <c r="H831" s="97">
        <f>SUM(G823*F831)/100</f>
        <v>2.7774999999999998E-2</v>
      </c>
      <c r="I831" s="33"/>
      <c r="J831" s="33"/>
      <c r="K831" s="33"/>
      <c r="L831" s="33"/>
      <c r="M831" s="33"/>
      <c r="N831" s="34"/>
      <c r="O831" s="34"/>
      <c r="P831" s="34"/>
      <c r="Q831" s="32"/>
      <c r="R831" s="7"/>
      <c r="S831" s="7"/>
      <c r="T831" s="7"/>
      <c r="U831" s="7"/>
    </row>
    <row r="832" spans="1:21">
      <c r="A832" s="7"/>
      <c r="B832" s="7"/>
      <c r="C832" s="7"/>
      <c r="D832" s="31"/>
      <c r="E832" s="210" t="s">
        <v>176</v>
      </c>
      <c r="F832" s="120">
        <v>11.11</v>
      </c>
      <c r="G832" s="615"/>
      <c r="H832" s="97">
        <f>SUM(G823*F832)/100</f>
        <v>2.7774999999999998E-2</v>
      </c>
      <c r="I832" s="33"/>
      <c r="J832" s="33"/>
      <c r="K832" s="33"/>
      <c r="L832" s="33"/>
      <c r="M832" s="33"/>
      <c r="N832" s="34"/>
      <c r="O832" s="34"/>
      <c r="P832" s="34"/>
      <c r="Q832" s="32"/>
      <c r="R832" s="7"/>
      <c r="S832" s="7"/>
      <c r="T832" s="7"/>
      <c r="U832" s="7"/>
    </row>
    <row r="833" spans="1:21">
      <c r="A833" s="8" t="s">
        <v>25</v>
      </c>
      <c r="B833" s="8" t="s">
        <v>579</v>
      </c>
      <c r="C833" s="8" t="s">
        <v>581</v>
      </c>
      <c r="D833" s="31" t="s">
        <v>387</v>
      </c>
      <c r="E833" s="210" t="s">
        <v>304</v>
      </c>
      <c r="F833" s="34"/>
      <c r="G833" s="114"/>
      <c r="H833" s="34"/>
      <c r="I833" s="33" t="s">
        <v>388</v>
      </c>
      <c r="J833" s="33">
        <v>6</v>
      </c>
      <c r="K833" s="33">
        <v>0</v>
      </c>
      <c r="L833" s="33">
        <v>270</v>
      </c>
      <c r="M833" s="33">
        <v>0</v>
      </c>
      <c r="N833" s="34" t="s">
        <v>80</v>
      </c>
      <c r="O833" s="34">
        <v>4</v>
      </c>
      <c r="P833" s="34" t="s">
        <v>87</v>
      </c>
      <c r="Q833" s="12">
        <f>O833*J833</f>
        <v>24</v>
      </c>
      <c r="R833" s="13">
        <f>Q833/18</f>
        <v>1.3333333333333333</v>
      </c>
      <c r="S833" s="14">
        <f>R833</f>
        <v>1.3333333333333333</v>
      </c>
      <c r="T833" s="13">
        <v>0</v>
      </c>
      <c r="U833" s="13">
        <f>S833+T833</f>
        <v>1.3333333333333333</v>
      </c>
    </row>
    <row r="834" spans="1:21">
      <c r="A834" s="7"/>
      <c r="B834" s="7"/>
      <c r="C834" s="7"/>
      <c r="D834" s="31"/>
      <c r="E834" s="210" t="s">
        <v>54</v>
      </c>
      <c r="F834" s="113">
        <v>100</v>
      </c>
      <c r="G834" s="120">
        <v>1</v>
      </c>
      <c r="H834" s="120">
        <f>SUM(G834*F834)/100</f>
        <v>1</v>
      </c>
      <c r="I834" s="33"/>
      <c r="J834" s="33"/>
      <c r="K834" s="33"/>
      <c r="L834" s="33"/>
      <c r="M834" s="33"/>
      <c r="N834" s="34"/>
      <c r="O834" s="34"/>
      <c r="P834" s="34"/>
      <c r="Q834" s="32"/>
      <c r="R834" s="7"/>
      <c r="S834" s="7"/>
      <c r="T834" s="7"/>
      <c r="U834" s="7"/>
    </row>
    <row r="835" spans="1:21">
      <c r="A835" s="8" t="s">
        <v>25</v>
      </c>
      <c r="B835" s="8" t="s">
        <v>579</v>
      </c>
      <c r="C835" s="8" t="s">
        <v>581</v>
      </c>
      <c r="D835" s="31" t="s">
        <v>100</v>
      </c>
      <c r="E835" s="210" t="s">
        <v>101</v>
      </c>
      <c r="F835" s="34"/>
      <c r="G835" s="615">
        <v>0.33</v>
      </c>
      <c r="H835" s="34"/>
      <c r="I835" s="33" t="s">
        <v>102</v>
      </c>
      <c r="J835" s="33">
        <v>1</v>
      </c>
      <c r="K835" s="33">
        <v>0</v>
      </c>
      <c r="L835" s="33">
        <v>3</v>
      </c>
      <c r="M835" s="33">
        <v>1</v>
      </c>
      <c r="N835" s="34" t="s">
        <v>80</v>
      </c>
      <c r="O835" s="34">
        <v>3</v>
      </c>
      <c r="P835" s="34" t="s">
        <v>87</v>
      </c>
      <c r="Q835" s="12">
        <f>O835*J835</f>
        <v>3</v>
      </c>
      <c r="R835" s="13">
        <f>Q835/18</f>
        <v>0.16666666666666666</v>
      </c>
      <c r="S835" s="14">
        <f>R835</f>
        <v>0.16666666666666666</v>
      </c>
      <c r="T835" s="13">
        <v>0</v>
      </c>
      <c r="U835" s="13">
        <f>S835+T835</f>
        <v>0.16666666666666666</v>
      </c>
    </row>
    <row r="836" spans="1:21">
      <c r="A836" s="7"/>
      <c r="B836" s="7"/>
      <c r="C836" s="7"/>
      <c r="D836" s="31"/>
      <c r="E836" s="210" t="s">
        <v>38</v>
      </c>
      <c r="F836" s="113">
        <v>33.33</v>
      </c>
      <c r="G836" s="615"/>
      <c r="H836" s="97">
        <f>SUM(G835*F836)/100</f>
        <v>0.109989</v>
      </c>
      <c r="I836" s="33"/>
      <c r="J836" s="33"/>
      <c r="K836" s="33"/>
      <c r="L836" s="33"/>
      <c r="M836" s="33"/>
      <c r="N836" s="34"/>
      <c r="O836" s="34"/>
      <c r="P836" s="34"/>
      <c r="Q836" s="32"/>
      <c r="R836" s="7"/>
      <c r="S836" s="7"/>
      <c r="T836" s="7"/>
      <c r="U836" s="7"/>
    </row>
    <row r="837" spans="1:21">
      <c r="A837" s="7"/>
      <c r="B837" s="7"/>
      <c r="C837" s="7"/>
      <c r="D837" s="31"/>
      <c r="E837" s="210" t="s">
        <v>29</v>
      </c>
      <c r="F837" s="113">
        <v>33.33</v>
      </c>
      <c r="G837" s="615"/>
      <c r="H837" s="97">
        <f>SUM(G835*F837)/100</f>
        <v>0.109989</v>
      </c>
      <c r="I837" s="33"/>
      <c r="J837" s="33"/>
      <c r="K837" s="33"/>
      <c r="L837" s="33"/>
      <c r="M837" s="33"/>
      <c r="N837" s="34"/>
      <c r="O837" s="34"/>
      <c r="P837" s="34"/>
      <c r="Q837" s="32"/>
      <c r="R837" s="7"/>
      <c r="S837" s="7"/>
      <c r="T837" s="7"/>
      <c r="U837" s="7"/>
    </row>
    <row r="838" spans="1:21">
      <c r="A838" s="7"/>
      <c r="B838" s="7"/>
      <c r="C838" s="7"/>
      <c r="D838" s="31"/>
      <c r="E838" s="210" t="s">
        <v>40</v>
      </c>
      <c r="F838" s="113">
        <v>33.33</v>
      </c>
      <c r="G838" s="615"/>
      <c r="H838" s="97">
        <f>SUM(G835*F838)/100</f>
        <v>0.109989</v>
      </c>
      <c r="I838" s="33"/>
      <c r="J838" s="33"/>
      <c r="K838" s="33"/>
      <c r="L838" s="33"/>
      <c r="M838" s="33"/>
      <c r="N838" s="34"/>
      <c r="O838" s="34"/>
      <c r="P838" s="34"/>
      <c r="Q838" s="32"/>
      <c r="R838" s="7"/>
      <c r="S838" s="7"/>
      <c r="T838" s="7"/>
      <c r="U838" s="7"/>
    </row>
    <row r="839" spans="1:21">
      <c r="A839" s="8" t="s">
        <v>25</v>
      </c>
      <c r="B839" s="8" t="s">
        <v>579</v>
      </c>
      <c r="C839" s="8" t="s">
        <v>581</v>
      </c>
      <c r="D839" s="31" t="s">
        <v>389</v>
      </c>
      <c r="E839" s="210" t="s">
        <v>390</v>
      </c>
      <c r="F839" s="34"/>
      <c r="G839" s="615">
        <v>0.33</v>
      </c>
      <c r="H839" s="97">
        <f>SUM(G835*F839)/100</f>
        <v>0</v>
      </c>
      <c r="I839" s="33" t="s">
        <v>102</v>
      </c>
      <c r="J839" s="33">
        <v>1</v>
      </c>
      <c r="K839" s="33">
        <v>0</v>
      </c>
      <c r="L839" s="33">
        <v>3</v>
      </c>
      <c r="M839" s="33">
        <v>1</v>
      </c>
      <c r="N839" s="34" t="s">
        <v>80</v>
      </c>
      <c r="O839" s="34">
        <v>172</v>
      </c>
      <c r="P839" s="34" t="s">
        <v>87</v>
      </c>
      <c r="Q839" s="12">
        <f>O839*J839</f>
        <v>172</v>
      </c>
      <c r="R839" s="13">
        <f>Q839/18</f>
        <v>9.5555555555555554</v>
      </c>
      <c r="S839" s="14">
        <f>R839</f>
        <v>9.5555555555555554</v>
      </c>
      <c r="T839" s="13">
        <v>0</v>
      </c>
      <c r="U839" s="13">
        <f>S839+T839</f>
        <v>9.5555555555555554</v>
      </c>
    </row>
    <row r="840" spans="1:21">
      <c r="A840" s="7"/>
      <c r="B840" s="7"/>
      <c r="C840" s="7"/>
      <c r="D840" s="31"/>
      <c r="E840" s="210" t="s">
        <v>38</v>
      </c>
      <c r="F840" s="120">
        <v>33.33</v>
      </c>
      <c r="G840" s="615"/>
      <c r="H840" s="97">
        <f>SUM(G839*F840)/100</f>
        <v>0.109989</v>
      </c>
      <c r="I840" s="33"/>
      <c r="J840" s="33"/>
      <c r="K840" s="33"/>
      <c r="L840" s="33"/>
      <c r="M840" s="33"/>
      <c r="N840" s="34"/>
      <c r="O840" s="34"/>
      <c r="P840" s="34"/>
      <c r="Q840" s="32"/>
      <c r="R840" s="7"/>
      <c r="S840" s="7"/>
      <c r="T840" s="7"/>
      <c r="U840" s="7"/>
    </row>
    <row r="841" spans="1:21">
      <c r="A841" s="7"/>
      <c r="B841" s="7"/>
      <c r="C841" s="7"/>
      <c r="D841" s="31"/>
      <c r="E841" s="210" t="s">
        <v>29</v>
      </c>
      <c r="F841" s="120">
        <v>33.33</v>
      </c>
      <c r="G841" s="615"/>
      <c r="H841" s="97">
        <f>SUM(G839*F841)/100</f>
        <v>0.109989</v>
      </c>
      <c r="I841" s="33"/>
      <c r="J841" s="33"/>
      <c r="K841" s="33"/>
      <c r="L841" s="33"/>
      <c r="M841" s="33"/>
      <c r="N841" s="34"/>
      <c r="O841" s="34"/>
      <c r="P841" s="34"/>
      <c r="Q841" s="32"/>
      <c r="R841" s="7"/>
      <c r="S841" s="7"/>
      <c r="T841" s="7"/>
      <c r="U841" s="7"/>
    </row>
    <row r="842" spans="1:21">
      <c r="A842" s="7"/>
      <c r="B842" s="7"/>
      <c r="C842" s="7"/>
      <c r="D842" s="31"/>
      <c r="E842" s="210" t="s">
        <v>40</v>
      </c>
      <c r="F842" s="120">
        <v>33.33</v>
      </c>
      <c r="G842" s="615"/>
      <c r="H842" s="97">
        <f>SUM(G839*F842)/100</f>
        <v>0.109989</v>
      </c>
      <c r="I842" s="33"/>
      <c r="J842" s="33"/>
      <c r="K842" s="33"/>
      <c r="L842" s="33"/>
      <c r="M842" s="33"/>
      <c r="N842" s="34"/>
      <c r="O842" s="34"/>
      <c r="P842" s="34"/>
      <c r="Q842" s="32"/>
      <c r="R842" s="7"/>
      <c r="S842" s="7"/>
      <c r="T842" s="7"/>
      <c r="U842" s="7"/>
    </row>
    <row r="843" spans="1:21">
      <c r="A843" s="8" t="s">
        <v>25</v>
      </c>
      <c r="B843" s="8" t="s">
        <v>579</v>
      </c>
      <c r="C843" s="8" t="s">
        <v>581</v>
      </c>
      <c r="D843" s="31" t="s">
        <v>113</v>
      </c>
      <c r="E843" s="210" t="s">
        <v>114</v>
      </c>
      <c r="F843" s="34"/>
      <c r="G843" s="114"/>
      <c r="H843" s="97">
        <f>SUM(G839*F843)/100</f>
        <v>0</v>
      </c>
      <c r="I843" s="33" t="s">
        <v>102</v>
      </c>
      <c r="J843" s="33">
        <v>1</v>
      </c>
      <c r="K843" s="33">
        <v>0</v>
      </c>
      <c r="L843" s="33">
        <v>3</v>
      </c>
      <c r="M843" s="33">
        <v>1</v>
      </c>
      <c r="N843" s="34" t="s">
        <v>80</v>
      </c>
      <c r="O843" s="34">
        <v>0</v>
      </c>
      <c r="P843" s="34" t="s">
        <v>87</v>
      </c>
      <c r="Q843" s="12">
        <f>O843*J843</f>
        <v>0</v>
      </c>
      <c r="R843" s="13">
        <f>Q843/18</f>
        <v>0</v>
      </c>
      <c r="S843" s="14">
        <f>R843</f>
        <v>0</v>
      </c>
      <c r="T843" s="13">
        <v>0</v>
      </c>
      <c r="U843" s="13">
        <f>S843+T843</f>
        <v>0</v>
      </c>
    </row>
    <row r="844" spans="1:21">
      <c r="A844" s="7"/>
      <c r="B844" s="7"/>
      <c r="C844" s="7"/>
      <c r="D844" s="31"/>
      <c r="E844" s="210" t="s">
        <v>52</v>
      </c>
      <c r="F844" s="113">
        <v>100</v>
      </c>
      <c r="G844" s="120">
        <v>0.33</v>
      </c>
      <c r="H844" s="120">
        <f>SUM(G844*F844)/100</f>
        <v>0.33</v>
      </c>
      <c r="I844" s="33"/>
      <c r="J844" s="33"/>
      <c r="K844" s="33"/>
      <c r="L844" s="33"/>
      <c r="M844" s="33"/>
      <c r="N844" s="34"/>
      <c r="O844" s="34"/>
      <c r="P844" s="34"/>
      <c r="Q844" s="32"/>
      <c r="R844" s="7"/>
      <c r="S844" s="7"/>
      <c r="T844" s="7"/>
      <c r="U844" s="7"/>
    </row>
    <row r="845" spans="1:21">
      <c r="A845" s="107" t="s">
        <v>25</v>
      </c>
      <c r="B845" s="107" t="s">
        <v>579</v>
      </c>
      <c r="C845" s="107" t="s">
        <v>581</v>
      </c>
      <c r="D845" s="108" t="s">
        <v>115</v>
      </c>
      <c r="E845" s="209" t="s">
        <v>116</v>
      </c>
      <c r="F845" s="34"/>
      <c r="G845" s="615">
        <v>0.33</v>
      </c>
      <c r="H845" s="34"/>
      <c r="I845" s="33" t="s">
        <v>102</v>
      </c>
      <c r="J845" s="33">
        <v>1</v>
      </c>
      <c r="K845" s="33">
        <v>0</v>
      </c>
      <c r="L845" s="33">
        <v>3</v>
      </c>
      <c r="M845" s="33">
        <v>1</v>
      </c>
      <c r="N845" s="34" t="s">
        <v>80</v>
      </c>
      <c r="O845" s="34">
        <v>32</v>
      </c>
      <c r="P845" s="34" t="s">
        <v>87</v>
      </c>
      <c r="Q845" s="12">
        <f>O845*J845</f>
        <v>32</v>
      </c>
      <c r="R845" s="13">
        <f>Q845/18</f>
        <v>1.7777777777777777</v>
      </c>
      <c r="S845" s="14">
        <f>R845</f>
        <v>1.7777777777777777</v>
      </c>
      <c r="T845" s="13">
        <v>0</v>
      </c>
      <c r="U845" s="13">
        <f>S845+T845</f>
        <v>1.7777777777777777</v>
      </c>
    </row>
    <row r="846" spans="1:21">
      <c r="A846" s="109"/>
      <c r="B846" s="109"/>
      <c r="C846" s="109"/>
      <c r="D846" s="108"/>
      <c r="E846" s="209" t="s">
        <v>52</v>
      </c>
      <c r="F846" s="113">
        <v>10</v>
      </c>
      <c r="G846" s="615"/>
      <c r="H846" s="97">
        <f>SUM(G845*F846)/100</f>
        <v>3.3000000000000002E-2</v>
      </c>
      <c r="I846" s="33"/>
      <c r="J846" s="33"/>
      <c r="K846" s="33"/>
      <c r="L846" s="33"/>
      <c r="M846" s="33"/>
      <c r="N846" s="34"/>
      <c r="O846" s="34"/>
      <c r="P846" s="34"/>
      <c r="Q846" s="32"/>
      <c r="R846" s="7"/>
      <c r="S846" s="7"/>
      <c r="T846" s="7"/>
      <c r="U846" s="7"/>
    </row>
    <row r="847" spans="1:21">
      <c r="A847" s="109"/>
      <c r="B847" s="109"/>
      <c r="C847" s="109"/>
      <c r="D847" s="108"/>
      <c r="E847" s="209" t="s">
        <v>29</v>
      </c>
      <c r="F847" s="113">
        <v>10</v>
      </c>
      <c r="G847" s="615"/>
      <c r="H847" s="97">
        <f>SUM(G845*F847)/100</f>
        <v>3.3000000000000002E-2</v>
      </c>
      <c r="I847" s="33"/>
      <c r="J847" s="33"/>
      <c r="K847" s="33"/>
      <c r="L847" s="33"/>
      <c r="M847" s="33"/>
      <c r="N847" s="34"/>
      <c r="O847" s="34"/>
      <c r="P847" s="34"/>
      <c r="Q847" s="32"/>
      <c r="R847" s="7"/>
      <c r="S847" s="7"/>
      <c r="T847" s="7"/>
      <c r="U847" s="7"/>
    </row>
    <row r="848" spans="1:21">
      <c r="A848" s="107" t="s">
        <v>25</v>
      </c>
      <c r="B848" s="107" t="s">
        <v>579</v>
      </c>
      <c r="C848" s="107" t="s">
        <v>581</v>
      </c>
      <c r="D848" s="108" t="s">
        <v>115</v>
      </c>
      <c r="E848" s="209" t="s">
        <v>116</v>
      </c>
      <c r="F848" s="34"/>
      <c r="G848" s="615"/>
      <c r="H848" s="97"/>
      <c r="I848" s="33" t="s">
        <v>102</v>
      </c>
      <c r="J848" s="33">
        <v>1</v>
      </c>
      <c r="K848" s="33">
        <v>0</v>
      </c>
      <c r="L848" s="33">
        <v>3</v>
      </c>
      <c r="M848" s="33">
        <v>1</v>
      </c>
      <c r="N848" s="34" t="s">
        <v>43</v>
      </c>
      <c r="O848" s="34">
        <v>60</v>
      </c>
      <c r="P848" s="34" t="s">
        <v>87</v>
      </c>
      <c r="Q848" s="12">
        <f>O848*J848</f>
        <v>60</v>
      </c>
      <c r="R848" s="13">
        <f>Q848/18</f>
        <v>3.3333333333333335</v>
      </c>
      <c r="S848" s="14">
        <f>R848</f>
        <v>3.3333333333333335</v>
      </c>
      <c r="T848" s="13">
        <v>0</v>
      </c>
      <c r="U848" s="13">
        <f>S848+T848</f>
        <v>3.3333333333333335</v>
      </c>
    </row>
    <row r="849" spans="1:21">
      <c r="A849" s="109"/>
      <c r="B849" s="109"/>
      <c r="C849" s="109"/>
      <c r="D849" s="108"/>
      <c r="E849" s="209" t="s">
        <v>51</v>
      </c>
      <c r="F849" s="113">
        <v>10</v>
      </c>
      <c r="G849" s="615"/>
      <c r="H849" s="97">
        <f>SUM(G845*F849)/100</f>
        <v>3.3000000000000002E-2</v>
      </c>
      <c r="I849" s="33"/>
      <c r="J849" s="33"/>
      <c r="K849" s="33"/>
      <c r="L849" s="33"/>
      <c r="M849" s="33"/>
      <c r="N849" s="34"/>
      <c r="O849" s="34"/>
      <c r="P849" s="34"/>
      <c r="Q849" s="32"/>
      <c r="R849" s="7"/>
      <c r="S849" s="7"/>
      <c r="T849" s="7"/>
      <c r="U849" s="7"/>
    </row>
    <row r="850" spans="1:21">
      <c r="A850" s="109"/>
      <c r="B850" s="109"/>
      <c r="C850" s="109"/>
      <c r="D850" s="108"/>
      <c r="E850" s="209" t="s">
        <v>40</v>
      </c>
      <c r="F850" s="113">
        <v>10</v>
      </c>
      <c r="G850" s="615"/>
      <c r="H850" s="97">
        <f>SUM(G845*F850)/100</f>
        <v>3.3000000000000002E-2</v>
      </c>
      <c r="I850" s="33"/>
      <c r="J850" s="33"/>
      <c r="K850" s="33"/>
      <c r="L850" s="33"/>
      <c r="M850" s="33"/>
      <c r="N850" s="34"/>
      <c r="O850" s="34"/>
      <c r="P850" s="34"/>
      <c r="Q850" s="32"/>
      <c r="R850" s="7"/>
      <c r="S850" s="7"/>
      <c r="T850" s="7"/>
      <c r="U850" s="7"/>
    </row>
    <row r="851" spans="1:21">
      <c r="A851" s="109"/>
      <c r="B851" s="109"/>
      <c r="C851" s="109"/>
      <c r="D851" s="108"/>
      <c r="E851" s="209" t="s">
        <v>54</v>
      </c>
      <c r="F851" s="113">
        <v>10</v>
      </c>
      <c r="G851" s="615"/>
      <c r="H851" s="97">
        <f>SUM(G845*F851)/100</f>
        <v>3.3000000000000002E-2</v>
      </c>
      <c r="I851" s="33"/>
      <c r="J851" s="33"/>
      <c r="K851" s="33"/>
      <c r="L851" s="33"/>
      <c r="M851" s="33"/>
      <c r="N851" s="34"/>
      <c r="O851" s="34"/>
      <c r="P851" s="34"/>
      <c r="Q851" s="32"/>
      <c r="R851" s="7"/>
      <c r="S851" s="7"/>
      <c r="T851" s="7"/>
      <c r="U851" s="7"/>
    </row>
    <row r="852" spans="1:21">
      <c r="A852" s="109"/>
      <c r="B852" s="109"/>
      <c r="C852" s="109"/>
      <c r="D852" s="108"/>
      <c r="E852" s="209" t="s">
        <v>109</v>
      </c>
      <c r="F852" s="113">
        <v>10</v>
      </c>
      <c r="G852" s="615"/>
      <c r="H852" s="97">
        <f>SUM(G845*F852)/100</f>
        <v>3.3000000000000002E-2</v>
      </c>
      <c r="I852" s="33"/>
      <c r="J852" s="33"/>
      <c r="K852" s="33"/>
      <c r="L852" s="33"/>
      <c r="M852" s="33"/>
      <c r="N852" s="34"/>
      <c r="O852" s="34"/>
      <c r="P852" s="34"/>
      <c r="Q852" s="32"/>
      <c r="R852" s="7"/>
      <c r="S852" s="7"/>
      <c r="T852" s="7"/>
      <c r="U852" s="7"/>
    </row>
    <row r="853" spans="1:21">
      <c r="A853" s="109"/>
      <c r="B853" s="109"/>
      <c r="C853" s="109"/>
      <c r="D853" s="108"/>
      <c r="E853" s="209" t="s">
        <v>45</v>
      </c>
      <c r="F853" s="113">
        <v>10</v>
      </c>
      <c r="G853" s="615"/>
      <c r="H853" s="97">
        <f>SUM(G845*F853)/100</f>
        <v>3.3000000000000002E-2</v>
      </c>
      <c r="I853" s="33"/>
      <c r="J853" s="33"/>
      <c r="K853" s="33"/>
      <c r="L853" s="33"/>
      <c r="M853" s="33"/>
      <c r="N853" s="34"/>
      <c r="O853" s="34"/>
      <c r="P853" s="34"/>
      <c r="Q853" s="32"/>
      <c r="R853" s="7"/>
      <c r="S853" s="7"/>
      <c r="T853" s="7"/>
      <c r="U853" s="7"/>
    </row>
    <row r="854" spans="1:21">
      <c r="A854" s="109"/>
      <c r="B854" s="109"/>
      <c r="C854" s="109"/>
      <c r="D854" s="108"/>
      <c r="E854" s="263" t="s">
        <v>32</v>
      </c>
      <c r="F854" s="113">
        <v>10</v>
      </c>
      <c r="G854" s="615"/>
      <c r="H854" s="97">
        <f>SUM(G845*F854)/100</f>
        <v>3.3000000000000002E-2</v>
      </c>
      <c r="I854" s="33"/>
      <c r="J854" s="33"/>
      <c r="K854" s="33"/>
      <c r="L854" s="33"/>
      <c r="M854" s="33"/>
      <c r="N854" s="34"/>
      <c r="O854" s="34"/>
      <c r="P854" s="34"/>
      <c r="Q854" s="32"/>
      <c r="R854" s="7"/>
      <c r="S854" s="7"/>
      <c r="T854" s="7"/>
      <c r="U854" s="7"/>
    </row>
    <row r="855" spans="1:21">
      <c r="A855" s="107" t="s">
        <v>25</v>
      </c>
      <c r="B855" s="107" t="s">
        <v>579</v>
      </c>
      <c r="C855" s="107" t="s">
        <v>581</v>
      </c>
      <c r="D855" s="108" t="s">
        <v>115</v>
      </c>
      <c r="E855" s="209" t="s">
        <v>116</v>
      </c>
      <c r="F855" s="34"/>
      <c r="G855" s="615"/>
      <c r="H855" s="97">
        <f>SUM(G845*F855)/100</f>
        <v>0</v>
      </c>
      <c r="I855" s="33" t="s">
        <v>102</v>
      </c>
      <c r="J855" s="33">
        <v>1</v>
      </c>
      <c r="K855" s="33">
        <v>0</v>
      </c>
      <c r="L855" s="33">
        <v>3</v>
      </c>
      <c r="M855" s="33">
        <v>1</v>
      </c>
      <c r="N855" s="34" t="s">
        <v>55</v>
      </c>
      <c r="O855" s="34">
        <v>68</v>
      </c>
      <c r="P855" s="34" t="s">
        <v>87</v>
      </c>
      <c r="Q855" s="12">
        <f>O855*J855</f>
        <v>68</v>
      </c>
      <c r="R855" s="13">
        <f>Q855/18</f>
        <v>3.7777777777777777</v>
      </c>
      <c r="S855" s="14">
        <f>R855</f>
        <v>3.7777777777777777</v>
      </c>
      <c r="T855" s="13">
        <v>0</v>
      </c>
      <c r="U855" s="13">
        <f>S855+T855</f>
        <v>3.7777777777777777</v>
      </c>
    </row>
    <row r="856" spans="1:21">
      <c r="A856" s="109"/>
      <c r="B856" s="109"/>
      <c r="C856" s="109"/>
      <c r="D856" s="108"/>
      <c r="E856" s="209" t="s">
        <v>105</v>
      </c>
      <c r="F856" s="113">
        <v>10</v>
      </c>
      <c r="G856" s="615"/>
      <c r="H856" s="97">
        <f>SUM(G845*F856)/100</f>
        <v>3.3000000000000002E-2</v>
      </c>
      <c r="I856" s="33"/>
      <c r="J856" s="33"/>
      <c r="K856" s="33"/>
      <c r="L856" s="33"/>
      <c r="M856" s="33"/>
      <c r="N856" s="34"/>
      <c r="O856" s="34"/>
      <c r="P856" s="34"/>
      <c r="Q856" s="32"/>
      <c r="R856" s="7"/>
      <c r="S856" s="7"/>
      <c r="T856" s="7"/>
      <c r="U856" s="7"/>
    </row>
    <row r="857" spans="1:21">
      <c r="A857" s="109"/>
      <c r="B857" s="109"/>
      <c r="C857" s="109"/>
      <c r="D857" s="108"/>
      <c r="E857" s="209" t="s">
        <v>38</v>
      </c>
      <c r="F857" s="113">
        <v>10</v>
      </c>
      <c r="G857" s="615"/>
      <c r="H857" s="97">
        <f>SUM(G845*F857)/100</f>
        <v>3.3000000000000002E-2</v>
      </c>
      <c r="I857" s="33"/>
      <c r="J857" s="33"/>
      <c r="K857" s="33"/>
      <c r="L857" s="33"/>
      <c r="M857" s="33"/>
      <c r="N857" s="34"/>
      <c r="O857" s="34"/>
      <c r="P857" s="34"/>
      <c r="Q857" s="32"/>
      <c r="R857" s="7"/>
      <c r="S857" s="7"/>
      <c r="T857" s="7"/>
      <c r="U857" s="7"/>
    </row>
    <row r="858" spans="1:21">
      <c r="A858" s="8" t="s">
        <v>25</v>
      </c>
      <c r="B858" s="8" t="s">
        <v>579</v>
      </c>
      <c r="C858" s="8" t="s">
        <v>581</v>
      </c>
      <c r="D858" s="31" t="s">
        <v>117</v>
      </c>
      <c r="E858" s="210" t="s">
        <v>118</v>
      </c>
      <c r="F858" s="34"/>
      <c r="G858" s="114"/>
      <c r="H858" s="34"/>
      <c r="I858" s="33" t="s">
        <v>83</v>
      </c>
      <c r="J858" s="33">
        <v>3</v>
      </c>
      <c r="K858" s="33">
        <v>2</v>
      </c>
      <c r="L858" s="33">
        <v>3</v>
      </c>
      <c r="M858" s="33">
        <v>5</v>
      </c>
      <c r="N858" s="34" t="s">
        <v>80</v>
      </c>
      <c r="O858" s="34">
        <v>18</v>
      </c>
      <c r="P858" s="34" t="s">
        <v>87</v>
      </c>
      <c r="Q858" s="12">
        <f>O858*J858</f>
        <v>54</v>
      </c>
      <c r="R858" s="13">
        <f>Q858/18</f>
        <v>3</v>
      </c>
      <c r="S858" s="14">
        <f>R858</f>
        <v>3</v>
      </c>
      <c r="T858" s="13">
        <v>0</v>
      </c>
      <c r="U858" s="13">
        <f>S858+T858</f>
        <v>3</v>
      </c>
    </row>
    <row r="859" spans="1:21">
      <c r="A859" s="7"/>
      <c r="B859" s="7"/>
      <c r="C859" s="7"/>
      <c r="D859" s="31"/>
      <c r="E859" s="210" t="s">
        <v>40</v>
      </c>
      <c r="F859" s="113">
        <v>100</v>
      </c>
      <c r="G859" s="97">
        <v>1.5</v>
      </c>
      <c r="H859" s="120">
        <f>SUM(G859*F859)/100</f>
        <v>1.5</v>
      </c>
      <c r="I859" s="33"/>
      <c r="J859" s="33"/>
      <c r="K859" s="33"/>
      <c r="L859" s="33"/>
      <c r="M859" s="33"/>
      <c r="N859" s="34"/>
      <c r="O859" s="34"/>
      <c r="P859" s="34"/>
      <c r="Q859" s="32"/>
      <c r="R859" s="7"/>
      <c r="S859" s="7"/>
      <c r="T859" s="7"/>
      <c r="U859" s="7"/>
    </row>
    <row r="860" spans="1:21">
      <c r="A860" s="8" t="s">
        <v>25</v>
      </c>
      <c r="B860" s="8" t="s">
        <v>579</v>
      </c>
      <c r="C860" s="8" t="s">
        <v>581</v>
      </c>
      <c r="D860" s="31" t="s">
        <v>119</v>
      </c>
      <c r="E860" s="210" t="s">
        <v>120</v>
      </c>
      <c r="F860" s="34"/>
      <c r="G860" s="615">
        <v>1.5</v>
      </c>
      <c r="H860" s="34"/>
      <c r="I860" s="33" t="s">
        <v>83</v>
      </c>
      <c r="J860" s="33">
        <v>3</v>
      </c>
      <c r="K860" s="33">
        <v>2</v>
      </c>
      <c r="L860" s="33">
        <v>3</v>
      </c>
      <c r="M860" s="33">
        <v>5</v>
      </c>
      <c r="N860" s="34" t="s">
        <v>80</v>
      </c>
      <c r="O860" s="34">
        <v>120</v>
      </c>
      <c r="P860" s="34" t="s">
        <v>87</v>
      </c>
      <c r="Q860" s="12">
        <f>O860*J860</f>
        <v>360</v>
      </c>
      <c r="R860" s="13">
        <f>Q860/18</f>
        <v>20</v>
      </c>
      <c r="S860" s="14">
        <f>R860</f>
        <v>20</v>
      </c>
      <c r="T860" s="13">
        <v>0</v>
      </c>
      <c r="U860" s="13">
        <f>S860+T860</f>
        <v>20</v>
      </c>
    </row>
    <row r="861" spans="1:21">
      <c r="A861" s="7"/>
      <c r="B861" s="7"/>
      <c r="C861" s="7"/>
      <c r="D861" s="31"/>
      <c r="E861" s="210" t="s">
        <v>121</v>
      </c>
      <c r="F861" s="113">
        <v>50</v>
      </c>
      <c r="G861" s="615"/>
      <c r="H861" s="97">
        <f>SUM(G860*F861)/100</f>
        <v>0.75</v>
      </c>
      <c r="I861" s="33"/>
      <c r="J861" s="33"/>
      <c r="K861" s="33"/>
      <c r="L861" s="33"/>
      <c r="M861" s="33"/>
      <c r="N861" s="34"/>
      <c r="O861" s="34"/>
      <c r="P861" s="34"/>
      <c r="Q861" s="32"/>
      <c r="R861" s="7"/>
      <c r="S861" s="7"/>
      <c r="T861" s="7"/>
      <c r="U861" s="7"/>
    </row>
    <row r="862" spans="1:21">
      <c r="A862" s="7"/>
      <c r="B862" s="7"/>
      <c r="C862" s="7"/>
      <c r="D862" s="31"/>
      <c r="E862" s="210" t="s">
        <v>109</v>
      </c>
      <c r="F862" s="113">
        <v>50</v>
      </c>
      <c r="G862" s="615"/>
      <c r="H862" s="97">
        <f>SUM(G860*F862)/100</f>
        <v>0.75</v>
      </c>
      <c r="I862" s="33"/>
      <c r="J862" s="33"/>
      <c r="K862" s="33"/>
      <c r="L862" s="33"/>
      <c r="M862" s="33"/>
      <c r="N862" s="34"/>
      <c r="O862" s="34"/>
      <c r="P862" s="34"/>
      <c r="Q862" s="32"/>
      <c r="R862" s="7"/>
      <c r="S862" s="7"/>
      <c r="T862" s="7"/>
      <c r="U862" s="7"/>
    </row>
    <row r="863" spans="1:21">
      <c r="A863" s="8" t="s">
        <v>25</v>
      </c>
      <c r="B863" s="8" t="s">
        <v>579</v>
      </c>
      <c r="C863" s="8" t="s">
        <v>581</v>
      </c>
      <c r="D863" s="31" t="s">
        <v>122</v>
      </c>
      <c r="E863" s="210" t="s">
        <v>123</v>
      </c>
      <c r="F863" s="34"/>
      <c r="G863" s="114"/>
      <c r="H863" s="34"/>
      <c r="I863" s="33" t="s">
        <v>83</v>
      </c>
      <c r="J863" s="33">
        <v>3</v>
      </c>
      <c r="K863" s="33">
        <v>2</v>
      </c>
      <c r="L863" s="33">
        <v>3</v>
      </c>
      <c r="M863" s="33">
        <v>5</v>
      </c>
      <c r="N863" s="34" t="s">
        <v>80</v>
      </c>
      <c r="O863" s="34">
        <v>23</v>
      </c>
      <c r="P863" s="34" t="s">
        <v>87</v>
      </c>
      <c r="Q863" s="12">
        <f>O863*J863</f>
        <v>69</v>
      </c>
      <c r="R863" s="13">
        <f>Q863/18</f>
        <v>3.8333333333333335</v>
      </c>
      <c r="S863" s="14">
        <f>R863</f>
        <v>3.8333333333333335</v>
      </c>
      <c r="T863" s="13">
        <v>0</v>
      </c>
      <c r="U863" s="13">
        <f>S863+T863</f>
        <v>3.8333333333333335</v>
      </c>
    </row>
    <row r="864" spans="1:21">
      <c r="A864" s="7"/>
      <c r="B864" s="7"/>
      <c r="C864" s="7"/>
      <c r="D864" s="31"/>
      <c r="E864" s="210" t="s">
        <v>36</v>
      </c>
      <c r="F864" s="113">
        <v>100</v>
      </c>
      <c r="G864" s="97">
        <v>1.5</v>
      </c>
      <c r="H864" s="120">
        <f>SUM(G864*F864)/100</f>
        <v>1.5</v>
      </c>
      <c r="I864" s="33"/>
      <c r="J864" s="33"/>
      <c r="K864" s="33"/>
      <c r="L864" s="33"/>
      <c r="M864" s="33"/>
      <c r="N864" s="34"/>
      <c r="O864" s="34"/>
      <c r="P864" s="34"/>
      <c r="Q864" s="32"/>
      <c r="R864" s="7"/>
      <c r="S864" s="7"/>
      <c r="T864" s="7"/>
      <c r="U864" s="7"/>
    </row>
    <row r="865" spans="1:21">
      <c r="A865" s="8" t="s">
        <v>25</v>
      </c>
      <c r="B865" s="8" t="s">
        <v>579</v>
      </c>
      <c r="C865" s="8" t="s">
        <v>581</v>
      </c>
      <c r="D865" s="31" t="s">
        <v>124</v>
      </c>
      <c r="E865" s="265" t="s">
        <v>125</v>
      </c>
      <c r="F865" s="34"/>
      <c r="G865" s="114"/>
      <c r="H865" s="34"/>
      <c r="I865" s="33" t="s">
        <v>102</v>
      </c>
      <c r="J865" s="33">
        <v>1</v>
      </c>
      <c r="K865" s="33">
        <v>0</v>
      </c>
      <c r="L865" s="33">
        <v>3</v>
      </c>
      <c r="M865" s="33">
        <v>1</v>
      </c>
      <c r="N865" s="34" t="s">
        <v>80</v>
      </c>
      <c r="O865" s="34">
        <v>2</v>
      </c>
      <c r="P865" s="34" t="s">
        <v>87</v>
      </c>
      <c r="Q865" s="12">
        <f>O865*J865</f>
        <v>2</v>
      </c>
      <c r="R865" s="13">
        <f>Q865/18</f>
        <v>0.1111111111111111</v>
      </c>
      <c r="S865" s="14">
        <f>R865</f>
        <v>0.1111111111111111</v>
      </c>
      <c r="T865" s="13">
        <v>0</v>
      </c>
      <c r="U865" s="13">
        <f>S865+T865</f>
        <v>0.1111111111111111</v>
      </c>
    </row>
    <row r="866" spans="1:21">
      <c r="A866" s="7"/>
      <c r="B866" s="7"/>
      <c r="C866" s="7"/>
      <c r="D866" s="31"/>
      <c r="E866" s="265" t="s">
        <v>126</v>
      </c>
      <c r="F866" s="113">
        <v>100</v>
      </c>
      <c r="G866" s="120">
        <v>0.33</v>
      </c>
      <c r="H866" s="120">
        <f>SUM(G866*F866)/100</f>
        <v>0.33</v>
      </c>
      <c r="I866" s="33"/>
      <c r="J866" s="33"/>
      <c r="K866" s="33"/>
      <c r="L866" s="33"/>
      <c r="M866" s="33"/>
      <c r="N866" s="34"/>
      <c r="O866" s="34"/>
      <c r="P866" s="34"/>
      <c r="Q866" s="32"/>
      <c r="R866" s="7"/>
      <c r="S866" s="7"/>
      <c r="T866" s="7"/>
      <c r="U866" s="7"/>
    </row>
    <row r="867" spans="1:21">
      <c r="A867" s="105" t="s">
        <v>25</v>
      </c>
      <c r="B867" s="105" t="s">
        <v>579</v>
      </c>
      <c r="C867" s="105" t="s">
        <v>581</v>
      </c>
      <c r="D867" s="106" t="s">
        <v>127</v>
      </c>
      <c r="E867" s="262" t="s">
        <v>128</v>
      </c>
      <c r="F867" s="34"/>
      <c r="G867" s="615">
        <v>0.33</v>
      </c>
      <c r="H867" s="34"/>
      <c r="I867" s="33" t="s">
        <v>102</v>
      </c>
      <c r="J867" s="33">
        <v>1</v>
      </c>
      <c r="K867" s="33">
        <v>0</v>
      </c>
      <c r="L867" s="33">
        <v>3</v>
      </c>
      <c r="M867" s="33">
        <v>1</v>
      </c>
      <c r="N867" s="34" t="s">
        <v>80</v>
      </c>
      <c r="O867" s="34">
        <v>50</v>
      </c>
      <c r="P867" s="34" t="s">
        <v>87</v>
      </c>
      <c r="Q867" s="12">
        <f>O867*J867</f>
        <v>50</v>
      </c>
      <c r="R867" s="13">
        <f>Q867/18</f>
        <v>2.7777777777777777</v>
      </c>
      <c r="S867" s="14">
        <f>R867</f>
        <v>2.7777777777777777</v>
      </c>
      <c r="T867" s="13">
        <v>0</v>
      </c>
      <c r="U867" s="13">
        <f>S867+T867</f>
        <v>2.7777777777777777</v>
      </c>
    </row>
    <row r="868" spans="1:21">
      <c r="A868" s="104"/>
      <c r="B868" s="104"/>
      <c r="C868" s="104"/>
      <c r="D868" s="106"/>
      <c r="E868" s="262" t="s">
        <v>126</v>
      </c>
      <c r="F868" s="113">
        <v>14.29</v>
      </c>
      <c r="G868" s="615"/>
      <c r="H868" s="97">
        <f>SUM(G867*F868)/100</f>
        <v>4.7156999999999998E-2</v>
      </c>
      <c r="I868" s="33"/>
      <c r="J868" s="33"/>
      <c r="K868" s="33"/>
      <c r="L868" s="33"/>
      <c r="M868" s="33"/>
      <c r="N868" s="34"/>
      <c r="O868" s="34"/>
      <c r="P868" s="34"/>
      <c r="Q868" s="32"/>
      <c r="R868" s="7"/>
      <c r="S868" s="7"/>
      <c r="T868" s="7"/>
      <c r="U868" s="7"/>
    </row>
    <row r="869" spans="1:21">
      <c r="A869" s="105" t="s">
        <v>25</v>
      </c>
      <c r="B869" s="105" t="s">
        <v>579</v>
      </c>
      <c r="C869" s="105" t="s">
        <v>581</v>
      </c>
      <c r="D869" s="106" t="s">
        <v>127</v>
      </c>
      <c r="E869" s="211" t="s">
        <v>128</v>
      </c>
      <c r="F869" s="34"/>
      <c r="G869" s="615"/>
      <c r="H869" s="97"/>
      <c r="I869" s="33" t="s">
        <v>102</v>
      </c>
      <c r="J869" s="33">
        <v>1</v>
      </c>
      <c r="K869" s="33">
        <v>0</v>
      </c>
      <c r="L869" s="33">
        <v>3</v>
      </c>
      <c r="M869" s="33">
        <v>1</v>
      </c>
      <c r="N869" s="34" t="s">
        <v>43</v>
      </c>
      <c r="O869" s="34">
        <v>67</v>
      </c>
      <c r="P869" s="34" t="s">
        <v>87</v>
      </c>
      <c r="Q869" s="12">
        <f>O869*J869</f>
        <v>67</v>
      </c>
      <c r="R869" s="13">
        <f>Q869/18</f>
        <v>3.7222222222222223</v>
      </c>
      <c r="S869" s="14">
        <f>R869</f>
        <v>3.7222222222222223</v>
      </c>
      <c r="T869" s="13">
        <v>0</v>
      </c>
      <c r="U869" s="13">
        <f>S869+T869</f>
        <v>3.7222222222222223</v>
      </c>
    </row>
    <row r="870" spans="1:21">
      <c r="A870" s="104"/>
      <c r="B870" s="104"/>
      <c r="C870" s="104"/>
      <c r="D870" s="106"/>
      <c r="E870" s="211" t="s">
        <v>45</v>
      </c>
      <c r="F870" s="120">
        <v>14.29</v>
      </c>
      <c r="G870" s="615"/>
      <c r="H870" s="97">
        <f>SUM(G867*F870)/100</f>
        <v>4.7156999999999998E-2</v>
      </c>
      <c r="I870" s="33"/>
      <c r="J870" s="33"/>
      <c r="K870" s="33"/>
      <c r="L870" s="33"/>
      <c r="M870" s="33"/>
      <c r="N870" s="34"/>
      <c r="O870" s="34"/>
      <c r="P870" s="34"/>
      <c r="Q870" s="32"/>
      <c r="R870" s="7"/>
      <c r="S870" s="7"/>
      <c r="T870" s="7"/>
      <c r="U870" s="7"/>
    </row>
    <row r="871" spans="1:21">
      <c r="A871" s="104"/>
      <c r="B871" s="104"/>
      <c r="C871" s="104"/>
      <c r="D871" s="106"/>
      <c r="E871" s="211" t="s">
        <v>54</v>
      </c>
      <c r="F871" s="120">
        <v>14.29</v>
      </c>
      <c r="G871" s="615"/>
      <c r="H871" s="97">
        <f>SUM(G867*F871)/100</f>
        <v>4.7156999999999998E-2</v>
      </c>
      <c r="I871" s="33"/>
      <c r="J871" s="33"/>
      <c r="K871" s="33"/>
      <c r="L871" s="33"/>
      <c r="M871" s="33"/>
      <c r="N871" s="34"/>
      <c r="O871" s="34"/>
      <c r="P871" s="34"/>
      <c r="Q871" s="32"/>
      <c r="R871" s="7"/>
      <c r="S871" s="7"/>
      <c r="T871" s="7"/>
      <c r="U871" s="7"/>
    </row>
    <row r="872" spans="1:21">
      <c r="A872" s="104"/>
      <c r="B872" s="104"/>
      <c r="C872" s="104"/>
      <c r="D872" s="106"/>
      <c r="E872" s="211" t="s">
        <v>40</v>
      </c>
      <c r="F872" s="120">
        <v>14.29</v>
      </c>
      <c r="G872" s="615"/>
      <c r="H872" s="97">
        <f>SUM(G867*F872)/100</f>
        <v>4.7156999999999998E-2</v>
      </c>
      <c r="I872" s="33"/>
      <c r="J872" s="33"/>
      <c r="K872" s="33"/>
      <c r="L872" s="33"/>
      <c r="M872" s="33"/>
      <c r="N872" s="34"/>
      <c r="O872" s="34"/>
      <c r="P872" s="34"/>
      <c r="Q872" s="32"/>
      <c r="R872" s="7"/>
      <c r="S872" s="7"/>
      <c r="T872" s="7"/>
      <c r="U872" s="7"/>
    </row>
    <row r="873" spans="1:21">
      <c r="A873" s="104"/>
      <c r="B873" s="104"/>
      <c r="C873" s="104"/>
      <c r="D873" s="106"/>
      <c r="E873" s="211" t="s">
        <v>51</v>
      </c>
      <c r="F873" s="120">
        <v>14.29</v>
      </c>
      <c r="G873" s="615"/>
      <c r="H873" s="97">
        <f>SUM(G867*F873)/100</f>
        <v>4.7156999999999998E-2</v>
      </c>
      <c r="I873" s="33"/>
      <c r="J873" s="33"/>
      <c r="K873" s="33"/>
      <c r="L873" s="33"/>
      <c r="M873" s="33"/>
      <c r="N873" s="34"/>
      <c r="O873" s="34"/>
      <c r="P873" s="34"/>
      <c r="Q873" s="32"/>
      <c r="R873" s="7"/>
      <c r="S873" s="7"/>
      <c r="T873" s="7"/>
      <c r="U873" s="7"/>
    </row>
    <row r="874" spans="1:21">
      <c r="A874" s="104"/>
      <c r="B874" s="104"/>
      <c r="C874" s="104"/>
      <c r="D874" s="106"/>
      <c r="E874" s="211" t="s">
        <v>109</v>
      </c>
      <c r="F874" s="120">
        <v>14.29</v>
      </c>
      <c r="G874" s="615"/>
      <c r="H874" s="97">
        <f>SUM(G867*F874)/100</f>
        <v>4.7156999999999998E-2</v>
      </c>
      <c r="I874" s="33"/>
      <c r="J874" s="33"/>
      <c r="K874" s="33"/>
      <c r="L874" s="33"/>
      <c r="M874" s="33"/>
      <c r="N874" s="34"/>
      <c r="O874" s="34"/>
      <c r="P874" s="34"/>
      <c r="Q874" s="32"/>
      <c r="R874" s="7"/>
      <c r="S874" s="7"/>
      <c r="T874" s="7"/>
      <c r="U874" s="7"/>
    </row>
    <row r="875" spans="1:21">
      <c r="A875" s="104"/>
      <c r="B875" s="104"/>
      <c r="C875" s="104"/>
      <c r="D875" s="106"/>
      <c r="E875" s="262" t="s">
        <v>32</v>
      </c>
      <c r="F875" s="120">
        <v>14.29</v>
      </c>
      <c r="G875" s="615"/>
      <c r="H875" s="97">
        <f>SUM(G867*F875)/100</f>
        <v>4.7156999999999998E-2</v>
      </c>
      <c r="I875" s="33"/>
      <c r="J875" s="33"/>
      <c r="K875" s="33"/>
      <c r="L875" s="33"/>
      <c r="M875" s="33"/>
      <c r="N875" s="34"/>
      <c r="O875" s="34"/>
      <c r="P875" s="34"/>
      <c r="Q875" s="32"/>
      <c r="R875" s="7"/>
      <c r="S875" s="7"/>
      <c r="T875" s="7"/>
      <c r="U875" s="7"/>
    </row>
    <row r="876" spans="1:21">
      <c r="A876" s="105" t="s">
        <v>25</v>
      </c>
      <c r="B876" s="105" t="s">
        <v>579</v>
      </c>
      <c r="C876" s="105" t="s">
        <v>581</v>
      </c>
      <c r="D876" s="106" t="s">
        <v>127</v>
      </c>
      <c r="E876" s="211" t="s">
        <v>128</v>
      </c>
      <c r="F876" s="34"/>
      <c r="G876" s="615"/>
      <c r="H876" s="97"/>
      <c r="I876" s="33" t="s">
        <v>102</v>
      </c>
      <c r="J876" s="33">
        <v>1</v>
      </c>
      <c r="K876" s="33">
        <v>0</v>
      </c>
      <c r="L876" s="33">
        <v>3</v>
      </c>
      <c r="M876" s="33">
        <v>1</v>
      </c>
      <c r="N876" s="34" t="s">
        <v>55</v>
      </c>
      <c r="O876" s="34">
        <v>88</v>
      </c>
      <c r="P876" s="34" t="s">
        <v>87</v>
      </c>
      <c r="Q876" s="12">
        <f>O876*J876</f>
        <v>88</v>
      </c>
      <c r="R876" s="13">
        <f>Q876/18</f>
        <v>4.8888888888888893</v>
      </c>
      <c r="S876" s="14">
        <f>R876</f>
        <v>4.8888888888888893</v>
      </c>
      <c r="T876" s="13">
        <v>0</v>
      </c>
      <c r="U876" s="13">
        <f>S876+T876</f>
        <v>4.8888888888888893</v>
      </c>
    </row>
    <row r="877" spans="1:21">
      <c r="A877" s="104"/>
      <c r="B877" s="104"/>
      <c r="C877" s="104"/>
      <c r="D877" s="106"/>
      <c r="E877" s="211" t="s">
        <v>37</v>
      </c>
      <c r="F877" s="120">
        <v>14.29</v>
      </c>
      <c r="G877" s="615"/>
      <c r="H877" s="97">
        <f>SUM(G867*F877)/100</f>
        <v>4.7156999999999998E-2</v>
      </c>
      <c r="I877" s="33"/>
      <c r="J877" s="33"/>
      <c r="K877" s="33"/>
      <c r="L877" s="33"/>
      <c r="M877" s="33"/>
      <c r="N877" s="34"/>
      <c r="O877" s="34"/>
      <c r="P877" s="34"/>
      <c r="Q877" s="32"/>
      <c r="R877" s="7"/>
      <c r="S877" s="7"/>
      <c r="T877" s="7"/>
      <c r="U877" s="7"/>
    </row>
    <row r="878" spans="1:21">
      <c r="A878" s="8" t="s">
        <v>25</v>
      </c>
      <c r="B878" s="8" t="s">
        <v>579</v>
      </c>
      <c r="C878" s="8" t="s">
        <v>581</v>
      </c>
      <c r="D878" s="31" t="s">
        <v>391</v>
      </c>
      <c r="E878" s="265" t="s">
        <v>323</v>
      </c>
      <c r="F878" s="34"/>
      <c r="G878" s="615">
        <v>1.5</v>
      </c>
      <c r="H878" s="34"/>
      <c r="I878" s="33" t="s">
        <v>83</v>
      </c>
      <c r="J878" s="33">
        <v>3</v>
      </c>
      <c r="K878" s="33">
        <v>2</v>
      </c>
      <c r="L878" s="33">
        <v>3</v>
      </c>
      <c r="M878" s="33">
        <v>5</v>
      </c>
      <c r="N878" s="34" t="s">
        <v>80</v>
      </c>
      <c r="O878" s="34">
        <v>85</v>
      </c>
      <c r="P878" s="34" t="s">
        <v>87</v>
      </c>
      <c r="Q878" s="12">
        <f>O878*J878</f>
        <v>255</v>
      </c>
      <c r="R878" s="13">
        <f>Q878/18</f>
        <v>14.166666666666666</v>
      </c>
      <c r="S878" s="14">
        <f>R878</f>
        <v>14.166666666666666</v>
      </c>
      <c r="T878" s="13">
        <v>0</v>
      </c>
      <c r="U878" s="13">
        <f>S878+T878</f>
        <v>14.166666666666666</v>
      </c>
    </row>
    <row r="879" spans="1:21">
      <c r="A879" s="7"/>
      <c r="B879" s="7"/>
      <c r="C879" s="7"/>
      <c r="D879" s="31"/>
      <c r="E879" s="265" t="s">
        <v>54</v>
      </c>
      <c r="F879" s="113">
        <v>25</v>
      </c>
      <c r="G879" s="615"/>
      <c r="H879" s="97">
        <f>SUM(G878*F879)/100</f>
        <v>0.375</v>
      </c>
      <c r="I879" s="33"/>
      <c r="J879" s="33"/>
      <c r="K879" s="33"/>
      <c r="L879" s="33"/>
      <c r="M879" s="33"/>
      <c r="N879" s="34"/>
      <c r="O879" s="34"/>
      <c r="P879" s="34"/>
      <c r="Q879" s="32"/>
      <c r="R879" s="7"/>
      <c r="S879" s="7"/>
      <c r="T879" s="7"/>
      <c r="U879" s="7"/>
    </row>
    <row r="880" spans="1:21">
      <c r="A880" s="7"/>
      <c r="B880" s="7"/>
      <c r="C880" s="7"/>
      <c r="D880" s="31"/>
      <c r="E880" s="265" t="s">
        <v>31</v>
      </c>
      <c r="F880" s="113">
        <v>25</v>
      </c>
      <c r="G880" s="615"/>
      <c r="H880" s="97">
        <f>SUM(G878*F880)/100</f>
        <v>0.375</v>
      </c>
      <c r="I880" s="33"/>
      <c r="J880" s="33"/>
      <c r="K880" s="33"/>
      <c r="L880" s="33"/>
      <c r="M880" s="33"/>
      <c r="N880" s="34"/>
      <c r="O880" s="34"/>
      <c r="P880" s="34"/>
      <c r="Q880" s="32"/>
      <c r="R880" s="7"/>
      <c r="S880" s="7"/>
      <c r="T880" s="7"/>
      <c r="U880" s="7"/>
    </row>
    <row r="881" spans="1:21">
      <c r="A881" s="7"/>
      <c r="B881" s="7"/>
      <c r="C881" s="7"/>
      <c r="D881" s="31"/>
      <c r="E881" s="210" t="s">
        <v>52</v>
      </c>
      <c r="F881" s="113">
        <v>25</v>
      </c>
      <c r="G881" s="615"/>
      <c r="H881" s="97">
        <f>SUM(G878*F881)/100</f>
        <v>0.375</v>
      </c>
      <c r="I881" s="33"/>
      <c r="J881" s="33"/>
      <c r="K881" s="33"/>
      <c r="L881" s="33"/>
      <c r="M881" s="33"/>
      <c r="N881" s="34"/>
      <c r="O881" s="34"/>
      <c r="P881" s="34"/>
      <c r="Q881" s="32"/>
      <c r="R881" s="7"/>
      <c r="S881" s="7"/>
      <c r="T881" s="7"/>
      <c r="U881" s="7"/>
    </row>
    <row r="882" spans="1:21">
      <c r="A882" s="7"/>
      <c r="B882" s="7"/>
      <c r="C882" s="7"/>
      <c r="D882" s="31"/>
      <c r="E882" s="210" t="s">
        <v>51</v>
      </c>
      <c r="F882" s="113">
        <v>25</v>
      </c>
      <c r="G882" s="615"/>
      <c r="H882" s="97">
        <f>SUM(G878*F882)/100</f>
        <v>0.375</v>
      </c>
      <c r="I882" s="33"/>
      <c r="J882" s="33"/>
      <c r="K882" s="33"/>
      <c r="L882" s="33"/>
      <c r="M882" s="33"/>
      <c r="N882" s="34"/>
      <c r="O882" s="34"/>
      <c r="P882" s="34"/>
      <c r="Q882" s="32"/>
      <c r="R882" s="7"/>
      <c r="S882" s="7"/>
      <c r="T882" s="7"/>
      <c r="U882" s="7"/>
    </row>
    <row r="883" spans="1:21">
      <c r="A883" s="107" t="s">
        <v>25</v>
      </c>
      <c r="B883" s="107" t="s">
        <v>579</v>
      </c>
      <c r="C883" s="107" t="s">
        <v>581</v>
      </c>
      <c r="D883" s="108" t="s">
        <v>392</v>
      </c>
      <c r="E883" s="209" t="s">
        <v>327</v>
      </c>
      <c r="F883" s="34"/>
      <c r="G883" s="615">
        <v>1.5</v>
      </c>
      <c r="H883" s="34"/>
      <c r="I883" s="33" t="s">
        <v>83</v>
      </c>
      <c r="J883" s="33">
        <v>3</v>
      </c>
      <c r="K883" s="33">
        <v>2</v>
      </c>
      <c r="L883" s="33">
        <v>3</v>
      </c>
      <c r="M883" s="33">
        <v>5</v>
      </c>
      <c r="N883" s="34" t="s">
        <v>80</v>
      </c>
      <c r="O883" s="34">
        <v>33</v>
      </c>
      <c r="P883" s="34" t="s">
        <v>87</v>
      </c>
      <c r="Q883" s="12">
        <f>O883*J883</f>
        <v>99</v>
      </c>
      <c r="R883" s="13">
        <f>Q883/18</f>
        <v>5.5</v>
      </c>
      <c r="S883" s="14">
        <f>R883</f>
        <v>5.5</v>
      </c>
      <c r="T883" s="13">
        <v>0</v>
      </c>
      <c r="U883" s="13">
        <f>S883+T883</f>
        <v>5.5</v>
      </c>
    </row>
    <row r="884" spans="1:21">
      <c r="A884" s="109"/>
      <c r="B884" s="109"/>
      <c r="C884" s="109"/>
      <c r="D884" s="108"/>
      <c r="E884" s="209" t="s">
        <v>45</v>
      </c>
      <c r="F884" s="113">
        <v>25</v>
      </c>
      <c r="G884" s="615"/>
      <c r="H884" s="97">
        <f>SUM(G883*F884)/100</f>
        <v>0.375</v>
      </c>
      <c r="I884" s="33"/>
      <c r="J884" s="33"/>
      <c r="K884" s="33"/>
      <c r="L884" s="33"/>
      <c r="M884" s="33"/>
      <c r="N884" s="34"/>
      <c r="O884" s="34"/>
      <c r="P884" s="34"/>
      <c r="Q884" s="32"/>
      <c r="R884" s="7"/>
      <c r="S884" s="7"/>
      <c r="T884" s="7"/>
      <c r="U884" s="7"/>
    </row>
    <row r="885" spans="1:21">
      <c r="A885" s="109"/>
      <c r="B885" s="109"/>
      <c r="C885" s="109"/>
      <c r="D885" s="108"/>
      <c r="E885" s="209" t="s">
        <v>40</v>
      </c>
      <c r="F885" s="113">
        <v>25</v>
      </c>
      <c r="G885" s="615"/>
      <c r="H885" s="97">
        <f>SUM(G883*F885)/100</f>
        <v>0.375</v>
      </c>
      <c r="I885" s="33"/>
      <c r="J885" s="33"/>
      <c r="K885" s="33"/>
      <c r="L885" s="33"/>
      <c r="M885" s="33"/>
      <c r="N885" s="34"/>
      <c r="O885" s="34"/>
      <c r="P885" s="34"/>
      <c r="Q885" s="32"/>
      <c r="R885" s="7"/>
      <c r="S885" s="7"/>
      <c r="T885" s="7"/>
      <c r="U885" s="7"/>
    </row>
    <row r="886" spans="1:21">
      <c r="A886" s="109"/>
      <c r="B886" s="109"/>
      <c r="C886" s="109"/>
      <c r="D886" s="108"/>
      <c r="E886" s="209" t="s">
        <v>51</v>
      </c>
      <c r="F886" s="113">
        <v>25</v>
      </c>
      <c r="G886" s="615"/>
      <c r="H886" s="97">
        <f>SUM(G883*F886)/100</f>
        <v>0.375</v>
      </c>
      <c r="I886" s="33"/>
      <c r="J886" s="33"/>
      <c r="K886" s="33"/>
      <c r="L886" s="33"/>
      <c r="M886" s="33"/>
      <c r="N886" s="34"/>
      <c r="O886" s="34"/>
      <c r="P886" s="34"/>
      <c r="Q886" s="32"/>
      <c r="R886" s="7"/>
      <c r="S886" s="7"/>
      <c r="T886" s="7"/>
      <c r="U886" s="7"/>
    </row>
    <row r="887" spans="1:21">
      <c r="A887" s="109"/>
      <c r="B887" s="109"/>
      <c r="C887" s="109"/>
      <c r="D887" s="108"/>
      <c r="E887" s="209" t="s">
        <v>109</v>
      </c>
      <c r="F887" s="113">
        <v>25</v>
      </c>
      <c r="G887" s="615"/>
      <c r="H887" s="97">
        <f>SUM(G883*F887)/100</f>
        <v>0.375</v>
      </c>
      <c r="I887" s="33"/>
      <c r="J887" s="33"/>
      <c r="K887" s="33"/>
      <c r="L887" s="33"/>
      <c r="M887" s="33"/>
      <c r="N887" s="34"/>
      <c r="O887" s="34"/>
      <c r="P887" s="34"/>
      <c r="Q887" s="32"/>
      <c r="R887" s="7"/>
      <c r="S887" s="7"/>
      <c r="T887" s="7"/>
      <c r="U887" s="7"/>
    </row>
    <row r="888" spans="1:21">
      <c r="A888" s="107" t="s">
        <v>25</v>
      </c>
      <c r="B888" s="107" t="s">
        <v>579</v>
      </c>
      <c r="C888" s="107" t="s">
        <v>581</v>
      </c>
      <c r="D888" s="108" t="s">
        <v>392</v>
      </c>
      <c r="E888" s="209" t="s">
        <v>327</v>
      </c>
      <c r="F888" s="34"/>
      <c r="G888" s="615"/>
      <c r="H888" s="34"/>
      <c r="I888" s="33" t="s">
        <v>83</v>
      </c>
      <c r="J888" s="33">
        <v>3</v>
      </c>
      <c r="K888" s="33">
        <v>2</v>
      </c>
      <c r="L888" s="33">
        <v>3</v>
      </c>
      <c r="M888" s="33">
        <v>5</v>
      </c>
      <c r="N888" s="34" t="s">
        <v>43</v>
      </c>
      <c r="O888" s="34">
        <v>32</v>
      </c>
      <c r="P888" s="34" t="s">
        <v>87</v>
      </c>
      <c r="Q888" s="12">
        <f>O888*J888</f>
        <v>96</v>
      </c>
      <c r="R888" s="13">
        <f>Q888/18</f>
        <v>5.333333333333333</v>
      </c>
      <c r="S888" s="14">
        <f>R888</f>
        <v>5.333333333333333</v>
      </c>
      <c r="T888" s="13">
        <v>0</v>
      </c>
      <c r="U888" s="13">
        <f>S888+T888</f>
        <v>5.333333333333333</v>
      </c>
    </row>
    <row r="889" spans="1:21">
      <c r="A889" s="109"/>
      <c r="B889" s="109"/>
      <c r="C889" s="109"/>
      <c r="D889" s="108"/>
      <c r="E889" s="209" t="s">
        <v>45</v>
      </c>
      <c r="F889" s="113"/>
      <c r="G889" s="615"/>
      <c r="H889" s="113"/>
      <c r="I889" s="33"/>
      <c r="J889" s="33"/>
      <c r="K889" s="33"/>
      <c r="L889" s="33"/>
      <c r="M889" s="33"/>
      <c r="N889" s="34"/>
      <c r="O889" s="34"/>
      <c r="P889" s="34"/>
      <c r="Q889" s="32"/>
      <c r="R889" s="7"/>
      <c r="S889" s="7"/>
      <c r="T889" s="7"/>
      <c r="U889" s="7"/>
    </row>
    <row r="890" spans="1:21">
      <c r="A890" s="109"/>
      <c r="B890" s="109"/>
      <c r="C890" s="109"/>
      <c r="D890" s="108"/>
      <c r="E890" s="209" t="s">
        <v>40</v>
      </c>
      <c r="F890" s="113"/>
      <c r="G890" s="615"/>
      <c r="H890" s="113"/>
      <c r="I890" s="33"/>
      <c r="J890" s="33"/>
      <c r="K890" s="33"/>
      <c r="L890" s="33"/>
      <c r="M890" s="33"/>
      <c r="N890" s="34"/>
      <c r="O890" s="34"/>
      <c r="P890" s="34"/>
      <c r="Q890" s="32"/>
      <c r="R890" s="7"/>
      <c r="S890" s="7"/>
      <c r="T890" s="7"/>
      <c r="U890" s="7"/>
    </row>
    <row r="891" spans="1:21">
      <c r="A891" s="109"/>
      <c r="B891" s="109"/>
      <c r="C891" s="109"/>
      <c r="D891" s="108"/>
      <c r="E891" s="209" t="s">
        <v>51</v>
      </c>
      <c r="F891" s="113"/>
      <c r="G891" s="615"/>
      <c r="H891" s="113"/>
      <c r="I891" s="33"/>
      <c r="J891" s="33"/>
      <c r="K891" s="33"/>
      <c r="L891" s="33"/>
      <c r="M891" s="33"/>
      <c r="N891" s="34"/>
      <c r="O891" s="34"/>
      <c r="P891" s="34"/>
      <c r="Q891" s="32"/>
      <c r="R891" s="7"/>
      <c r="S891" s="7"/>
      <c r="T891" s="7"/>
      <c r="U891" s="7"/>
    </row>
    <row r="892" spans="1:21">
      <c r="A892" s="109"/>
      <c r="B892" s="109"/>
      <c r="C892" s="109"/>
      <c r="D892" s="108"/>
      <c r="E892" s="209" t="s">
        <v>109</v>
      </c>
      <c r="F892" s="113"/>
      <c r="G892" s="615"/>
      <c r="H892" s="113"/>
      <c r="I892" s="33"/>
      <c r="J892" s="33"/>
      <c r="K892" s="33"/>
      <c r="L892" s="33"/>
      <c r="M892" s="33"/>
      <c r="N892" s="34"/>
      <c r="O892" s="34"/>
      <c r="P892" s="34"/>
      <c r="Q892" s="32"/>
      <c r="R892" s="7"/>
      <c r="S892" s="7"/>
      <c r="T892" s="7"/>
      <c r="U892" s="7"/>
    </row>
    <row r="893" spans="1:21">
      <c r="A893" s="105" t="s">
        <v>25</v>
      </c>
      <c r="B893" s="105" t="s">
        <v>579</v>
      </c>
      <c r="C893" s="105" t="s">
        <v>581</v>
      </c>
      <c r="D893" s="106" t="s">
        <v>393</v>
      </c>
      <c r="E893" s="262" t="s">
        <v>332</v>
      </c>
      <c r="F893" s="34"/>
      <c r="G893" s="615">
        <v>1.5</v>
      </c>
      <c r="H893" s="34"/>
      <c r="I893" s="33" t="s">
        <v>83</v>
      </c>
      <c r="J893" s="33">
        <v>3</v>
      </c>
      <c r="K893" s="33">
        <v>2</v>
      </c>
      <c r="L893" s="33">
        <v>3</v>
      </c>
      <c r="M893" s="33">
        <v>5</v>
      </c>
      <c r="N893" s="34" t="s">
        <v>80</v>
      </c>
      <c r="O893" s="34">
        <v>38</v>
      </c>
      <c r="P893" s="34" t="s">
        <v>87</v>
      </c>
      <c r="Q893" s="12">
        <f>O893*J893</f>
        <v>114</v>
      </c>
      <c r="R893" s="13">
        <f>Q893/18</f>
        <v>6.333333333333333</v>
      </c>
      <c r="S893" s="14">
        <f>R893</f>
        <v>6.333333333333333</v>
      </c>
      <c r="T893" s="13">
        <v>0</v>
      </c>
      <c r="U893" s="13">
        <f>S893+T893</f>
        <v>6.333333333333333</v>
      </c>
    </row>
    <row r="894" spans="1:21">
      <c r="A894" s="104"/>
      <c r="B894" s="104"/>
      <c r="C894" s="104"/>
      <c r="D894" s="106"/>
      <c r="E894" s="262" t="s">
        <v>30</v>
      </c>
      <c r="F894" s="113">
        <v>50</v>
      </c>
      <c r="G894" s="615"/>
      <c r="H894" s="97">
        <f>SUM(G893*F894)/100</f>
        <v>0.75</v>
      </c>
      <c r="I894" s="33"/>
      <c r="J894" s="33"/>
      <c r="K894" s="33"/>
      <c r="L894" s="33"/>
      <c r="M894" s="33"/>
      <c r="N894" s="34"/>
      <c r="O894" s="34"/>
      <c r="P894" s="34"/>
      <c r="Q894" s="32"/>
      <c r="R894" s="7"/>
      <c r="S894" s="7"/>
      <c r="T894" s="7"/>
      <c r="U894" s="7"/>
    </row>
    <row r="895" spans="1:21">
      <c r="A895" s="104"/>
      <c r="B895" s="104"/>
      <c r="C895" s="104"/>
      <c r="D895" s="106"/>
      <c r="E895" s="262" t="s">
        <v>126</v>
      </c>
      <c r="F895" s="113">
        <v>50</v>
      </c>
      <c r="G895" s="615"/>
      <c r="H895" s="97">
        <f>SUM(G893*F895)/100</f>
        <v>0.75</v>
      </c>
      <c r="I895" s="33"/>
      <c r="J895" s="33"/>
      <c r="K895" s="33"/>
      <c r="L895" s="33"/>
      <c r="M895" s="33"/>
      <c r="N895" s="34"/>
      <c r="O895" s="34"/>
      <c r="P895" s="34"/>
      <c r="Q895" s="32"/>
      <c r="R895" s="7"/>
      <c r="S895" s="7"/>
      <c r="T895" s="7"/>
      <c r="U895" s="7"/>
    </row>
    <row r="896" spans="1:21">
      <c r="A896" s="105" t="s">
        <v>25</v>
      </c>
      <c r="B896" s="105" t="s">
        <v>579</v>
      </c>
      <c r="C896" s="105" t="s">
        <v>581</v>
      </c>
      <c r="D896" s="106" t="s">
        <v>393</v>
      </c>
      <c r="E896" s="262" t="s">
        <v>332</v>
      </c>
      <c r="F896" s="34"/>
      <c r="G896" s="615"/>
      <c r="H896" s="97"/>
      <c r="I896" s="33" t="s">
        <v>83</v>
      </c>
      <c r="J896" s="33">
        <v>3</v>
      </c>
      <c r="K896" s="33">
        <v>2</v>
      </c>
      <c r="L896" s="33">
        <v>3</v>
      </c>
      <c r="M896" s="33">
        <v>5</v>
      </c>
      <c r="N896" s="34" t="s">
        <v>43</v>
      </c>
      <c r="O896" s="34">
        <v>50</v>
      </c>
      <c r="P896" s="34" t="s">
        <v>87</v>
      </c>
      <c r="Q896" s="12">
        <f>O896*J896</f>
        <v>150</v>
      </c>
      <c r="R896" s="13">
        <f>Q896/18</f>
        <v>8.3333333333333339</v>
      </c>
      <c r="S896" s="14">
        <f>R896</f>
        <v>8.3333333333333339</v>
      </c>
      <c r="T896" s="13">
        <v>0</v>
      </c>
      <c r="U896" s="13">
        <f>S896+T896</f>
        <v>8.3333333333333339</v>
      </c>
    </row>
    <row r="897" spans="1:21">
      <c r="A897" s="104"/>
      <c r="B897" s="104"/>
      <c r="C897" s="104"/>
      <c r="D897" s="106"/>
      <c r="E897" s="262" t="s">
        <v>30</v>
      </c>
      <c r="F897" s="113"/>
      <c r="G897" s="615"/>
      <c r="H897" s="97"/>
      <c r="I897" s="33"/>
      <c r="J897" s="33"/>
      <c r="K897" s="33"/>
      <c r="L897" s="33"/>
      <c r="M897" s="33"/>
      <c r="N897" s="34"/>
      <c r="O897" s="34"/>
      <c r="P897" s="34"/>
      <c r="Q897" s="32"/>
      <c r="R897" s="7"/>
      <c r="S897" s="7"/>
      <c r="T897" s="7"/>
      <c r="U897" s="7"/>
    </row>
    <row r="898" spans="1:21">
      <c r="A898" s="104"/>
      <c r="B898" s="104"/>
      <c r="C898" s="104"/>
      <c r="D898" s="106"/>
      <c r="E898" s="262" t="s">
        <v>126</v>
      </c>
      <c r="F898" s="113"/>
      <c r="G898" s="615"/>
      <c r="H898" s="113"/>
      <c r="I898" s="33"/>
      <c r="J898" s="33"/>
      <c r="K898" s="33"/>
      <c r="L898" s="33"/>
      <c r="M898" s="33"/>
      <c r="N898" s="34"/>
      <c r="O898" s="34"/>
      <c r="P898" s="34"/>
      <c r="Q898" s="32"/>
      <c r="R898" s="7"/>
      <c r="S898" s="7"/>
      <c r="T898" s="7"/>
      <c r="U898" s="7"/>
    </row>
    <row r="899" spans="1:21">
      <c r="A899" s="8" t="s">
        <v>25</v>
      </c>
      <c r="B899" s="8" t="s">
        <v>579</v>
      </c>
      <c r="C899" s="8" t="s">
        <v>581</v>
      </c>
      <c r="D899" s="31" t="s">
        <v>394</v>
      </c>
      <c r="E899" s="265" t="s">
        <v>395</v>
      </c>
      <c r="F899" s="34"/>
      <c r="G899" s="114"/>
      <c r="H899" s="34"/>
      <c r="I899" s="33" t="s">
        <v>83</v>
      </c>
      <c r="J899" s="33">
        <v>3</v>
      </c>
      <c r="K899" s="33">
        <v>2</v>
      </c>
      <c r="L899" s="33">
        <v>3</v>
      </c>
      <c r="M899" s="33">
        <v>5</v>
      </c>
      <c r="N899" s="34" t="s">
        <v>80</v>
      </c>
      <c r="O899" s="34">
        <v>5</v>
      </c>
      <c r="P899" s="34" t="s">
        <v>87</v>
      </c>
      <c r="Q899" s="12">
        <f>O899*J899</f>
        <v>15</v>
      </c>
      <c r="R899" s="13">
        <f>Q899/18</f>
        <v>0.83333333333333337</v>
      </c>
      <c r="S899" s="14">
        <f>R899</f>
        <v>0.83333333333333337</v>
      </c>
      <c r="T899" s="13">
        <v>0</v>
      </c>
      <c r="U899" s="13">
        <f>S899+T899</f>
        <v>0.83333333333333337</v>
      </c>
    </row>
    <row r="900" spans="1:21">
      <c r="A900" s="7"/>
      <c r="B900" s="7"/>
      <c r="C900" s="7"/>
      <c r="D900" s="31"/>
      <c r="E900" s="265" t="s">
        <v>31</v>
      </c>
      <c r="F900" s="113">
        <v>100</v>
      </c>
      <c r="G900" s="120">
        <v>1.5</v>
      </c>
      <c r="H900" s="120">
        <f>SUM(G900*F900)/100</f>
        <v>1.5</v>
      </c>
      <c r="I900" s="33"/>
      <c r="J900" s="33"/>
      <c r="K900" s="33"/>
      <c r="L900" s="33"/>
      <c r="M900" s="33"/>
      <c r="N900" s="34"/>
      <c r="O900" s="34"/>
      <c r="P900" s="34"/>
      <c r="Q900" s="32"/>
      <c r="R900" s="7"/>
      <c r="S900" s="7"/>
      <c r="T900" s="7"/>
      <c r="U900" s="7"/>
    </row>
    <row r="901" spans="1:21">
      <c r="A901" s="8" t="s">
        <v>25</v>
      </c>
      <c r="B901" s="8" t="s">
        <v>579</v>
      </c>
      <c r="C901" s="8" t="s">
        <v>581</v>
      </c>
      <c r="D901" s="31" t="s">
        <v>131</v>
      </c>
      <c r="E901" s="265" t="s">
        <v>132</v>
      </c>
      <c r="F901" s="34"/>
      <c r="G901" s="615">
        <v>1.5</v>
      </c>
      <c r="H901" s="34"/>
      <c r="I901" s="33" t="s">
        <v>83</v>
      </c>
      <c r="J901" s="33">
        <v>3</v>
      </c>
      <c r="K901" s="33">
        <v>2</v>
      </c>
      <c r="L901" s="33">
        <v>3</v>
      </c>
      <c r="M901" s="33">
        <v>5</v>
      </c>
      <c r="N901" s="34" t="s">
        <v>80</v>
      </c>
      <c r="O901" s="34">
        <v>3</v>
      </c>
      <c r="P901" s="34" t="s">
        <v>87</v>
      </c>
      <c r="Q901" s="12">
        <f>O901*J901</f>
        <v>9</v>
      </c>
      <c r="R901" s="13">
        <f>Q901/18</f>
        <v>0.5</v>
      </c>
      <c r="S901" s="14">
        <f>R901</f>
        <v>0.5</v>
      </c>
      <c r="T901" s="13">
        <v>0</v>
      </c>
      <c r="U901" s="13">
        <f>S901+T901</f>
        <v>0.5</v>
      </c>
    </row>
    <row r="902" spans="1:21">
      <c r="A902" s="7"/>
      <c r="B902" s="7"/>
      <c r="C902" s="7"/>
      <c r="D902" s="31"/>
      <c r="E902" s="265" t="s">
        <v>105</v>
      </c>
      <c r="F902" s="113">
        <v>50</v>
      </c>
      <c r="G902" s="615"/>
      <c r="H902" s="97">
        <f>SUM(G901*F902)/100</f>
        <v>0.75</v>
      </c>
      <c r="I902" s="33"/>
      <c r="J902" s="33"/>
      <c r="K902" s="33"/>
      <c r="L902" s="33"/>
      <c r="M902" s="33"/>
      <c r="N902" s="34"/>
      <c r="O902" s="34"/>
      <c r="P902" s="34"/>
      <c r="Q902" s="32"/>
      <c r="R902" s="7"/>
      <c r="S902" s="7"/>
      <c r="T902" s="7"/>
      <c r="U902" s="7"/>
    </row>
    <row r="903" spans="1:21">
      <c r="A903" s="7"/>
      <c r="B903" s="7"/>
      <c r="C903" s="7"/>
      <c r="D903" s="31"/>
      <c r="E903" s="265" t="s">
        <v>31</v>
      </c>
      <c r="F903" s="113">
        <v>50</v>
      </c>
      <c r="G903" s="615"/>
      <c r="H903" s="97">
        <f>SUM(G901*F903)/100</f>
        <v>0.75</v>
      </c>
      <c r="I903" s="33"/>
      <c r="J903" s="33"/>
      <c r="K903" s="33"/>
      <c r="L903" s="33"/>
      <c r="M903" s="33"/>
      <c r="N903" s="34"/>
      <c r="O903" s="34"/>
      <c r="P903" s="34"/>
      <c r="Q903" s="32"/>
      <c r="R903" s="7"/>
      <c r="S903" s="7"/>
      <c r="T903" s="7"/>
      <c r="U903" s="7"/>
    </row>
    <row r="904" spans="1:21">
      <c r="A904" s="8" t="s">
        <v>25</v>
      </c>
      <c r="B904" s="8" t="s">
        <v>579</v>
      </c>
      <c r="C904" s="8" t="s">
        <v>581</v>
      </c>
      <c r="D904" s="31" t="s">
        <v>396</v>
      </c>
      <c r="E904" s="265" t="s">
        <v>397</v>
      </c>
      <c r="F904" s="34"/>
      <c r="G904" s="615">
        <v>1.5</v>
      </c>
      <c r="H904" s="34"/>
      <c r="I904" s="33" t="s">
        <v>83</v>
      </c>
      <c r="J904" s="33">
        <v>3</v>
      </c>
      <c r="K904" s="33">
        <v>2</v>
      </c>
      <c r="L904" s="33">
        <v>3</v>
      </c>
      <c r="M904" s="33">
        <v>5</v>
      </c>
      <c r="N904" s="34" t="s">
        <v>80</v>
      </c>
      <c r="O904" s="34">
        <v>40</v>
      </c>
      <c r="P904" s="34" t="s">
        <v>87</v>
      </c>
      <c r="Q904" s="12">
        <f>O904*J904</f>
        <v>120</v>
      </c>
      <c r="R904" s="13">
        <f>Q904/18</f>
        <v>6.666666666666667</v>
      </c>
      <c r="S904" s="14">
        <f>R904</f>
        <v>6.666666666666667</v>
      </c>
      <c r="T904" s="13">
        <v>0</v>
      </c>
      <c r="U904" s="13">
        <f>S904+T904</f>
        <v>6.666666666666667</v>
      </c>
    </row>
    <row r="905" spans="1:21">
      <c r="A905" s="7"/>
      <c r="B905" s="7"/>
      <c r="C905" s="7"/>
      <c r="D905" s="31"/>
      <c r="E905" s="265" t="s">
        <v>126</v>
      </c>
      <c r="F905" s="113">
        <v>33.33</v>
      </c>
      <c r="G905" s="615"/>
      <c r="H905" s="97">
        <f>SUM(G904*F905)/100</f>
        <v>0.49994999999999995</v>
      </c>
      <c r="I905" s="33"/>
      <c r="J905" s="33"/>
      <c r="K905" s="33"/>
      <c r="L905" s="33"/>
      <c r="M905" s="33"/>
      <c r="N905" s="34"/>
      <c r="O905" s="34"/>
      <c r="P905" s="34"/>
      <c r="Q905" s="32"/>
      <c r="R905" s="7"/>
      <c r="S905" s="7"/>
      <c r="T905" s="7"/>
      <c r="U905" s="7"/>
    </row>
    <row r="906" spans="1:21">
      <c r="A906" s="7"/>
      <c r="B906" s="7"/>
      <c r="C906" s="7"/>
      <c r="D906" s="31"/>
      <c r="E906" s="210" t="s">
        <v>29</v>
      </c>
      <c r="F906" s="113">
        <v>33.33</v>
      </c>
      <c r="G906" s="615"/>
      <c r="H906" s="97">
        <f>SUM(G904*F906)/100</f>
        <v>0.49994999999999995</v>
      </c>
      <c r="I906" s="33"/>
      <c r="J906" s="33"/>
      <c r="K906" s="33"/>
      <c r="L906" s="33"/>
      <c r="M906" s="33"/>
      <c r="N906" s="34"/>
      <c r="O906" s="34"/>
      <c r="P906" s="34"/>
      <c r="Q906" s="32"/>
      <c r="R906" s="7"/>
      <c r="S906" s="7"/>
      <c r="T906" s="7"/>
      <c r="U906" s="7"/>
    </row>
    <row r="907" spans="1:21">
      <c r="A907" s="7"/>
      <c r="B907" s="7"/>
      <c r="C907" s="7"/>
      <c r="D907" s="31"/>
      <c r="E907" s="210" t="s">
        <v>121</v>
      </c>
      <c r="F907" s="113">
        <v>33.33</v>
      </c>
      <c r="G907" s="615"/>
      <c r="H907" s="97">
        <f>SUM(G904*F907)/100</f>
        <v>0.49994999999999995</v>
      </c>
      <c r="I907" s="33"/>
      <c r="J907" s="33"/>
      <c r="K907" s="33"/>
      <c r="L907" s="33"/>
      <c r="M907" s="33"/>
      <c r="N907" s="34"/>
      <c r="O907" s="34"/>
      <c r="P907" s="34"/>
      <c r="Q907" s="32"/>
      <c r="R907" s="7"/>
      <c r="S907" s="7"/>
      <c r="T907" s="7"/>
      <c r="U907" s="7"/>
    </row>
    <row r="908" spans="1:21">
      <c r="A908" s="8" t="s">
        <v>25</v>
      </c>
      <c r="B908" s="8" t="s">
        <v>579</v>
      </c>
      <c r="C908" s="8" t="s">
        <v>581</v>
      </c>
      <c r="D908" s="31" t="s">
        <v>133</v>
      </c>
      <c r="E908" s="210" t="s">
        <v>134</v>
      </c>
      <c r="F908" s="34"/>
      <c r="G908" s="114"/>
      <c r="H908" s="97">
        <f>SUM(G904*F908)/100</f>
        <v>0</v>
      </c>
      <c r="I908" s="33" t="s">
        <v>83</v>
      </c>
      <c r="J908" s="33">
        <v>3</v>
      </c>
      <c r="K908" s="33">
        <v>2</v>
      </c>
      <c r="L908" s="33">
        <v>3</v>
      </c>
      <c r="M908" s="33">
        <v>5</v>
      </c>
      <c r="N908" s="34" t="s">
        <v>80</v>
      </c>
      <c r="O908" s="34">
        <v>24</v>
      </c>
      <c r="P908" s="34" t="s">
        <v>87</v>
      </c>
      <c r="Q908" s="12">
        <f>O908*J908</f>
        <v>72</v>
      </c>
      <c r="R908" s="13">
        <f>Q908/18</f>
        <v>4</v>
      </c>
      <c r="S908" s="14">
        <f>R908</f>
        <v>4</v>
      </c>
      <c r="T908" s="13">
        <v>0</v>
      </c>
      <c r="U908" s="13">
        <f>S908+T908</f>
        <v>4</v>
      </c>
    </row>
    <row r="909" spans="1:21">
      <c r="A909" s="7"/>
      <c r="B909" s="7"/>
      <c r="C909" s="7"/>
      <c r="D909" s="31"/>
      <c r="E909" s="210" t="s">
        <v>29</v>
      </c>
      <c r="F909" s="113">
        <v>100</v>
      </c>
      <c r="G909" s="97">
        <v>1.5</v>
      </c>
      <c r="H909" s="120">
        <f>SUM(G909*F909)/100</f>
        <v>1.5</v>
      </c>
      <c r="I909" s="33"/>
      <c r="J909" s="33"/>
      <c r="K909" s="33"/>
      <c r="L909" s="33"/>
      <c r="M909" s="33"/>
      <c r="N909" s="34"/>
      <c r="O909" s="34"/>
      <c r="P909" s="34"/>
      <c r="Q909" s="32"/>
      <c r="R909" s="7"/>
      <c r="S909" s="7"/>
      <c r="T909" s="7"/>
      <c r="U909" s="7"/>
    </row>
    <row r="910" spans="1:21">
      <c r="A910" s="8" t="s">
        <v>25</v>
      </c>
      <c r="B910" s="8" t="s">
        <v>579</v>
      </c>
      <c r="C910" s="8" t="s">
        <v>581</v>
      </c>
      <c r="D910" s="31" t="s">
        <v>398</v>
      </c>
      <c r="E910" s="210" t="s">
        <v>316</v>
      </c>
      <c r="F910" s="34"/>
      <c r="G910" s="114"/>
      <c r="H910" s="34"/>
      <c r="I910" s="33" t="s">
        <v>83</v>
      </c>
      <c r="J910" s="33">
        <v>3</v>
      </c>
      <c r="K910" s="33">
        <v>2</v>
      </c>
      <c r="L910" s="33">
        <v>3</v>
      </c>
      <c r="M910" s="33">
        <v>5</v>
      </c>
      <c r="N910" s="34" t="s">
        <v>80</v>
      </c>
      <c r="O910" s="34">
        <v>52</v>
      </c>
      <c r="P910" s="34" t="s">
        <v>87</v>
      </c>
      <c r="Q910" s="12">
        <f>O910*J910</f>
        <v>156</v>
      </c>
      <c r="R910" s="13">
        <f>Q910/18</f>
        <v>8.6666666666666661</v>
      </c>
      <c r="S910" s="14">
        <f>R910</f>
        <v>8.6666666666666661</v>
      </c>
      <c r="T910" s="13">
        <v>0</v>
      </c>
      <c r="U910" s="13">
        <f>S910+T910</f>
        <v>8.6666666666666661</v>
      </c>
    </row>
    <row r="911" spans="1:21">
      <c r="A911" s="7"/>
      <c r="B911" s="7"/>
      <c r="C911" s="7"/>
      <c r="D911" s="31"/>
      <c r="E911" s="210" t="s">
        <v>52</v>
      </c>
      <c r="F911" s="113">
        <v>100</v>
      </c>
      <c r="G911" s="97">
        <v>1.5</v>
      </c>
      <c r="H911" s="120">
        <f>SUM(G911*F911)/100</f>
        <v>1.5</v>
      </c>
      <c r="I911" s="33"/>
      <c r="J911" s="33"/>
      <c r="K911" s="33"/>
      <c r="L911" s="33"/>
      <c r="M911" s="33"/>
      <c r="N911" s="34"/>
      <c r="O911" s="34"/>
      <c r="P911" s="34"/>
      <c r="Q911" s="32"/>
      <c r="R911" s="7"/>
      <c r="S911" s="7"/>
      <c r="T911" s="7"/>
      <c r="U911" s="7"/>
    </row>
    <row r="912" spans="1:21">
      <c r="A912" s="8" t="s">
        <v>25</v>
      </c>
      <c r="B912" s="8" t="s">
        <v>579</v>
      </c>
      <c r="C912" s="8" t="s">
        <v>581</v>
      </c>
      <c r="D912" s="31" t="s">
        <v>399</v>
      </c>
      <c r="E912" s="210" t="s">
        <v>400</v>
      </c>
      <c r="F912" s="34"/>
      <c r="G912" s="114"/>
      <c r="H912" s="34"/>
      <c r="I912" s="33" t="s">
        <v>83</v>
      </c>
      <c r="J912" s="33">
        <v>3</v>
      </c>
      <c r="K912" s="33">
        <v>2</v>
      </c>
      <c r="L912" s="33">
        <v>3</v>
      </c>
      <c r="M912" s="33">
        <v>5</v>
      </c>
      <c r="N912" s="34" t="s">
        <v>80</v>
      </c>
      <c r="O912" s="34">
        <v>50</v>
      </c>
      <c r="P912" s="34" t="s">
        <v>87</v>
      </c>
      <c r="Q912" s="12">
        <f>O912*J912</f>
        <v>150</v>
      </c>
      <c r="R912" s="13">
        <f>Q912/18</f>
        <v>8.3333333333333339</v>
      </c>
      <c r="S912" s="14">
        <f>R912</f>
        <v>8.3333333333333339</v>
      </c>
      <c r="T912" s="13">
        <v>0</v>
      </c>
      <c r="U912" s="13">
        <f>S912+T912</f>
        <v>8.3333333333333339</v>
      </c>
    </row>
    <row r="913" spans="1:21">
      <c r="A913" s="7"/>
      <c r="B913" s="7"/>
      <c r="C913" s="7"/>
      <c r="D913" s="31"/>
      <c r="E913" s="210" t="s">
        <v>36</v>
      </c>
      <c r="F913" s="113">
        <v>100</v>
      </c>
      <c r="G913" s="97">
        <v>1.5</v>
      </c>
      <c r="H913" s="120">
        <f>SUM(G913*F913)/100</f>
        <v>1.5</v>
      </c>
      <c r="I913" s="33"/>
      <c r="J913" s="33"/>
      <c r="K913" s="33"/>
      <c r="L913" s="33"/>
      <c r="M913" s="33"/>
      <c r="N913" s="34"/>
      <c r="O913" s="34"/>
      <c r="P913" s="34"/>
      <c r="Q913" s="32"/>
      <c r="R913" s="7"/>
      <c r="S913" s="7"/>
      <c r="T913" s="7"/>
      <c r="U913" s="7"/>
    </row>
    <row r="914" spans="1:21">
      <c r="A914" s="8" t="s">
        <v>25</v>
      </c>
      <c r="B914" s="8" t="s">
        <v>579</v>
      </c>
      <c r="C914" s="8" t="s">
        <v>581</v>
      </c>
      <c r="D914" s="31" t="s">
        <v>401</v>
      </c>
      <c r="E914" s="265" t="s">
        <v>402</v>
      </c>
      <c r="F914" s="34"/>
      <c r="G914" s="114"/>
      <c r="H914" s="34"/>
      <c r="I914" s="33" t="s">
        <v>83</v>
      </c>
      <c r="J914" s="33">
        <v>3</v>
      </c>
      <c r="K914" s="33">
        <v>2</v>
      </c>
      <c r="L914" s="33">
        <v>3</v>
      </c>
      <c r="M914" s="33">
        <v>5</v>
      </c>
      <c r="N914" s="34" t="s">
        <v>80</v>
      </c>
      <c r="O914" s="34">
        <v>20</v>
      </c>
      <c r="P914" s="34" t="s">
        <v>87</v>
      </c>
      <c r="Q914" s="12">
        <f>O914*J914</f>
        <v>60</v>
      </c>
      <c r="R914" s="13">
        <f>Q914/18</f>
        <v>3.3333333333333335</v>
      </c>
      <c r="S914" s="14">
        <f>R914</f>
        <v>3.3333333333333335</v>
      </c>
      <c r="T914" s="13">
        <v>0</v>
      </c>
      <c r="U914" s="13">
        <f>S914+T914</f>
        <v>3.3333333333333335</v>
      </c>
    </row>
    <row r="915" spans="1:21">
      <c r="A915" s="7"/>
      <c r="B915" s="7"/>
      <c r="C915" s="7"/>
      <c r="D915" s="31"/>
      <c r="E915" s="265" t="s">
        <v>126</v>
      </c>
      <c r="F915" s="113">
        <v>100</v>
      </c>
      <c r="G915" s="97">
        <v>1.5</v>
      </c>
      <c r="H915" s="120">
        <f>SUM(G915*F915)/100</f>
        <v>1.5</v>
      </c>
      <c r="I915" s="33"/>
      <c r="J915" s="33"/>
      <c r="K915" s="33"/>
      <c r="L915" s="33"/>
      <c r="M915" s="33"/>
      <c r="N915" s="34"/>
      <c r="O915" s="34"/>
      <c r="P915" s="34"/>
      <c r="Q915" s="32"/>
      <c r="R915" s="7"/>
      <c r="S915" s="7"/>
      <c r="T915" s="7"/>
      <c r="U915" s="7"/>
    </row>
    <row r="916" spans="1:21">
      <c r="A916" s="8" t="s">
        <v>25</v>
      </c>
      <c r="B916" s="8" t="s">
        <v>579</v>
      </c>
      <c r="C916" s="8" t="s">
        <v>581</v>
      </c>
      <c r="D916" s="31" t="s">
        <v>403</v>
      </c>
      <c r="E916" s="210" t="s">
        <v>404</v>
      </c>
      <c r="F916" s="34"/>
      <c r="G916" s="615">
        <v>1.5</v>
      </c>
      <c r="H916" s="34"/>
      <c r="I916" s="33" t="s">
        <v>83</v>
      </c>
      <c r="J916" s="33">
        <v>3</v>
      </c>
      <c r="K916" s="33">
        <v>2</v>
      </c>
      <c r="L916" s="33">
        <v>3</v>
      </c>
      <c r="M916" s="33">
        <v>5</v>
      </c>
      <c r="N916" s="34" t="s">
        <v>80</v>
      </c>
      <c r="O916" s="34">
        <v>60</v>
      </c>
      <c r="P916" s="34" t="s">
        <v>87</v>
      </c>
      <c r="Q916" s="12">
        <f>O916*J916</f>
        <v>180</v>
      </c>
      <c r="R916" s="13">
        <f>Q916/18</f>
        <v>10</v>
      </c>
      <c r="S916" s="14">
        <f>R916</f>
        <v>10</v>
      </c>
      <c r="T916" s="13">
        <v>0</v>
      </c>
      <c r="U916" s="13">
        <f>S916+T916</f>
        <v>10</v>
      </c>
    </row>
    <row r="917" spans="1:21">
      <c r="A917" s="7"/>
      <c r="B917" s="7"/>
      <c r="C917" s="7"/>
      <c r="D917" s="31"/>
      <c r="E917" s="210" t="s">
        <v>40</v>
      </c>
      <c r="F917" s="113">
        <v>16.670000000000002</v>
      </c>
      <c r="G917" s="615"/>
      <c r="H917" s="97">
        <f>SUM(G916*F917)/100</f>
        <v>0.25005000000000005</v>
      </c>
      <c r="I917" s="33"/>
      <c r="J917" s="33"/>
      <c r="K917" s="33"/>
      <c r="L917" s="33"/>
      <c r="M917" s="33"/>
      <c r="N917" s="34"/>
      <c r="O917" s="34"/>
      <c r="P917" s="34"/>
      <c r="Q917" s="32"/>
      <c r="R917" s="7"/>
      <c r="S917" s="7"/>
      <c r="T917" s="7"/>
      <c r="U917" s="7"/>
    </row>
    <row r="918" spans="1:21">
      <c r="A918" s="7"/>
      <c r="B918" s="7"/>
      <c r="C918" s="7"/>
      <c r="D918" s="31"/>
      <c r="E918" s="210" t="s">
        <v>54</v>
      </c>
      <c r="F918" s="120">
        <v>16.670000000000002</v>
      </c>
      <c r="G918" s="615"/>
      <c r="H918" s="97">
        <f>SUM(G916*F918)/100</f>
        <v>0.25005000000000005</v>
      </c>
      <c r="I918" s="33"/>
      <c r="J918" s="33"/>
      <c r="K918" s="33"/>
      <c r="L918" s="33"/>
      <c r="M918" s="33"/>
      <c r="N918" s="34"/>
      <c r="O918" s="34"/>
      <c r="P918" s="34"/>
      <c r="Q918" s="32"/>
      <c r="R918" s="7"/>
      <c r="S918" s="7"/>
      <c r="T918" s="7"/>
      <c r="U918" s="7"/>
    </row>
    <row r="919" spans="1:21">
      <c r="A919" s="7"/>
      <c r="B919" s="7"/>
      <c r="C919" s="7"/>
      <c r="D919" s="31"/>
      <c r="E919" s="210" t="s">
        <v>109</v>
      </c>
      <c r="F919" s="120">
        <v>16.670000000000002</v>
      </c>
      <c r="G919" s="615"/>
      <c r="H919" s="97">
        <f>SUM(G916*F919)/100</f>
        <v>0.25005000000000005</v>
      </c>
      <c r="I919" s="33"/>
      <c r="J919" s="33"/>
      <c r="K919" s="33"/>
      <c r="L919" s="33"/>
      <c r="M919" s="33"/>
      <c r="N919" s="34"/>
      <c r="O919" s="34"/>
      <c r="P919" s="34"/>
      <c r="Q919" s="32"/>
      <c r="R919" s="7"/>
      <c r="S919" s="7"/>
      <c r="T919" s="7"/>
      <c r="U919" s="7"/>
    </row>
    <row r="920" spans="1:21">
      <c r="A920" s="7"/>
      <c r="B920" s="7"/>
      <c r="C920" s="7"/>
      <c r="D920" s="31"/>
      <c r="E920" s="248" t="s">
        <v>51</v>
      </c>
      <c r="F920" s="120">
        <v>16.670000000000002</v>
      </c>
      <c r="G920" s="615"/>
      <c r="H920" s="97">
        <f>SUM(G916*F920)/100</f>
        <v>0.25005000000000005</v>
      </c>
      <c r="I920" s="33"/>
      <c r="J920" s="33"/>
      <c r="K920" s="33"/>
      <c r="L920" s="33"/>
      <c r="M920" s="33"/>
      <c r="N920" s="34"/>
      <c r="O920" s="34"/>
      <c r="P920" s="34"/>
      <c r="Q920" s="32"/>
      <c r="R920" s="7"/>
      <c r="S920" s="7"/>
      <c r="T920" s="7"/>
      <c r="U920" s="7"/>
    </row>
    <row r="921" spans="1:21">
      <c r="A921" s="7"/>
      <c r="B921" s="7"/>
      <c r="C921" s="7"/>
      <c r="D921" s="31"/>
      <c r="E921" s="210" t="s">
        <v>45</v>
      </c>
      <c r="F921" s="120">
        <v>16.670000000000002</v>
      </c>
      <c r="G921" s="615"/>
      <c r="H921" s="97">
        <f>SUM(G916*F921)/100</f>
        <v>0.25005000000000005</v>
      </c>
      <c r="I921" s="33"/>
      <c r="J921" s="33"/>
      <c r="K921" s="33"/>
      <c r="L921" s="33"/>
      <c r="M921" s="33"/>
      <c r="N921" s="34"/>
      <c r="O921" s="34"/>
      <c r="P921" s="34"/>
      <c r="Q921" s="32"/>
      <c r="R921" s="7"/>
      <c r="S921" s="7"/>
      <c r="T921" s="7"/>
      <c r="U921" s="7"/>
    </row>
    <row r="922" spans="1:21">
      <c r="A922" s="7"/>
      <c r="B922" s="7"/>
      <c r="C922" s="7"/>
      <c r="D922" s="31"/>
      <c r="E922" s="265" t="s">
        <v>32</v>
      </c>
      <c r="F922" s="120">
        <v>16.670000000000002</v>
      </c>
      <c r="G922" s="615"/>
      <c r="H922" s="97">
        <f>SUM(G916*F922)/100</f>
        <v>0.25005000000000005</v>
      </c>
      <c r="I922" s="33"/>
      <c r="J922" s="33"/>
      <c r="K922" s="33"/>
      <c r="L922" s="33"/>
      <c r="M922" s="33"/>
      <c r="N922" s="34"/>
      <c r="O922" s="34"/>
      <c r="P922" s="34"/>
      <c r="Q922" s="32"/>
      <c r="R922" s="7"/>
      <c r="S922" s="7"/>
      <c r="T922" s="7"/>
      <c r="U922" s="7"/>
    </row>
    <row r="923" spans="1:21">
      <c r="A923" s="8" t="s">
        <v>25</v>
      </c>
      <c r="B923" s="8" t="s">
        <v>579</v>
      </c>
      <c r="C923" s="8" t="s">
        <v>581</v>
      </c>
      <c r="D923" s="31" t="s">
        <v>139</v>
      </c>
      <c r="E923" s="210" t="s">
        <v>140</v>
      </c>
      <c r="F923" s="34"/>
      <c r="G923" s="615">
        <v>1.5</v>
      </c>
      <c r="H923" s="34"/>
      <c r="I923" s="33" t="s">
        <v>83</v>
      </c>
      <c r="J923" s="33">
        <v>3</v>
      </c>
      <c r="K923" s="33">
        <v>2</v>
      </c>
      <c r="L923" s="33">
        <v>3</v>
      </c>
      <c r="M923" s="33">
        <v>5</v>
      </c>
      <c r="N923" s="34" t="s">
        <v>80</v>
      </c>
      <c r="O923" s="34">
        <v>7</v>
      </c>
      <c r="P923" s="34" t="s">
        <v>87</v>
      </c>
      <c r="Q923" s="12">
        <f>O923*J923</f>
        <v>21</v>
      </c>
      <c r="R923" s="13">
        <f>Q923/18</f>
        <v>1.1666666666666667</v>
      </c>
      <c r="S923" s="14">
        <f>R923</f>
        <v>1.1666666666666667</v>
      </c>
      <c r="T923" s="13">
        <v>0</v>
      </c>
      <c r="U923" s="13">
        <f>S923+T923</f>
        <v>1.1666666666666667</v>
      </c>
    </row>
    <row r="924" spans="1:21">
      <c r="A924" s="7"/>
      <c r="B924" s="7"/>
      <c r="C924" s="7"/>
      <c r="D924" s="31"/>
      <c r="E924" s="210" t="s">
        <v>45</v>
      </c>
      <c r="F924" s="113">
        <v>50</v>
      </c>
      <c r="G924" s="615"/>
      <c r="H924" s="97">
        <f>SUM(G923*F924)/100</f>
        <v>0.75</v>
      </c>
      <c r="I924" s="33"/>
      <c r="J924" s="33"/>
      <c r="K924" s="33"/>
      <c r="L924" s="33"/>
      <c r="M924" s="33"/>
      <c r="N924" s="34"/>
      <c r="O924" s="34"/>
      <c r="P924" s="34"/>
      <c r="Q924" s="32"/>
      <c r="R924" s="7"/>
      <c r="S924" s="7"/>
      <c r="T924" s="7"/>
      <c r="U924" s="7"/>
    </row>
    <row r="925" spans="1:21">
      <c r="A925" s="7"/>
      <c r="B925" s="7"/>
      <c r="C925" s="7"/>
      <c r="D925" s="31"/>
      <c r="E925" s="265" t="s">
        <v>32</v>
      </c>
      <c r="F925" s="113">
        <v>50</v>
      </c>
      <c r="G925" s="615"/>
      <c r="H925" s="97">
        <f>SUM(G923*F925)/100</f>
        <v>0.75</v>
      </c>
      <c r="I925" s="33"/>
      <c r="J925" s="33"/>
      <c r="K925" s="33"/>
      <c r="L925" s="33"/>
      <c r="M925" s="33"/>
      <c r="N925" s="34"/>
      <c r="O925" s="34"/>
      <c r="P925" s="34"/>
      <c r="Q925" s="32"/>
      <c r="R925" s="7"/>
      <c r="S925" s="7"/>
      <c r="T925" s="7"/>
      <c r="U925" s="7"/>
    </row>
    <row r="926" spans="1:21">
      <c r="A926" s="8" t="s">
        <v>25</v>
      </c>
      <c r="B926" s="8" t="s">
        <v>579</v>
      </c>
      <c r="C926" s="8" t="s">
        <v>581</v>
      </c>
      <c r="D926" s="31" t="s">
        <v>405</v>
      </c>
      <c r="E926" s="210" t="s">
        <v>325</v>
      </c>
      <c r="F926" s="34"/>
      <c r="G926" s="615">
        <v>1.5</v>
      </c>
      <c r="H926" s="34"/>
      <c r="I926" s="33" t="s">
        <v>83</v>
      </c>
      <c r="J926" s="33">
        <v>3</v>
      </c>
      <c r="K926" s="33">
        <v>2</v>
      </c>
      <c r="L926" s="33">
        <v>3</v>
      </c>
      <c r="M926" s="33">
        <v>5</v>
      </c>
      <c r="N926" s="34" t="s">
        <v>80</v>
      </c>
      <c r="O926" s="34">
        <v>47</v>
      </c>
      <c r="P926" s="34" t="s">
        <v>87</v>
      </c>
      <c r="Q926" s="12">
        <f>O926*J926</f>
        <v>141</v>
      </c>
      <c r="R926" s="13">
        <f>Q926/18</f>
        <v>7.833333333333333</v>
      </c>
      <c r="S926" s="14">
        <f>R926</f>
        <v>7.833333333333333</v>
      </c>
      <c r="T926" s="13">
        <v>0</v>
      </c>
      <c r="U926" s="13">
        <f>S926+T926</f>
        <v>7.833333333333333</v>
      </c>
    </row>
    <row r="927" spans="1:21">
      <c r="A927" s="7"/>
      <c r="B927" s="7"/>
      <c r="C927" s="7"/>
      <c r="D927" s="31"/>
      <c r="E927" s="210" t="s">
        <v>51</v>
      </c>
      <c r="F927" s="113">
        <v>33.33</v>
      </c>
      <c r="G927" s="615"/>
      <c r="H927" s="97">
        <f>SUM(G926*F927)/100</f>
        <v>0.49994999999999995</v>
      </c>
      <c r="I927" s="33"/>
      <c r="J927" s="33"/>
      <c r="K927" s="33"/>
      <c r="L927" s="33"/>
      <c r="M927" s="33"/>
      <c r="N927" s="34"/>
      <c r="O927" s="34"/>
      <c r="P927" s="34"/>
      <c r="Q927" s="32"/>
      <c r="R927" s="7"/>
      <c r="S927" s="7"/>
      <c r="T927" s="7"/>
      <c r="U927" s="7"/>
    </row>
    <row r="928" spans="1:21">
      <c r="A928" s="7"/>
      <c r="B928" s="7"/>
      <c r="C928" s="7"/>
      <c r="D928" s="31"/>
      <c r="E928" s="210" t="s">
        <v>40</v>
      </c>
      <c r="F928" s="113">
        <v>33.33</v>
      </c>
      <c r="G928" s="615"/>
      <c r="H928" s="97">
        <f>SUM(G926*F928)/100</f>
        <v>0.49994999999999995</v>
      </c>
      <c r="I928" s="33"/>
      <c r="J928" s="33"/>
      <c r="K928" s="33"/>
      <c r="L928" s="33"/>
      <c r="M928" s="33"/>
      <c r="N928" s="34"/>
      <c r="O928" s="34"/>
      <c r="P928" s="34"/>
      <c r="Q928" s="32"/>
      <c r="R928" s="7"/>
      <c r="S928" s="7"/>
      <c r="T928" s="7"/>
      <c r="U928" s="7"/>
    </row>
    <row r="929" spans="1:21">
      <c r="A929" s="7"/>
      <c r="B929" s="7"/>
      <c r="C929" s="7"/>
      <c r="D929" s="31"/>
      <c r="E929" s="210" t="s">
        <v>45</v>
      </c>
      <c r="F929" s="113">
        <v>33.33</v>
      </c>
      <c r="G929" s="615"/>
      <c r="H929" s="97">
        <f>SUM(G926*F929)/100</f>
        <v>0.49994999999999995</v>
      </c>
      <c r="I929" s="33"/>
      <c r="J929" s="33"/>
      <c r="K929" s="33"/>
      <c r="L929" s="33"/>
      <c r="M929" s="33"/>
      <c r="N929" s="34"/>
      <c r="O929" s="34"/>
      <c r="P929" s="34"/>
      <c r="Q929" s="32"/>
      <c r="R929" s="7"/>
      <c r="S929" s="7"/>
      <c r="T929" s="7"/>
      <c r="U929" s="7"/>
    </row>
    <row r="930" spans="1:21">
      <c r="A930" s="8" t="s">
        <v>25</v>
      </c>
      <c r="B930" s="8" t="s">
        <v>579</v>
      </c>
      <c r="C930" s="8" t="s">
        <v>581</v>
      </c>
      <c r="D930" s="31" t="s">
        <v>406</v>
      </c>
      <c r="E930" s="210" t="s">
        <v>407</v>
      </c>
      <c r="F930" s="34"/>
      <c r="G930" s="114"/>
      <c r="H930" s="97"/>
      <c r="I930" s="33" t="s">
        <v>83</v>
      </c>
      <c r="J930" s="33">
        <v>3</v>
      </c>
      <c r="K930" s="33">
        <v>2</v>
      </c>
      <c r="L930" s="33">
        <v>3</v>
      </c>
      <c r="M930" s="33">
        <v>5</v>
      </c>
      <c r="N930" s="34" t="s">
        <v>80</v>
      </c>
      <c r="O930" s="34">
        <v>67</v>
      </c>
      <c r="P930" s="34" t="s">
        <v>87</v>
      </c>
      <c r="Q930" s="12">
        <f>O930*J930</f>
        <v>201</v>
      </c>
      <c r="R930" s="13">
        <f>Q930/18</f>
        <v>11.166666666666666</v>
      </c>
      <c r="S930" s="14">
        <f>R930</f>
        <v>11.166666666666666</v>
      </c>
      <c r="T930" s="13">
        <v>0</v>
      </c>
      <c r="U930" s="13">
        <f>S930+T930</f>
        <v>11.166666666666666</v>
      </c>
    </row>
    <row r="931" spans="1:21">
      <c r="A931" s="7"/>
      <c r="B931" s="7"/>
      <c r="C931" s="7"/>
      <c r="D931" s="31"/>
      <c r="E931" s="210" t="s">
        <v>54</v>
      </c>
      <c r="F931" s="113">
        <v>100</v>
      </c>
      <c r="G931" s="97">
        <v>1.5</v>
      </c>
      <c r="H931" s="120">
        <f>SUM(G931*F931)/100</f>
        <v>1.5</v>
      </c>
      <c r="I931" s="33"/>
      <c r="J931" s="33"/>
      <c r="K931" s="33"/>
      <c r="L931" s="33"/>
      <c r="M931" s="33"/>
      <c r="N931" s="34"/>
      <c r="O931" s="34"/>
      <c r="P931" s="34"/>
      <c r="Q931" s="32"/>
      <c r="R931" s="7"/>
      <c r="S931" s="7"/>
      <c r="T931" s="7"/>
      <c r="U931" s="7"/>
    </row>
    <row r="932" spans="1:21">
      <c r="A932" s="8" t="s">
        <v>25</v>
      </c>
      <c r="B932" s="8" t="s">
        <v>579</v>
      </c>
      <c r="C932" s="8" t="s">
        <v>581</v>
      </c>
      <c r="D932" s="31" t="s">
        <v>408</v>
      </c>
      <c r="E932" s="210" t="s">
        <v>342</v>
      </c>
      <c r="F932" s="34"/>
      <c r="G932" s="114"/>
      <c r="H932" s="34"/>
      <c r="I932" s="33" t="s">
        <v>83</v>
      </c>
      <c r="J932" s="33">
        <v>3</v>
      </c>
      <c r="K932" s="33">
        <v>2</v>
      </c>
      <c r="L932" s="33">
        <v>3</v>
      </c>
      <c r="M932" s="33">
        <v>5</v>
      </c>
      <c r="N932" s="34" t="s">
        <v>80</v>
      </c>
      <c r="O932" s="34">
        <v>49</v>
      </c>
      <c r="P932" s="34" t="s">
        <v>87</v>
      </c>
      <c r="Q932" s="12">
        <f>O932*J932</f>
        <v>147</v>
      </c>
      <c r="R932" s="13">
        <f>Q932/18</f>
        <v>8.1666666666666661</v>
      </c>
      <c r="S932" s="14">
        <f>R932</f>
        <v>8.1666666666666661</v>
      </c>
      <c r="T932" s="13">
        <v>0</v>
      </c>
      <c r="U932" s="13">
        <f>S932+T932</f>
        <v>8.1666666666666661</v>
      </c>
    </row>
    <row r="933" spans="1:21">
      <c r="A933" s="7"/>
      <c r="B933" s="7"/>
      <c r="C933" s="7"/>
      <c r="D933" s="31"/>
      <c r="E933" s="210" t="s">
        <v>45</v>
      </c>
      <c r="F933" s="113">
        <v>100</v>
      </c>
      <c r="G933" s="97">
        <v>1.5</v>
      </c>
      <c r="H933" s="120">
        <f>SUM(G933*F933)/100</f>
        <v>1.5</v>
      </c>
      <c r="I933" s="33"/>
      <c r="J933" s="33"/>
      <c r="K933" s="33"/>
      <c r="L933" s="33"/>
      <c r="M933" s="33"/>
      <c r="N933" s="34"/>
      <c r="O933" s="34"/>
      <c r="P933" s="34"/>
      <c r="Q933" s="32"/>
      <c r="R933" s="7"/>
      <c r="S933" s="7"/>
      <c r="T933" s="7"/>
      <c r="U933" s="7"/>
    </row>
    <row r="934" spans="1:21">
      <c r="A934" s="8" t="s">
        <v>25</v>
      </c>
      <c r="B934" s="8" t="s">
        <v>579</v>
      </c>
      <c r="C934" s="8" t="s">
        <v>581</v>
      </c>
      <c r="D934" s="31" t="s">
        <v>409</v>
      </c>
      <c r="E934" s="265" t="s">
        <v>410</v>
      </c>
      <c r="F934" s="34"/>
      <c r="G934" s="114"/>
      <c r="H934" s="34"/>
      <c r="I934" s="33" t="s">
        <v>83</v>
      </c>
      <c r="J934" s="33">
        <v>3</v>
      </c>
      <c r="K934" s="33">
        <v>2</v>
      </c>
      <c r="L934" s="33">
        <v>3</v>
      </c>
      <c r="M934" s="33">
        <v>5</v>
      </c>
      <c r="N934" s="34" t="s">
        <v>80</v>
      </c>
      <c r="O934" s="34">
        <v>68</v>
      </c>
      <c r="P934" s="34" t="s">
        <v>87</v>
      </c>
      <c r="Q934" s="12">
        <f>O934*J934</f>
        <v>204</v>
      </c>
      <c r="R934" s="13">
        <f>Q934/18</f>
        <v>11.333333333333334</v>
      </c>
      <c r="S934" s="14">
        <f>R934</f>
        <v>11.333333333333334</v>
      </c>
      <c r="T934" s="13">
        <v>0</v>
      </c>
      <c r="U934" s="13">
        <f>S934+T934</f>
        <v>11.333333333333334</v>
      </c>
    </row>
    <row r="935" spans="1:21">
      <c r="A935" s="7"/>
      <c r="B935" s="7"/>
      <c r="C935" s="7"/>
      <c r="D935" s="31"/>
      <c r="E935" s="265" t="s">
        <v>31</v>
      </c>
      <c r="F935" s="113">
        <v>100</v>
      </c>
      <c r="G935" s="97">
        <v>1.5</v>
      </c>
      <c r="H935" s="120">
        <f>SUM(G935*F935)/100</f>
        <v>1.5</v>
      </c>
      <c r="I935" s="33"/>
      <c r="J935" s="33"/>
      <c r="K935" s="33"/>
      <c r="L935" s="33"/>
      <c r="M935" s="33"/>
      <c r="N935" s="34"/>
      <c r="O935" s="34"/>
      <c r="P935" s="34"/>
      <c r="Q935" s="32"/>
      <c r="R935" s="7"/>
      <c r="S935" s="7"/>
      <c r="T935" s="7"/>
      <c r="U935" s="7"/>
    </row>
    <row r="936" spans="1:21">
      <c r="A936" s="8" t="s">
        <v>25</v>
      </c>
      <c r="B936" s="8" t="s">
        <v>579</v>
      </c>
      <c r="C936" s="8" t="s">
        <v>581</v>
      </c>
      <c r="D936" s="31" t="s">
        <v>411</v>
      </c>
      <c r="E936" s="210" t="s">
        <v>412</v>
      </c>
      <c r="F936" s="34"/>
      <c r="G936" s="614">
        <v>1.5</v>
      </c>
      <c r="H936" s="34"/>
      <c r="I936" s="33" t="s">
        <v>83</v>
      </c>
      <c r="J936" s="33">
        <v>3</v>
      </c>
      <c r="K936" s="33">
        <v>2</v>
      </c>
      <c r="L936" s="33">
        <v>3</v>
      </c>
      <c r="M936" s="33">
        <v>5</v>
      </c>
      <c r="N936" s="34" t="s">
        <v>80</v>
      </c>
      <c r="O936" s="34">
        <v>87</v>
      </c>
      <c r="P936" s="34" t="s">
        <v>87</v>
      </c>
      <c r="Q936" s="12">
        <f>O936*J936</f>
        <v>261</v>
      </c>
      <c r="R936" s="13">
        <f>Q936/18</f>
        <v>14.5</v>
      </c>
      <c r="S936" s="14">
        <f>R936</f>
        <v>14.5</v>
      </c>
      <c r="T936" s="13">
        <v>0</v>
      </c>
      <c r="U936" s="13">
        <f>S936+T936</f>
        <v>14.5</v>
      </c>
    </row>
    <row r="937" spans="1:21">
      <c r="A937" s="7"/>
      <c r="B937" s="7"/>
      <c r="C937" s="7"/>
      <c r="D937" s="31"/>
      <c r="E937" s="210" t="s">
        <v>105</v>
      </c>
      <c r="F937" s="113">
        <v>50</v>
      </c>
      <c r="G937" s="614"/>
      <c r="H937" s="97">
        <f>SUM(G936*F937)/100</f>
        <v>0.75</v>
      </c>
      <c r="I937" s="33"/>
      <c r="J937" s="33"/>
      <c r="K937" s="33"/>
      <c r="L937" s="33"/>
      <c r="M937" s="33"/>
      <c r="N937" s="34"/>
      <c r="O937" s="34"/>
      <c r="P937" s="34"/>
      <c r="Q937" s="32"/>
      <c r="R937" s="7"/>
      <c r="S937" s="7"/>
      <c r="T937" s="7"/>
      <c r="U937" s="7"/>
    </row>
    <row r="938" spans="1:21">
      <c r="A938" s="7"/>
      <c r="B938" s="7"/>
      <c r="C938" s="7"/>
      <c r="D938" s="31"/>
      <c r="E938" s="248" t="s">
        <v>38</v>
      </c>
      <c r="F938" s="113">
        <v>50</v>
      </c>
      <c r="G938" s="614"/>
      <c r="H938" s="97">
        <f>SUM(G936*F938)/100</f>
        <v>0.75</v>
      </c>
      <c r="I938" s="33"/>
      <c r="J938" s="33"/>
      <c r="K938" s="33"/>
      <c r="L938" s="33"/>
      <c r="M938" s="33"/>
      <c r="N938" s="34"/>
      <c r="O938" s="34"/>
      <c r="P938" s="34"/>
      <c r="Q938" s="32"/>
      <c r="R938" s="7"/>
      <c r="S938" s="7"/>
      <c r="T938" s="7"/>
      <c r="U938" s="7"/>
    </row>
    <row r="939" spans="1:21">
      <c r="A939" s="8" t="s">
        <v>25</v>
      </c>
      <c r="B939" s="8" t="s">
        <v>579</v>
      </c>
      <c r="C939" s="8" t="s">
        <v>581</v>
      </c>
      <c r="D939" s="31" t="s">
        <v>413</v>
      </c>
      <c r="E939" s="210" t="s">
        <v>414</v>
      </c>
      <c r="F939" s="34"/>
      <c r="G939" s="114"/>
      <c r="H939" s="34"/>
      <c r="I939" s="33" t="s">
        <v>83</v>
      </c>
      <c r="J939" s="33">
        <v>3</v>
      </c>
      <c r="K939" s="33">
        <v>2</v>
      </c>
      <c r="L939" s="33">
        <v>3</v>
      </c>
      <c r="M939" s="33">
        <v>5</v>
      </c>
      <c r="N939" s="34" t="s">
        <v>80</v>
      </c>
      <c r="O939" s="34">
        <v>85</v>
      </c>
      <c r="P939" s="34" t="s">
        <v>87</v>
      </c>
      <c r="Q939" s="12">
        <f>O939*J939</f>
        <v>255</v>
      </c>
      <c r="R939" s="13">
        <f>Q939/18</f>
        <v>14.166666666666666</v>
      </c>
      <c r="S939" s="14">
        <f>R939</f>
        <v>14.166666666666666</v>
      </c>
      <c r="T939" s="13">
        <v>0</v>
      </c>
      <c r="U939" s="13">
        <f>S939+T939</f>
        <v>14.166666666666666</v>
      </c>
    </row>
    <row r="940" spans="1:21">
      <c r="A940" s="7"/>
      <c r="B940" s="7"/>
      <c r="C940" s="7"/>
      <c r="D940" s="31"/>
      <c r="E940" s="210" t="s">
        <v>37</v>
      </c>
      <c r="F940" s="113">
        <v>100</v>
      </c>
      <c r="G940" s="97">
        <v>1.5</v>
      </c>
      <c r="H940" s="120">
        <f>SUM(G940*F940)/100</f>
        <v>1.5</v>
      </c>
      <c r="I940" s="33"/>
      <c r="J940" s="33"/>
      <c r="K940" s="33"/>
      <c r="L940" s="33"/>
      <c r="M940" s="33"/>
      <c r="N940" s="34"/>
      <c r="O940" s="34"/>
      <c r="P940" s="34"/>
      <c r="Q940" s="32"/>
      <c r="R940" s="7"/>
      <c r="S940" s="7"/>
      <c r="T940" s="7"/>
      <c r="U940" s="7"/>
    </row>
    <row r="941" spans="1:21">
      <c r="A941" s="8" t="s">
        <v>25</v>
      </c>
      <c r="B941" s="8" t="s">
        <v>579</v>
      </c>
      <c r="C941" s="8" t="s">
        <v>581</v>
      </c>
      <c r="D941" s="31" t="s">
        <v>145</v>
      </c>
      <c r="E941" s="210" t="s">
        <v>146</v>
      </c>
      <c r="F941" s="34"/>
      <c r="G941" s="114"/>
      <c r="H941" s="34"/>
      <c r="I941" s="33" t="s">
        <v>83</v>
      </c>
      <c r="J941" s="33">
        <v>3</v>
      </c>
      <c r="K941" s="33">
        <v>2</v>
      </c>
      <c r="L941" s="33">
        <v>3</v>
      </c>
      <c r="M941" s="33">
        <v>5</v>
      </c>
      <c r="N941" s="34" t="s">
        <v>80</v>
      </c>
      <c r="O941" s="34">
        <v>61</v>
      </c>
      <c r="P941" s="34" t="s">
        <v>87</v>
      </c>
      <c r="Q941" s="12">
        <f>O941*J941</f>
        <v>183</v>
      </c>
      <c r="R941" s="13">
        <f>Q941/18</f>
        <v>10.166666666666666</v>
      </c>
      <c r="S941" s="14">
        <f>R941</f>
        <v>10.166666666666666</v>
      </c>
      <c r="T941" s="13">
        <v>0</v>
      </c>
      <c r="U941" s="13">
        <f>S941+T941</f>
        <v>10.166666666666666</v>
      </c>
    </row>
    <row r="942" spans="1:21">
      <c r="A942" s="7"/>
      <c r="B942" s="7"/>
      <c r="C942" s="7"/>
      <c r="D942" s="31"/>
      <c r="E942" s="210" t="s">
        <v>38</v>
      </c>
      <c r="F942" s="113">
        <v>100</v>
      </c>
      <c r="G942" s="97">
        <v>1.5</v>
      </c>
      <c r="H942" s="120">
        <f>SUM(G942*F942)/100</f>
        <v>1.5</v>
      </c>
      <c r="I942" s="33"/>
      <c r="J942" s="33"/>
      <c r="K942" s="33"/>
      <c r="L942" s="33"/>
      <c r="M942" s="33"/>
      <c r="N942" s="34"/>
      <c r="O942" s="34"/>
      <c r="P942" s="34"/>
      <c r="Q942" s="32"/>
      <c r="R942" s="7"/>
      <c r="S942" s="7"/>
      <c r="T942" s="7"/>
      <c r="U942" s="7"/>
    </row>
    <row r="943" spans="1:21">
      <c r="A943" s="8" t="s">
        <v>25</v>
      </c>
      <c r="B943" s="8" t="s">
        <v>579</v>
      </c>
      <c r="C943" s="8" t="s">
        <v>581</v>
      </c>
      <c r="D943" s="31" t="s">
        <v>155</v>
      </c>
      <c r="E943" s="265" t="s">
        <v>156</v>
      </c>
      <c r="F943" s="34"/>
      <c r="G943" s="114"/>
      <c r="H943" s="34"/>
      <c r="I943" s="33" t="s">
        <v>23</v>
      </c>
      <c r="J943" s="33">
        <v>3</v>
      </c>
      <c r="K943" s="33">
        <v>3</v>
      </c>
      <c r="L943" s="33">
        <v>0</v>
      </c>
      <c r="M943" s="33">
        <v>6</v>
      </c>
      <c r="N943" s="34" t="s">
        <v>80</v>
      </c>
      <c r="O943" s="34">
        <v>50</v>
      </c>
      <c r="P943" s="34" t="s">
        <v>87</v>
      </c>
      <c r="Q943" s="12">
        <f>O943*J943</f>
        <v>150</v>
      </c>
      <c r="R943" s="13">
        <f>Q943/18</f>
        <v>8.3333333333333339</v>
      </c>
      <c r="S943" s="14">
        <f>R943</f>
        <v>8.3333333333333339</v>
      </c>
      <c r="T943" s="13">
        <v>0</v>
      </c>
      <c r="U943" s="13">
        <f>S943+T943</f>
        <v>8.3333333333333339</v>
      </c>
    </row>
    <row r="944" spans="1:21">
      <c r="A944" s="7"/>
      <c r="B944" s="7"/>
      <c r="C944" s="7"/>
      <c r="D944" s="31"/>
      <c r="E944" s="265" t="s">
        <v>157</v>
      </c>
      <c r="F944" s="113">
        <v>100</v>
      </c>
      <c r="G944" s="120">
        <v>1</v>
      </c>
      <c r="H944" s="120">
        <f>SUM(G944*F944)/100</f>
        <v>1</v>
      </c>
      <c r="I944" s="33"/>
      <c r="J944" s="33"/>
      <c r="K944" s="33"/>
      <c r="L944" s="33"/>
      <c r="M944" s="33"/>
      <c r="N944" s="34"/>
      <c r="O944" s="34"/>
      <c r="P944" s="34"/>
      <c r="Q944" s="32"/>
      <c r="R944" s="7"/>
      <c r="S944" s="7"/>
      <c r="T944" s="7"/>
      <c r="U944" s="7"/>
    </row>
    <row r="945" spans="1:21">
      <c r="A945" s="8" t="s">
        <v>25</v>
      </c>
      <c r="B945" s="8" t="s">
        <v>579</v>
      </c>
      <c r="C945" s="8" t="s">
        <v>581</v>
      </c>
      <c r="D945" s="31" t="s">
        <v>415</v>
      </c>
      <c r="E945" s="265" t="s">
        <v>416</v>
      </c>
      <c r="F945" s="34"/>
      <c r="G945" s="616">
        <v>1</v>
      </c>
      <c r="H945" s="34"/>
      <c r="I945" s="33" t="s">
        <v>23</v>
      </c>
      <c r="J945" s="33">
        <v>3</v>
      </c>
      <c r="K945" s="33">
        <v>3</v>
      </c>
      <c r="L945" s="33">
        <v>0</v>
      </c>
      <c r="M945" s="33">
        <v>6</v>
      </c>
      <c r="N945" s="34" t="s">
        <v>80</v>
      </c>
      <c r="O945" s="34">
        <v>45</v>
      </c>
      <c r="P945" s="34" t="s">
        <v>87</v>
      </c>
      <c r="Q945" s="12">
        <f>O945*J945</f>
        <v>135</v>
      </c>
      <c r="R945" s="13">
        <f>Q945/18</f>
        <v>7.5</v>
      </c>
      <c r="S945" s="14">
        <f>R945</f>
        <v>7.5</v>
      </c>
      <c r="T945" s="13">
        <v>0</v>
      </c>
      <c r="U945" s="13">
        <f>S945+T945</f>
        <v>7.5</v>
      </c>
    </row>
    <row r="946" spans="1:21">
      <c r="A946" s="7"/>
      <c r="B946" s="7"/>
      <c r="C946" s="7"/>
      <c r="D946" s="31"/>
      <c r="E946" s="265" t="s">
        <v>154</v>
      </c>
      <c r="F946" s="113">
        <v>50</v>
      </c>
      <c r="G946" s="616"/>
      <c r="H946" s="97">
        <f>SUM(G945*F946)/100</f>
        <v>0.5</v>
      </c>
      <c r="I946" s="33"/>
      <c r="J946" s="33"/>
      <c r="K946" s="33"/>
      <c r="L946" s="33"/>
      <c r="M946" s="33"/>
      <c r="N946" s="34"/>
      <c r="O946" s="34"/>
      <c r="P946" s="34"/>
      <c r="Q946" s="32"/>
      <c r="R946" s="7"/>
      <c r="S946" s="7"/>
      <c r="T946" s="7"/>
      <c r="U946" s="7"/>
    </row>
    <row r="947" spans="1:21">
      <c r="A947" s="7"/>
      <c r="B947" s="7"/>
      <c r="C947" s="7"/>
      <c r="D947" s="31"/>
      <c r="E947" s="265" t="s">
        <v>417</v>
      </c>
      <c r="F947" s="113">
        <v>50</v>
      </c>
      <c r="G947" s="616"/>
      <c r="H947" s="97">
        <f>SUM(G945*F947)/100</f>
        <v>0.5</v>
      </c>
      <c r="I947" s="33"/>
      <c r="J947" s="33"/>
      <c r="K947" s="33"/>
      <c r="L947" s="33"/>
      <c r="M947" s="33"/>
      <c r="N947" s="34"/>
      <c r="O947" s="34"/>
      <c r="P947" s="34"/>
      <c r="Q947" s="32"/>
      <c r="R947" s="7"/>
      <c r="S947" s="7"/>
      <c r="T947" s="7"/>
      <c r="U947" s="7"/>
    </row>
    <row r="948" spans="1:21">
      <c r="A948" s="107" t="s">
        <v>25</v>
      </c>
      <c r="B948" s="107" t="s">
        <v>579</v>
      </c>
      <c r="C948" s="107" t="s">
        <v>581</v>
      </c>
      <c r="D948" s="108" t="s">
        <v>418</v>
      </c>
      <c r="E948" s="263" t="s">
        <v>419</v>
      </c>
      <c r="F948" s="34"/>
      <c r="G948" s="615">
        <v>1.5</v>
      </c>
      <c r="H948" s="34"/>
      <c r="I948" s="33" t="s">
        <v>164</v>
      </c>
      <c r="J948" s="33">
        <v>3</v>
      </c>
      <c r="K948" s="33">
        <v>2</v>
      </c>
      <c r="L948" s="33">
        <v>2</v>
      </c>
      <c r="M948" s="33">
        <v>5</v>
      </c>
      <c r="N948" s="34" t="s">
        <v>80</v>
      </c>
      <c r="O948" s="34">
        <v>39</v>
      </c>
      <c r="P948" s="34" t="s">
        <v>87</v>
      </c>
      <c r="Q948" s="12">
        <f>O948*J948</f>
        <v>117</v>
      </c>
      <c r="R948" s="13">
        <f>Q948/18</f>
        <v>6.5</v>
      </c>
      <c r="S948" s="14">
        <f>R948</f>
        <v>6.5</v>
      </c>
      <c r="T948" s="13">
        <v>0</v>
      </c>
      <c r="U948" s="13">
        <f>S948+T948</f>
        <v>6.5</v>
      </c>
    </row>
    <row r="949" spans="1:21">
      <c r="A949" s="109"/>
      <c r="B949" s="109"/>
      <c r="C949" s="109"/>
      <c r="D949" s="108"/>
      <c r="E949" s="263" t="s">
        <v>160</v>
      </c>
      <c r="F949" s="113">
        <v>50</v>
      </c>
      <c r="G949" s="615"/>
      <c r="H949" s="97">
        <f>SUM(G948*F949)/100</f>
        <v>0.75</v>
      </c>
      <c r="I949" s="33"/>
      <c r="J949" s="33"/>
      <c r="K949" s="33"/>
      <c r="L949" s="33"/>
      <c r="M949" s="33"/>
      <c r="N949" s="34"/>
      <c r="O949" s="34"/>
      <c r="P949" s="34"/>
      <c r="Q949" s="32"/>
      <c r="R949" s="7"/>
      <c r="S949" s="7"/>
      <c r="T949" s="7"/>
      <c r="U949" s="7"/>
    </row>
    <row r="950" spans="1:21">
      <c r="A950" s="107" t="s">
        <v>25</v>
      </c>
      <c r="B950" s="107" t="s">
        <v>579</v>
      </c>
      <c r="C950" s="107" t="s">
        <v>581</v>
      </c>
      <c r="D950" s="108" t="s">
        <v>418</v>
      </c>
      <c r="E950" s="263" t="s">
        <v>419</v>
      </c>
      <c r="F950" s="34"/>
      <c r="G950" s="615"/>
      <c r="H950" s="97"/>
      <c r="I950" s="33" t="s">
        <v>164</v>
      </c>
      <c r="J950" s="33">
        <v>3</v>
      </c>
      <c r="K950" s="33">
        <v>2</v>
      </c>
      <c r="L950" s="33">
        <v>2</v>
      </c>
      <c r="M950" s="33">
        <v>5</v>
      </c>
      <c r="N950" s="34" t="s">
        <v>43</v>
      </c>
      <c r="O950" s="34">
        <v>45</v>
      </c>
      <c r="P950" s="34" t="s">
        <v>87</v>
      </c>
      <c r="Q950" s="12">
        <f>O950*J950</f>
        <v>135</v>
      </c>
      <c r="R950" s="13">
        <f>Q950/18</f>
        <v>7.5</v>
      </c>
      <c r="S950" s="14">
        <f>R950</f>
        <v>7.5</v>
      </c>
      <c r="T950" s="13">
        <v>0</v>
      </c>
      <c r="U950" s="13">
        <f>S950+T950</f>
        <v>7.5</v>
      </c>
    </row>
    <row r="951" spans="1:21">
      <c r="A951" s="109"/>
      <c r="B951" s="109"/>
      <c r="C951" s="109"/>
      <c r="D951" s="108"/>
      <c r="E951" s="263" t="s">
        <v>161</v>
      </c>
      <c r="F951" s="113">
        <v>50</v>
      </c>
      <c r="G951" s="615"/>
      <c r="H951" s="97">
        <f>SUM(G948*F951)/100</f>
        <v>0.75</v>
      </c>
      <c r="I951" s="33"/>
      <c r="J951" s="33"/>
      <c r="K951" s="33"/>
      <c r="L951" s="33"/>
      <c r="M951" s="33"/>
      <c r="N951" s="34"/>
      <c r="O951" s="34"/>
      <c r="P951" s="34"/>
      <c r="Q951" s="32"/>
      <c r="R951" s="7"/>
      <c r="S951" s="7"/>
      <c r="T951" s="7"/>
      <c r="U951" s="7"/>
    </row>
    <row r="952" spans="1:21">
      <c r="A952" s="8" t="s">
        <v>25</v>
      </c>
      <c r="B952" s="8" t="s">
        <v>579</v>
      </c>
      <c r="C952" s="8" t="s">
        <v>581</v>
      </c>
      <c r="D952" s="31" t="s">
        <v>162</v>
      </c>
      <c r="E952" s="265" t="s">
        <v>163</v>
      </c>
      <c r="F952" s="34"/>
      <c r="G952" s="615">
        <v>1.5</v>
      </c>
      <c r="H952" s="97"/>
      <c r="I952" s="33" t="s">
        <v>164</v>
      </c>
      <c r="J952" s="33">
        <v>3</v>
      </c>
      <c r="K952" s="33">
        <v>2</v>
      </c>
      <c r="L952" s="33">
        <v>2</v>
      </c>
      <c r="M952" s="33">
        <v>5</v>
      </c>
      <c r="N952" s="34" t="s">
        <v>80</v>
      </c>
      <c r="O952" s="34">
        <v>38</v>
      </c>
      <c r="P952" s="34" t="s">
        <v>87</v>
      </c>
      <c r="Q952" s="12">
        <f>O952*J952</f>
        <v>114</v>
      </c>
      <c r="R952" s="13">
        <f>Q952/18</f>
        <v>6.333333333333333</v>
      </c>
      <c r="S952" s="14">
        <f>R952</f>
        <v>6.333333333333333</v>
      </c>
      <c r="T952" s="13">
        <v>0</v>
      </c>
      <c r="U952" s="13">
        <f>S952+T952</f>
        <v>6.333333333333333</v>
      </c>
    </row>
    <row r="953" spans="1:21">
      <c r="A953" s="7"/>
      <c r="B953" s="7"/>
      <c r="C953" s="7"/>
      <c r="D953" s="31"/>
      <c r="E953" s="265" t="s">
        <v>160</v>
      </c>
      <c r="F953" s="113">
        <v>50</v>
      </c>
      <c r="G953" s="615"/>
      <c r="H953" s="97">
        <f>SUM(G952*F953)/100</f>
        <v>0.75</v>
      </c>
      <c r="I953" s="33"/>
      <c r="J953" s="33"/>
      <c r="K953" s="33"/>
      <c r="L953" s="33"/>
      <c r="M953" s="33"/>
      <c r="N953" s="34"/>
      <c r="O953" s="34"/>
      <c r="P953" s="34"/>
      <c r="Q953" s="32"/>
      <c r="R953" s="7"/>
      <c r="S953" s="7"/>
      <c r="T953" s="7"/>
      <c r="U953" s="7"/>
    </row>
    <row r="954" spans="1:21">
      <c r="A954" s="7"/>
      <c r="B954" s="7"/>
      <c r="C954" s="7"/>
      <c r="D954" s="31"/>
      <c r="E954" s="265" t="s">
        <v>161</v>
      </c>
      <c r="F954" s="113">
        <v>50</v>
      </c>
      <c r="G954" s="615"/>
      <c r="H954" s="97">
        <f>SUM(G952*F954)/100</f>
        <v>0.75</v>
      </c>
      <c r="I954" s="33"/>
      <c r="J954" s="33"/>
      <c r="K954" s="33"/>
      <c r="L954" s="33"/>
      <c r="M954" s="33"/>
      <c r="N954" s="34"/>
      <c r="O954" s="34"/>
      <c r="P954" s="34"/>
      <c r="Q954" s="32"/>
      <c r="R954" s="7"/>
      <c r="S954" s="7"/>
      <c r="T954" s="7"/>
      <c r="U954" s="7"/>
    </row>
    <row r="955" spans="1:21">
      <c r="A955" s="8" t="s">
        <v>25</v>
      </c>
      <c r="B955" s="8" t="s">
        <v>579</v>
      </c>
      <c r="C955" s="8" t="s">
        <v>581</v>
      </c>
      <c r="D955" s="31" t="s">
        <v>420</v>
      </c>
      <c r="E955" s="265" t="s">
        <v>421</v>
      </c>
      <c r="F955" s="34"/>
      <c r="G955" s="615">
        <v>1.5</v>
      </c>
      <c r="H955" s="97"/>
      <c r="I955" s="33" t="s">
        <v>164</v>
      </c>
      <c r="J955" s="33">
        <v>3</v>
      </c>
      <c r="K955" s="33">
        <v>2</v>
      </c>
      <c r="L955" s="33">
        <v>2</v>
      </c>
      <c r="M955" s="33">
        <v>5</v>
      </c>
      <c r="N955" s="34" t="s">
        <v>80</v>
      </c>
      <c r="O955" s="34">
        <v>49</v>
      </c>
      <c r="P955" s="34" t="s">
        <v>87</v>
      </c>
      <c r="Q955" s="12">
        <f>O955*J955</f>
        <v>147</v>
      </c>
      <c r="R955" s="13">
        <f>Q955/18</f>
        <v>8.1666666666666661</v>
      </c>
      <c r="S955" s="14">
        <f>R955</f>
        <v>8.1666666666666661</v>
      </c>
      <c r="T955" s="13">
        <v>0</v>
      </c>
      <c r="U955" s="13">
        <f>S955+T955</f>
        <v>8.1666666666666661</v>
      </c>
    </row>
    <row r="956" spans="1:21">
      <c r="A956" s="7"/>
      <c r="B956" s="7"/>
      <c r="C956" s="7"/>
      <c r="D956" s="31"/>
      <c r="E956" s="265" t="s">
        <v>160</v>
      </c>
      <c r="F956" s="113">
        <v>50</v>
      </c>
      <c r="G956" s="615"/>
      <c r="H956" s="97">
        <f>SUM(G955*F956)/100</f>
        <v>0.75</v>
      </c>
      <c r="I956" s="33"/>
      <c r="J956" s="33"/>
      <c r="K956" s="33"/>
      <c r="L956" s="33"/>
      <c r="M956" s="33"/>
      <c r="N956" s="34"/>
      <c r="O956" s="34"/>
      <c r="P956" s="34"/>
      <c r="Q956" s="32"/>
      <c r="R956" s="7"/>
      <c r="S956" s="7"/>
      <c r="T956" s="7"/>
      <c r="U956" s="7"/>
    </row>
    <row r="957" spans="1:21">
      <c r="A957" s="7"/>
      <c r="B957" s="7"/>
      <c r="C957" s="7"/>
      <c r="D957" s="31"/>
      <c r="E957" s="265" t="s">
        <v>161</v>
      </c>
      <c r="F957" s="113">
        <v>50</v>
      </c>
      <c r="G957" s="615"/>
      <c r="H957" s="97">
        <f>SUM(G955*F957)/100</f>
        <v>0.75</v>
      </c>
      <c r="I957" s="33"/>
      <c r="J957" s="33"/>
      <c r="K957" s="33"/>
      <c r="L957" s="33"/>
      <c r="M957" s="33"/>
      <c r="N957" s="34"/>
      <c r="O957" s="34"/>
      <c r="P957" s="34"/>
      <c r="Q957" s="32"/>
      <c r="R957" s="7"/>
      <c r="S957" s="7"/>
      <c r="T957" s="7"/>
      <c r="U957" s="7"/>
    </row>
    <row r="958" spans="1:21">
      <c r="A958" s="105" t="s">
        <v>25</v>
      </c>
      <c r="B958" s="105" t="s">
        <v>579</v>
      </c>
      <c r="C958" s="105" t="s">
        <v>581</v>
      </c>
      <c r="D958" s="106" t="s">
        <v>422</v>
      </c>
      <c r="E958" s="262" t="s">
        <v>423</v>
      </c>
      <c r="F958" s="34"/>
      <c r="G958" s="615">
        <v>1.5</v>
      </c>
      <c r="H958" s="97"/>
      <c r="I958" s="33" t="s">
        <v>164</v>
      </c>
      <c r="J958" s="33">
        <v>3</v>
      </c>
      <c r="K958" s="33">
        <v>2</v>
      </c>
      <c r="L958" s="33">
        <v>2</v>
      </c>
      <c r="M958" s="33">
        <v>5</v>
      </c>
      <c r="N958" s="34" t="s">
        <v>80</v>
      </c>
      <c r="O958" s="34">
        <v>38</v>
      </c>
      <c r="P958" s="34" t="s">
        <v>87</v>
      </c>
      <c r="Q958" s="12">
        <f>O958*J958</f>
        <v>114</v>
      </c>
      <c r="R958" s="13">
        <f>Q958/18</f>
        <v>6.333333333333333</v>
      </c>
      <c r="S958" s="14">
        <f>R958</f>
        <v>6.333333333333333</v>
      </c>
      <c r="T958" s="13">
        <v>0</v>
      </c>
      <c r="U958" s="13">
        <f>S958+T958</f>
        <v>6.333333333333333</v>
      </c>
    </row>
    <row r="959" spans="1:21">
      <c r="A959" s="104"/>
      <c r="B959" s="104"/>
      <c r="C959" s="104"/>
      <c r="D959" s="106"/>
      <c r="E959" s="262" t="s">
        <v>167</v>
      </c>
      <c r="F959" s="113">
        <v>100</v>
      </c>
      <c r="G959" s="615"/>
      <c r="H959" s="97">
        <f>SUM(G955*F959)/100</f>
        <v>1.5</v>
      </c>
      <c r="I959" s="33"/>
      <c r="J959" s="33"/>
      <c r="K959" s="33"/>
      <c r="L959" s="33"/>
      <c r="M959" s="33"/>
      <c r="N959" s="34"/>
      <c r="O959" s="34"/>
      <c r="P959" s="34"/>
      <c r="Q959" s="32"/>
      <c r="R959" s="7"/>
      <c r="S959" s="7"/>
      <c r="T959" s="7"/>
      <c r="U959" s="7"/>
    </row>
    <row r="960" spans="1:21">
      <c r="A960" s="105" t="s">
        <v>25</v>
      </c>
      <c r="B960" s="105" t="s">
        <v>579</v>
      </c>
      <c r="C960" s="105" t="s">
        <v>581</v>
      </c>
      <c r="D960" s="106" t="s">
        <v>422</v>
      </c>
      <c r="E960" s="262" t="s">
        <v>423</v>
      </c>
      <c r="F960" s="34"/>
      <c r="G960" s="615"/>
      <c r="H960" s="34"/>
      <c r="I960" s="33" t="s">
        <v>164</v>
      </c>
      <c r="J960" s="33">
        <v>3</v>
      </c>
      <c r="K960" s="33">
        <v>2</v>
      </c>
      <c r="L960" s="33">
        <v>2</v>
      </c>
      <c r="M960" s="33">
        <v>5</v>
      </c>
      <c r="N960" s="34" t="s">
        <v>43</v>
      </c>
      <c r="O960" s="34">
        <v>44</v>
      </c>
      <c r="P960" s="34" t="s">
        <v>87</v>
      </c>
      <c r="Q960" s="12">
        <f>O960*J960</f>
        <v>132</v>
      </c>
      <c r="R960" s="13">
        <f>Q960/18</f>
        <v>7.333333333333333</v>
      </c>
      <c r="S960" s="14">
        <f>R960</f>
        <v>7.333333333333333</v>
      </c>
      <c r="T960" s="13">
        <v>0</v>
      </c>
      <c r="U960" s="13">
        <f>S960+T960</f>
        <v>7.333333333333333</v>
      </c>
    </row>
    <row r="961" spans="1:21">
      <c r="A961" s="104"/>
      <c r="B961" s="104"/>
      <c r="C961" s="104"/>
      <c r="D961" s="106"/>
      <c r="E961" s="262" t="s">
        <v>167</v>
      </c>
      <c r="F961" s="113"/>
      <c r="G961" s="615"/>
      <c r="H961" s="113"/>
      <c r="I961" s="33"/>
      <c r="J961" s="33"/>
      <c r="K961" s="33"/>
      <c r="L961" s="33"/>
      <c r="M961" s="33"/>
      <c r="N961" s="34"/>
      <c r="O961" s="34"/>
      <c r="P961" s="34"/>
      <c r="Q961" s="32"/>
      <c r="R961" s="7"/>
      <c r="S961" s="7"/>
      <c r="T961" s="7"/>
      <c r="U961" s="7"/>
    </row>
    <row r="962" spans="1:21">
      <c r="A962" s="8" t="s">
        <v>25</v>
      </c>
      <c r="B962" s="8" t="s">
        <v>579</v>
      </c>
      <c r="C962" s="8" t="s">
        <v>581</v>
      </c>
      <c r="D962" s="31" t="s">
        <v>424</v>
      </c>
      <c r="E962" s="265" t="s">
        <v>425</v>
      </c>
      <c r="F962" s="34"/>
      <c r="G962" s="114"/>
      <c r="H962" s="34"/>
      <c r="I962" s="33" t="s">
        <v>23</v>
      </c>
      <c r="J962" s="33">
        <v>3</v>
      </c>
      <c r="K962" s="33">
        <v>3</v>
      </c>
      <c r="L962" s="33">
        <v>0</v>
      </c>
      <c r="M962" s="33">
        <v>6</v>
      </c>
      <c r="N962" s="34" t="s">
        <v>80</v>
      </c>
      <c r="O962" s="34">
        <v>50</v>
      </c>
      <c r="P962" s="34" t="s">
        <v>87</v>
      </c>
      <c r="Q962" s="12">
        <f>O962*J962</f>
        <v>150</v>
      </c>
      <c r="R962" s="13">
        <f>Q962/18</f>
        <v>8.3333333333333339</v>
      </c>
      <c r="S962" s="14">
        <f>R962</f>
        <v>8.3333333333333339</v>
      </c>
      <c r="T962" s="13">
        <v>0</v>
      </c>
      <c r="U962" s="13">
        <f>S962+T962</f>
        <v>8.3333333333333339</v>
      </c>
    </row>
    <row r="963" spans="1:21">
      <c r="A963" s="7"/>
      <c r="B963" s="7"/>
      <c r="C963" s="7"/>
      <c r="D963" s="31"/>
      <c r="E963" s="265" t="s">
        <v>170</v>
      </c>
      <c r="F963" s="113">
        <v>100</v>
      </c>
      <c r="G963" s="120">
        <v>1</v>
      </c>
      <c r="H963" s="120">
        <f>SUM(G963*F963)/100</f>
        <v>1</v>
      </c>
      <c r="I963" s="33"/>
      <c r="J963" s="33"/>
      <c r="K963" s="33"/>
      <c r="L963" s="33"/>
      <c r="M963" s="33"/>
      <c r="N963" s="34"/>
      <c r="O963" s="34"/>
      <c r="P963" s="34"/>
      <c r="Q963" s="32"/>
      <c r="R963" s="7"/>
      <c r="S963" s="7"/>
      <c r="T963" s="7"/>
      <c r="U963" s="7"/>
    </row>
    <row r="964" spans="1:21">
      <c r="A964" s="8" t="s">
        <v>25</v>
      </c>
      <c r="B964" s="8" t="s">
        <v>579</v>
      </c>
      <c r="C964" s="8" t="s">
        <v>581</v>
      </c>
      <c r="D964" s="31" t="s">
        <v>426</v>
      </c>
      <c r="E964" s="265" t="s">
        <v>427</v>
      </c>
      <c r="F964" s="34"/>
      <c r="G964" s="114"/>
      <c r="H964" s="34"/>
      <c r="I964" s="33" t="s">
        <v>164</v>
      </c>
      <c r="J964" s="33">
        <v>3</v>
      </c>
      <c r="K964" s="33">
        <v>2</v>
      </c>
      <c r="L964" s="33">
        <v>2</v>
      </c>
      <c r="M964" s="33">
        <v>5</v>
      </c>
      <c r="N964" s="34" t="s">
        <v>80</v>
      </c>
      <c r="O964" s="34">
        <v>49</v>
      </c>
      <c r="P964" s="34" t="s">
        <v>87</v>
      </c>
      <c r="Q964" s="12">
        <f>O964*J964</f>
        <v>147</v>
      </c>
      <c r="R964" s="13">
        <f>Q964/18</f>
        <v>8.1666666666666661</v>
      </c>
      <c r="S964" s="14">
        <f>R964</f>
        <v>8.1666666666666661</v>
      </c>
      <c r="T964" s="13">
        <v>0</v>
      </c>
      <c r="U964" s="13">
        <f>S964+T964</f>
        <v>8.1666666666666661</v>
      </c>
    </row>
    <row r="965" spans="1:21">
      <c r="A965" s="7"/>
      <c r="B965" s="7"/>
      <c r="C965" s="7"/>
      <c r="D965" s="31"/>
      <c r="E965" s="265" t="s">
        <v>374</v>
      </c>
      <c r="F965" s="113">
        <v>100</v>
      </c>
      <c r="G965" s="97">
        <v>1.5</v>
      </c>
      <c r="H965" s="120">
        <f>SUM(G965*F965)/100</f>
        <v>1.5</v>
      </c>
      <c r="I965" s="33"/>
      <c r="J965" s="33"/>
      <c r="K965" s="33"/>
      <c r="L965" s="33"/>
      <c r="M965" s="33"/>
      <c r="N965" s="34"/>
      <c r="O965" s="34"/>
      <c r="P965" s="34"/>
      <c r="Q965" s="32"/>
      <c r="R965" s="7"/>
      <c r="S965" s="7"/>
      <c r="T965" s="7"/>
      <c r="U965" s="7"/>
    </row>
    <row r="966" spans="1:21">
      <c r="A966" s="8" t="s">
        <v>25</v>
      </c>
      <c r="B966" s="8" t="s">
        <v>579</v>
      </c>
      <c r="C966" s="8" t="s">
        <v>581</v>
      </c>
      <c r="D966" s="31" t="s">
        <v>171</v>
      </c>
      <c r="E966" s="265" t="s">
        <v>172</v>
      </c>
      <c r="F966" s="34"/>
      <c r="G966" s="114"/>
      <c r="H966" s="34"/>
      <c r="I966" s="33" t="s">
        <v>23</v>
      </c>
      <c r="J966" s="33">
        <v>3</v>
      </c>
      <c r="K966" s="33">
        <v>3</v>
      </c>
      <c r="L966" s="33">
        <v>0</v>
      </c>
      <c r="M966" s="33">
        <v>6</v>
      </c>
      <c r="N966" s="34" t="s">
        <v>80</v>
      </c>
      <c r="O966" s="34">
        <v>59</v>
      </c>
      <c r="P966" s="34" t="s">
        <v>87</v>
      </c>
      <c r="Q966" s="12">
        <f>O966*J966</f>
        <v>177</v>
      </c>
      <c r="R966" s="13">
        <f>Q966/18</f>
        <v>9.8333333333333339</v>
      </c>
      <c r="S966" s="14">
        <f>R966</f>
        <v>9.8333333333333339</v>
      </c>
      <c r="T966" s="13">
        <v>0</v>
      </c>
      <c r="U966" s="13">
        <f>S966+T966</f>
        <v>9.8333333333333339</v>
      </c>
    </row>
    <row r="967" spans="1:21">
      <c r="A967" s="7"/>
      <c r="B967" s="7"/>
      <c r="C967" s="7"/>
      <c r="D967" s="31"/>
      <c r="E967" s="265" t="s">
        <v>157</v>
      </c>
      <c r="F967" s="113">
        <v>100</v>
      </c>
      <c r="G967" s="120">
        <v>1</v>
      </c>
      <c r="H967" s="120">
        <f>SUM(G967*F967)/100</f>
        <v>1</v>
      </c>
      <c r="I967" s="33"/>
      <c r="J967" s="33"/>
      <c r="K967" s="33"/>
      <c r="L967" s="33"/>
      <c r="M967" s="33"/>
      <c r="N967" s="34"/>
      <c r="O967" s="34"/>
      <c r="P967" s="34"/>
      <c r="Q967" s="32"/>
      <c r="R967" s="7"/>
      <c r="S967" s="7"/>
      <c r="T967" s="7"/>
      <c r="U967" s="7"/>
    </row>
    <row r="968" spans="1:21">
      <c r="A968" s="8" t="s">
        <v>25</v>
      </c>
      <c r="B968" s="8" t="s">
        <v>579</v>
      </c>
      <c r="C968" s="8" t="s">
        <v>581</v>
      </c>
      <c r="D968" s="31" t="s">
        <v>428</v>
      </c>
      <c r="E968" s="265" t="s">
        <v>429</v>
      </c>
      <c r="F968" s="34"/>
      <c r="G968" s="114"/>
      <c r="H968" s="34"/>
      <c r="I968" s="33" t="s">
        <v>164</v>
      </c>
      <c r="J968" s="33">
        <v>3</v>
      </c>
      <c r="K968" s="33">
        <v>2</v>
      </c>
      <c r="L968" s="33">
        <v>2</v>
      </c>
      <c r="M968" s="33">
        <v>5</v>
      </c>
      <c r="N968" s="34" t="s">
        <v>80</v>
      </c>
      <c r="O968" s="34">
        <v>54</v>
      </c>
      <c r="P968" s="34" t="s">
        <v>87</v>
      </c>
      <c r="Q968" s="12">
        <f>O968*J968</f>
        <v>162</v>
      </c>
      <c r="R968" s="13">
        <f>Q968/18</f>
        <v>9</v>
      </c>
      <c r="S968" s="14">
        <f>R968</f>
        <v>9</v>
      </c>
      <c r="T968" s="13">
        <v>0</v>
      </c>
      <c r="U968" s="13">
        <f>S968+T968</f>
        <v>9</v>
      </c>
    </row>
    <row r="969" spans="1:21">
      <c r="A969" s="7"/>
      <c r="B969" s="7"/>
      <c r="C969" s="7"/>
      <c r="D969" s="31"/>
      <c r="E969" s="265" t="s">
        <v>154</v>
      </c>
      <c r="F969" s="113">
        <v>100</v>
      </c>
      <c r="G969" s="97">
        <v>1.5</v>
      </c>
      <c r="H969" s="120">
        <f>SUM(G969*F969)/100</f>
        <v>1.5</v>
      </c>
      <c r="I969" s="33"/>
      <c r="J969" s="33"/>
      <c r="K969" s="33"/>
      <c r="L969" s="33"/>
      <c r="M969" s="33"/>
      <c r="N969" s="34"/>
      <c r="O969" s="34"/>
      <c r="P969" s="34"/>
      <c r="Q969" s="32"/>
      <c r="R969" s="7"/>
      <c r="S969" s="7"/>
      <c r="T969" s="7"/>
      <c r="U969" s="7"/>
    </row>
    <row r="970" spans="1:21">
      <c r="A970" s="8" t="s">
        <v>25</v>
      </c>
      <c r="B970" s="8" t="s">
        <v>579</v>
      </c>
      <c r="C970" s="8" t="s">
        <v>581</v>
      </c>
      <c r="D970" s="31" t="s">
        <v>430</v>
      </c>
      <c r="E970" s="265" t="s">
        <v>345</v>
      </c>
      <c r="F970" s="34"/>
      <c r="G970" s="114"/>
      <c r="H970" s="34"/>
      <c r="I970" s="33" t="s">
        <v>221</v>
      </c>
      <c r="J970" s="33">
        <v>3</v>
      </c>
      <c r="K970" s="33">
        <v>0</v>
      </c>
      <c r="L970" s="33">
        <v>9</v>
      </c>
      <c r="M970" s="33">
        <v>0</v>
      </c>
      <c r="N970" s="34" t="s">
        <v>80</v>
      </c>
      <c r="O970" s="34">
        <v>49</v>
      </c>
      <c r="P970" s="34" t="s">
        <v>87</v>
      </c>
      <c r="Q970" s="12">
        <f>O970*J970</f>
        <v>147</v>
      </c>
      <c r="R970" s="13">
        <f>Q970/18</f>
        <v>8.1666666666666661</v>
      </c>
      <c r="S970" s="14">
        <f>R970</f>
        <v>8.1666666666666661</v>
      </c>
      <c r="T970" s="13">
        <v>0</v>
      </c>
      <c r="U970" s="13">
        <f>S970+T970</f>
        <v>8.1666666666666661</v>
      </c>
    </row>
    <row r="971" spans="1:21">
      <c r="A971" s="7"/>
      <c r="B971" s="7"/>
      <c r="C971" s="7"/>
      <c r="D971" s="31"/>
      <c r="E971" s="265" t="s">
        <v>157</v>
      </c>
      <c r="F971" s="113">
        <v>100</v>
      </c>
      <c r="G971" s="120">
        <v>1</v>
      </c>
      <c r="H971" s="120">
        <f>SUM(G971*F971)/100</f>
        <v>1</v>
      </c>
      <c r="I971" s="33"/>
      <c r="J971" s="33"/>
      <c r="K971" s="33"/>
      <c r="L971" s="33"/>
      <c r="M971" s="33"/>
      <c r="N971" s="34"/>
      <c r="O971" s="34"/>
      <c r="P971" s="34"/>
      <c r="Q971" s="32"/>
      <c r="R971" s="7"/>
      <c r="S971" s="7"/>
      <c r="T971" s="7"/>
      <c r="U971" s="7"/>
    </row>
    <row r="972" spans="1:21">
      <c r="A972" s="105" t="s">
        <v>25</v>
      </c>
      <c r="B972" s="105" t="s">
        <v>579</v>
      </c>
      <c r="C972" s="105" t="s">
        <v>581</v>
      </c>
      <c r="D972" s="106" t="s">
        <v>431</v>
      </c>
      <c r="E972" s="211" t="s">
        <v>432</v>
      </c>
      <c r="F972" s="34"/>
      <c r="G972" s="615">
        <v>1.5</v>
      </c>
      <c r="H972" s="34"/>
      <c r="I972" s="33" t="s">
        <v>83</v>
      </c>
      <c r="J972" s="33">
        <v>3</v>
      </c>
      <c r="K972" s="33">
        <v>2</v>
      </c>
      <c r="L972" s="33">
        <v>3</v>
      </c>
      <c r="M972" s="33">
        <v>5</v>
      </c>
      <c r="N972" s="34" t="s">
        <v>80</v>
      </c>
      <c r="O972" s="34">
        <v>174</v>
      </c>
      <c r="P972" s="34" t="s">
        <v>87</v>
      </c>
      <c r="Q972" s="12">
        <f>O972*J972</f>
        <v>522</v>
      </c>
      <c r="R972" s="13">
        <f>Q972/18</f>
        <v>29</v>
      </c>
      <c r="S972" s="14">
        <f>R972</f>
        <v>29</v>
      </c>
      <c r="T972" s="13">
        <v>0</v>
      </c>
      <c r="U972" s="13">
        <f>S972+T972</f>
        <v>29</v>
      </c>
    </row>
    <row r="973" spans="1:21">
      <c r="A973" s="104"/>
      <c r="B973" s="104"/>
      <c r="C973" s="104"/>
      <c r="D973" s="106"/>
      <c r="E973" s="211" t="s">
        <v>195</v>
      </c>
      <c r="F973" s="113">
        <v>50</v>
      </c>
      <c r="G973" s="615"/>
      <c r="H973" s="97">
        <f>SUM(G972*F973)/100</f>
        <v>0.75</v>
      </c>
      <c r="I973" s="33"/>
      <c r="J973" s="33"/>
      <c r="K973" s="33"/>
      <c r="L973" s="33"/>
      <c r="M973" s="33"/>
      <c r="N973" s="34"/>
      <c r="O973" s="34"/>
      <c r="P973" s="34"/>
      <c r="Q973" s="32"/>
      <c r="R973" s="7"/>
      <c r="S973" s="7"/>
      <c r="T973" s="7"/>
      <c r="U973" s="7"/>
    </row>
    <row r="974" spans="1:21">
      <c r="A974" s="104"/>
      <c r="B974" s="104"/>
      <c r="C974" s="104"/>
      <c r="D974" s="106"/>
      <c r="E974" s="211" t="s">
        <v>49</v>
      </c>
      <c r="F974" s="113">
        <v>50</v>
      </c>
      <c r="G974" s="615"/>
      <c r="H974" s="97">
        <f>SUM(G972*F974)/100</f>
        <v>0.75</v>
      </c>
      <c r="I974" s="33"/>
      <c r="J974" s="33"/>
      <c r="K974" s="33"/>
      <c r="L974" s="33"/>
      <c r="M974" s="33"/>
      <c r="N974" s="34"/>
      <c r="O974" s="34"/>
      <c r="P974" s="34"/>
      <c r="Q974" s="32"/>
      <c r="R974" s="7"/>
      <c r="S974" s="7"/>
      <c r="T974" s="7"/>
      <c r="U974" s="7"/>
    </row>
    <row r="975" spans="1:21">
      <c r="A975" s="105" t="s">
        <v>25</v>
      </c>
      <c r="B975" s="105" t="s">
        <v>579</v>
      </c>
      <c r="C975" s="105" t="s">
        <v>581</v>
      </c>
      <c r="D975" s="106" t="s">
        <v>431</v>
      </c>
      <c r="E975" s="211" t="s">
        <v>432</v>
      </c>
      <c r="F975" s="34"/>
      <c r="G975" s="615"/>
      <c r="H975" s="97"/>
      <c r="I975" s="33" t="s">
        <v>83</v>
      </c>
      <c r="J975" s="33">
        <v>3</v>
      </c>
      <c r="K975" s="33">
        <v>2</v>
      </c>
      <c r="L975" s="33">
        <v>3</v>
      </c>
      <c r="M975" s="33">
        <v>5</v>
      </c>
      <c r="N975" s="34" t="s">
        <v>43</v>
      </c>
      <c r="O975" s="34">
        <v>126</v>
      </c>
      <c r="P975" s="34" t="s">
        <v>87</v>
      </c>
      <c r="Q975" s="12">
        <f>O975*J975</f>
        <v>378</v>
      </c>
      <c r="R975" s="13">
        <f>Q975/18</f>
        <v>21</v>
      </c>
      <c r="S975" s="14">
        <f>R975</f>
        <v>21</v>
      </c>
      <c r="T975" s="13">
        <v>0</v>
      </c>
      <c r="U975" s="13">
        <f>S975+T975</f>
        <v>21</v>
      </c>
    </row>
    <row r="976" spans="1:21">
      <c r="A976" s="104"/>
      <c r="B976" s="104"/>
      <c r="C976" s="104"/>
      <c r="D976" s="106"/>
      <c r="E976" s="211" t="s">
        <v>195</v>
      </c>
      <c r="F976" s="113"/>
      <c r="G976" s="615"/>
      <c r="H976" s="97"/>
      <c r="I976" s="33"/>
      <c r="J976" s="33"/>
      <c r="K976" s="33"/>
      <c r="L976" s="33"/>
      <c r="M976" s="33"/>
      <c r="N976" s="34"/>
      <c r="O976" s="34"/>
      <c r="P976" s="34"/>
      <c r="Q976" s="32"/>
      <c r="R976" s="7"/>
      <c r="S976" s="7"/>
      <c r="T976" s="7"/>
      <c r="U976" s="7"/>
    </row>
    <row r="977" spans="1:21">
      <c r="A977" s="104"/>
      <c r="B977" s="104"/>
      <c r="C977" s="104"/>
      <c r="D977" s="106"/>
      <c r="E977" s="211" t="s">
        <v>49</v>
      </c>
      <c r="F977" s="113"/>
      <c r="G977" s="615"/>
      <c r="H977" s="113"/>
      <c r="I977" s="33"/>
      <c r="J977" s="33"/>
      <c r="K977" s="33"/>
      <c r="L977" s="33"/>
      <c r="M977" s="33"/>
      <c r="N977" s="34"/>
      <c r="O977" s="34"/>
      <c r="P977" s="34"/>
      <c r="Q977" s="32"/>
      <c r="R977" s="7"/>
      <c r="S977" s="7"/>
      <c r="T977" s="7"/>
      <c r="U977" s="7"/>
    </row>
    <row r="978" spans="1:21">
      <c r="A978" s="8" t="s">
        <v>25</v>
      </c>
      <c r="B978" s="8" t="s">
        <v>579</v>
      </c>
      <c r="C978" s="8" t="s">
        <v>581</v>
      </c>
      <c r="D978" s="31" t="s">
        <v>173</v>
      </c>
      <c r="E978" s="210" t="s">
        <v>174</v>
      </c>
      <c r="F978" s="34"/>
      <c r="G978" s="615">
        <v>0.33</v>
      </c>
      <c r="H978" s="97"/>
      <c r="I978" s="33" t="s">
        <v>102</v>
      </c>
      <c r="J978" s="33">
        <v>1</v>
      </c>
      <c r="K978" s="33">
        <v>0</v>
      </c>
      <c r="L978" s="33">
        <v>3</v>
      </c>
      <c r="M978" s="33">
        <v>1</v>
      </c>
      <c r="N978" s="34" t="s">
        <v>80</v>
      </c>
      <c r="O978" s="34">
        <v>71</v>
      </c>
      <c r="P978" s="34" t="s">
        <v>87</v>
      </c>
      <c r="Q978" s="12">
        <f>O978*J978</f>
        <v>71</v>
      </c>
      <c r="R978" s="13">
        <f>Q978/18</f>
        <v>3.9444444444444446</v>
      </c>
      <c r="S978" s="14">
        <f>R978</f>
        <v>3.9444444444444446</v>
      </c>
      <c r="T978" s="13">
        <v>0</v>
      </c>
      <c r="U978" s="13">
        <f>S978+T978</f>
        <v>3.9444444444444446</v>
      </c>
    </row>
    <row r="979" spans="1:21">
      <c r="A979" s="7"/>
      <c r="B979" s="7"/>
      <c r="C979" s="7"/>
      <c r="D979" s="31"/>
      <c r="E979" s="210" t="s">
        <v>195</v>
      </c>
      <c r="F979" s="113">
        <v>25</v>
      </c>
      <c r="G979" s="615"/>
      <c r="H979" s="97">
        <f>SUM(G978*F979)/100</f>
        <v>8.2500000000000004E-2</v>
      </c>
      <c r="I979" s="33"/>
      <c r="J979" s="33"/>
      <c r="K979" s="33"/>
      <c r="L979" s="33"/>
      <c r="M979" s="33"/>
      <c r="N979" s="34"/>
      <c r="O979" s="34"/>
      <c r="P979" s="34"/>
      <c r="Q979" s="32"/>
      <c r="R979" s="7"/>
      <c r="S979" s="7"/>
      <c r="T979" s="7"/>
      <c r="U979" s="7"/>
    </row>
    <row r="980" spans="1:21">
      <c r="A980" s="7"/>
      <c r="B980" s="7"/>
      <c r="C980" s="7"/>
      <c r="D980" s="31"/>
      <c r="E980" s="210" t="s">
        <v>49</v>
      </c>
      <c r="F980" s="113">
        <v>25</v>
      </c>
      <c r="G980" s="615"/>
      <c r="H980" s="97">
        <f>SUM(G978*F980)/100</f>
        <v>8.2500000000000004E-2</v>
      </c>
      <c r="I980" s="33"/>
      <c r="J980" s="33"/>
      <c r="K980" s="33"/>
      <c r="L980" s="33"/>
      <c r="M980" s="33"/>
      <c r="N980" s="34"/>
      <c r="O980" s="34"/>
      <c r="P980" s="34"/>
      <c r="Q980" s="32"/>
      <c r="R980" s="7"/>
      <c r="S980" s="7"/>
      <c r="T980" s="7"/>
      <c r="U980" s="7"/>
    </row>
    <row r="981" spans="1:21">
      <c r="A981" s="7"/>
      <c r="B981" s="7"/>
      <c r="C981" s="7"/>
      <c r="D981" s="31"/>
      <c r="E981" s="210" t="s">
        <v>176</v>
      </c>
      <c r="F981" s="113">
        <v>25</v>
      </c>
      <c r="G981" s="615"/>
      <c r="H981" s="97">
        <f>SUM(G978*F981)/100</f>
        <v>8.2500000000000004E-2</v>
      </c>
      <c r="I981" s="33"/>
      <c r="J981" s="33"/>
      <c r="K981" s="33"/>
      <c r="L981" s="33"/>
      <c r="M981" s="33"/>
      <c r="N981" s="34"/>
      <c r="O981" s="34"/>
      <c r="P981" s="34"/>
      <c r="Q981" s="32"/>
      <c r="R981" s="7"/>
      <c r="S981" s="7"/>
      <c r="T981" s="7"/>
      <c r="U981" s="7"/>
    </row>
    <row r="982" spans="1:21">
      <c r="A982" s="7"/>
      <c r="B982" s="7"/>
      <c r="C982" s="7"/>
      <c r="D982" s="31"/>
      <c r="E982" s="265" t="s">
        <v>46</v>
      </c>
      <c r="F982" s="113">
        <v>25</v>
      </c>
      <c r="G982" s="615"/>
      <c r="H982" s="97">
        <f>SUM(G978*F982)/100</f>
        <v>8.2500000000000004E-2</v>
      </c>
      <c r="I982" s="33"/>
      <c r="J982" s="33"/>
      <c r="K982" s="33"/>
      <c r="L982" s="33"/>
      <c r="M982" s="33"/>
      <c r="N982" s="34"/>
      <c r="O982" s="34"/>
      <c r="P982" s="34"/>
      <c r="Q982" s="32"/>
      <c r="R982" s="7"/>
      <c r="S982" s="7"/>
      <c r="T982" s="7"/>
      <c r="U982" s="7"/>
    </row>
    <row r="983" spans="1:21">
      <c r="A983" s="107" t="s">
        <v>25</v>
      </c>
      <c r="B983" s="107" t="s">
        <v>579</v>
      </c>
      <c r="C983" s="107" t="s">
        <v>581</v>
      </c>
      <c r="D983" s="108" t="s">
        <v>433</v>
      </c>
      <c r="E983" s="209" t="s">
        <v>434</v>
      </c>
      <c r="F983" s="34"/>
      <c r="G983" s="615">
        <v>1.5</v>
      </c>
      <c r="H983" s="34"/>
      <c r="I983" s="33" t="s">
        <v>83</v>
      </c>
      <c r="J983" s="33">
        <v>3</v>
      </c>
      <c r="K983" s="33">
        <v>2</v>
      </c>
      <c r="L983" s="33">
        <v>3</v>
      </c>
      <c r="M983" s="33">
        <v>5</v>
      </c>
      <c r="N983" s="34" t="s">
        <v>80</v>
      </c>
      <c r="O983" s="34">
        <v>73</v>
      </c>
      <c r="P983" s="34" t="s">
        <v>87</v>
      </c>
      <c r="Q983" s="12">
        <f>O983*J983</f>
        <v>219</v>
      </c>
      <c r="R983" s="13">
        <f>Q983/18</f>
        <v>12.166666666666666</v>
      </c>
      <c r="S983" s="14">
        <f>R983</f>
        <v>12.166666666666666</v>
      </c>
      <c r="T983" s="13">
        <v>0</v>
      </c>
      <c r="U983" s="13">
        <f>S983+T983</f>
        <v>12.166666666666666</v>
      </c>
    </row>
    <row r="984" spans="1:21">
      <c r="A984" s="109"/>
      <c r="B984" s="109"/>
      <c r="C984" s="109"/>
      <c r="D984" s="108"/>
      <c r="E984" s="109" t="s">
        <v>201</v>
      </c>
      <c r="F984" s="31">
        <v>20</v>
      </c>
      <c r="G984" s="615"/>
      <c r="H984" s="120">
        <f>SUM(G983*F984)/100</f>
        <v>0.3</v>
      </c>
      <c r="I984" s="33"/>
      <c r="J984" s="33"/>
      <c r="K984" s="33"/>
      <c r="L984" s="33"/>
      <c r="M984" s="33"/>
      <c r="N984" s="34"/>
      <c r="O984" s="34"/>
      <c r="P984" s="34"/>
      <c r="Q984" s="32"/>
      <c r="R984" s="7"/>
      <c r="S984" s="7"/>
      <c r="T984" s="7"/>
      <c r="U984" s="7"/>
    </row>
    <row r="985" spans="1:21">
      <c r="A985" s="107" t="s">
        <v>25</v>
      </c>
      <c r="B985" s="107" t="s">
        <v>579</v>
      </c>
      <c r="C985" s="107" t="s">
        <v>581</v>
      </c>
      <c r="D985" s="108" t="s">
        <v>433</v>
      </c>
      <c r="E985" s="209" t="s">
        <v>434</v>
      </c>
      <c r="F985" s="34"/>
      <c r="G985" s="615"/>
      <c r="H985" s="34"/>
      <c r="I985" s="33" t="s">
        <v>83</v>
      </c>
      <c r="J985" s="33">
        <v>3</v>
      </c>
      <c r="K985" s="33">
        <v>2</v>
      </c>
      <c r="L985" s="33">
        <v>3</v>
      </c>
      <c r="M985" s="33">
        <v>5</v>
      </c>
      <c r="N985" s="34" t="s">
        <v>43</v>
      </c>
      <c r="O985" s="34">
        <v>48</v>
      </c>
      <c r="P985" s="34" t="s">
        <v>87</v>
      </c>
      <c r="Q985" s="12">
        <f>O985*J985</f>
        <v>144</v>
      </c>
      <c r="R985" s="13">
        <f>Q985/18</f>
        <v>8</v>
      </c>
      <c r="S985" s="14">
        <f>R985</f>
        <v>8</v>
      </c>
      <c r="T985" s="13">
        <v>0</v>
      </c>
      <c r="U985" s="13">
        <f>S985+T985</f>
        <v>8</v>
      </c>
    </row>
    <row r="986" spans="1:21">
      <c r="A986" s="109"/>
      <c r="B986" s="109"/>
      <c r="C986" s="109"/>
      <c r="D986" s="108"/>
      <c r="E986" s="209" t="s">
        <v>201</v>
      </c>
      <c r="F986" s="113"/>
      <c r="G986" s="615"/>
      <c r="H986" s="97"/>
      <c r="I986" s="33"/>
      <c r="J986" s="33"/>
      <c r="K986" s="33"/>
      <c r="L986" s="33"/>
      <c r="M986" s="33"/>
      <c r="N986" s="34"/>
      <c r="O986" s="34"/>
      <c r="P986" s="34"/>
      <c r="Q986" s="32"/>
      <c r="R986" s="7"/>
      <c r="S986" s="7"/>
      <c r="T986" s="7"/>
      <c r="U986" s="7"/>
    </row>
    <row r="987" spans="1:21">
      <c r="A987" s="109"/>
      <c r="B987" s="109"/>
      <c r="C987" s="109"/>
      <c r="D987" s="108"/>
      <c r="E987" s="209" t="s">
        <v>229</v>
      </c>
      <c r="F987" s="113">
        <v>20</v>
      </c>
      <c r="G987" s="615"/>
      <c r="H987" s="97">
        <f>SUM(G983*F987)/100</f>
        <v>0.3</v>
      </c>
      <c r="I987" s="33"/>
      <c r="J987" s="33"/>
      <c r="K987" s="33"/>
      <c r="L987" s="33"/>
      <c r="M987" s="33"/>
      <c r="N987" s="34"/>
      <c r="O987" s="34"/>
      <c r="P987" s="34"/>
      <c r="Q987" s="32"/>
      <c r="R987" s="7"/>
      <c r="S987" s="7"/>
      <c r="T987" s="7"/>
      <c r="U987" s="7"/>
    </row>
    <row r="988" spans="1:21">
      <c r="A988" s="107" t="s">
        <v>25</v>
      </c>
      <c r="B988" s="107" t="s">
        <v>579</v>
      </c>
      <c r="C988" s="107" t="s">
        <v>581</v>
      </c>
      <c r="D988" s="108" t="s">
        <v>433</v>
      </c>
      <c r="E988" s="263" t="s">
        <v>434</v>
      </c>
      <c r="F988" s="34"/>
      <c r="G988" s="615"/>
      <c r="H988" s="34"/>
      <c r="I988" s="33" t="s">
        <v>83</v>
      </c>
      <c r="J988" s="33">
        <v>3</v>
      </c>
      <c r="K988" s="33">
        <v>2</v>
      </c>
      <c r="L988" s="33">
        <v>3</v>
      </c>
      <c r="M988" s="33">
        <v>5</v>
      </c>
      <c r="N988" s="34" t="s">
        <v>55</v>
      </c>
      <c r="O988" s="34">
        <v>62</v>
      </c>
      <c r="P988" s="34" t="s">
        <v>87</v>
      </c>
      <c r="Q988" s="12">
        <f>O988*J988</f>
        <v>186</v>
      </c>
      <c r="R988" s="13">
        <f>Q988/18</f>
        <v>10.333333333333334</v>
      </c>
      <c r="S988" s="14">
        <f>R988</f>
        <v>10.333333333333334</v>
      </c>
      <c r="T988" s="13">
        <v>0</v>
      </c>
      <c r="U988" s="13">
        <f>S988+T988</f>
        <v>10.333333333333334</v>
      </c>
    </row>
    <row r="989" spans="1:21">
      <c r="A989" s="109"/>
      <c r="B989" s="109"/>
      <c r="C989" s="109"/>
      <c r="D989" s="108"/>
      <c r="E989" s="283" t="s">
        <v>201</v>
      </c>
      <c r="F989" s="31"/>
      <c r="G989" s="615"/>
      <c r="H989" s="120"/>
      <c r="I989" s="33"/>
      <c r="J989" s="33"/>
      <c r="K989" s="33"/>
      <c r="L989" s="33"/>
      <c r="M989" s="33"/>
      <c r="N989" s="34"/>
      <c r="O989" s="34"/>
      <c r="P989" s="34"/>
      <c r="Q989" s="32"/>
      <c r="R989" s="7"/>
      <c r="S989" s="7"/>
      <c r="T989" s="7"/>
      <c r="U989" s="7"/>
    </row>
    <row r="990" spans="1:21">
      <c r="A990" s="107" t="s">
        <v>25</v>
      </c>
      <c r="B990" s="107" t="s">
        <v>579</v>
      </c>
      <c r="C990" s="107" t="s">
        <v>581</v>
      </c>
      <c r="D990" s="108" t="s">
        <v>433</v>
      </c>
      <c r="E990" s="263" t="s">
        <v>434</v>
      </c>
      <c r="F990" s="34"/>
      <c r="G990" s="615"/>
      <c r="H990" s="34"/>
      <c r="I990" s="33" t="s">
        <v>83</v>
      </c>
      <c r="J990" s="33">
        <v>3</v>
      </c>
      <c r="K990" s="33">
        <v>2</v>
      </c>
      <c r="L990" s="33">
        <v>3</v>
      </c>
      <c r="M990" s="33">
        <v>5</v>
      </c>
      <c r="N990" s="34" t="s">
        <v>178</v>
      </c>
      <c r="O990" s="34">
        <v>67</v>
      </c>
      <c r="P990" s="34" t="s">
        <v>87</v>
      </c>
      <c r="Q990" s="12">
        <f>O990*J990</f>
        <v>201</v>
      </c>
      <c r="R990" s="13">
        <f>Q990/18</f>
        <v>11.166666666666666</v>
      </c>
      <c r="S990" s="14">
        <f>R990</f>
        <v>11.166666666666666</v>
      </c>
      <c r="T990" s="13">
        <v>0</v>
      </c>
      <c r="U990" s="13">
        <f>S990+T990</f>
        <v>11.166666666666666</v>
      </c>
    </row>
    <row r="991" spans="1:21">
      <c r="A991" s="109"/>
      <c r="B991" s="109"/>
      <c r="C991" s="109"/>
      <c r="D991" s="108"/>
      <c r="E991" s="263" t="s">
        <v>202</v>
      </c>
      <c r="F991" s="113">
        <v>20</v>
      </c>
      <c r="G991" s="615"/>
      <c r="H991" s="120">
        <f>SUM(G983*F991)/100</f>
        <v>0.3</v>
      </c>
      <c r="I991" s="33"/>
      <c r="J991" s="33"/>
      <c r="K991" s="33"/>
      <c r="L991" s="33"/>
      <c r="M991" s="33"/>
      <c r="N991" s="34"/>
      <c r="O991" s="34"/>
      <c r="P991" s="34"/>
      <c r="Q991" s="32"/>
      <c r="R991" s="7"/>
      <c r="S991" s="7"/>
      <c r="T991" s="7"/>
      <c r="U991" s="7"/>
    </row>
    <row r="992" spans="1:21">
      <c r="A992" s="107" t="s">
        <v>25</v>
      </c>
      <c r="B992" s="107" t="s">
        <v>579</v>
      </c>
      <c r="C992" s="107" t="s">
        <v>581</v>
      </c>
      <c r="D992" s="108" t="s">
        <v>433</v>
      </c>
      <c r="E992" s="263" t="s">
        <v>434</v>
      </c>
      <c r="F992" s="34"/>
      <c r="G992" s="615"/>
      <c r="H992" s="34"/>
      <c r="I992" s="33" t="s">
        <v>83</v>
      </c>
      <c r="J992" s="33">
        <v>3</v>
      </c>
      <c r="K992" s="33">
        <v>2</v>
      </c>
      <c r="L992" s="33">
        <v>3</v>
      </c>
      <c r="M992" s="33">
        <v>5</v>
      </c>
      <c r="N992" s="34" t="s">
        <v>179</v>
      </c>
      <c r="O992" s="34">
        <v>53</v>
      </c>
      <c r="P992" s="34" t="s">
        <v>87</v>
      </c>
      <c r="Q992" s="12">
        <f>O992*J992</f>
        <v>159</v>
      </c>
      <c r="R992" s="13">
        <f>Q992/18</f>
        <v>8.8333333333333339</v>
      </c>
      <c r="S992" s="14">
        <f>R992</f>
        <v>8.8333333333333339</v>
      </c>
      <c r="T992" s="13">
        <v>0</v>
      </c>
      <c r="U992" s="13">
        <f>S992+T992</f>
        <v>8.8333333333333339</v>
      </c>
    </row>
    <row r="993" spans="1:21">
      <c r="A993" s="109"/>
      <c r="B993" s="109"/>
      <c r="C993" s="109"/>
      <c r="D993" s="108"/>
      <c r="E993" s="263" t="s">
        <v>202</v>
      </c>
      <c r="F993" s="113"/>
      <c r="G993" s="615"/>
      <c r="H993" s="97"/>
      <c r="I993" s="33"/>
      <c r="J993" s="33"/>
      <c r="K993" s="33"/>
      <c r="L993" s="33"/>
      <c r="M993" s="33"/>
      <c r="N993" s="34"/>
      <c r="O993" s="34"/>
      <c r="P993" s="34"/>
      <c r="Q993" s="32"/>
      <c r="R993" s="7"/>
      <c r="S993" s="7"/>
      <c r="T993" s="7"/>
      <c r="U993" s="7"/>
    </row>
    <row r="994" spans="1:21">
      <c r="A994" s="109"/>
      <c r="B994" s="109"/>
      <c r="C994" s="109"/>
      <c r="D994" s="108"/>
      <c r="E994" s="282" t="s">
        <v>59</v>
      </c>
      <c r="F994" s="113">
        <v>20</v>
      </c>
      <c r="G994" s="615"/>
      <c r="H994" s="97">
        <f>SUM(G983*F994)/100</f>
        <v>0.3</v>
      </c>
      <c r="I994" s="33"/>
      <c r="J994" s="33"/>
      <c r="K994" s="33"/>
      <c r="L994" s="33"/>
      <c r="M994" s="33"/>
      <c r="N994" s="34"/>
      <c r="O994" s="34"/>
      <c r="P994" s="34"/>
      <c r="Q994" s="32"/>
      <c r="R994" s="7"/>
      <c r="S994" s="7"/>
      <c r="T994" s="7"/>
      <c r="U994" s="7"/>
    </row>
    <row r="995" spans="1:21">
      <c r="A995" s="107" t="s">
        <v>25</v>
      </c>
      <c r="B995" s="107" t="s">
        <v>579</v>
      </c>
      <c r="C995" s="107" t="s">
        <v>581</v>
      </c>
      <c r="D995" s="108" t="s">
        <v>433</v>
      </c>
      <c r="E995" s="209" t="s">
        <v>434</v>
      </c>
      <c r="F995" s="34"/>
      <c r="G995" s="615"/>
      <c r="H995" s="34"/>
      <c r="I995" s="33" t="s">
        <v>83</v>
      </c>
      <c r="J995" s="33">
        <v>3</v>
      </c>
      <c r="K995" s="33">
        <v>2</v>
      </c>
      <c r="L995" s="33">
        <v>3</v>
      </c>
      <c r="M995" s="33">
        <v>5</v>
      </c>
      <c r="N995" s="34" t="s">
        <v>185</v>
      </c>
      <c r="O995" s="34">
        <v>39</v>
      </c>
      <c r="P995" s="34" t="s">
        <v>87</v>
      </c>
      <c r="Q995" s="12">
        <f>O995*J995</f>
        <v>117</v>
      </c>
      <c r="R995" s="13">
        <f>Q995/18</f>
        <v>6.5</v>
      </c>
      <c r="S995" s="14">
        <f>R995</f>
        <v>6.5</v>
      </c>
      <c r="T995" s="13">
        <v>0</v>
      </c>
      <c r="U995" s="13">
        <f>S995+T995</f>
        <v>6.5</v>
      </c>
    </row>
    <row r="996" spans="1:21">
      <c r="A996" s="109"/>
      <c r="B996" s="109"/>
      <c r="C996" s="109"/>
      <c r="D996" s="108"/>
      <c r="E996" s="209" t="s">
        <v>202</v>
      </c>
      <c r="F996" s="113"/>
      <c r="G996" s="615"/>
      <c r="H996" s="97"/>
      <c r="I996" s="33"/>
      <c r="J996" s="33"/>
      <c r="K996" s="33"/>
      <c r="L996" s="33"/>
      <c r="M996" s="33"/>
      <c r="N996" s="34"/>
      <c r="O996" s="34"/>
      <c r="P996" s="34"/>
      <c r="Q996" s="32"/>
      <c r="R996" s="7"/>
      <c r="S996" s="7"/>
      <c r="T996" s="7"/>
      <c r="U996" s="7"/>
    </row>
    <row r="997" spans="1:21">
      <c r="A997" s="109"/>
      <c r="B997" s="109"/>
      <c r="C997" s="109"/>
      <c r="D997" s="108"/>
      <c r="E997" s="209" t="s">
        <v>49</v>
      </c>
      <c r="F997" s="113">
        <v>20</v>
      </c>
      <c r="G997" s="615"/>
      <c r="H997" s="97">
        <f>SUM(G983*F997)/100</f>
        <v>0.3</v>
      </c>
      <c r="I997" s="33"/>
      <c r="J997" s="33"/>
      <c r="K997" s="33"/>
      <c r="L997" s="33"/>
      <c r="M997" s="33"/>
      <c r="N997" s="34"/>
      <c r="O997" s="34"/>
      <c r="P997" s="34"/>
      <c r="Q997" s="32"/>
      <c r="R997" s="7"/>
      <c r="S997" s="7"/>
      <c r="T997" s="7"/>
      <c r="U997" s="7"/>
    </row>
    <row r="998" spans="1:21">
      <c r="A998" s="105" t="s">
        <v>25</v>
      </c>
      <c r="B998" s="105" t="s">
        <v>579</v>
      </c>
      <c r="C998" s="105" t="s">
        <v>581</v>
      </c>
      <c r="D998" s="106" t="s">
        <v>180</v>
      </c>
      <c r="E998" s="211" t="s">
        <v>181</v>
      </c>
      <c r="F998" s="34"/>
      <c r="G998" s="615">
        <v>1.5</v>
      </c>
      <c r="H998" s="34"/>
      <c r="I998" s="33" t="s">
        <v>83</v>
      </c>
      <c r="J998" s="33">
        <v>3</v>
      </c>
      <c r="K998" s="33">
        <v>2</v>
      </c>
      <c r="L998" s="33">
        <v>3</v>
      </c>
      <c r="M998" s="33">
        <v>5</v>
      </c>
      <c r="N998" s="34" t="s">
        <v>80</v>
      </c>
      <c r="O998" s="34">
        <v>71</v>
      </c>
      <c r="P998" s="34" t="s">
        <v>87</v>
      </c>
      <c r="Q998" s="12">
        <f>O998*J998</f>
        <v>213</v>
      </c>
      <c r="R998" s="13">
        <f>Q998/18</f>
        <v>11.833333333333334</v>
      </c>
      <c r="S998" s="14">
        <f>R998</f>
        <v>11.833333333333334</v>
      </c>
      <c r="T998" s="13">
        <v>0</v>
      </c>
      <c r="U998" s="13">
        <f>S998+T998</f>
        <v>11.833333333333334</v>
      </c>
    </row>
    <row r="999" spans="1:21">
      <c r="A999" s="104"/>
      <c r="B999" s="104"/>
      <c r="C999" s="104"/>
      <c r="D999" s="106"/>
      <c r="E999" s="211" t="s">
        <v>62</v>
      </c>
      <c r="F999" s="113">
        <v>25</v>
      </c>
      <c r="G999" s="615"/>
      <c r="H999" s="97">
        <f>SUM(G998*F999)/100</f>
        <v>0.375</v>
      </c>
      <c r="I999" s="33"/>
      <c r="J999" s="33"/>
      <c r="K999" s="33"/>
      <c r="L999" s="33"/>
      <c r="M999" s="33"/>
      <c r="N999" s="34"/>
      <c r="O999" s="34"/>
      <c r="P999" s="34"/>
      <c r="Q999" s="32"/>
      <c r="R999" s="7"/>
      <c r="S999" s="7"/>
      <c r="T999" s="7"/>
      <c r="U999" s="7"/>
    </row>
    <row r="1000" spans="1:21">
      <c r="A1000" s="104"/>
      <c r="B1000" s="104"/>
      <c r="C1000" s="104"/>
      <c r="D1000" s="106"/>
      <c r="E1000" s="262" t="s">
        <v>63</v>
      </c>
      <c r="F1000" s="113">
        <v>25</v>
      </c>
      <c r="G1000" s="615"/>
      <c r="H1000" s="97">
        <f>SUM(G998*F1000)/100</f>
        <v>0.375</v>
      </c>
      <c r="I1000" s="33"/>
      <c r="J1000" s="33"/>
      <c r="K1000" s="33"/>
      <c r="L1000" s="33"/>
      <c r="M1000" s="33"/>
      <c r="N1000" s="34"/>
      <c r="O1000" s="34"/>
      <c r="P1000" s="34"/>
      <c r="Q1000" s="32"/>
      <c r="R1000" s="7"/>
      <c r="S1000" s="7"/>
      <c r="T1000" s="7"/>
      <c r="U1000" s="7"/>
    </row>
    <row r="1001" spans="1:21">
      <c r="A1001" s="104"/>
      <c r="B1001" s="104"/>
      <c r="C1001" s="104"/>
      <c r="D1001" s="106"/>
      <c r="E1001" s="262" t="s">
        <v>61</v>
      </c>
      <c r="F1001" s="113">
        <v>25</v>
      </c>
      <c r="G1001" s="615"/>
      <c r="H1001" s="97">
        <f>SUM(G998*F1001)/100</f>
        <v>0.375</v>
      </c>
      <c r="I1001" s="33"/>
      <c r="J1001" s="33"/>
      <c r="K1001" s="33"/>
      <c r="L1001" s="33"/>
      <c r="M1001" s="33"/>
      <c r="N1001" s="34"/>
      <c r="O1001" s="34"/>
      <c r="P1001" s="34"/>
      <c r="Q1001" s="32"/>
      <c r="R1001" s="7"/>
      <c r="S1001" s="7"/>
      <c r="T1001" s="7"/>
      <c r="U1001" s="7"/>
    </row>
    <row r="1002" spans="1:21">
      <c r="A1002" s="104"/>
      <c r="B1002" s="104"/>
      <c r="C1002" s="104"/>
      <c r="D1002" s="106"/>
      <c r="E1002" s="262" t="s">
        <v>64</v>
      </c>
      <c r="F1002" s="113">
        <v>25</v>
      </c>
      <c r="G1002" s="615"/>
      <c r="H1002" s="97">
        <f>SUM(G998*F1002)/100</f>
        <v>0.375</v>
      </c>
      <c r="I1002" s="33"/>
      <c r="J1002" s="33"/>
      <c r="K1002" s="33"/>
      <c r="L1002" s="33"/>
      <c r="M1002" s="33"/>
      <c r="N1002" s="34"/>
      <c r="O1002" s="34"/>
      <c r="P1002" s="34"/>
      <c r="Q1002" s="32"/>
      <c r="R1002" s="7"/>
      <c r="S1002" s="7"/>
      <c r="T1002" s="7"/>
      <c r="U1002" s="7"/>
    </row>
    <row r="1003" spans="1:21">
      <c r="A1003" s="105" t="s">
        <v>25</v>
      </c>
      <c r="B1003" s="105" t="s">
        <v>579</v>
      </c>
      <c r="C1003" s="105" t="s">
        <v>581</v>
      </c>
      <c r="D1003" s="106" t="s">
        <v>180</v>
      </c>
      <c r="E1003" s="262" t="s">
        <v>181</v>
      </c>
      <c r="F1003" s="34"/>
      <c r="G1003" s="615"/>
      <c r="H1003" s="34"/>
      <c r="I1003" s="33" t="s">
        <v>83</v>
      </c>
      <c r="J1003" s="33">
        <v>3</v>
      </c>
      <c r="K1003" s="33">
        <v>2</v>
      </c>
      <c r="L1003" s="33">
        <v>3</v>
      </c>
      <c r="M1003" s="33">
        <v>5</v>
      </c>
      <c r="N1003" s="34" t="s">
        <v>43</v>
      </c>
      <c r="O1003" s="34">
        <v>71</v>
      </c>
      <c r="P1003" s="34" t="s">
        <v>87</v>
      </c>
      <c r="Q1003" s="12">
        <f>O1003*J1003</f>
        <v>213</v>
      </c>
      <c r="R1003" s="13">
        <f>Q1003/18</f>
        <v>11.833333333333334</v>
      </c>
      <c r="S1003" s="14">
        <f>R1003</f>
        <v>11.833333333333334</v>
      </c>
      <c r="T1003" s="13">
        <v>0</v>
      </c>
      <c r="U1003" s="13">
        <f>S1003+T1003</f>
        <v>11.833333333333334</v>
      </c>
    </row>
    <row r="1004" spans="1:21">
      <c r="A1004" s="104"/>
      <c r="B1004" s="104"/>
      <c r="C1004" s="104"/>
      <c r="D1004" s="106"/>
      <c r="E1004" s="262" t="s">
        <v>62</v>
      </c>
      <c r="F1004" s="113"/>
      <c r="G1004" s="615"/>
      <c r="H1004" s="97"/>
      <c r="I1004" s="33"/>
      <c r="J1004" s="33"/>
      <c r="K1004" s="33"/>
      <c r="L1004" s="33"/>
      <c r="M1004" s="33"/>
      <c r="N1004" s="34"/>
      <c r="O1004" s="34"/>
      <c r="P1004" s="34"/>
      <c r="Q1004" s="32"/>
      <c r="R1004" s="7"/>
      <c r="S1004" s="7"/>
      <c r="T1004" s="7"/>
      <c r="U1004" s="7"/>
    </row>
    <row r="1005" spans="1:21">
      <c r="A1005" s="104"/>
      <c r="B1005" s="104"/>
      <c r="C1005" s="104"/>
      <c r="D1005" s="106"/>
      <c r="E1005" s="262" t="s">
        <v>63</v>
      </c>
      <c r="F1005" s="113"/>
      <c r="G1005" s="615"/>
      <c r="H1005" s="97"/>
      <c r="I1005" s="33"/>
      <c r="J1005" s="33"/>
      <c r="K1005" s="33"/>
      <c r="L1005" s="33"/>
      <c r="M1005" s="33"/>
      <c r="N1005" s="34"/>
      <c r="O1005" s="34"/>
      <c r="P1005" s="34"/>
      <c r="Q1005" s="32"/>
      <c r="R1005" s="7"/>
      <c r="S1005" s="7"/>
      <c r="T1005" s="7"/>
      <c r="U1005" s="7"/>
    </row>
    <row r="1006" spans="1:21">
      <c r="A1006" s="104"/>
      <c r="B1006" s="104"/>
      <c r="C1006" s="104"/>
      <c r="D1006" s="106"/>
      <c r="E1006" s="262" t="s">
        <v>61</v>
      </c>
      <c r="F1006" s="113"/>
      <c r="G1006" s="615"/>
      <c r="H1006" s="97"/>
      <c r="I1006" s="33"/>
      <c r="J1006" s="33"/>
      <c r="K1006" s="33"/>
      <c r="L1006" s="33"/>
      <c r="M1006" s="33"/>
      <c r="N1006" s="34"/>
      <c r="O1006" s="34"/>
      <c r="P1006" s="34"/>
      <c r="Q1006" s="32"/>
      <c r="R1006" s="7"/>
      <c r="S1006" s="7"/>
      <c r="T1006" s="7"/>
      <c r="U1006" s="7"/>
    </row>
    <row r="1007" spans="1:21">
      <c r="A1007" s="104"/>
      <c r="B1007" s="104"/>
      <c r="C1007" s="104"/>
      <c r="D1007" s="106"/>
      <c r="E1007" s="262" t="s">
        <v>64</v>
      </c>
      <c r="F1007" s="113"/>
      <c r="G1007" s="615"/>
      <c r="H1007" s="97"/>
      <c r="I1007" s="33"/>
      <c r="J1007" s="33"/>
      <c r="K1007" s="33"/>
      <c r="L1007" s="33"/>
      <c r="M1007" s="33"/>
      <c r="N1007" s="34"/>
      <c r="O1007" s="34"/>
      <c r="P1007" s="34"/>
      <c r="Q1007" s="32"/>
      <c r="R1007" s="7"/>
      <c r="S1007" s="7"/>
      <c r="T1007" s="7"/>
      <c r="U1007" s="7"/>
    </row>
    <row r="1008" spans="1:21">
      <c r="A1008" s="105" t="s">
        <v>25</v>
      </c>
      <c r="B1008" s="105" t="s">
        <v>579</v>
      </c>
      <c r="C1008" s="105" t="s">
        <v>581</v>
      </c>
      <c r="D1008" s="106" t="s">
        <v>180</v>
      </c>
      <c r="E1008" s="262" t="s">
        <v>181</v>
      </c>
      <c r="F1008" s="34"/>
      <c r="G1008" s="615"/>
      <c r="H1008" s="34"/>
      <c r="I1008" s="33" t="s">
        <v>83</v>
      </c>
      <c r="J1008" s="33">
        <v>3</v>
      </c>
      <c r="K1008" s="33">
        <v>2</v>
      </c>
      <c r="L1008" s="33">
        <v>3</v>
      </c>
      <c r="M1008" s="33">
        <v>5</v>
      </c>
      <c r="N1008" s="34" t="s">
        <v>55</v>
      </c>
      <c r="O1008" s="34">
        <v>60</v>
      </c>
      <c r="P1008" s="34" t="s">
        <v>87</v>
      </c>
      <c r="Q1008" s="12">
        <f>O1008*J1008</f>
        <v>180</v>
      </c>
      <c r="R1008" s="13">
        <f>Q1008/18</f>
        <v>10</v>
      </c>
      <c r="S1008" s="14">
        <f>R1008</f>
        <v>10</v>
      </c>
      <c r="T1008" s="13">
        <v>0</v>
      </c>
      <c r="U1008" s="13">
        <f>S1008+T1008</f>
        <v>10</v>
      </c>
    </row>
    <row r="1009" spans="1:21">
      <c r="A1009" s="104"/>
      <c r="B1009" s="104"/>
      <c r="C1009" s="104"/>
      <c r="D1009" s="106"/>
      <c r="E1009" s="262" t="s">
        <v>62</v>
      </c>
      <c r="F1009" s="113"/>
      <c r="G1009" s="615"/>
      <c r="H1009" s="97"/>
      <c r="I1009" s="33"/>
      <c r="J1009" s="33"/>
      <c r="K1009" s="33"/>
      <c r="L1009" s="33"/>
      <c r="M1009" s="33"/>
      <c r="N1009" s="34"/>
      <c r="O1009" s="34"/>
      <c r="P1009" s="34"/>
      <c r="Q1009" s="32"/>
      <c r="R1009" s="7"/>
      <c r="S1009" s="7"/>
      <c r="T1009" s="7"/>
      <c r="U1009" s="7"/>
    </row>
    <row r="1010" spans="1:21">
      <c r="A1010" s="104"/>
      <c r="B1010" s="104"/>
      <c r="C1010" s="104"/>
      <c r="D1010" s="106"/>
      <c r="E1010" s="262" t="s">
        <v>63</v>
      </c>
      <c r="F1010" s="113"/>
      <c r="G1010" s="615"/>
      <c r="H1010" s="97"/>
      <c r="I1010" s="33"/>
      <c r="J1010" s="33"/>
      <c r="K1010" s="33"/>
      <c r="L1010" s="33"/>
      <c r="M1010" s="33"/>
      <c r="N1010" s="34"/>
      <c r="O1010" s="34"/>
      <c r="P1010" s="34"/>
      <c r="Q1010" s="32"/>
      <c r="R1010" s="7"/>
      <c r="S1010" s="7"/>
      <c r="T1010" s="7"/>
      <c r="U1010" s="7"/>
    </row>
    <row r="1011" spans="1:21">
      <c r="A1011" s="104"/>
      <c r="B1011" s="104"/>
      <c r="C1011" s="104"/>
      <c r="D1011" s="106"/>
      <c r="E1011" s="262" t="s">
        <v>61</v>
      </c>
      <c r="F1011" s="113"/>
      <c r="G1011" s="615"/>
      <c r="H1011" s="97"/>
      <c r="I1011" s="33"/>
      <c r="J1011" s="33"/>
      <c r="K1011" s="33"/>
      <c r="L1011" s="33"/>
      <c r="M1011" s="33"/>
      <c r="N1011" s="34"/>
      <c r="O1011" s="34"/>
      <c r="P1011" s="34"/>
      <c r="Q1011" s="32"/>
      <c r="R1011" s="7"/>
      <c r="S1011" s="7"/>
      <c r="T1011" s="7"/>
      <c r="U1011" s="7"/>
    </row>
    <row r="1012" spans="1:21">
      <c r="A1012" s="104"/>
      <c r="B1012" s="104"/>
      <c r="C1012" s="104"/>
      <c r="D1012" s="106"/>
      <c r="E1012" s="262" t="s">
        <v>64</v>
      </c>
      <c r="F1012" s="113"/>
      <c r="G1012" s="615"/>
      <c r="H1012" s="97"/>
      <c r="I1012" s="33"/>
      <c r="J1012" s="33"/>
      <c r="K1012" s="33"/>
      <c r="L1012" s="33"/>
      <c r="M1012" s="33"/>
      <c r="N1012" s="34"/>
      <c r="O1012" s="34"/>
      <c r="P1012" s="34"/>
      <c r="Q1012" s="32"/>
      <c r="R1012" s="7"/>
      <c r="S1012" s="7"/>
      <c r="T1012" s="7"/>
      <c r="U1012" s="7"/>
    </row>
    <row r="1013" spans="1:21">
      <c r="A1013" s="105" t="s">
        <v>25</v>
      </c>
      <c r="B1013" s="105" t="s">
        <v>579</v>
      </c>
      <c r="C1013" s="105" t="s">
        <v>581</v>
      </c>
      <c r="D1013" s="106" t="s">
        <v>180</v>
      </c>
      <c r="E1013" s="262" t="s">
        <v>181</v>
      </c>
      <c r="F1013" s="34"/>
      <c r="G1013" s="615"/>
      <c r="H1013" s="34"/>
      <c r="I1013" s="33" t="s">
        <v>83</v>
      </c>
      <c r="J1013" s="33">
        <v>3</v>
      </c>
      <c r="K1013" s="33">
        <v>2</v>
      </c>
      <c r="L1013" s="33">
        <v>3</v>
      </c>
      <c r="M1013" s="33">
        <v>5</v>
      </c>
      <c r="N1013" s="34" t="s">
        <v>178</v>
      </c>
      <c r="O1013" s="34">
        <v>63</v>
      </c>
      <c r="P1013" s="34" t="s">
        <v>87</v>
      </c>
      <c r="Q1013" s="12">
        <f>O1013*J1013</f>
        <v>189</v>
      </c>
      <c r="R1013" s="13">
        <f>Q1013/18</f>
        <v>10.5</v>
      </c>
      <c r="S1013" s="14">
        <f>R1013</f>
        <v>10.5</v>
      </c>
      <c r="T1013" s="13">
        <v>0</v>
      </c>
      <c r="U1013" s="13">
        <f>S1013+T1013</f>
        <v>10.5</v>
      </c>
    </row>
    <row r="1014" spans="1:21">
      <c r="A1014" s="104"/>
      <c r="B1014" s="104"/>
      <c r="C1014" s="104"/>
      <c r="D1014" s="106"/>
      <c r="E1014" s="262" t="s">
        <v>62</v>
      </c>
      <c r="F1014" s="113"/>
      <c r="G1014" s="615"/>
      <c r="H1014" s="113"/>
      <c r="I1014" s="33"/>
      <c r="J1014" s="33"/>
      <c r="K1014" s="33"/>
      <c r="L1014" s="33"/>
      <c r="M1014" s="33"/>
      <c r="N1014" s="34"/>
      <c r="O1014" s="34"/>
      <c r="P1014" s="34"/>
      <c r="Q1014" s="32"/>
      <c r="R1014" s="7"/>
      <c r="S1014" s="7"/>
      <c r="T1014" s="7"/>
      <c r="U1014" s="7"/>
    </row>
    <row r="1015" spans="1:21">
      <c r="A1015" s="104"/>
      <c r="B1015" s="104"/>
      <c r="C1015" s="104"/>
      <c r="D1015" s="106"/>
      <c r="E1015" s="262" t="s">
        <v>63</v>
      </c>
      <c r="F1015" s="113"/>
      <c r="G1015" s="615"/>
      <c r="H1015" s="113"/>
      <c r="I1015" s="33"/>
      <c r="J1015" s="33"/>
      <c r="K1015" s="33"/>
      <c r="L1015" s="33"/>
      <c r="M1015" s="33"/>
      <c r="N1015" s="34"/>
      <c r="O1015" s="34"/>
      <c r="P1015" s="34"/>
      <c r="Q1015" s="32"/>
      <c r="R1015" s="7"/>
      <c r="S1015" s="7"/>
      <c r="T1015" s="7"/>
      <c r="U1015" s="7"/>
    </row>
    <row r="1016" spans="1:21">
      <c r="A1016" s="104"/>
      <c r="B1016" s="104"/>
      <c r="C1016" s="104"/>
      <c r="D1016" s="106"/>
      <c r="E1016" s="262" t="s">
        <v>61</v>
      </c>
      <c r="F1016" s="113"/>
      <c r="G1016" s="615"/>
      <c r="H1016" s="113"/>
      <c r="I1016" s="33"/>
      <c r="J1016" s="33"/>
      <c r="K1016" s="33"/>
      <c r="L1016" s="33"/>
      <c r="M1016" s="33"/>
      <c r="N1016" s="34"/>
      <c r="O1016" s="34"/>
      <c r="P1016" s="34"/>
      <c r="Q1016" s="32"/>
      <c r="R1016" s="7"/>
      <c r="S1016" s="7"/>
      <c r="T1016" s="7"/>
      <c r="U1016" s="7"/>
    </row>
    <row r="1017" spans="1:21">
      <c r="A1017" s="104"/>
      <c r="B1017" s="104"/>
      <c r="C1017" s="104"/>
      <c r="D1017" s="106"/>
      <c r="E1017" s="262" t="s">
        <v>64</v>
      </c>
      <c r="F1017" s="113"/>
      <c r="G1017" s="615"/>
      <c r="H1017" s="113"/>
      <c r="I1017" s="33"/>
      <c r="J1017" s="33"/>
      <c r="K1017" s="33"/>
      <c r="L1017" s="33"/>
      <c r="M1017" s="33"/>
      <c r="N1017" s="34"/>
      <c r="O1017" s="34"/>
      <c r="P1017" s="34"/>
      <c r="Q1017" s="32"/>
      <c r="R1017" s="7"/>
      <c r="S1017" s="7"/>
      <c r="T1017" s="7"/>
      <c r="U1017" s="7"/>
    </row>
    <row r="1018" spans="1:21">
      <c r="A1018" s="105" t="s">
        <v>25</v>
      </c>
      <c r="B1018" s="105" t="s">
        <v>579</v>
      </c>
      <c r="C1018" s="105" t="s">
        <v>581</v>
      </c>
      <c r="D1018" s="106" t="s">
        <v>180</v>
      </c>
      <c r="E1018" s="262" t="s">
        <v>181</v>
      </c>
      <c r="F1018" s="34"/>
      <c r="G1018" s="615"/>
      <c r="H1018" s="34"/>
      <c r="I1018" s="33" t="s">
        <v>83</v>
      </c>
      <c r="J1018" s="33">
        <v>3</v>
      </c>
      <c r="K1018" s="33">
        <v>2</v>
      </c>
      <c r="L1018" s="33">
        <v>3</v>
      </c>
      <c r="M1018" s="33">
        <v>5</v>
      </c>
      <c r="N1018" s="34" t="s">
        <v>179</v>
      </c>
      <c r="O1018" s="34">
        <v>73</v>
      </c>
      <c r="P1018" s="34" t="s">
        <v>87</v>
      </c>
      <c r="Q1018" s="12">
        <f>O1018*J1018</f>
        <v>219</v>
      </c>
      <c r="R1018" s="13">
        <f>Q1018/18</f>
        <v>12.166666666666666</v>
      </c>
      <c r="S1018" s="14">
        <f>R1018</f>
        <v>12.166666666666666</v>
      </c>
      <c r="T1018" s="13">
        <v>0</v>
      </c>
      <c r="U1018" s="13">
        <f>S1018+T1018</f>
        <v>12.166666666666666</v>
      </c>
    </row>
    <row r="1019" spans="1:21">
      <c r="A1019" s="104"/>
      <c r="B1019" s="104"/>
      <c r="C1019" s="104"/>
      <c r="D1019" s="106"/>
      <c r="E1019" s="262" t="s">
        <v>62</v>
      </c>
      <c r="F1019" s="113"/>
      <c r="G1019" s="615"/>
      <c r="H1019" s="113"/>
      <c r="I1019" s="33"/>
      <c r="J1019" s="33"/>
      <c r="K1019" s="33"/>
      <c r="L1019" s="33"/>
      <c r="M1019" s="33"/>
      <c r="N1019" s="34"/>
      <c r="O1019" s="34"/>
      <c r="P1019" s="34"/>
      <c r="Q1019" s="32"/>
      <c r="R1019" s="7"/>
      <c r="S1019" s="7"/>
      <c r="T1019" s="7"/>
      <c r="U1019" s="7"/>
    </row>
    <row r="1020" spans="1:21">
      <c r="A1020" s="104"/>
      <c r="B1020" s="104"/>
      <c r="C1020" s="104"/>
      <c r="D1020" s="106"/>
      <c r="E1020" s="262" t="s">
        <v>63</v>
      </c>
      <c r="F1020" s="113"/>
      <c r="G1020" s="615"/>
      <c r="H1020" s="113"/>
      <c r="I1020" s="33"/>
      <c r="J1020" s="33"/>
      <c r="K1020" s="33"/>
      <c r="L1020" s="33"/>
      <c r="M1020" s="33"/>
      <c r="N1020" s="34"/>
      <c r="O1020" s="34"/>
      <c r="P1020" s="34"/>
      <c r="Q1020" s="32"/>
      <c r="R1020" s="7"/>
      <c r="S1020" s="7"/>
      <c r="T1020" s="7"/>
      <c r="U1020" s="7"/>
    </row>
    <row r="1021" spans="1:21">
      <c r="A1021" s="104"/>
      <c r="B1021" s="104"/>
      <c r="C1021" s="104"/>
      <c r="D1021" s="106"/>
      <c r="E1021" s="262" t="s">
        <v>61</v>
      </c>
      <c r="F1021" s="113"/>
      <c r="G1021" s="615"/>
      <c r="H1021" s="113"/>
      <c r="I1021" s="33"/>
      <c r="J1021" s="33"/>
      <c r="K1021" s="33"/>
      <c r="L1021" s="33"/>
      <c r="M1021" s="33"/>
      <c r="N1021" s="34"/>
      <c r="O1021" s="34"/>
      <c r="P1021" s="34"/>
      <c r="Q1021" s="32"/>
      <c r="R1021" s="7"/>
      <c r="S1021" s="7"/>
      <c r="T1021" s="7"/>
      <c r="U1021" s="7"/>
    </row>
    <row r="1022" spans="1:21">
      <c r="A1022" s="104"/>
      <c r="B1022" s="104"/>
      <c r="C1022" s="104"/>
      <c r="D1022" s="106"/>
      <c r="E1022" s="262" t="s">
        <v>64</v>
      </c>
      <c r="F1022" s="113"/>
      <c r="G1022" s="615"/>
      <c r="H1022" s="113"/>
      <c r="I1022" s="33"/>
      <c r="J1022" s="33"/>
      <c r="K1022" s="33"/>
      <c r="L1022" s="33"/>
      <c r="M1022" s="33"/>
      <c r="N1022" s="34"/>
      <c r="O1022" s="34"/>
      <c r="P1022" s="34"/>
      <c r="Q1022" s="32"/>
      <c r="R1022" s="7"/>
      <c r="S1022" s="7"/>
      <c r="T1022" s="7"/>
      <c r="U1022" s="7"/>
    </row>
    <row r="1023" spans="1:21">
      <c r="A1023" s="107" t="s">
        <v>25</v>
      </c>
      <c r="B1023" s="107" t="s">
        <v>579</v>
      </c>
      <c r="C1023" s="107" t="s">
        <v>581</v>
      </c>
      <c r="D1023" s="108" t="s">
        <v>182</v>
      </c>
      <c r="E1023" s="263" t="s">
        <v>183</v>
      </c>
      <c r="F1023" s="34"/>
      <c r="G1023" s="615">
        <v>1.5</v>
      </c>
      <c r="H1023" s="34"/>
      <c r="I1023" s="33" t="s">
        <v>83</v>
      </c>
      <c r="J1023" s="33">
        <v>3</v>
      </c>
      <c r="K1023" s="33">
        <v>2</v>
      </c>
      <c r="L1023" s="33">
        <v>3</v>
      </c>
      <c r="M1023" s="33">
        <v>5</v>
      </c>
      <c r="N1023" s="34" t="s">
        <v>80</v>
      </c>
      <c r="O1023" s="34">
        <v>42</v>
      </c>
      <c r="P1023" s="34" t="s">
        <v>87</v>
      </c>
      <c r="Q1023" s="12">
        <f>O1023*J1023</f>
        <v>126</v>
      </c>
      <c r="R1023" s="13">
        <f>Q1023/18</f>
        <v>7</v>
      </c>
      <c r="S1023" s="14">
        <f>R1023</f>
        <v>7</v>
      </c>
      <c r="T1023" s="13">
        <v>0</v>
      </c>
      <c r="U1023" s="13">
        <f>S1023+T1023</f>
        <v>7</v>
      </c>
    </row>
    <row r="1024" spans="1:21">
      <c r="A1024" s="109"/>
      <c r="B1024" s="109"/>
      <c r="C1024" s="109"/>
      <c r="D1024" s="108"/>
      <c r="E1024" s="263" t="s">
        <v>67</v>
      </c>
      <c r="F1024" s="113">
        <v>12.5</v>
      </c>
      <c r="G1024" s="615"/>
      <c r="H1024" s="97">
        <f>SUM(G1023*F1024)/100</f>
        <v>0.1875</v>
      </c>
      <c r="I1024" s="33"/>
      <c r="J1024" s="33"/>
      <c r="K1024" s="33"/>
      <c r="L1024" s="33"/>
      <c r="M1024" s="33"/>
      <c r="N1024" s="34"/>
      <c r="O1024" s="34"/>
      <c r="P1024" s="34"/>
      <c r="Q1024" s="32"/>
      <c r="R1024" s="7"/>
      <c r="S1024" s="7"/>
      <c r="T1024" s="7"/>
      <c r="U1024" s="7"/>
    </row>
    <row r="1025" spans="1:21">
      <c r="A1025" s="109"/>
      <c r="B1025" s="109"/>
      <c r="C1025" s="109"/>
      <c r="D1025" s="108"/>
      <c r="E1025" s="263" t="s">
        <v>72</v>
      </c>
      <c r="F1025" s="114">
        <v>12.5</v>
      </c>
      <c r="G1025" s="615"/>
      <c r="H1025" s="97">
        <f>SUM(G1023*F1025)/100</f>
        <v>0.1875</v>
      </c>
      <c r="I1025" s="33"/>
      <c r="J1025" s="33"/>
      <c r="K1025" s="33"/>
      <c r="L1025" s="33"/>
      <c r="M1025" s="33"/>
      <c r="N1025" s="34"/>
      <c r="O1025" s="34"/>
      <c r="P1025" s="34"/>
      <c r="Q1025" s="32"/>
      <c r="R1025" s="7"/>
      <c r="S1025" s="7"/>
      <c r="T1025" s="7"/>
      <c r="U1025" s="7"/>
    </row>
    <row r="1026" spans="1:21">
      <c r="A1026" s="109"/>
      <c r="B1026" s="109"/>
      <c r="C1026" s="109"/>
      <c r="D1026" s="108"/>
      <c r="E1026" s="263" t="s">
        <v>74</v>
      </c>
      <c r="F1026" s="120">
        <v>12.5</v>
      </c>
      <c r="G1026" s="615"/>
      <c r="H1026" s="97">
        <f>SUM(G1023*F1026)/100</f>
        <v>0.1875</v>
      </c>
      <c r="I1026" s="33"/>
      <c r="J1026" s="33"/>
      <c r="K1026" s="33"/>
      <c r="L1026" s="33"/>
      <c r="M1026" s="33"/>
      <c r="N1026" s="34"/>
      <c r="O1026" s="34"/>
      <c r="P1026" s="34"/>
      <c r="Q1026" s="32"/>
      <c r="R1026" s="7"/>
      <c r="S1026" s="7"/>
      <c r="T1026" s="7"/>
      <c r="U1026" s="7"/>
    </row>
    <row r="1027" spans="1:21">
      <c r="A1027" s="109"/>
      <c r="B1027" s="109"/>
      <c r="C1027" s="109"/>
      <c r="D1027" s="108"/>
      <c r="E1027" s="263" t="s">
        <v>75</v>
      </c>
      <c r="F1027" s="114">
        <v>12.5</v>
      </c>
      <c r="G1027" s="615"/>
      <c r="H1027" s="97">
        <f>SUM(G1023*F1027)/100</f>
        <v>0.1875</v>
      </c>
      <c r="I1027" s="33"/>
      <c r="J1027" s="33"/>
      <c r="K1027" s="33"/>
      <c r="L1027" s="33"/>
      <c r="M1027" s="33"/>
      <c r="N1027" s="34"/>
      <c r="O1027" s="34"/>
      <c r="P1027" s="34"/>
      <c r="Q1027" s="32"/>
      <c r="R1027" s="7"/>
      <c r="S1027" s="7"/>
      <c r="T1027" s="7"/>
      <c r="U1027" s="7"/>
    </row>
    <row r="1028" spans="1:21">
      <c r="A1028" s="109"/>
      <c r="B1028" s="109"/>
      <c r="C1028" s="109"/>
      <c r="D1028" s="108"/>
      <c r="E1028" s="263" t="s">
        <v>70</v>
      </c>
      <c r="F1028" s="120">
        <v>12.5</v>
      </c>
      <c r="G1028" s="615"/>
      <c r="H1028" s="97">
        <f>SUM(G1023*F1028)/100</f>
        <v>0.1875</v>
      </c>
      <c r="I1028" s="33"/>
      <c r="J1028" s="33"/>
      <c r="K1028" s="33"/>
      <c r="L1028" s="33"/>
      <c r="M1028" s="33"/>
      <c r="N1028" s="34"/>
      <c r="O1028" s="34"/>
      <c r="P1028" s="34"/>
      <c r="Q1028" s="32"/>
      <c r="R1028" s="7"/>
      <c r="S1028" s="7"/>
      <c r="T1028" s="7"/>
      <c r="U1028" s="7"/>
    </row>
    <row r="1029" spans="1:21">
      <c r="A1029" s="109"/>
      <c r="B1029" s="109"/>
      <c r="C1029" s="109"/>
      <c r="D1029" s="108"/>
      <c r="E1029" s="263" t="s">
        <v>46</v>
      </c>
      <c r="F1029" s="114">
        <v>12.5</v>
      </c>
      <c r="G1029" s="615"/>
      <c r="H1029" s="97">
        <f>SUM(G1023*F1029)/100</f>
        <v>0.1875</v>
      </c>
      <c r="I1029" s="33"/>
      <c r="J1029" s="33"/>
      <c r="K1029" s="33"/>
      <c r="L1029" s="33"/>
      <c r="M1029" s="33"/>
      <c r="N1029" s="34"/>
      <c r="O1029" s="34"/>
      <c r="P1029" s="34"/>
      <c r="Q1029" s="32"/>
      <c r="R1029" s="7"/>
      <c r="S1029" s="7"/>
      <c r="T1029" s="7"/>
      <c r="U1029" s="7"/>
    </row>
    <row r="1030" spans="1:21">
      <c r="A1030" s="109"/>
      <c r="B1030" s="109"/>
      <c r="C1030" s="109"/>
      <c r="D1030" s="108"/>
      <c r="E1030" s="263" t="s">
        <v>184</v>
      </c>
      <c r="F1030" s="114">
        <v>12.5</v>
      </c>
      <c r="G1030" s="615"/>
      <c r="H1030" s="97">
        <f>SUM(G1023*F1030)/100</f>
        <v>0.1875</v>
      </c>
      <c r="I1030" s="33"/>
      <c r="J1030" s="33"/>
      <c r="K1030" s="33"/>
      <c r="L1030" s="33"/>
      <c r="M1030" s="33"/>
      <c r="N1030" s="34"/>
      <c r="O1030" s="34"/>
      <c r="P1030" s="34"/>
      <c r="Q1030" s="32"/>
      <c r="R1030" s="7"/>
      <c r="S1030" s="7"/>
      <c r="T1030" s="7"/>
      <c r="U1030" s="7"/>
    </row>
    <row r="1031" spans="1:21">
      <c r="A1031" s="109"/>
      <c r="B1031" s="109"/>
      <c r="C1031" s="109"/>
      <c r="D1031" s="108"/>
      <c r="E1031" s="209" t="s">
        <v>76</v>
      </c>
      <c r="F1031" s="120">
        <v>12.5</v>
      </c>
      <c r="G1031" s="615"/>
      <c r="H1031" s="97">
        <f>SUM(G1023*F1031)/100</f>
        <v>0.1875</v>
      </c>
      <c r="I1031" s="33"/>
      <c r="J1031" s="33"/>
      <c r="K1031" s="33"/>
      <c r="L1031" s="33"/>
      <c r="M1031" s="33"/>
      <c r="N1031" s="34"/>
      <c r="O1031" s="34"/>
      <c r="P1031" s="34"/>
      <c r="Q1031" s="32"/>
      <c r="R1031" s="7"/>
      <c r="S1031" s="7"/>
      <c r="T1031" s="7"/>
      <c r="U1031" s="7"/>
    </row>
    <row r="1032" spans="1:21">
      <c r="A1032" s="107" t="s">
        <v>25</v>
      </c>
      <c r="B1032" s="107" t="s">
        <v>579</v>
      </c>
      <c r="C1032" s="107" t="s">
        <v>581</v>
      </c>
      <c r="D1032" s="108" t="s">
        <v>182</v>
      </c>
      <c r="E1032" s="263" t="s">
        <v>183</v>
      </c>
      <c r="F1032" s="34"/>
      <c r="G1032" s="615"/>
      <c r="H1032" s="34"/>
      <c r="I1032" s="33" t="s">
        <v>83</v>
      </c>
      <c r="J1032" s="33">
        <v>3</v>
      </c>
      <c r="K1032" s="33">
        <v>2</v>
      </c>
      <c r="L1032" s="33">
        <v>3</v>
      </c>
      <c r="M1032" s="33">
        <v>5</v>
      </c>
      <c r="N1032" s="34" t="s">
        <v>43</v>
      </c>
      <c r="O1032" s="34">
        <v>54</v>
      </c>
      <c r="P1032" s="34" t="s">
        <v>87</v>
      </c>
      <c r="Q1032" s="12">
        <f>O1032*J1032</f>
        <v>162</v>
      </c>
      <c r="R1032" s="13">
        <f>Q1032/18</f>
        <v>9</v>
      </c>
      <c r="S1032" s="14">
        <f>R1032</f>
        <v>9</v>
      </c>
      <c r="T1032" s="13">
        <v>0</v>
      </c>
      <c r="U1032" s="13">
        <f>S1032+T1032</f>
        <v>9</v>
      </c>
    </row>
    <row r="1033" spans="1:21">
      <c r="A1033" s="109"/>
      <c r="B1033" s="109"/>
      <c r="C1033" s="109"/>
      <c r="D1033" s="108"/>
      <c r="E1033" s="263" t="s">
        <v>67</v>
      </c>
      <c r="F1033" s="113"/>
      <c r="G1033" s="615"/>
      <c r="H1033" s="113"/>
      <c r="I1033" s="33"/>
      <c r="J1033" s="33"/>
      <c r="K1033" s="33"/>
      <c r="L1033" s="33"/>
      <c r="M1033" s="33"/>
      <c r="N1033" s="34"/>
      <c r="O1033" s="34"/>
      <c r="P1033" s="34"/>
      <c r="Q1033" s="32"/>
      <c r="R1033" s="7"/>
      <c r="S1033" s="7"/>
      <c r="T1033" s="7"/>
      <c r="U1033" s="7"/>
    </row>
    <row r="1034" spans="1:21">
      <c r="A1034" s="109"/>
      <c r="B1034" s="109"/>
      <c r="C1034" s="109"/>
      <c r="D1034" s="108"/>
      <c r="E1034" s="263" t="s">
        <v>72</v>
      </c>
      <c r="F1034" s="113"/>
      <c r="G1034" s="615"/>
      <c r="H1034" s="113"/>
      <c r="I1034" s="33"/>
      <c r="J1034" s="33"/>
      <c r="K1034" s="33"/>
      <c r="L1034" s="33"/>
      <c r="M1034" s="33"/>
      <c r="N1034" s="34"/>
      <c r="O1034" s="34"/>
      <c r="P1034" s="34"/>
      <c r="Q1034" s="32"/>
      <c r="R1034" s="7"/>
      <c r="S1034" s="7"/>
      <c r="T1034" s="7"/>
      <c r="U1034" s="7"/>
    </row>
    <row r="1035" spans="1:21">
      <c r="A1035" s="109"/>
      <c r="B1035" s="109"/>
      <c r="C1035" s="109"/>
      <c r="D1035" s="108"/>
      <c r="E1035" s="263" t="s">
        <v>74</v>
      </c>
      <c r="F1035" s="113"/>
      <c r="G1035" s="615"/>
      <c r="H1035" s="113"/>
      <c r="I1035" s="33"/>
      <c r="J1035" s="33"/>
      <c r="K1035" s="33"/>
      <c r="L1035" s="33"/>
      <c r="M1035" s="33"/>
      <c r="N1035" s="34"/>
      <c r="O1035" s="34"/>
      <c r="P1035" s="34"/>
      <c r="Q1035" s="32"/>
      <c r="R1035" s="7"/>
      <c r="S1035" s="7"/>
      <c r="T1035" s="7"/>
      <c r="U1035" s="7"/>
    </row>
    <row r="1036" spans="1:21">
      <c r="A1036" s="109"/>
      <c r="B1036" s="109"/>
      <c r="C1036" s="109"/>
      <c r="D1036" s="108"/>
      <c r="E1036" s="263" t="s">
        <v>75</v>
      </c>
      <c r="F1036" s="113"/>
      <c r="G1036" s="615"/>
      <c r="H1036" s="113"/>
      <c r="I1036" s="33"/>
      <c r="J1036" s="33"/>
      <c r="K1036" s="33"/>
      <c r="L1036" s="33"/>
      <c r="M1036" s="33"/>
      <c r="N1036" s="34"/>
      <c r="O1036" s="34"/>
      <c r="P1036" s="34"/>
      <c r="Q1036" s="32"/>
      <c r="R1036" s="7"/>
      <c r="S1036" s="7"/>
      <c r="T1036" s="7"/>
      <c r="U1036" s="7"/>
    </row>
    <row r="1037" spans="1:21">
      <c r="A1037" s="109"/>
      <c r="B1037" s="109"/>
      <c r="C1037" s="109"/>
      <c r="D1037" s="108"/>
      <c r="E1037" s="263" t="s">
        <v>70</v>
      </c>
      <c r="F1037" s="113"/>
      <c r="G1037" s="615"/>
      <c r="H1037" s="113"/>
      <c r="I1037" s="33"/>
      <c r="J1037" s="33"/>
      <c r="K1037" s="33"/>
      <c r="L1037" s="33"/>
      <c r="M1037" s="33"/>
      <c r="N1037" s="34"/>
      <c r="O1037" s="34"/>
      <c r="P1037" s="34"/>
      <c r="Q1037" s="32"/>
      <c r="R1037" s="7"/>
      <c r="S1037" s="7"/>
      <c r="T1037" s="7"/>
      <c r="U1037" s="7"/>
    </row>
    <row r="1038" spans="1:21">
      <c r="A1038" s="109"/>
      <c r="B1038" s="109"/>
      <c r="C1038" s="109"/>
      <c r="D1038" s="108"/>
      <c r="E1038" s="263" t="s">
        <v>46</v>
      </c>
      <c r="F1038" s="113"/>
      <c r="G1038" s="615"/>
      <c r="H1038" s="113"/>
      <c r="I1038" s="33"/>
      <c r="J1038" s="33"/>
      <c r="K1038" s="33"/>
      <c r="L1038" s="33"/>
      <c r="M1038" s="33"/>
      <c r="N1038" s="34"/>
      <c r="O1038" s="34"/>
      <c r="P1038" s="34"/>
      <c r="Q1038" s="32"/>
      <c r="R1038" s="7"/>
      <c r="S1038" s="7"/>
      <c r="T1038" s="7"/>
      <c r="U1038" s="7"/>
    </row>
    <row r="1039" spans="1:21">
      <c r="A1039" s="109"/>
      <c r="B1039" s="109"/>
      <c r="C1039" s="109"/>
      <c r="D1039" s="108"/>
      <c r="E1039" s="263" t="s">
        <v>184</v>
      </c>
      <c r="F1039" s="113"/>
      <c r="G1039" s="615"/>
      <c r="H1039" s="113"/>
      <c r="I1039" s="33"/>
      <c r="J1039" s="33"/>
      <c r="K1039" s="33"/>
      <c r="L1039" s="33"/>
      <c r="M1039" s="33"/>
      <c r="N1039" s="34"/>
      <c r="O1039" s="34"/>
      <c r="P1039" s="34"/>
      <c r="Q1039" s="32"/>
      <c r="R1039" s="7"/>
      <c r="S1039" s="7"/>
      <c r="T1039" s="7"/>
      <c r="U1039" s="7"/>
    </row>
    <row r="1040" spans="1:21">
      <c r="A1040" s="109"/>
      <c r="B1040" s="109"/>
      <c r="C1040" s="109"/>
      <c r="D1040" s="108"/>
      <c r="E1040" s="263" t="s">
        <v>76</v>
      </c>
      <c r="F1040" s="113"/>
      <c r="G1040" s="615"/>
      <c r="H1040" s="113"/>
      <c r="I1040" s="33"/>
      <c r="J1040" s="33"/>
      <c r="K1040" s="33"/>
      <c r="L1040" s="33"/>
      <c r="M1040" s="33"/>
      <c r="N1040" s="34"/>
      <c r="O1040" s="34"/>
      <c r="P1040" s="34"/>
      <c r="Q1040" s="32"/>
      <c r="R1040" s="7"/>
      <c r="S1040" s="7"/>
      <c r="T1040" s="7"/>
      <c r="U1040" s="7"/>
    </row>
    <row r="1041" spans="1:21">
      <c r="A1041" s="107" t="s">
        <v>25</v>
      </c>
      <c r="B1041" s="107" t="s">
        <v>579</v>
      </c>
      <c r="C1041" s="107" t="s">
        <v>581</v>
      </c>
      <c r="D1041" s="108" t="s">
        <v>182</v>
      </c>
      <c r="E1041" s="263" t="s">
        <v>183</v>
      </c>
      <c r="F1041" s="34"/>
      <c r="G1041" s="615"/>
      <c r="H1041" s="34"/>
      <c r="I1041" s="33" t="s">
        <v>83</v>
      </c>
      <c r="J1041" s="33">
        <v>3</v>
      </c>
      <c r="K1041" s="33">
        <v>2</v>
      </c>
      <c r="L1041" s="33">
        <v>3</v>
      </c>
      <c r="M1041" s="33">
        <v>5</v>
      </c>
      <c r="N1041" s="34" t="s">
        <v>55</v>
      </c>
      <c r="O1041" s="34">
        <v>50</v>
      </c>
      <c r="P1041" s="34" t="s">
        <v>87</v>
      </c>
      <c r="Q1041" s="12">
        <f>O1041*J1041</f>
        <v>150</v>
      </c>
      <c r="R1041" s="13">
        <f>Q1041/18</f>
        <v>8.3333333333333339</v>
      </c>
      <c r="S1041" s="14">
        <f>R1041</f>
        <v>8.3333333333333339</v>
      </c>
      <c r="T1041" s="13">
        <v>0</v>
      </c>
      <c r="U1041" s="13">
        <f>S1041+T1041</f>
        <v>8.3333333333333339</v>
      </c>
    </row>
    <row r="1042" spans="1:21">
      <c r="A1042" s="109"/>
      <c r="B1042" s="109"/>
      <c r="C1042" s="109"/>
      <c r="D1042" s="108"/>
      <c r="E1042" s="263" t="s">
        <v>67</v>
      </c>
      <c r="F1042" s="113"/>
      <c r="G1042" s="615"/>
      <c r="H1042" s="113"/>
      <c r="I1042" s="33"/>
      <c r="J1042" s="33"/>
      <c r="K1042" s="33"/>
      <c r="L1042" s="33"/>
      <c r="M1042" s="33"/>
      <c r="N1042" s="34"/>
      <c r="O1042" s="34"/>
      <c r="P1042" s="34"/>
      <c r="Q1042" s="32"/>
      <c r="R1042" s="7"/>
      <c r="S1042" s="7"/>
      <c r="T1042" s="7"/>
      <c r="U1042" s="7"/>
    </row>
    <row r="1043" spans="1:21">
      <c r="A1043" s="109"/>
      <c r="B1043" s="109"/>
      <c r="C1043" s="109"/>
      <c r="D1043" s="108"/>
      <c r="E1043" s="263" t="s">
        <v>72</v>
      </c>
      <c r="F1043" s="113"/>
      <c r="G1043" s="615"/>
      <c r="H1043" s="113"/>
      <c r="I1043" s="33"/>
      <c r="J1043" s="33"/>
      <c r="K1043" s="33"/>
      <c r="L1043" s="33"/>
      <c r="M1043" s="33"/>
      <c r="N1043" s="34"/>
      <c r="O1043" s="34"/>
      <c r="P1043" s="34"/>
      <c r="Q1043" s="32"/>
      <c r="R1043" s="7"/>
      <c r="S1043" s="7"/>
      <c r="T1043" s="7"/>
      <c r="U1043" s="7"/>
    </row>
    <row r="1044" spans="1:21">
      <c r="A1044" s="109"/>
      <c r="B1044" s="109"/>
      <c r="C1044" s="109"/>
      <c r="D1044" s="108"/>
      <c r="E1044" s="263" t="s">
        <v>74</v>
      </c>
      <c r="F1044" s="113"/>
      <c r="G1044" s="615"/>
      <c r="H1044" s="113"/>
      <c r="I1044" s="33"/>
      <c r="J1044" s="33"/>
      <c r="K1044" s="33"/>
      <c r="L1044" s="33"/>
      <c r="M1044" s="33"/>
      <c r="N1044" s="34"/>
      <c r="O1044" s="34"/>
      <c r="P1044" s="34"/>
      <c r="Q1044" s="32"/>
      <c r="R1044" s="7"/>
      <c r="S1044" s="7"/>
      <c r="T1044" s="7"/>
      <c r="U1044" s="7"/>
    </row>
    <row r="1045" spans="1:21">
      <c r="A1045" s="109"/>
      <c r="B1045" s="109"/>
      <c r="C1045" s="109"/>
      <c r="D1045" s="108"/>
      <c r="E1045" s="263" t="s">
        <v>75</v>
      </c>
      <c r="F1045" s="113"/>
      <c r="G1045" s="615"/>
      <c r="H1045" s="113"/>
      <c r="I1045" s="33"/>
      <c r="J1045" s="33"/>
      <c r="K1045" s="33"/>
      <c r="L1045" s="33"/>
      <c r="M1045" s="33"/>
      <c r="N1045" s="34"/>
      <c r="O1045" s="34"/>
      <c r="P1045" s="34"/>
      <c r="Q1045" s="32"/>
      <c r="R1045" s="7"/>
      <c r="S1045" s="7"/>
      <c r="T1045" s="7"/>
      <c r="U1045" s="7"/>
    </row>
    <row r="1046" spans="1:21">
      <c r="A1046" s="109"/>
      <c r="B1046" s="109"/>
      <c r="C1046" s="109"/>
      <c r="D1046" s="108"/>
      <c r="E1046" s="263" t="s">
        <v>70</v>
      </c>
      <c r="F1046" s="113"/>
      <c r="G1046" s="615"/>
      <c r="H1046" s="113"/>
      <c r="I1046" s="33"/>
      <c r="J1046" s="33"/>
      <c r="K1046" s="33"/>
      <c r="L1046" s="33"/>
      <c r="M1046" s="33"/>
      <c r="N1046" s="34"/>
      <c r="O1046" s="34"/>
      <c r="P1046" s="34"/>
      <c r="Q1046" s="32"/>
      <c r="R1046" s="7"/>
      <c r="S1046" s="7"/>
      <c r="T1046" s="7"/>
      <c r="U1046" s="7"/>
    </row>
    <row r="1047" spans="1:21">
      <c r="A1047" s="109"/>
      <c r="B1047" s="109"/>
      <c r="C1047" s="109"/>
      <c r="D1047" s="108"/>
      <c r="E1047" s="263" t="s">
        <v>46</v>
      </c>
      <c r="F1047" s="113"/>
      <c r="G1047" s="615"/>
      <c r="H1047" s="113"/>
      <c r="I1047" s="33"/>
      <c r="J1047" s="33"/>
      <c r="K1047" s="33"/>
      <c r="L1047" s="33"/>
      <c r="M1047" s="33"/>
      <c r="N1047" s="34"/>
      <c r="O1047" s="34"/>
      <c r="P1047" s="34"/>
      <c r="Q1047" s="32"/>
      <c r="R1047" s="7"/>
      <c r="S1047" s="7"/>
      <c r="T1047" s="7"/>
      <c r="U1047" s="7"/>
    </row>
    <row r="1048" spans="1:21">
      <c r="A1048" s="109"/>
      <c r="B1048" s="109"/>
      <c r="C1048" s="109"/>
      <c r="D1048" s="108"/>
      <c r="E1048" s="263" t="s">
        <v>184</v>
      </c>
      <c r="F1048" s="113"/>
      <c r="G1048" s="615"/>
      <c r="H1048" s="113"/>
      <c r="I1048" s="33"/>
      <c r="J1048" s="33"/>
      <c r="K1048" s="33"/>
      <c r="L1048" s="33"/>
      <c r="M1048" s="33"/>
      <c r="N1048" s="34"/>
      <c r="O1048" s="34"/>
      <c r="P1048" s="34"/>
      <c r="Q1048" s="32"/>
      <c r="R1048" s="7"/>
      <c r="S1048" s="7"/>
      <c r="T1048" s="7"/>
      <c r="U1048" s="7"/>
    </row>
    <row r="1049" spans="1:21">
      <c r="A1049" s="109"/>
      <c r="B1049" s="109"/>
      <c r="C1049" s="109"/>
      <c r="D1049" s="108"/>
      <c r="E1049" s="263" t="s">
        <v>76</v>
      </c>
      <c r="F1049" s="113"/>
      <c r="G1049" s="615"/>
      <c r="H1049" s="113"/>
      <c r="I1049" s="33"/>
      <c r="J1049" s="33"/>
      <c r="K1049" s="33"/>
      <c r="L1049" s="33"/>
      <c r="M1049" s="33"/>
      <c r="N1049" s="34"/>
      <c r="O1049" s="34"/>
      <c r="P1049" s="34"/>
      <c r="Q1049" s="32"/>
      <c r="R1049" s="7"/>
      <c r="S1049" s="7"/>
      <c r="T1049" s="7"/>
      <c r="U1049" s="7"/>
    </row>
    <row r="1050" spans="1:21">
      <c r="A1050" s="107" t="s">
        <v>25</v>
      </c>
      <c r="B1050" s="107" t="s">
        <v>579</v>
      </c>
      <c r="C1050" s="107" t="s">
        <v>581</v>
      </c>
      <c r="D1050" s="108" t="s">
        <v>182</v>
      </c>
      <c r="E1050" s="263" t="s">
        <v>183</v>
      </c>
      <c r="F1050" s="34"/>
      <c r="G1050" s="615"/>
      <c r="H1050" s="34"/>
      <c r="I1050" s="33" t="s">
        <v>83</v>
      </c>
      <c r="J1050" s="33">
        <v>3</v>
      </c>
      <c r="K1050" s="33">
        <v>2</v>
      </c>
      <c r="L1050" s="33">
        <v>3</v>
      </c>
      <c r="M1050" s="33">
        <v>5</v>
      </c>
      <c r="N1050" s="34" t="s">
        <v>178</v>
      </c>
      <c r="O1050" s="34">
        <v>50</v>
      </c>
      <c r="P1050" s="34" t="s">
        <v>87</v>
      </c>
      <c r="Q1050" s="12">
        <f>O1050*J1050</f>
        <v>150</v>
      </c>
      <c r="R1050" s="13">
        <f>Q1050/18</f>
        <v>8.3333333333333339</v>
      </c>
      <c r="S1050" s="14">
        <f>R1050</f>
        <v>8.3333333333333339</v>
      </c>
      <c r="T1050" s="13">
        <v>0</v>
      </c>
      <c r="U1050" s="13">
        <f>S1050+T1050</f>
        <v>8.3333333333333339</v>
      </c>
    </row>
    <row r="1051" spans="1:21">
      <c r="A1051" s="109"/>
      <c r="B1051" s="109"/>
      <c r="C1051" s="109"/>
      <c r="D1051" s="108"/>
      <c r="E1051" s="263" t="s">
        <v>67</v>
      </c>
      <c r="F1051" s="113"/>
      <c r="G1051" s="615"/>
      <c r="H1051" s="113"/>
      <c r="I1051" s="33"/>
      <c r="J1051" s="33"/>
      <c r="K1051" s="33"/>
      <c r="L1051" s="33"/>
      <c r="M1051" s="33"/>
      <c r="N1051" s="34"/>
      <c r="O1051" s="34"/>
      <c r="P1051" s="34"/>
      <c r="Q1051" s="32"/>
      <c r="R1051" s="7"/>
      <c r="S1051" s="7"/>
      <c r="T1051" s="7"/>
      <c r="U1051" s="7"/>
    </row>
    <row r="1052" spans="1:21">
      <c r="A1052" s="109"/>
      <c r="B1052" s="109"/>
      <c r="C1052" s="109"/>
      <c r="D1052" s="108"/>
      <c r="E1052" s="263" t="s">
        <v>72</v>
      </c>
      <c r="F1052" s="113"/>
      <c r="G1052" s="615"/>
      <c r="H1052" s="113"/>
      <c r="I1052" s="33"/>
      <c r="J1052" s="33"/>
      <c r="K1052" s="33"/>
      <c r="L1052" s="33"/>
      <c r="M1052" s="33"/>
      <c r="N1052" s="34"/>
      <c r="O1052" s="34"/>
      <c r="P1052" s="34"/>
      <c r="Q1052" s="32"/>
      <c r="R1052" s="7"/>
      <c r="S1052" s="7"/>
      <c r="T1052" s="7"/>
      <c r="U1052" s="7"/>
    </row>
    <row r="1053" spans="1:21">
      <c r="A1053" s="109"/>
      <c r="B1053" s="109"/>
      <c r="C1053" s="109"/>
      <c r="D1053" s="108"/>
      <c r="E1053" s="263" t="s">
        <v>74</v>
      </c>
      <c r="F1053" s="113"/>
      <c r="G1053" s="615"/>
      <c r="H1053" s="113"/>
      <c r="I1053" s="33"/>
      <c r="J1053" s="33"/>
      <c r="K1053" s="33"/>
      <c r="L1053" s="33"/>
      <c r="M1053" s="33"/>
      <c r="N1053" s="34"/>
      <c r="O1053" s="34"/>
      <c r="P1053" s="34"/>
      <c r="Q1053" s="32"/>
      <c r="R1053" s="7"/>
      <c r="S1053" s="7"/>
      <c r="T1053" s="7"/>
      <c r="U1053" s="7"/>
    </row>
    <row r="1054" spans="1:21">
      <c r="A1054" s="109"/>
      <c r="B1054" s="109"/>
      <c r="C1054" s="109"/>
      <c r="D1054" s="108"/>
      <c r="E1054" s="263" t="s">
        <v>75</v>
      </c>
      <c r="F1054" s="113"/>
      <c r="G1054" s="615"/>
      <c r="H1054" s="113"/>
      <c r="I1054" s="33"/>
      <c r="J1054" s="33"/>
      <c r="K1054" s="33"/>
      <c r="L1054" s="33"/>
      <c r="M1054" s="33"/>
      <c r="N1054" s="34"/>
      <c r="O1054" s="34"/>
      <c r="P1054" s="34"/>
      <c r="Q1054" s="32"/>
      <c r="R1054" s="7"/>
      <c r="S1054" s="7"/>
      <c r="T1054" s="7"/>
      <c r="U1054" s="7"/>
    </row>
    <row r="1055" spans="1:21">
      <c r="A1055" s="109"/>
      <c r="B1055" s="109"/>
      <c r="C1055" s="109"/>
      <c r="D1055" s="108"/>
      <c r="E1055" s="263" t="s">
        <v>70</v>
      </c>
      <c r="F1055" s="113"/>
      <c r="G1055" s="615"/>
      <c r="H1055" s="113"/>
      <c r="I1055" s="33"/>
      <c r="J1055" s="33"/>
      <c r="K1055" s="33"/>
      <c r="L1055" s="33"/>
      <c r="M1055" s="33"/>
      <c r="N1055" s="34"/>
      <c r="O1055" s="34"/>
      <c r="P1055" s="34"/>
      <c r="Q1055" s="32"/>
      <c r="R1055" s="7"/>
      <c r="S1055" s="7"/>
      <c r="T1055" s="7"/>
      <c r="U1055" s="7"/>
    </row>
    <row r="1056" spans="1:21">
      <c r="A1056" s="109"/>
      <c r="B1056" s="109"/>
      <c r="C1056" s="109"/>
      <c r="D1056" s="108"/>
      <c r="E1056" s="263" t="s">
        <v>46</v>
      </c>
      <c r="F1056" s="113"/>
      <c r="G1056" s="615"/>
      <c r="H1056" s="113"/>
      <c r="I1056" s="33"/>
      <c r="J1056" s="33"/>
      <c r="K1056" s="33"/>
      <c r="L1056" s="33"/>
      <c r="M1056" s="33"/>
      <c r="N1056" s="34"/>
      <c r="O1056" s="34"/>
      <c r="P1056" s="34"/>
      <c r="Q1056" s="32"/>
      <c r="R1056" s="7"/>
      <c r="S1056" s="7"/>
      <c r="T1056" s="7"/>
      <c r="U1056" s="7"/>
    </row>
    <row r="1057" spans="1:21">
      <c r="A1057" s="109"/>
      <c r="B1057" s="109"/>
      <c r="C1057" s="109"/>
      <c r="D1057" s="108"/>
      <c r="E1057" s="263" t="s">
        <v>184</v>
      </c>
      <c r="F1057" s="113"/>
      <c r="G1057" s="615"/>
      <c r="H1057" s="113"/>
      <c r="I1057" s="33"/>
      <c r="J1057" s="33"/>
      <c r="K1057" s="33"/>
      <c r="L1057" s="33"/>
      <c r="M1057" s="33"/>
      <c r="N1057" s="34"/>
      <c r="O1057" s="34"/>
      <c r="P1057" s="34"/>
      <c r="Q1057" s="32"/>
      <c r="R1057" s="7"/>
      <c r="S1057" s="7"/>
      <c r="T1057" s="7"/>
      <c r="U1057" s="7"/>
    </row>
    <row r="1058" spans="1:21">
      <c r="A1058" s="109"/>
      <c r="B1058" s="109"/>
      <c r="C1058" s="109"/>
      <c r="D1058" s="108"/>
      <c r="E1058" s="263" t="s">
        <v>76</v>
      </c>
      <c r="F1058" s="113"/>
      <c r="G1058" s="615"/>
      <c r="H1058" s="113"/>
      <c r="I1058" s="33"/>
      <c r="J1058" s="33"/>
      <c r="K1058" s="33"/>
      <c r="L1058" s="33"/>
      <c r="M1058" s="33"/>
      <c r="N1058" s="34"/>
      <c r="O1058" s="34"/>
      <c r="P1058" s="34"/>
      <c r="Q1058" s="32"/>
      <c r="R1058" s="7"/>
      <c r="S1058" s="7"/>
      <c r="T1058" s="7"/>
      <c r="U1058" s="7"/>
    </row>
    <row r="1059" spans="1:21">
      <c r="A1059" s="107" t="s">
        <v>25</v>
      </c>
      <c r="B1059" s="107" t="s">
        <v>579</v>
      </c>
      <c r="C1059" s="107" t="s">
        <v>581</v>
      </c>
      <c r="D1059" s="108" t="s">
        <v>182</v>
      </c>
      <c r="E1059" s="263" t="s">
        <v>183</v>
      </c>
      <c r="F1059" s="34"/>
      <c r="G1059" s="615"/>
      <c r="H1059" s="34"/>
      <c r="I1059" s="33" t="s">
        <v>83</v>
      </c>
      <c r="J1059" s="33">
        <v>3</v>
      </c>
      <c r="K1059" s="33">
        <v>2</v>
      </c>
      <c r="L1059" s="33">
        <v>3</v>
      </c>
      <c r="M1059" s="33">
        <v>5</v>
      </c>
      <c r="N1059" s="34" t="s">
        <v>179</v>
      </c>
      <c r="O1059" s="34">
        <v>50</v>
      </c>
      <c r="P1059" s="34" t="s">
        <v>87</v>
      </c>
      <c r="Q1059" s="12">
        <f>O1059*J1059</f>
        <v>150</v>
      </c>
      <c r="R1059" s="13">
        <f>Q1059/18</f>
        <v>8.3333333333333339</v>
      </c>
      <c r="S1059" s="14">
        <f>R1059</f>
        <v>8.3333333333333339</v>
      </c>
      <c r="T1059" s="13">
        <v>0</v>
      </c>
      <c r="U1059" s="13">
        <f>S1059+T1059</f>
        <v>8.3333333333333339</v>
      </c>
    </row>
    <row r="1060" spans="1:21">
      <c r="A1060" s="109"/>
      <c r="B1060" s="109"/>
      <c r="C1060" s="109"/>
      <c r="D1060" s="108"/>
      <c r="E1060" s="263" t="s">
        <v>67</v>
      </c>
      <c r="F1060" s="113"/>
      <c r="G1060" s="615"/>
      <c r="H1060" s="113"/>
      <c r="I1060" s="33"/>
      <c r="J1060" s="33"/>
      <c r="K1060" s="33"/>
      <c r="L1060" s="33"/>
      <c r="M1060" s="33"/>
      <c r="N1060" s="34"/>
      <c r="O1060" s="34"/>
      <c r="P1060" s="34"/>
      <c r="Q1060" s="32"/>
      <c r="R1060" s="7"/>
      <c r="S1060" s="7"/>
      <c r="T1060" s="7"/>
      <c r="U1060" s="7"/>
    </row>
    <row r="1061" spans="1:21">
      <c r="A1061" s="109"/>
      <c r="B1061" s="109"/>
      <c r="C1061" s="109"/>
      <c r="D1061" s="108"/>
      <c r="E1061" s="263" t="s">
        <v>72</v>
      </c>
      <c r="F1061" s="113"/>
      <c r="G1061" s="615"/>
      <c r="H1061" s="113"/>
      <c r="I1061" s="33"/>
      <c r="J1061" s="33"/>
      <c r="K1061" s="33"/>
      <c r="L1061" s="33"/>
      <c r="M1061" s="33"/>
      <c r="N1061" s="34"/>
      <c r="O1061" s="34"/>
      <c r="P1061" s="34"/>
      <c r="Q1061" s="32"/>
      <c r="R1061" s="7"/>
      <c r="S1061" s="7"/>
      <c r="T1061" s="7"/>
      <c r="U1061" s="7"/>
    </row>
    <row r="1062" spans="1:21">
      <c r="A1062" s="109"/>
      <c r="B1062" s="109"/>
      <c r="C1062" s="109"/>
      <c r="D1062" s="108"/>
      <c r="E1062" s="263" t="s">
        <v>74</v>
      </c>
      <c r="F1062" s="113"/>
      <c r="G1062" s="615"/>
      <c r="H1062" s="113"/>
      <c r="I1062" s="33"/>
      <c r="J1062" s="33"/>
      <c r="K1062" s="33"/>
      <c r="L1062" s="33"/>
      <c r="M1062" s="33"/>
      <c r="N1062" s="34"/>
      <c r="O1062" s="34"/>
      <c r="P1062" s="34"/>
      <c r="Q1062" s="32"/>
      <c r="R1062" s="7"/>
      <c r="S1062" s="7"/>
      <c r="T1062" s="7"/>
      <c r="U1062" s="7"/>
    </row>
    <row r="1063" spans="1:21">
      <c r="A1063" s="109"/>
      <c r="B1063" s="109"/>
      <c r="C1063" s="109"/>
      <c r="D1063" s="108"/>
      <c r="E1063" s="263" t="s">
        <v>75</v>
      </c>
      <c r="F1063" s="113"/>
      <c r="G1063" s="615"/>
      <c r="H1063" s="113"/>
      <c r="I1063" s="33"/>
      <c r="J1063" s="33"/>
      <c r="K1063" s="33"/>
      <c r="L1063" s="33"/>
      <c r="M1063" s="33"/>
      <c r="N1063" s="34"/>
      <c r="O1063" s="34"/>
      <c r="P1063" s="34"/>
      <c r="Q1063" s="32"/>
      <c r="R1063" s="7"/>
      <c r="S1063" s="7"/>
      <c r="T1063" s="7"/>
      <c r="U1063" s="7"/>
    </row>
    <row r="1064" spans="1:21">
      <c r="A1064" s="109"/>
      <c r="B1064" s="109"/>
      <c r="C1064" s="109"/>
      <c r="D1064" s="108"/>
      <c r="E1064" s="263" t="s">
        <v>70</v>
      </c>
      <c r="F1064" s="113"/>
      <c r="G1064" s="615"/>
      <c r="H1064" s="113"/>
      <c r="I1064" s="33"/>
      <c r="J1064" s="33"/>
      <c r="K1064" s="33"/>
      <c r="L1064" s="33"/>
      <c r="M1064" s="33"/>
      <c r="N1064" s="34"/>
      <c r="O1064" s="34"/>
      <c r="P1064" s="34"/>
      <c r="Q1064" s="32"/>
      <c r="R1064" s="7"/>
      <c r="S1064" s="7"/>
      <c r="T1064" s="7"/>
      <c r="U1064" s="7"/>
    </row>
    <row r="1065" spans="1:21">
      <c r="A1065" s="109"/>
      <c r="B1065" s="109"/>
      <c r="C1065" s="109"/>
      <c r="D1065" s="108"/>
      <c r="E1065" s="263" t="s">
        <v>46</v>
      </c>
      <c r="F1065" s="113"/>
      <c r="G1065" s="615"/>
      <c r="H1065" s="113"/>
      <c r="I1065" s="33"/>
      <c r="J1065" s="33"/>
      <c r="K1065" s="33"/>
      <c r="L1065" s="33"/>
      <c r="M1065" s="33"/>
      <c r="N1065" s="34"/>
      <c r="O1065" s="34"/>
      <c r="P1065" s="34"/>
      <c r="Q1065" s="32"/>
      <c r="R1065" s="7"/>
      <c r="S1065" s="7"/>
      <c r="T1065" s="7"/>
      <c r="U1065" s="7"/>
    </row>
    <row r="1066" spans="1:21">
      <c r="A1066" s="109"/>
      <c r="B1066" s="109"/>
      <c r="C1066" s="109"/>
      <c r="D1066" s="108"/>
      <c r="E1066" s="263" t="s">
        <v>184</v>
      </c>
      <c r="F1066" s="113"/>
      <c r="G1066" s="615"/>
      <c r="H1066" s="113"/>
      <c r="I1066" s="33"/>
      <c r="J1066" s="33"/>
      <c r="K1066" s="33"/>
      <c r="L1066" s="33"/>
      <c r="M1066" s="33"/>
      <c r="N1066" s="34"/>
      <c r="O1066" s="34"/>
      <c r="P1066" s="34"/>
      <c r="Q1066" s="32"/>
      <c r="R1066" s="7"/>
      <c r="S1066" s="7"/>
      <c r="T1066" s="7"/>
      <c r="U1066" s="7"/>
    </row>
    <row r="1067" spans="1:21">
      <c r="A1067" s="109"/>
      <c r="B1067" s="109"/>
      <c r="C1067" s="109"/>
      <c r="D1067" s="108"/>
      <c r="E1067" s="263" t="s">
        <v>76</v>
      </c>
      <c r="F1067" s="113"/>
      <c r="G1067" s="615"/>
      <c r="H1067" s="113"/>
      <c r="I1067" s="33"/>
      <c r="J1067" s="33"/>
      <c r="K1067" s="33"/>
      <c r="L1067" s="33"/>
      <c r="M1067" s="33"/>
      <c r="N1067" s="34"/>
      <c r="O1067" s="34"/>
      <c r="P1067" s="34"/>
      <c r="Q1067" s="32"/>
      <c r="R1067" s="7"/>
      <c r="S1067" s="7"/>
      <c r="T1067" s="7"/>
      <c r="U1067" s="7"/>
    </row>
    <row r="1068" spans="1:21">
      <c r="A1068" s="105" t="s">
        <v>25</v>
      </c>
      <c r="B1068" s="105" t="s">
        <v>579</v>
      </c>
      <c r="C1068" s="105" t="s">
        <v>581</v>
      </c>
      <c r="D1068" s="106" t="s">
        <v>435</v>
      </c>
      <c r="E1068" s="211" t="s">
        <v>436</v>
      </c>
      <c r="F1068" s="34"/>
      <c r="G1068" s="615">
        <v>0.33</v>
      </c>
      <c r="H1068" s="34"/>
      <c r="I1068" s="33" t="s">
        <v>349</v>
      </c>
      <c r="J1068" s="33">
        <v>1</v>
      </c>
      <c r="K1068" s="33">
        <v>1</v>
      </c>
      <c r="L1068" s="33">
        <v>0</v>
      </c>
      <c r="M1068" s="33">
        <v>2</v>
      </c>
      <c r="N1068" s="34" t="s">
        <v>80</v>
      </c>
      <c r="O1068" s="34">
        <v>297</v>
      </c>
      <c r="P1068" s="34" t="s">
        <v>87</v>
      </c>
      <c r="Q1068" s="12">
        <f>O1068*J1068</f>
        <v>297</v>
      </c>
      <c r="R1068" s="13">
        <f>Q1068/18</f>
        <v>16.5</v>
      </c>
      <c r="S1068" s="14">
        <f>R1068</f>
        <v>16.5</v>
      </c>
      <c r="T1068" s="13">
        <v>0</v>
      </c>
      <c r="U1068" s="13">
        <f>S1068+T1068</f>
        <v>16.5</v>
      </c>
    </row>
    <row r="1069" spans="1:21">
      <c r="A1069" s="104"/>
      <c r="B1069" s="104"/>
      <c r="C1069" s="104"/>
      <c r="D1069" s="106"/>
      <c r="E1069" s="211" t="s">
        <v>76</v>
      </c>
      <c r="F1069" s="113">
        <v>100</v>
      </c>
      <c r="G1069" s="615"/>
      <c r="H1069" s="97">
        <f>SUM(G1068*F1069)/100</f>
        <v>0.33</v>
      </c>
      <c r="I1069" s="33"/>
      <c r="J1069" s="33"/>
      <c r="K1069" s="33"/>
      <c r="L1069" s="33"/>
      <c r="M1069" s="33"/>
      <c r="N1069" s="34"/>
      <c r="O1069" s="34"/>
      <c r="P1069" s="34"/>
      <c r="Q1069" s="32"/>
      <c r="R1069" s="7"/>
      <c r="S1069" s="7"/>
      <c r="T1069" s="7"/>
      <c r="U1069" s="7"/>
    </row>
    <row r="1070" spans="1:21">
      <c r="A1070" s="105" t="s">
        <v>25</v>
      </c>
      <c r="B1070" s="105" t="s">
        <v>579</v>
      </c>
      <c r="C1070" s="105" t="s">
        <v>581</v>
      </c>
      <c r="D1070" s="106" t="s">
        <v>435</v>
      </c>
      <c r="E1070" s="211" t="s">
        <v>436</v>
      </c>
      <c r="F1070" s="34"/>
      <c r="G1070" s="615"/>
      <c r="H1070" s="97"/>
      <c r="I1070" s="33" t="s">
        <v>349</v>
      </c>
      <c r="J1070" s="33">
        <v>1</v>
      </c>
      <c r="K1070" s="33">
        <v>1</v>
      </c>
      <c r="L1070" s="33">
        <v>0</v>
      </c>
      <c r="M1070" s="33">
        <v>2</v>
      </c>
      <c r="N1070" s="34" t="s">
        <v>43</v>
      </c>
      <c r="O1070" s="34">
        <v>55</v>
      </c>
      <c r="P1070" s="34" t="s">
        <v>87</v>
      </c>
      <c r="Q1070" s="12">
        <f>O1070*J1070</f>
        <v>55</v>
      </c>
      <c r="R1070" s="13">
        <f>Q1070/18</f>
        <v>3.0555555555555554</v>
      </c>
      <c r="S1070" s="14">
        <f>R1070</f>
        <v>3.0555555555555554</v>
      </c>
      <c r="T1070" s="13">
        <v>0</v>
      </c>
      <c r="U1070" s="13">
        <f>S1070+T1070</f>
        <v>3.0555555555555554</v>
      </c>
    </row>
    <row r="1071" spans="1:21">
      <c r="A1071" s="104"/>
      <c r="B1071" s="104"/>
      <c r="C1071" s="104"/>
      <c r="D1071" s="106"/>
      <c r="E1071" s="211" t="s">
        <v>76</v>
      </c>
      <c r="F1071" s="113"/>
      <c r="G1071" s="615"/>
      <c r="H1071" s="113"/>
      <c r="I1071" s="33"/>
      <c r="J1071" s="33"/>
      <c r="K1071" s="33"/>
      <c r="L1071" s="33"/>
      <c r="M1071" s="33"/>
      <c r="N1071" s="34"/>
      <c r="O1071" s="34"/>
      <c r="P1071" s="34"/>
      <c r="Q1071" s="32"/>
      <c r="R1071" s="7"/>
      <c r="S1071" s="7"/>
      <c r="T1071" s="7"/>
      <c r="U1071" s="7"/>
    </row>
    <row r="1072" spans="1:21">
      <c r="A1072" s="8" t="s">
        <v>25</v>
      </c>
      <c r="B1072" s="8" t="s">
        <v>579</v>
      </c>
      <c r="C1072" s="8" t="s">
        <v>581</v>
      </c>
      <c r="D1072" s="31" t="s">
        <v>437</v>
      </c>
      <c r="E1072" s="265" t="s">
        <v>438</v>
      </c>
      <c r="F1072" s="34"/>
      <c r="G1072" s="615">
        <v>1.5</v>
      </c>
      <c r="H1072" s="34"/>
      <c r="I1072" s="33" t="s">
        <v>83</v>
      </c>
      <c r="J1072" s="33">
        <v>3</v>
      </c>
      <c r="K1072" s="33">
        <v>2</v>
      </c>
      <c r="L1072" s="33">
        <v>3</v>
      </c>
      <c r="M1072" s="33">
        <v>5</v>
      </c>
      <c r="N1072" s="34" t="s">
        <v>80</v>
      </c>
      <c r="O1072" s="34">
        <v>270</v>
      </c>
      <c r="P1072" s="34" t="s">
        <v>87</v>
      </c>
      <c r="Q1072" s="12">
        <f>O1072*J1072</f>
        <v>810</v>
      </c>
      <c r="R1072" s="13">
        <f>Q1072/18</f>
        <v>45</v>
      </c>
      <c r="S1072" s="14">
        <f>R1072</f>
        <v>45</v>
      </c>
      <c r="T1072" s="13">
        <v>0</v>
      </c>
      <c r="U1072" s="13">
        <f>S1072+T1072</f>
        <v>45</v>
      </c>
    </row>
    <row r="1073" spans="1:21">
      <c r="A1073" s="7"/>
      <c r="B1073" s="7"/>
      <c r="C1073" s="7"/>
      <c r="D1073" s="31"/>
      <c r="E1073" s="282" t="s">
        <v>54</v>
      </c>
      <c r="F1073" s="113">
        <v>16.670000000000002</v>
      </c>
      <c r="G1073" s="615"/>
      <c r="H1073" s="97">
        <f>SUM(G1072*F1073)/100</f>
        <v>0.25005000000000005</v>
      </c>
      <c r="I1073" s="33"/>
      <c r="J1073" s="33"/>
      <c r="K1073" s="33"/>
      <c r="L1073" s="33"/>
      <c r="M1073" s="33"/>
      <c r="N1073" s="34"/>
      <c r="O1073" s="34"/>
      <c r="P1073" s="34"/>
      <c r="Q1073" s="32"/>
      <c r="R1073" s="7"/>
      <c r="S1073" s="7"/>
      <c r="T1073" s="7"/>
      <c r="U1073" s="7"/>
    </row>
    <row r="1074" spans="1:21">
      <c r="A1074" s="7"/>
      <c r="B1074" s="7"/>
      <c r="C1074" s="7"/>
      <c r="D1074" s="31"/>
      <c r="E1074" s="282" t="s">
        <v>109</v>
      </c>
      <c r="F1074" s="120">
        <v>16.670000000000002</v>
      </c>
      <c r="G1074" s="615"/>
      <c r="H1074" s="97">
        <f>SUM(G1072*F1074)/100</f>
        <v>0.25005000000000005</v>
      </c>
      <c r="I1074" s="33"/>
      <c r="J1074" s="33"/>
      <c r="K1074" s="33"/>
      <c r="L1074" s="33"/>
      <c r="M1074" s="33"/>
      <c r="N1074" s="34"/>
      <c r="O1074" s="34"/>
      <c r="P1074" s="34"/>
      <c r="Q1074" s="32"/>
      <c r="R1074" s="7"/>
      <c r="S1074" s="7"/>
      <c r="T1074" s="7"/>
      <c r="U1074" s="7"/>
    </row>
    <row r="1075" spans="1:21">
      <c r="A1075" s="7"/>
      <c r="B1075" s="7"/>
      <c r="C1075" s="7"/>
      <c r="D1075" s="31"/>
      <c r="E1075" s="248" t="s">
        <v>75</v>
      </c>
      <c r="F1075" s="120">
        <v>16.670000000000002</v>
      </c>
      <c r="G1075" s="615"/>
      <c r="H1075" s="97">
        <f>SUM(G1072*F1075)/100</f>
        <v>0.25005000000000005</v>
      </c>
      <c r="I1075" s="33"/>
      <c r="J1075" s="33"/>
      <c r="K1075" s="33"/>
      <c r="L1075" s="33"/>
      <c r="M1075" s="33"/>
      <c r="N1075" s="34"/>
      <c r="O1075" s="34"/>
      <c r="P1075" s="34"/>
      <c r="Q1075" s="32"/>
      <c r="R1075" s="7"/>
      <c r="S1075" s="7"/>
      <c r="T1075" s="7"/>
      <c r="U1075" s="7"/>
    </row>
    <row r="1076" spans="1:21">
      <c r="A1076" s="7"/>
      <c r="B1076" s="7"/>
      <c r="C1076" s="7"/>
      <c r="D1076" s="31"/>
      <c r="E1076" s="210" t="s">
        <v>67</v>
      </c>
      <c r="F1076" s="120">
        <v>16.670000000000002</v>
      </c>
      <c r="G1076" s="615"/>
      <c r="H1076" s="97">
        <f>SUM(G1072*F1076)/100</f>
        <v>0.25005000000000005</v>
      </c>
      <c r="I1076" s="33"/>
      <c r="J1076" s="33"/>
      <c r="K1076" s="33"/>
      <c r="L1076" s="33"/>
      <c r="M1076" s="33"/>
      <c r="N1076" s="34"/>
      <c r="O1076" s="34"/>
      <c r="P1076" s="34"/>
      <c r="Q1076" s="32"/>
      <c r="R1076" s="7"/>
      <c r="S1076" s="7"/>
      <c r="T1076" s="7"/>
      <c r="U1076" s="7"/>
    </row>
    <row r="1077" spans="1:21">
      <c r="A1077" s="7"/>
      <c r="B1077" s="7"/>
      <c r="C1077" s="7"/>
      <c r="D1077" s="31"/>
      <c r="E1077" s="280" t="s">
        <v>439</v>
      </c>
      <c r="F1077" s="120">
        <v>16.670000000000002</v>
      </c>
      <c r="G1077" s="615"/>
      <c r="H1077" s="97">
        <f>SUM(G1072*F1077)/100</f>
        <v>0.25005000000000005</v>
      </c>
      <c r="I1077" s="33"/>
      <c r="J1077" s="33"/>
      <c r="K1077" s="33"/>
      <c r="L1077" s="33"/>
      <c r="M1077" s="33"/>
      <c r="N1077" s="34"/>
      <c r="O1077" s="34"/>
      <c r="P1077" s="34"/>
      <c r="Q1077" s="32"/>
      <c r="R1077" s="7"/>
      <c r="S1077" s="7"/>
      <c r="T1077" s="7"/>
      <c r="U1077" s="7"/>
    </row>
    <row r="1078" spans="1:21">
      <c r="A1078" s="7"/>
      <c r="B1078" s="7"/>
      <c r="C1078" s="7"/>
      <c r="D1078" s="31"/>
      <c r="E1078" s="280" t="s">
        <v>440</v>
      </c>
      <c r="F1078" s="120">
        <v>16.670000000000002</v>
      </c>
      <c r="G1078" s="615"/>
      <c r="H1078" s="97">
        <f>SUM(G1072*F1078)/100</f>
        <v>0.25005000000000005</v>
      </c>
      <c r="I1078" s="33"/>
      <c r="J1078" s="33"/>
      <c r="K1078" s="33"/>
      <c r="L1078" s="33"/>
      <c r="M1078" s="33"/>
      <c r="N1078" s="34"/>
      <c r="O1078" s="34"/>
      <c r="P1078" s="34"/>
      <c r="Q1078" s="32"/>
      <c r="R1078" s="7"/>
      <c r="S1078" s="7"/>
      <c r="T1078" s="7"/>
      <c r="U1078" s="7"/>
    </row>
    <row r="1079" spans="1:21">
      <c r="A1079" s="107" t="s">
        <v>25</v>
      </c>
      <c r="B1079" s="107" t="s">
        <v>579</v>
      </c>
      <c r="C1079" s="107" t="s">
        <v>581</v>
      </c>
      <c r="D1079" s="108" t="s">
        <v>441</v>
      </c>
      <c r="E1079" s="263" t="s">
        <v>442</v>
      </c>
      <c r="F1079" s="34"/>
      <c r="G1079" s="615">
        <v>0.33</v>
      </c>
      <c r="H1079" s="34"/>
      <c r="I1079" s="33" t="s">
        <v>349</v>
      </c>
      <c r="J1079" s="33">
        <v>1</v>
      </c>
      <c r="K1079" s="33">
        <v>1</v>
      </c>
      <c r="L1079" s="33">
        <v>0</v>
      </c>
      <c r="M1079" s="33">
        <v>2</v>
      </c>
      <c r="N1079" s="34" t="s">
        <v>80</v>
      </c>
      <c r="O1079" s="34">
        <v>298</v>
      </c>
      <c r="P1079" s="34" t="s">
        <v>87</v>
      </c>
      <c r="Q1079" s="12">
        <f>O1079*J1079</f>
        <v>298</v>
      </c>
      <c r="R1079" s="13">
        <f>Q1079/18</f>
        <v>16.555555555555557</v>
      </c>
      <c r="S1079" s="14">
        <f>R1079</f>
        <v>16.555555555555557</v>
      </c>
      <c r="T1079" s="13">
        <v>0</v>
      </c>
      <c r="U1079" s="13">
        <f>S1079+T1079</f>
        <v>16.555555555555557</v>
      </c>
    </row>
    <row r="1080" spans="1:21">
      <c r="A1080" s="109"/>
      <c r="B1080" s="109"/>
      <c r="C1080" s="109"/>
      <c r="D1080" s="108"/>
      <c r="E1080" s="263" t="s">
        <v>161</v>
      </c>
      <c r="F1080" s="113">
        <v>100</v>
      </c>
      <c r="G1080" s="615"/>
      <c r="H1080" s="97">
        <f>SUM(G1079*F1080)/100</f>
        <v>0.33</v>
      </c>
      <c r="I1080" s="33"/>
      <c r="J1080" s="33"/>
      <c r="K1080" s="33"/>
      <c r="L1080" s="33"/>
      <c r="M1080" s="33"/>
      <c r="N1080" s="34"/>
      <c r="O1080" s="34"/>
      <c r="P1080" s="34"/>
      <c r="Q1080" s="32"/>
      <c r="R1080" s="7"/>
      <c r="S1080" s="7"/>
      <c r="T1080" s="7"/>
      <c r="U1080" s="7"/>
    </row>
    <row r="1081" spans="1:21">
      <c r="A1081" s="107" t="s">
        <v>25</v>
      </c>
      <c r="B1081" s="107" t="s">
        <v>579</v>
      </c>
      <c r="C1081" s="107" t="s">
        <v>581</v>
      </c>
      <c r="D1081" s="108" t="s">
        <v>441</v>
      </c>
      <c r="E1081" s="263" t="s">
        <v>442</v>
      </c>
      <c r="F1081" s="34"/>
      <c r="G1081" s="615"/>
      <c r="H1081" s="97"/>
      <c r="I1081" s="33" t="s">
        <v>349</v>
      </c>
      <c r="J1081" s="33">
        <v>1</v>
      </c>
      <c r="K1081" s="33">
        <v>1</v>
      </c>
      <c r="L1081" s="33">
        <v>0</v>
      </c>
      <c r="M1081" s="33">
        <v>2</v>
      </c>
      <c r="N1081" s="34" t="s">
        <v>43</v>
      </c>
      <c r="O1081" s="34">
        <v>57</v>
      </c>
      <c r="P1081" s="34" t="s">
        <v>87</v>
      </c>
      <c r="Q1081" s="12">
        <f>O1081*J1081</f>
        <v>57</v>
      </c>
      <c r="R1081" s="13">
        <f>Q1081/18</f>
        <v>3.1666666666666665</v>
      </c>
      <c r="S1081" s="14">
        <f>R1081</f>
        <v>3.1666666666666665</v>
      </c>
      <c r="T1081" s="13">
        <v>0</v>
      </c>
      <c r="U1081" s="13">
        <f>S1081+T1081</f>
        <v>3.1666666666666665</v>
      </c>
    </row>
    <row r="1082" spans="1:21">
      <c r="A1082" s="109"/>
      <c r="B1082" s="109"/>
      <c r="C1082" s="109"/>
      <c r="D1082" s="108"/>
      <c r="E1082" s="263" t="s">
        <v>161</v>
      </c>
      <c r="F1082" s="113"/>
      <c r="G1082" s="615"/>
      <c r="H1082" s="113"/>
      <c r="I1082" s="33"/>
      <c r="J1082" s="33"/>
      <c r="K1082" s="33"/>
      <c r="L1082" s="33"/>
      <c r="M1082" s="33"/>
      <c r="N1082" s="34"/>
      <c r="O1082" s="34"/>
      <c r="P1082" s="34"/>
      <c r="Q1082" s="32"/>
      <c r="R1082" s="7"/>
      <c r="S1082" s="7"/>
      <c r="T1082" s="7"/>
      <c r="U1082" s="7"/>
    </row>
    <row r="1083" spans="1:21">
      <c r="A1083" s="105" t="s">
        <v>25</v>
      </c>
      <c r="B1083" s="105" t="s">
        <v>579</v>
      </c>
      <c r="C1083" s="105" t="s">
        <v>581</v>
      </c>
      <c r="D1083" s="106" t="s">
        <v>193</v>
      </c>
      <c r="E1083" s="211" t="s">
        <v>194</v>
      </c>
      <c r="F1083" s="34"/>
      <c r="G1083" s="615">
        <v>1.5</v>
      </c>
      <c r="H1083" s="34"/>
      <c r="I1083" s="33" t="s">
        <v>83</v>
      </c>
      <c r="J1083" s="33">
        <v>3</v>
      </c>
      <c r="K1083" s="33">
        <v>2</v>
      </c>
      <c r="L1083" s="33">
        <v>3</v>
      </c>
      <c r="M1083" s="33">
        <v>5</v>
      </c>
      <c r="N1083" s="34" t="s">
        <v>80</v>
      </c>
      <c r="O1083" s="34">
        <v>35</v>
      </c>
      <c r="P1083" s="34" t="s">
        <v>87</v>
      </c>
      <c r="Q1083" s="12">
        <f>O1083*J1083</f>
        <v>105</v>
      </c>
      <c r="R1083" s="13">
        <f>Q1083/18</f>
        <v>5.833333333333333</v>
      </c>
      <c r="S1083" s="14">
        <f>R1083</f>
        <v>5.833333333333333</v>
      </c>
      <c r="T1083" s="13">
        <v>0</v>
      </c>
      <c r="U1083" s="13">
        <f>S1083+T1083</f>
        <v>5.833333333333333</v>
      </c>
    </row>
    <row r="1084" spans="1:21">
      <c r="A1084" s="104"/>
      <c r="B1084" s="104"/>
      <c r="C1084" s="104"/>
      <c r="D1084" s="106"/>
      <c r="E1084" s="211" t="s">
        <v>195</v>
      </c>
      <c r="F1084" s="113">
        <v>100</v>
      </c>
      <c r="G1084" s="615"/>
      <c r="H1084" s="97">
        <f>SUM(G1083*F1084)/100</f>
        <v>1.5</v>
      </c>
      <c r="I1084" s="33"/>
      <c r="J1084" s="33"/>
      <c r="K1084" s="33"/>
      <c r="L1084" s="33"/>
      <c r="M1084" s="33"/>
      <c r="N1084" s="34"/>
      <c r="O1084" s="34"/>
      <c r="P1084" s="34"/>
      <c r="Q1084" s="32"/>
      <c r="R1084" s="7"/>
      <c r="S1084" s="7"/>
      <c r="T1084" s="7"/>
      <c r="U1084" s="7"/>
    </row>
    <row r="1085" spans="1:21">
      <c r="A1085" s="105" t="s">
        <v>25</v>
      </c>
      <c r="B1085" s="105" t="s">
        <v>579</v>
      </c>
      <c r="C1085" s="105" t="s">
        <v>581</v>
      </c>
      <c r="D1085" s="106" t="s">
        <v>193</v>
      </c>
      <c r="E1085" s="211" t="s">
        <v>194</v>
      </c>
      <c r="F1085" s="34"/>
      <c r="G1085" s="615"/>
      <c r="H1085" s="97"/>
      <c r="I1085" s="33" t="s">
        <v>83</v>
      </c>
      <c r="J1085" s="33">
        <v>3</v>
      </c>
      <c r="K1085" s="33">
        <v>2</v>
      </c>
      <c r="L1085" s="33">
        <v>3</v>
      </c>
      <c r="M1085" s="33">
        <v>5</v>
      </c>
      <c r="N1085" s="34" t="s">
        <v>43</v>
      </c>
      <c r="O1085" s="34">
        <v>39</v>
      </c>
      <c r="P1085" s="34" t="s">
        <v>87</v>
      </c>
      <c r="Q1085" s="12">
        <f>O1085*J1085</f>
        <v>117</v>
      </c>
      <c r="R1085" s="13">
        <f>Q1085/18</f>
        <v>6.5</v>
      </c>
      <c r="S1085" s="14">
        <f>R1085</f>
        <v>6.5</v>
      </c>
      <c r="T1085" s="13">
        <v>0</v>
      </c>
      <c r="U1085" s="13">
        <f>S1085+T1085</f>
        <v>6.5</v>
      </c>
    </row>
    <row r="1086" spans="1:21">
      <c r="A1086" s="104"/>
      <c r="B1086" s="104"/>
      <c r="C1086" s="104"/>
      <c r="D1086" s="106"/>
      <c r="E1086" s="211" t="s">
        <v>195</v>
      </c>
      <c r="F1086" s="113"/>
      <c r="G1086" s="615"/>
      <c r="H1086" s="113"/>
      <c r="I1086" s="33"/>
      <c r="J1086" s="33"/>
      <c r="K1086" s="33"/>
      <c r="L1086" s="33"/>
      <c r="M1086" s="33"/>
      <c r="N1086" s="34"/>
      <c r="O1086" s="34"/>
      <c r="P1086" s="34"/>
      <c r="Q1086" s="32"/>
      <c r="R1086" s="7"/>
      <c r="S1086" s="7"/>
      <c r="T1086" s="7"/>
      <c r="U1086" s="7"/>
    </row>
    <row r="1087" spans="1:21">
      <c r="A1087" s="8" t="s">
        <v>25</v>
      </c>
      <c r="B1087" s="8" t="s">
        <v>579</v>
      </c>
      <c r="C1087" s="8" t="s">
        <v>581</v>
      </c>
      <c r="D1087" s="31" t="s">
        <v>443</v>
      </c>
      <c r="E1087" s="210" t="s">
        <v>444</v>
      </c>
      <c r="F1087" s="34"/>
      <c r="G1087" s="615">
        <v>1</v>
      </c>
      <c r="H1087" s="34"/>
      <c r="I1087" s="33" t="s">
        <v>221</v>
      </c>
      <c r="J1087" s="33">
        <v>3</v>
      </c>
      <c r="K1087" s="33">
        <v>0</v>
      </c>
      <c r="L1087" s="33">
        <v>9</v>
      </c>
      <c r="M1087" s="33">
        <v>0</v>
      </c>
      <c r="N1087" s="34" t="s">
        <v>80</v>
      </c>
      <c r="O1087" s="34">
        <v>63</v>
      </c>
      <c r="P1087" s="34" t="s">
        <v>87</v>
      </c>
      <c r="Q1087" s="12">
        <f>O1087*J1087</f>
        <v>189</v>
      </c>
      <c r="R1087" s="13">
        <f>Q1087/18</f>
        <v>10.5</v>
      </c>
      <c r="S1087" s="14">
        <f>R1087</f>
        <v>10.5</v>
      </c>
      <c r="T1087" s="13">
        <v>0</v>
      </c>
      <c r="U1087" s="13">
        <f>S1087+T1087</f>
        <v>10.5</v>
      </c>
    </row>
    <row r="1088" spans="1:21">
      <c r="A1088" s="7"/>
      <c r="B1088" s="7"/>
      <c r="C1088" s="7"/>
      <c r="D1088" s="31"/>
      <c r="E1088" s="210" t="s">
        <v>195</v>
      </c>
      <c r="F1088" s="113">
        <v>50</v>
      </c>
      <c r="G1088" s="615"/>
      <c r="H1088" s="97">
        <f>SUM(G1087*F1088)/100</f>
        <v>0.5</v>
      </c>
      <c r="I1088" s="33"/>
      <c r="J1088" s="33"/>
      <c r="K1088" s="33"/>
      <c r="L1088" s="33"/>
      <c r="M1088" s="33"/>
      <c r="N1088" s="34"/>
      <c r="O1088" s="34"/>
      <c r="P1088" s="34"/>
      <c r="Q1088" s="32"/>
      <c r="R1088" s="7"/>
      <c r="S1088" s="7"/>
      <c r="T1088" s="7"/>
      <c r="U1088" s="7"/>
    </row>
    <row r="1089" spans="1:21">
      <c r="A1089" s="7"/>
      <c r="B1089" s="7"/>
      <c r="C1089" s="7"/>
      <c r="D1089" s="31"/>
      <c r="E1089" s="210" t="s">
        <v>49</v>
      </c>
      <c r="F1089" s="113">
        <v>50</v>
      </c>
      <c r="G1089" s="615"/>
      <c r="H1089" s="97">
        <f>SUM(G1087*F1089)/100</f>
        <v>0.5</v>
      </c>
      <c r="I1089" s="33"/>
      <c r="J1089" s="33"/>
      <c r="K1089" s="33"/>
      <c r="L1089" s="33"/>
      <c r="M1089" s="33"/>
      <c r="N1089" s="34"/>
      <c r="O1089" s="34"/>
      <c r="P1089" s="34"/>
      <c r="Q1089" s="32"/>
      <c r="R1089" s="7"/>
      <c r="S1089" s="7"/>
      <c r="T1089" s="7"/>
      <c r="U1089" s="7"/>
    </row>
    <row r="1090" spans="1:21">
      <c r="A1090" s="8" t="s">
        <v>25</v>
      </c>
      <c r="B1090" s="8" t="s">
        <v>579</v>
      </c>
      <c r="C1090" s="8" t="s">
        <v>581</v>
      </c>
      <c r="D1090" s="31" t="s">
        <v>445</v>
      </c>
      <c r="E1090" s="210" t="s">
        <v>446</v>
      </c>
      <c r="F1090" s="34"/>
      <c r="G1090" s="114"/>
      <c r="H1090" s="34"/>
      <c r="I1090" s="33" t="s">
        <v>23</v>
      </c>
      <c r="J1090" s="33">
        <v>3</v>
      </c>
      <c r="K1090" s="33">
        <v>3</v>
      </c>
      <c r="L1090" s="33">
        <v>0</v>
      </c>
      <c r="M1090" s="33">
        <v>6</v>
      </c>
      <c r="N1090" s="34" t="s">
        <v>80</v>
      </c>
      <c r="O1090" s="34">
        <v>63</v>
      </c>
      <c r="P1090" s="34" t="s">
        <v>87</v>
      </c>
      <c r="Q1090" s="12">
        <f>O1090*J1090</f>
        <v>189</v>
      </c>
      <c r="R1090" s="13">
        <f>Q1090/18</f>
        <v>10.5</v>
      </c>
      <c r="S1090" s="14">
        <f>R1090</f>
        <v>10.5</v>
      </c>
      <c r="T1090" s="13">
        <v>0</v>
      </c>
      <c r="U1090" s="13">
        <f>S1090+T1090</f>
        <v>10.5</v>
      </c>
    </row>
    <row r="1091" spans="1:21">
      <c r="A1091" s="7"/>
      <c r="B1091" s="7"/>
      <c r="C1091" s="7"/>
      <c r="D1091" s="31"/>
      <c r="E1091" s="210" t="s">
        <v>198</v>
      </c>
      <c r="F1091" s="113">
        <v>100</v>
      </c>
      <c r="G1091" s="120">
        <v>1</v>
      </c>
      <c r="H1091" s="120">
        <f>SUM(G1091*F1091)/100</f>
        <v>1</v>
      </c>
      <c r="I1091" s="33"/>
      <c r="J1091" s="33"/>
      <c r="K1091" s="33"/>
      <c r="L1091" s="33"/>
      <c r="M1091" s="33"/>
      <c r="N1091" s="34"/>
      <c r="O1091" s="34"/>
      <c r="P1091" s="34"/>
      <c r="Q1091" s="32"/>
      <c r="R1091" s="7"/>
      <c r="S1091" s="7"/>
      <c r="T1091" s="7"/>
      <c r="U1091" s="7"/>
    </row>
    <row r="1092" spans="1:21">
      <c r="A1092" s="107" t="s">
        <v>25</v>
      </c>
      <c r="B1092" s="107" t="s">
        <v>579</v>
      </c>
      <c r="C1092" s="107" t="s">
        <v>581</v>
      </c>
      <c r="D1092" s="108" t="s">
        <v>447</v>
      </c>
      <c r="E1092" s="209" t="s">
        <v>448</v>
      </c>
      <c r="F1092" s="34"/>
      <c r="G1092" s="615">
        <v>1.5</v>
      </c>
      <c r="H1092" s="34"/>
      <c r="I1092" s="33" t="s">
        <v>83</v>
      </c>
      <c r="J1092" s="33">
        <v>3</v>
      </c>
      <c r="K1092" s="33">
        <v>2</v>
      </c>
      <c r="L1092" s="33">
        <v>3</v>
      </c>
      <c r="M1092" s="33">
        <v>5</v>
      </c>
      <c r="N1092" s="34" t="s">
        <v>80</v>
      </c>
      <c r="O1092" s="34">
        <v>33</v>
      </c>
      <c r="P1092" s="34" t="s">
        <v>87</v>
      </c>
      <c r="Q1092" s="12">
        <f>O1092*J1092</f>
        <v>99</v>
      </c>
      <c r="R1092" s="13">
        <f>Q1092/18</f>
        <v>5.5</v>
      </c>
      <c r="S1092" s="14">
        <f>R1092</f>
        <v>5.5</v>
      </c>
      <c r="T1092" s="13">
        <v>0</v>
      </c>
      <c r="U1092" s="13">
        <f>S1092+T1092</f>
        <v>5.5</v>
      </c>
    </row>
    <row r="1093" spans="1:21">
      <c r="A1093" s="109"/>
      <c r="B1093" s="109"/>
      <c r="C1093" s="109"/>
      <c r="D1093" s="108"/>
      <c r="E1093" s="209" t="s">
        <v>209</v>
      </c>
      <c r="F1093" s="113">
        <v>100</v>
      </c>
      <c r="G1093" s="615"/>
      <c r="H1093" s="97">
        <f>SUM(G1092*F1093)/100</f>
        <v>1.5</v>
      </c>
      <c r="I1093" s="33"/>
      <c r="J1093" s="33"/>
      <c r="K1093" s="33"/>
      <c r="L1093" s="33"/>
      <c r="M1093" s="33"/>
      <c r="N1093" s="34"/>
      <c r="O1093" s="34"/>
      <c r="P1093" s="34"/>
      <c r="Q1093" s="32"/>
      <c r="R1093" s="7"/>
      <c r="S1093" s="7"/>
      <c r="T1093" s="7"/>
      <c r="U1093" s="7"/>
    </row>
    <row r="1094" spans="1:21">
      <c r="A1094" s="107" t="s">
        <v>25</v>
      </c>
      <c r="B1094" s="107" t="s">
        <v>579</v>
      </c>
      <c r="C1094" s="107" t="s">
        <v>581</v>
      </c>
      <c r="D1094" s="108" t="s">
        <v>447</v>
      </c>
      <c r="E1094" s="209" t="s">
        <v>448</v>
      </c>
      <c r="F1094" s="34"/>
      <c r="G1094" s="615"/>
      <c r="H1094" s="97"/>
      <c r="I1094" s="33" t="s">
        <v>83</v>
      </c>
      <c r="J1094" s="33">
        <v>3</v>
      </c>
      <c r="K1094" s="33">
        <v>2</v>
      </c>
      <c r="L1094" s="33">
        <v>3</v>
      </c>
      <c r="M1094" s="33">
        <v>5</v>
      </c>
      <c r="N1094" s="34" t="s">
        <v>43</v>
      </c>
      <c r="O1094" s="34">
        <v>11</v>
      </c>
      <c r="P1094" s="34" t="s">
        <v>87</v>
      </c>
      <c r="Q1094" s="12">
        <f>O1094*J1094</f>
        <v>33</v>
      </c>
      <c r="R1094" s="13">
        <f>Q1094/18</f>
        <v>1.8333333333333333</v>
      </c>
      <c r="S1094" s="14">
        <f>R1094</f>
        <v>1.8333333333333333</v>
      </c>
      <c r="T1094" s="13">
        <v>0</v>
      </c>
      <c r="U1094" s="13">
        <f>S1094+T1094</f>
        <v>1.8333333333333333</v>
      </c>
    </row>
    <row r="1095" spans="1:21">
      <c r="A1095" s="109"/>
      <c r="B1095" s="109"/>
      <c r="C1095" s="109"/>
      <c r="D1095" s="108"/>
      <c r="E1095" s="209" t="s">
        <v>209</v>
      </c>
      <c r="F1095" s="113"/>
      <c r="G1095" s="615"/>
      <c r="H1095" s="113"/>
      <c r="I1095" s="33"/>
      <c r="J1095" s="33"/>
      <c r="K1095" s="33"/>
      <c r="L1095" s="33"/>
      <c r="M1095" s="33"/>
      <c r="N1095" s="34"/>
      <c r="O1095" s="34"/>
      <c r="P1095" s="34"/>
      <c r="Q1095" s="32"/>
      <c r="R1095" s="7"/>
      <c r="S1095" s="7"/>
      <c r="T1095" s="7"/>
      <c r="U1095" s="7"/>
    </row>
    <row r="1096" spans="1:21">
      <c r="A1096" s="8" t="s">
        <v>25</v>
      </c>
      <c r="B1096" s="8" t="s">
        <v>579</v>
      </c>
      <c r="C1096" s="8" t="s">
        <v>581</v>
      </c>
      <c r="D1096" s="31" t="s">
        <v>449</v>
      </c>
      <c r="E1096" s="265" t="s">
        <v>450</v>
      </c>
      <c r="F1096" s="34"/>
      <c r="G1096" s="114"/>
      <c r="H1096" s="34"/>
      <c r="I1096" s="33" t="s">
        <v>83</v>
      </c>
      <c r="J1096" s="33">
        <v>3</v>
      </c>
      <c r="K1096" s="33">
        <v>2</v>
      </c>
      <c r="L1096" s="33">
        <v>3</v>
      </c>
      <c r="M1096" s="33">
        <v>5</v>
      </c>
      <c r="N1096" s="34" t="s">
        <v>80</v>
      </c>
      <c r="O1096" s="34">
        <v>10</v>
      </c>
      <c r="P1096" s="34" t="s">
        <v>87</v>
      </c>
      <c r="Q1096" s="12">
        <f>O1096*J1096</f>
        <v>30</v>
      </c>
      <c r="R1096" s="13">
        <f>Q1096/18</f>
        <v>1.6666666666666667</v>
      </c>
      <c r="S1096" s="14">
        <f>R1096</f>
        <v>1.6666666666666667</v>
      </c>
      <c r="T1096" s="13">
        <v>0</v>
      </c>
      <c r="U1096" s="13">
        <f>S1096+T1096</f>
        <v>1.6666666666666667</v>
      </c>
    </row>
    <row r="1097" spans="1:21">
      <c r="A1097" s="7"/>
      <c r="B1097" s="7"/>
      <c r="C1097" s="7"/>
      <c r="D1097" s="31"/>
      <c r="E1097" s="265" t="s">
        <v>98</v>
      </c>
      <c r="F1097" s="113">
        <v>100</v>
      </c>
      <c r="G1097" s="120">
        <v>1.5</v>
      </c>
      <c r="H1097" s="120">
        <f>SUM(G1097*F1097)/100</f>
        <v>1.5</v>
      </c>
      <c r="I1097" s="33"/>
      <c r="J1097" s="33"/>
      <c r="K1097" s="33"/>
      <c r="L1097" s="33"/>
      <c r="M1097" s="33"/>
      <c r="N1097" s="34"/>
      <c r="O1097" s="34"/>
      <c r="P1097" s="34"/>
      <c r="Q1097" s="32"/>
      <c r="R1097" s="7"/>
      <c r="S1097" s="7"/>
      <c r="T1097" s="7"/>
      <c r="U1097" s="7"/>
    </row>
    <row r="1098" spans="1:21">
      <c r="A1098" s="8" t="s">
        <v>25</v>
      </c>
      <c r="B1098" s="8" t="s">
        <v>579</v>
      </c>
      <c r="C1098" s="8" t="s">
        <v>581</v>
      </c>
      <c r="D1098" s="31" t="s">
        <v>205</v>
      </c>
      <c r="E1098" s="265" t="s">
        <v>206</v>
      </c>
      <c r="F1098" s="34"/>
      <c r="G1098" s="114"/>
      <c r="H1098" s="34"/>
      <c r="I1098" s="33" t="s">
        <v>23</v>
      </c>
      <c r="J1098" s="33">
        <v>3</v>
      </c>
      <c r="K1098" s="33">
        <v>3</v>
      </c>
      <c r="L1098" s="33">
        <v>0</v>
      </c>
      <c r="M1098" s="33">
        <v>6</v>
      </c>
      <c r="N1098" s="34" t="s">
        <v>80</v>
      </c>
      <c r="O1098" s="34">
        <v>60</v>
      </c>
      <c r="P1098" s="34" t="s">
        <v>87</v>
      </c>
      <c r="Q1098" s="12">
        <f>O1098*J1098</f>
        <v>180</v>
      </c>
      <c r="R1098" s="13">
        <f>Q1098/18</f>
        <v>10</v>
      </c>
      <c r="S1098" s="14">
        <f>R1098</f>
        <v>10</v>
      </c>
      <c r="T1098" s="13">
        <v>0</v>
      </c>
      <c r="U1098" s="13">
        <f>S1098+T1098</f>
        <v>10</v>
      </c>
    </row>
    <row r="1099" spans="1:21">
      <c r="A1099" s="7"/>
      <c r="B1099" s="7"/>
      <c r="C1099" s="7"/>
      <c r="D1099" s="31"/>
      <c r="E1099" s="265" t="s">
        <v>202</v>
      </c>
      <c r="F1099" s="113">
        <v>100</v>
      </c>
      <c r="G1099" s="120">
        <v>1</v>
      </c>
      <c r="H1099" s="120">
        <f>SUM(G1099*F1099)/100</f>
        <v>1</v>
      </c>
      <c r="I1099" s="33"/>
      <c r="J1099" s="33"/>
      <c r="K1099" s="33"/>
      <c r="L1099" s="33"/>
      <c r="M1099" s="33"/>
      <c r="N1099" s="34"/>
      <c r="O1099" s="34"/>
      <c r="P1099" s="34"/>
      <c r="Q1099" s="32"/>
      <c r="R1099" s="7"/>
      <c r="S1099" s="7"/>
      <c r="T1099" s="7"/>
      <c r="U1099" s="7"/>
    </row>
    <row r="1100" spans="1:21">
      <c r="A1100" s="8" t="s">
        <v>25</v>
      </c>
      <c r="B1100" s="8" t="s">
        <v>579</v>
      </c>
      <c r="C1100" s="8" t="s">
        <v>581</v>
      </c>
      <c r="D1100" s="31" t="s">
        <v>451</v>
      </c>
      <c r="E1100" s="210" t="s">
        <v>452</v>
      </c>
      <c r="F1100" s="34"/>
      <c r="G1100" s="114"/>
      <c r="H1100" s="34"/>
      <c r="I1100" s="33" t="s">
        <v>83</v>
      </c>
      <c r="J1100" s="33">
        <v>3</v>
      </c>
      <c r="K1100" s="33">
        <v>2</v>
      </c>
      <c r="L1100" s="33">
        <v>3</v>
      </c>
      <c r="M1100" s="33">
        <v>5</v>
      </c>
      <c r="N1100" s="34" t="s">
        <v>80</v>
      </c>
      <c r="O1100" s="34">
        <v>9</v>
      </c>
      <c r="P1100" s="34" t="s">
        <v>87</v>
      </c>
      <c r="Q1100" s="12">
        <f>O1100*J1100</f>
        <v>27</v>
      </c>
      <c r="R1100" s="13">
        <f>Q1100/18</f>
        <v>1.5</v>
      </c>
      <c r="S1100" s="14">
        <f>R1100</f>
        <v>1.5</v>
      </c>
      <c r="T1100" s="13">
        <v>0</v>
      </c>
      <c r="U1100" s="13">
        <f>S1100+T1100</f>
        <v>1.5</v>
      </c>
    </row>
    <row r="1101" spans="1:21">
      <c r="A1101" s="7"/>
      <c r="B1101" s="7"/>
      <c r="C1101" s="7"/>
      <c r="D1101" s="31"/>
      <c r="E1101" s="210" t="s">
        <v>198</v>
      </c>
      <c r="F1101" s="113">
        <v>100</v>
      </c>
      <c r="G1101" s="97">
        <v>1.5</v>
      </c>
      <c r="H1101" s="120">
        <f>SUM(G1101*F1101)/100</f>
        <v>1.5</v>
      </c>
      <c r="I1101" s="33"/>
      <c r="J1101" s="33"/>
      <c r="K1101" s="33"/>
      <c r="L1101" s="33"/>
      <c r="M1101" s="33"/>
      <c r="N1101" s="34"/>
      <c r="O1101" s="34"/>
      <c r="P1101" s="34"/>
      <c r="Q1101" s="32"/>
      <c r="R1101" s="7"/>
      <c r="S1101" s="7"/>
      <c r="T1101" s="7"/>
      <c r="U1101" s="7"/>
    </row>
    <row r="1102" spans="1:21">
      <c r="A1102" s="8" t="s">
        <v>25</v>
      </c>
      <c r="B1102" s="8" t="s">
        <v>579</v>
      </c>
      <c r="C1102" s="8" t="s">
        <v>581</v>
      </c>
      <c r="D1102" s="31" t="s">
        <v>207</v>
      </c>
      <c r="E1102" s="210" t="s">
        <v>208</v>
      </c>
      <c r="F1102" s="34"/>
      <c r="G1102" s="114"/>
      <c r="H1102" s="34"/>
      <c r="I1102" s="33" t="s">
        <v>83</v>
      </c>
      <c r="J1102" s="33">
        <v>3</v>
      </c>
      <c r="K1102" s="33">
        <v>2</v>
      </c>
      <c r="L1102" s="33">
        <v>3</v>
      </c>
      <c r="M1102" s="33">
        <v>5</v>
      </c>
      <c r="N1102" s="34" t="s">
        <v>80</v>
      </c>
      <c r="O1102" s="34">
        <v>26</v>
      </c>
      <c r="P1102" s="34" t="s">
        <v>87</v>
      </c>
      <c r="Q1102" s="12">
        <f>O1102*J1102</f>
        <v>78</v>
      </c>
      <c r="R1102" s="13">
        <f>Q1102/18</f>
        <v>4.333333333333333</v>
      </c>
      <c r="S1102" s="14">
        <f>R1102</f>
        <v>4.333333333333333</v>
      </c>
      <c r="T1102" s="13">
        <v>0</v>
      </c>
      <c r="U1102" s="13">
        <f>S1102+T1102</f>
        <v>4.333333333333333</v>
      </c>
    </row>
    <row r="1103" spans="1:21">
      <c r="A1103" s="7"/>
      <c r="B1103" s="7"/>
      <c r="C1103" s="7"/>
      <c r="D1103" s="31"/>
      <c r="E1103" s="210" t="s">
        <v>209</v>
      </c>
      <c r="F1103" s="113">
        <v>100</v>
      </c>
      <c r="G1103" s="97">
        <v>1.5</v>
      </c>
      <c r="H1103" s="120">
        <f>SUM(G1103*F1103)/100</f>
        <v>1.5</v>
      </c>
      <c r="I1103" s="33"/>
      <c r="J1103" s="33"/>
      <c r="K1103" s="33"/>
      <c r="L1103" s="33"/>
      <c r="M1103" s="33"/>
      <c r="N1103" s="34"/>
      <c r="O1103" s="34"/>
      <c r="P1103" s="34"/>
      <c r="Q1103" s="32"/>
      <c r="R1103" s="7"/>
      <c r="S1103" s="7"/>
      <c r="T1103" s="7"/>
      <c r="U1103" s="7"/>
    </row>
    <row r="1104" spans="1:21">
      <c r="A1104" s="8" t="s">
        <v>25</v>
      </c>
      <c r="B1104" s="8" t="s">
        <v>579</v>
      </c>
      <c r="C1104" s="8" t="s">
        <v>581</v>
      </c>
      <c r="D1104" s="31" t="s">
        <v>210</v>
      </c>
      <c r="E1104" s="265" t="s">
        <v>211</v>
      </c>
      <c r="F1104" s="34"/>
      <c r="G1104" s="114"/>
      <c r="H1104" s="34"/>
      <c r="I1104" s="33" t="s">
        <v>83</v>
      </c>
      <c r="J1104" s="33">
        <v>3</v>
      </c>
      <c r="K1104" s="33">
        <v>2</v>
      </c>
      <c r="L1104" s="33">
        <v>3</v>
      </c>
      <c r="M1104" s="33">
        <v>5</v>
      </c>
      <c r="N1104" s="34" t="s">
        <v>80</v>
      </c>
      <c r="O1104" s="34">
        <v>16</v>
      </c>
      <c r="P1104" s="34" t="s">
        <v>87</v>
      </c>
      <c r="Q1104" s="12">
        <f>O1104*J1104</f>
        <v>48</v>
      </c>
      <c r="R1104" s="13">
        <f>Q1104/18</f>
        <v>2.6666666666666665</v>
      </c>
      <c r="S1104" s="14">
        <f>R1104</f>
        <v>2.6666666666666665</v>
      </c>
      <c r="T1104" s="13">
        <v>0</v>
      </c>
      <c r="U1104" s="13">
        <f>S1104+T1104</f>
        <v>2.6666666666666665</v>
      </c>
    </row>
    <row r="1105" spans="1:21">
      <c r="A1105" s="7"/>
      <c r="B1105" s="7"/>
      <c r="C1105" s="7"/>
      <c r="D1105" s="31"/>
      <c r="E1105" s="265" t="s">
        <v>191</v>
      </c>
      <c r="F1105" s="113">
        <v>100</v>
      </c>
      <c r="G1105" s="97">
        <v>1.5</v>
      </c>
      <c r="H1105" s="120">
        <f>SUM(G1105*F1105)/100</f>
        <v>1.5</v>
      </c>
      <c r="I1105" s="33"/>
      <c r="J1105" s="33"/>
      <c r="K1105" s="33"/>
      <c r="L1105" s="33"/>
      <c r="M1105" s="33"/>
      <c r="N1105" s="34"/>
      <c r="O1105" s="34"/>
      <c r="P1105" s="34"/>
      <c r="Q1105" s="32"/>
      <c r="R1105" s="7"/>
      <c r="S1105" s="7"/>
      <c r="T1105" s="7"/>
      <c r="U1105" s="7"/>
    </row>
    <row r="1106" spans="1:21">
      <c r="A1106" s="8" t="s">
        <v>25</v>
      </c>
      <c r="B1106" s="8" t="s">
        <v>579</v>
      </c>
      <c r="C1106" s="8" t="s">
        <v>581</v>
      </c>
      <c r="D1106" s="31" t="s">
        <v>453</v>
      </c>
      <c r="E1106" s="210" t="s">
        <v>311</v>
      </c>
      <c r="F1106" s="34"/>
      <c r="G1106" s="615">
        <v>1.5</v>
      </c>
      <c r="H1106" s="34"/>
      <c r="I1106" s="33" t="s">
        <v>83</v>
      </c>
      <c r="J1106" s="33">
        <v>3</v>
      </c>
      <c r="K1106" s="33">
        <v>2</v>
      </c>
      <c r="L1106" s="33">
        <v>3</v>
      </c>
      <c r="M1106" s="33">
        <v>5</v>
      </c>
      <c r="N1106" s="34" t="s">
        <v>80</v>
      </c>
      <c r="O1106" s="34">
        <v>57</v>
      </c>
      <c r="P1106" s="34" t="s">
        <v>87</v>
      </c>
      <c r="Q1106" s="12">
        <f>O1106*J1106</f>
        <v>171</v>
      </c>
      <c r="R1106" s="13">
        <f>Q1106/18</f>
        <v>9.5</v>
      </c>
      <c r="S1106" s="14">
        <f>R1106</f>
        <v>9.5</v>
      </c>
      <c r="T1106" s="13">
        <v>0</v>
      </c>
      <c r="U1106" s="13">
        <f>S1106+T1106</f>
        <v>9.5</v>
      </c>
    </row>
    <row r="1107" spans="1:21">
      <c r="A1107" s="7"/>
      <c r="B1107" s="7"/>
      <c r="C1107" s="7"/>
      <c r="D1107" s="31"/>
      <c r="E1107" s="210" t="s">
        <v>195</v>
      </c>
      <c r="F1107" s="113">
        <v>50</v>
      </c>
      <c r="G1107" s="615"/>
      <c r="H1107" s="97">
        <f>SUM(G1106*F1107)/100</f>
        <v>0.75</v>
      </c>
      <c r="I1107" s="33"/>
      <c r="J1107" s="33"/>
      <c r="K1107" s="33"/>
      <c r="L1107" s="33"/>
      <c r="M1107" s="33"/>
      <c r="N1107" s="34"/>
      <c r="O1107" s="34"/>
      <c r="P1107" s="34"/>
      <c r="Q1107" s="32"/>
      <c r="R1107" s="7"/>
      <c r="S1107" s="7"/>
      <c r="T1107" s="7"/>
      <c r="U1107" s="7"/>
    </row>
    <row r="1108" spans="1:21">
      <c r="A1108" s="7"/>
      <c r="B1108" s="7"/>
      <c r="C1108" s="7"/>
      <c r="D1108" s="31"/>
      <c r="E1108" s="210" t="s">
        <v>49</v>
      </c>
      <c r="F1108" s="113">
        <v>50</v>
      </c>
      <c r="G1108" s="615"/>
      <c r="H1108" s="97">
        <f>SUM(G1106*F1108)/100</f>
        <v>0.75</v>
      </c>
      <c r="I1108" s="33"/>
      <c r="J1108" s="33"/>
      <c r="K1108" s="33"/>
      <c r="L1108" s="33"/>
      <c r="M1108" s="33"/>
      <c r="N1108" s="34"/>
      <c r="O1108" s="34"/>
      <c r="P1108" s="34"/>
      <c r="Q1108" s="32"/>
      <c r="R1108" s="7"/>
      <c r="S1108" s="7"/>
      <c r="T1108" s="7"/>
      <c r="U1108" s="7"/>
    </row>
    <row r="1109" spans="1:21" hidden="1">
      <c r="A1109" s="8" t="s">
        <v>25</v>
      </c>
      <c r="B1109" s="8" t="s">
        <v>579</v>
      </c>
      <c r="C1109" s="8" t="s">
        <v>581</v>
      </c>
      <c r="D1109" s="31" t="s">
        <v>214</v>
      </c>
      <c r="E1109" s="116" t="s">
        <v>215</v>
      </c>
      <c r="F1109" s="34"/>
      <c r="G1109" s="114"/>
      <c r="H1109" s="34"/>
      <c r="I1109" s="33" t="s">
        <v>83</v>
      </c>
      <c r="J1109" s="33">
        <v>3</v>
      </c>
      <c r="K1109" s="33">
        <v>2</v>
      </c>
      <c r="L1109" s="33">
        <v>3</v>
      </c>
      <c r="M1109" s="33">
        <v>5</v>
      </c>
      <c r="N1109" s="34" t="s">
        <v>80</v>
      </c>
      <c r="O1109" s="34">
        <v>0</v>
      </c>
      <c r="P1109" s="34" t="s">
        <v>454</v>
      </c>
      <c r="Q1109" s="12">
        <f>O1109*J1109</f>
        <v>0</v>
      </c>
      <c r="R1109" s="13">
        <f>Q1109/18</f>
        <v>0</v>
      </c>
      <c r="S1109" s="14">
        <f>R1109</f>
        <v>0</v>
      </c>
      <c r="T1109" s="13">
        <v>0</v>
      </c>
      <c r="U1109" s="13">
        <f>S1109+T1109</f>
        <v>0</v>
      </c>
    </row>
    <row r="1110" spans="1:21">
      <c r="A1110" s="105" t="s">
        <v>25</v>
      </c>
      <c r="B1110" s="105" t="s">
        <v>579</v>
      </c>
      <c r="C1110" s="105" t="s">
        <v>581</v>
      </c>
      <c r="D1110" s="106" t="s">
        <v>219</v>
      </c>
      <c r="E1110" s="211" t="s">
        <v>220</v>
      </c>
      <c r="F1110" s="34"/>
      <c r="G1110" s="615">
        <v>1</v>
      </c>
      <c r="H1110" s="34"/>
      <c r="I1110" s="33" t="s">
        <v>221</v>
      </c>
      <c r="J1110" s="33">
        <v>3</v>
      </c>
      <c r="K1110" s="33">
        <v>0</v>
      </c>
      <c r="L1110" s="33">
        <v>9</v>
      </c>
      <c r="M1110" s="33">
        <v>0</v>
      </c>
      <c r="N1110" s="34" t="s">
        <v>80</v>
      </c>
      <c r="O1110" s="34">
        <v>0</v>
      </c>
      <c r="P1110" s="34" t="s">
        <v>87</v>
      </c>
      <c r="Q1110" s="12">
        <f>O1110*J1110</f>
        <v>0</v>
      </c>
      <c r="R1110" s="13">
        <f>Q1110/18</f>
        <v>0</v>
      </c>
      <c r="S1110" s="14">
        <f>R1110</f>
        <v>0</v>
      </c>
      <c r="T1110" s="13">
        <v>0</v>
      </c>
      <c r="U1110" s="13">
        <f>S1110+T1110</f>
        <v>0</v>
      </c>
    </row>
    <row r="1111" spans="1:21">
      <c r="A1111" s="104"/>
      <c r="B1111" s="104"/>
      <c r="C1111" s="104"/>
      <c r="D1111" s="106"/>
      <c r="E1111" s="211" t="s">
        <v>209</v>
      </c>
      <c r="F1111" s="113">
        <v>16.670000000000002</v>
      </c>
      <c r="G1111" s="615"/>
      <c r="H1111" s="97">
        <f>SUM(G1110*F1111)/100</f>
        <v>0.16670000000000001</v>
      </c>
      <c r="I1111" s="33"/>
      <c r="J1111" s="33"/>
      <c r="K1111" s="33"/>
      <c r="L1111" s="33"/>
      <c r="M1111" s="33"/>
      <c r="N1111" s="34"/>
      <c r="O1111" s="34"/>
      <c r="P1111" s="34"/>
      <c r="Q1111" s="32"/>
      <c r="R1111" s="7"/>
      <c r="S1111" s="7"/>
      <c r="T1111" s="7"/>
      <c r="U1111" s="7"/>
    </row>
    <row r="1112" spans="1:21">
      <c r="A1112" s="105" t="s">
        <v>25</v>
      </c>
      <c r="B1112" s="105" t="s">
        <v>579</v>
      </c>
      <c r="C1112" s="105" t="s">
        <v>581</v>
      </c>
      <c r="D1112" s="106" t="s">
        <v>219</v>
      </c>
      <c r="E1112" s="211" t="s">
        <v>220</v>
      </c>
      <c r="F1112" s="34"/>
      <c r="G1112" s="615"/>
      <c r="H1112" s="97"/>
      <c r="I1112" s="33" t="s">
        <v>221</v>
      </c>
      <c r="J1112" s="33">
        <v>3</v>
      </c>
      <c r="K1112" s="33">
        <v>0</v>
      </c>
      <c r="L1112" s="33">
        <v>9</v>
      </c>
      <c r="M1112" s="33">
        <v>0</v>
      </c>
      <c r="N1112" s="34" t="s">
        <v>43</v>
      </c>
      <c r="O1112" s="34">
        <v>4</v>
      </c>
      <c r="P1112" s="34" t="s">
        <v>87</v>
      </c>
      <c r="Q1112" s="12">
        <f>O1112*J1112</f>
        <v>12</v>
      </c>
      <c r="R1112" s="13">
        <f>Q1112/18</f>
        <v>0.66666666666666663</v>
      </c>
      <c r="S1112" s="14">
        <f>R1112</f>
        <v>0.66666666666666663</v>
      </c>
      <c r="T1112" s="13">
        <v>0</v>
      </c>
      <c r="U1112" s="13">
        <f>S1112+T1112</f>
        <v>0.66666666666666663</v>
      </c>
    </row>
    <row r="1113" spans="1:21">
      <c r="A1113" s="104"/>
      <c r="B1113" s="104"/>
      <c r="C1113" s="104"/>
      <c r="D1113" s="106"/>
      <c r="E1113" s="211" t="s">
        <v>198</v>
      </c>
      <c r="F1113" s="120">
        <v>16.670000000000002</v>
      </c>
      <c r="G1113" s="615"/>
      <c r="H1113" s="97">
        <f>SUM(G1110*F1113)/100</f>
        <v>0.16670000000000001</v>
      </c>
      <c r="I1113" s="33"/>
      <c r="J1113" s="33"/>
      <c r="K1113" s="33"/>
      <c r="L1113" s="33"/>
      <c r="M1113" s="33"/>
      <c r="N1113" s="34"/>
      <c r="O1113" s="34"/>
      <c r="P1113" s="34"/>
      <c r="Q1113" s="32"/>
      <c r="R1113" s="7"/>
      <c r="S1113" s="7"/>
      <c r="T1113" s="7"/>
      <c r="U1113" s="7"/>
    </row>
    <row r="1114" spans="1:21">
      <c r="A1114" s="105" t="s">
        <v>25</v>
      </c>
      <c r="B1114" s="105" t="s">
        <v>579</v>
      </c>
      <c r="C1114" s="105" t="s">
        <v>581</v>
      </c>
      <c r="D1114" s="106" t="s">
        <v>219</v>
      </c>
      <c r="E1114" s="211" t="s">
        <v>220</v>
      </c>
      <c r="F1114" s="34"/>
      <c r="G1114" s="615"/>
      <c r="H1114" s="97"/>
      <c r="I1114" s="33" t="s">
        <v>221</v>
      </c>
      <c r="J1114" s="33">
        <v>3</v>
      </c>
      <c r="K1114" s="33">
        <v>0</v>
      </c>
      <c r="L1114" s="33">
        <v>9</v>
      </c>
      <c r="M1114" s="33">
        <v>0</v>
      </c>
      <c r="N1114" s="34" t="s">
        <v>55</v>
      </c>
      <c r="O1114" s="34">
        <v>2</v>
      </c>
      <c r="P1114" s="34" t="s">
        <v>87</v>
      </c>
      <c r="Q1114" s="12">
        <f>O1114*J1114</f>
        <v>6</v>
      </c>
      <c r="R1114" s="13">
        <f>Q1114/18</f>
        <v>0.33333333333333331</v>
      </c>
      <c r="S1114" s="14">
        <f>R1114</f>
        <v>0.33333333333333331</v>
      </c>
      <c r="T1114" s="13">
        <v>0</v>
      </c>
      <c r="U1114" s="13">
        <f>S1114+T1114</f>
        <v>0.33333333333333331</v>
      </c>
    </row>
    <row r="1115" spans="1:21">
      <c r="A1115" s="104"/>
      <c r="B1115" s="104"/>
      <c r="C1115" s="104"/>
      <c r="D1115" s="106"/>
      <c r="E1115" s="211" t="s">
        <v>195</v>
      </c>
      <c r="F1115" s="120">
        <v>16.670000000000002</v>
      </c>
      <c r="G1115" s="615"/>
      <c r="H1115" s="97">
        <f>SUM(G1110*F1115)/100</f>
        <v>0.16670000000000001</v>
      </c>
      <c r="I1115" s="33"/>
      <c r="J1115" s="33"/>
      <c r="K1115" s="33"/>
      <c r="L1115" s="33"/>
      <c r="M1115" s="33"/>
      <c r="N1115" s="34"/>
      <c r="O1115" s="34"/>
      <c r="P1115" s="34"/>
      <c r="Q1115" s="32"/>
      <c r="R1115" s="7"/>
      <c r="S1115" s="7"/>
      <c r="T1115" s="7"/>
      <c r="U1115" s="7"/>
    </row>
    <row r="1116" spans="1:21">
      <c r="A1116" s="105" t="s">
        <v>25</v>
      </c>
      <c r="B1116" s="105" t="s">
        <v>579</v>
      </c>
      <c r="C1116" s="105" t="s">
        <v>581</v>
      </c>
      <c r="D1116" s="106" t="s">
        <v>219</v>
      </c>
      <c r="E1116" s="262" t="s">
        <v>220</v>
      </c>
      <c r="F1116" s="34"/>
      <c r="G1116" s="615"/>
      <c r="H1116" s="97"/>
      <c r="I1116" s="33" t="s">
        <v>221</v>
      </c>
      <c r="J1116" s="33">
        <v>3</v>
      </c>
      <c r="K1116" s="33">
        <v>0</v>
      </c>
      <c r="L1116" s="33">
        <v>9</v>
      </c>
      <c r="M1116" s="33">
        <v>0</v>
      </c>
      <c r="N1116" s="34" t="s">
        <v>178</v>
      </c>
      <c r="O1116" s="34">
        <v>10</v>
      </c>
      <c r="P1116" s="34" t="s">
        <v>87</v>
      </c>
      <c r="Q1116" s="12">
        <f>O1116*J1116</f>
        <v>30</v>
      </c>
      <c r="R1116" s="13">
        <f>Q1116/18</f>
        <v>1.6666666666666667</v>
      </c>
      <c r="S1116" s="14">
        <f>R1116</f>
        <v>1.6666666666666667</v>
      </c>
      <c r="T1116" s="13">
        <v>0</v>
      </c>
      <c r="U1116" s="13">
        <f>S1116+T1116</f>
        <v>1.6666666666666667</v>
      </c>
    </row>
    <row r="1117" spans="1:21">
      <c r="A1117" s="104"/>
      <c r="B1117" s="104"/>
      <c r="C1117" s="104"/>
      <c r="D1117" s="106"/>
      <c r="E1117" s="262" t="s">
        <v>202</v>
      </c>
      <c r="F1117" s="120">
        <v>16.670000000000002</v>
      </c>
      <c r="G1117" s="615"/>
      <c r="H1117" s="97">
        <f>SUM(G1110*F1117)/100</f>
        <v>0.16670000000000001</v>
      </c>
      <c r="I1117" s="33"/>
      <c r="J1117" s="33"/>
      <c r="K1117" s="33"/>
      <c r="L1117" s="33"/>
      <c r="M1117" s="33"/>
      <c r="N1117" s="34"/>
      <c r="O1117" s="34"/>
      <c r="P1117" s="34"/>
      <c r="Q1117" s="32"/>
      <c r="R1117" s="7"/>
      <c r="S1117" s="7"/>
      <c r="T1117" s="7"/>
      <c r="U1117" s="7"/>
    </row>
    <row r="1118" spans="1:21">
      <c r="A1118" s="105" t="s">
        <v>25</v>
      </c>
      <c r="B1118" s="105" t="s">
        <v>579</v>
      </c>
      <c r="C1118" s="105" t="s">
        <v>581</v>
      </c>
      <c r="D1118" s="106" t="s">
        <v>219</v>
      </c>
      <c r="E1118" s="211" t="s">
        <v>220</v>
      </c>
      <c r="F1118" s="34"/>
      <c r="G1118" s="615"/>
      <c r="H1118" s="97"/>
      <c r="I1118" s="33" t="s">
        <v>221</v>
      </c>
      <c r="J1118" s="33">
        <v>3</v>
      </c>
      <c r="K1118" s="33">
        <v>0</v>
      </c>
      <c r="L1118" s="33">
        <v>9</v>
      </c>
      <c r="M1118" s="33">
        <v>0</v>
      </c>
      <c r="N1118" s="34" t="s">
        <v>179</v>
      </c>
      <c r="O1118" s="34">
        <v>4</v>
      </c>
      <c r="P1118" s="34" t="s">
        <v>87</v>
      </c>
      <c r="Q1118" s="12">
        <f>O1118*J1118</f>
        <v>12</v>
      </c>
      <c r="R1118" s="13">
        <f>Q1118/18</f>
        <v>0.66666666666666663</v>
      </c>
      <c r="S1118" s="14">
        <f>R1118</f>
        <v>0.66666666666666663</v>
      </c>
      <c r="T1118" s="13">
        <v>0</v>
      </c>
      <c r="U1118" s="13">
        <f>S1118+T1118</f>
        <v>0.66666666666666663</v>
      </c>
    </row>
    <row r="1119" spans="1:21">
      <c r="A1119" s="104"/>
      <c r="B1119" s="104"/>
      <c r="C1119" s="104"/>
      <c r="D1119" s="106"/>
      <c r="E1119" s="211" t="s">
        <v>201</v>
      </c>
      <c r="F1119" s="120">
        <v>16.670000000000002</v>
      </c>
      <c r="G1119" s="615"/>
      <c r="H1119" s="97">
        <f>SUM(G1110*F1119)/100</f>
        <v>0.16670000000000001</v>
      </c>
      <c r="I1119" s="33"/>
      <c r="J1119" s="33"/>
      <c r="K1119" s="33"/>
      <c r="L1119" s="33"/>
      <c r="M1119" s="33"/>
      <c r="N1119" s="34"/>
      <c r="O1119" s="34"/>
      <c r="P1119" s="34"/>
      <c r="Q1119" s="32"/>
      <c r="R1119" s="7"/>
      <c r="S1119" s="7"/>
      <c r="T1119" s="7"/>
      <c r="U1119" s="7"/>
    </row>
    <row r="1120" spans="1:21">
      <c r="A1120" s="105" t="s">
        <v>25</v>
      </c>
      <c r="B1120" s="105" t="s">
        <v>579</v>
      </c>
      <c r="C1120" s="105" t="s">
        <v>581</v>
      </c>
      <c r="D1120" s="106" t="s">
        <v>219</v>
      </c>
      <c r="E1120" s="211" t="s">
        <v>220</v>
      </c>
      <c r="F1120" s="34"/>
      <c r="G1120" s="615"/>
      <c r="H1120" s="97"/>
      <c r="I1120" s="33" t="s">
        <v>221</v>
      </c>
      <c r="J1120" s="33">
        <v>3</v>
      </c>
      <c r="K1120" s="33">
        <v>0</v>
      </c>
      <c r="L1120" s="33">
        <v>9</v>
      </c>
      <c r="M1120" s="33">
        <v>0</v>
      </c>
      <c r="N1120" s="34" t="s">
        <v>185</v>
      </c>
      <c r="O1120" s="34">
        <v>5</v>
      </c>
      <c r="P1120" s="34" t="s">
        <v>87</v>
      </c>
      <c r="Q1120" s="12">
        <f>O1120*J1120</f>
        <v>15</v>
      </c>
      <c r="R1120" s="13">
        <f>Q1120/18</f>
        <v>0.83333333333333337</v>
      </c>
      <c r="S1120" s="14">
        <f>R1120</f>
        <v>0.83333333333333337</v>
      </c>
      <c r="T1120" s="13">
        <v>0</v>
      </c>
      <c r="U1120" s="13">
        <f>S1120+T1120</f>
        <v>0.83333333333333337</v>
      </c>
    </row>
    <row r="1121" spans="1:21">
      <c r="A1121" s="104"/>
      <c r="B1121" s="104"/>
      <c r="C1121" s="104"/>
      <c r="D1121" s="106"/>
      <c r="E1121" s="211" t="s">
        <v>49</v>
      </c>
      <c r="F1121" s="120">
        <v>16.670000000000002</v>
      </c>
      <c r="G1121" s="615"/>
      <c r="H1121" s="97">
        <f>SUM(G1110*F1121)/100</f>
        <v>0.16670000000000001</v>
      </c>
      <c r="I1121" s="33"/>
      <c r="J1121" s="33"/>
      <c r="K1121" s="33"/>
      <c r="L1121" s="33"/>
      <c r="M1121" s="33"/>
      <c r="N1121" s="34"/>
      <c r="O1121" s="34"/>
      <c r="P1121" s="34"/>
      <c r="Q1121" s="32"/>
      <c r="R1121" s="7"/>
      <c r="S1121" s="7"/>
      <c r="T1121" s="7"/>
      <c r="U1121" s="7"/>
    </row>
    <row r="1122" spans="1:21">
      <c r="A1122" s="8" t="s">
        <v>25</v>
      </c>
      <c r="B1122" s="8" t="s">
        <v>579</v>
      </c>
      <c r="C1122" s="8" t="s">
        <v>581</v>
      </c>
      <c r="D1122" s="31" t="s">
        <v>455</v>
      </c>
      <c r="E1122" s="210" t="s">
        <v>456</v>
      </c>
      <c r="F1122" s="34"/>
      <c r="G1122" s="114"/>
      <c r="H1122" s="97"/>
      <c r="I1122" s="33" t="s">
        <v>280</v>
      </c>
      <c r="J1122" s="33">
        <v>3</v>
      </c>
      <c r="K1122" s="33">
        <v>0</v>
      </c>
      <c r="L1122" s="33">
        <v>270</v>
      </c>
      <c r="M1122" s="33">
        <v>0</v>
      </c>
      <c r="N1122" s="34" t="s">
        <v>80</v>
      </c>
      <c r="O1122" s="34">
        <v>44</v>
      </c>
      <c r="P1122" s="34" t="s">
        <v>87</v>
      </c>
      <c r="Q1122" s="12">
        <f>O1122*J1122</f>
        <v>132</v>
      </c>
      <c r="R1122" s="13">
        <f>Q1122/18</f>
        <v>7.333333333333333</v>
      </c>
      <c r="S1122" s="14">
        <f>R1122</f>
        <v>7.333333333333333</v>
      </c>
      <c r="T1122" s="13">
        <v>0</v>
      </c>
      <c r="U1122" s="13">
        <f>S1122+T1122</f>
        <v>7.333333333333333</v>
      </c>
    </row>
    <row r="1123" spans="1:21">
      <c r="A1123" s="7"/>
      <c r="B1123" s="7"/>
      <c r="C1123" s="7"/>
      <c r="D1123" s="31"/>
      <c r="E1123" s="210" t="s">
        <v>195</v>
      </c>
      <c r="F1123" s="113">
        <v>100</v>
      </c>
      <c r="G1123" s="120">
        <v>1</v>
      </c>
      <c r="H1123" s="120">
        <f>SUM(G1123*F1123)/100</f>
        <v>1</v>
      </c>
      <c r="I1123" s="33"/>
      <c r="J1123" s="33"/>
      <c r="K1123" s="33"/>
      <c r="L1123" s="33"/>
      <c r="M1123" s="33"/>
      <c r="N1123" s="34"/>
      <c r="O1123" s="34"/>
      <c r="P1123" s="34"/>
      <c r="Q1123" s="32"/>
      <c r="R1123" s="7"/>
      <c r="S1123" s="7"/>
      <c r="T1123" s="7"/>
      <c r="U1123" s="7"/>
    </row>
    <row r="1124" spans="1:21">
      <c r="A1124" s="8" t="s">
        <v>25</v>
      </c>
      <c r="B1124" s="8" t="s">
        <v>579</v>
      </c>
      <c r="C1124" s="8" t="s">
        <v>581</v>
      </c>
      <c r="D1124" s="31" t="s">
        <v>457</v>
      </c>
      <c r="E1124" s="210" t="s">
        <v>458</v>
      </c>
      <c r="F1124" s="34"/>
      <c r="G1124" s="114"/>
      <c r="H1124" s="34"/>
      <c r="I1124" s="33" t="s">
        <v>83</v>
      </c>
      <c r="J1124" s="33">
        <v>3</v>
      </c>
      <c r="K1124" s="33">
        <v>2</v>
      </c>
      <c r="L1124" s="33">
        <v>3</v>
      </c>
      <c r="M1124" s="33">
        <v>5</v>
      </c>
      <c r="N1124" s="34" t="s">
        <v>80</v>
      </c>
      <c r="O1124" s="34">
        <v>26</v>
      </c>
      <c r="P1124" s="34" t="s">
        <v>87</v>
      </c>
      <c r="Q1124" s="12">
        <f>O1124*J1124</f>
        <v>78</v>
      </c>
      <c r="R1124" s="13">
        <f>Q1124/18</f>
        <v>4.333333333333333</v>
      </c>
      <c r="S1124" s="14">
        <f>R1124</f>
        <v>4.333333333333333</v>
      </c>
      <c r="T1124" s="13">
        <v>0</v>
      </c>
      <c r="U1124" s="13">
        <f>S1124+T1124</f>
        <v>4.333333333333333</v>
      </c>
    </row>
    <row r="1125" spans="1:21">
      <c r="A1125" s="7"/>
      <c r="B1125" s="7"/>
      <c r="C1125" s="7"/>
      <c r="D1125" s="31"/>
      <c r="E1125" s="210" t="s">
        <v>224</v>
      </c>
      <c r="F1125" s="113">
        <v>100</v>
      </c>
      <c r="G1125" s="97">
        <v>1.5</v>
      </c>
      <c r="H1125" s="120">
        <f>SUM(G1125*F1125)/100</f>
        <v>1.5</v>
      </c>
      <c r="I1125" s="33"/>
      <c r="J1125" s="33"/>
      <c r="K1125" s="33"/>
      <c r="L1125" s="33"/>
      <c r="M1125" s="33"/>
      <c r="N1125" s="34"/>
      <c r="O1125" s="34"/>
      <c r="P1125" s="34"/>
      <c r="Q1125" s="32"/>
      <c r="R1125" s="7"/>
      <c r="S1125" s="7"/>
      <c r="T1125" s="7"/>
      <c r="U1125" s="7"/>
    </row>
    <row r="1126" spans="1:21">
      <c r="A1126" s="8" t="s">
        <v>25</v>
      </c>
      <c r="B1126" s="8" t="s">
        <v>579</v>
      </c>
      <c r="C1126" s="8" t="s">
        <v>581</v>
      </c>
      <c r="D1126" s="31" t="s">
        <v>459</v>
      </c>
      <c r="E1126" s="210" t="s">
        <v>460</v>
      </c>
      <c r="F1126" s="34"/>
      <c r="G1126" s="114"/>
      <c r="H1126" s="34"/>
      <c r="I1126" s="33" t="s">
        <v>83</v>
      </c>
      <c r="J1126" s="33">
        <v>3</v>
      </c>
      <c r="K1126" s="33">
        <v>2</v>
      </c>
      <c r="L1126" s="33">
        <v>3</v>
      </c>
      <c r="M1126" s="33">
        <v>5</v>
      </c>
      <c r="N1126" s="34" t="s">
        <v>80</v>
      </c>
      <c r="O1126" s="34">
        <v>26</v>
      </c>
      <c r="P1126" s="34" t="s">
        <v>87</v>
      </c>
      <c r="Q1126" s="12">
        <f>O1126*J1126</f>
        <v>78</v>
      </c>
      <c r="R1126" s="13">
        <f>Q1126/18</f>
        <v>4.333333333333333</v>
      </c>
      <c r="S1126" s="14">
        <f>R1126</f>
        <v>4.333333333333333</v>
      </c>
      <c r="T1126" s="13">
        <v>0</v>
      </c>
      <c r="U1126" s="13">
        <f>S1126+T1126</f>
        <v>4.333333333333333</v>
      </c>
    </row>
    <row r="1127" spans="1:21">
      <c r="A1127" s="7"/>
      <c r="B1127" s="7"/>
      <c r="C1127" s="7"/>
      <c r="D1127" s="31"/>
      <c r="E1127" s="210" t="s">
        <v>229</v>
      </c>
      <c r="F1127" s="113">
        <v>100</v>
      </c>
      <c r="G1127" s="97">
        <v>1.5</v>
      </c>
      <c r="H1127" s="120">
        <f>SUM(G1127*F1127)/100</f>
        <v>1.5</v>
      </c>
      <c r="I1127" s="33"/>
      <c r="J1127" s="33"/>
      <c r="K1127" s="33"/>
      <c r="L1127" s="33"/>
      <c r="M1127" s="33"/>
      <c r="N1127" s="34"/>
      <c r="O1127" s="34"/>
      <c r="P1127" s="34"/>
      <c r="Q1127" s="32"/>
      <c r="R1127" s="7"/>
      <c r="S1127" s="7"/>
      <c r="T1127" s="7"/>
      <c r="U1127" s="7"/>
    </row>
    <row r="1128" spans="1:21">
      <c r="A1128" s="8" t="s">
        <v>25</v>
      </c>
      <c r="B1128" s="8" t="s">
        <v>579</v>
      </c>
      <c r="C1128" s="8" t="s">
        <v>581</v>
      </c>
      <c r="D1128" s="31" t="s">
        <v>461</v>
      </c>
      <c r="E1128" s="265" t="s">
        <v>462</v>
      </c>
      <c r="F1128" s="34"/>
      <c r="G1128" s="615">
        <v>1.5</v>
      </c>
      <c r="H1128" s="34"/>
      <c r="I1128" s="33" t="s">
        <v>83</v>
      </c>
      <c r="J1128" s="33">
        <v>3</v>
      </c>
      <c r="K1128" s="33">
        <v>2</v>
      </c>
      <c r="L1128" s="33">
        <v>3</v>
      </c>
      <c r="M1128" s="33">
        <v>5</v>
      </c>
      <c r="N1128" s="34" t="s">
        <v>80</v>
      </c>
      <c r="O1128" s="34">
        <v>26</v>
      </c>
      <c r="P1128" s="34" t="s">
        <v>87</v>
      </c>
      <c r="Q1128" s="12">
        <f>O1128*J1128</f>
        <v>78</v>
      </c>
      <c r="R1128" s="13">
        <f>Q1128/18</f>
        <v>4.333333333333333</v>
      </c>
      <c r="S1128" s="14">
        <f>R1128</f>
        <v>4.333333333333333</v>
      </c>
      <c r="T1128" s="13">
        <v>0</v>
      </c>
      <c r="U1128" s="13">
        <f>S1128+T1128</f>
        <v>4.333333333333333</v>
      </c>
    </row>
    <row r="1129" spans="1:21">
      <c r="A1129" s="7"/>
      <c r="B1129" s="7"/>
      <c r="C1129" s="7"/>
      <c r="D1129" s="31"/>
      <c r="E1129" s="282" t="s">
        <v>232</v>
      </c>
      <c r="F1129" s="113">
        <v>33.33</v>
      </c>
      <c r="G1129" s="615"/>
      <c r="H1129" s="97">
        <f>SUM(G1128*F1129)/100</f>
        <v>0.49994999999999995</v>
      </c>
      <c r="I1129" s="33"/>
      <c r="J1129" s="33"/>
      <c r="K1129" s="33"/>
      <c r="L1129" s="33"/>
      <c r="M1129" s="33"/>
      <c r="N1129" s="34"/>
      <c r="O1129" s="34"/>
      <c r="P1129" s="34"/>
      <c r="Q1129" s="32"/>
      <c r="R1129" s="7"/>
      <c r="S1129" s="7"/>
      <c r="T1129" s="7"/>
      <c r="U1129" s="7"/>
    </row>
    <row r="1130" spans="1:21">
      <c r="A1130" s="7"/>
      <c r="B1130" s="7"/>
      <c r="C1130" s="7"/>
      <c r="D1130" s="31"/>
      <c r="E1130" s="210" t="s">
        <v>175</v>
      </c>
      <c r="F1130" s="113">
        <v>33.33</v>
      </c>
      <c r="G1130" s="615"/>
      <c r="H1130" s="97">
        <f>SUM(G1128*F1130)/100</f>
        <v>0.49994999999999995</v>
      </c>
      <c r="I1130" s="33"/>
      <c r="J1130" s="33"/>
      <c r="K1130" s="33"/>
      <c r="L1130" s="33"/>
      <c r="M1130" s="33"/>
      <c r="N1130" s="34"/>
      <c r="O1130" s="34"/>
      <c r="P1130" s="34"/>
      <c r="Q1130" s="32"/>
      <c r="R1130" s="7"/>
      <c r="S1130" s="7"/>
      <c r="T1130" s="7"/>
      <c r="U1130" s="7"/>
    </row>
    <row r="1131" spans="1:21">
      <c r="A1131" s="7"/>
      <c r="B1131" s="7"/>
      <c r="C1131" s="7"/>
      <c r="D1131" s="31"/>
      <c r="E1131" s="280" t="s">
        <v>177</v>
      </c>
      <c r="F1131" s="113">
        <v>33.33</v>
      </c>
      <c r="G1131" s="615"/>
      <c r="H1131" s="97">
        <f>SUM(G1128*F1131)/100</f>
        <v>0.49994999999999995</v>
      </c>
      <c r="I1131" s="33"/>
      <c r="J1131" s="33"/>
      <c r="K1131" s="33"/>
      <c r="L1131" s="33"/>
      <c r="M1131" s="33"/>
      <c r="N1131" s="34"/>
      <c r="O1131" s="34"/>
      <c r="P1131" s="34"/>
      <c r="Q1131" s="32"/>
      <c r="R1131" s="7"/>
      <c r="S1131" s="7"/>
      <c r="T1131" s="7"/>
      <c r="U1131" s="7"/>
    </row>
    <row r="1132" spans="1:21">
      <c r="A1132" s="8" t="s">
        <v>25</v>
      </c>
      <c r="B1132" s="8" t="s">
        <v>579</v>
      </c>
      <c r="C1132" s="8" t="s">
        <v>581</v>
      </c>
      <c r="D1132" s="31" t="s">
        <v>463</v>
      </c>
      <c r="E1132" s="210" t="s">
        <v>464</v>
      </c>
      <c r="F1132" s="34"/>
      <c r="G1132" s="114"/>
      <c r="H1132" s="97">
        <f>SUM(G1128*F1132)/100</f>
        <v>0</v>
      </c>
      <c r="I1132" s="33" t="s">
        <v>83</v>
      </c>
      <c r="J1132" s="33">
        <v>3</v>
      </c>
      <c r="K1132" s="33">
        <v>2</v>
      </c>
      <c r="L1132" s="33">
        <v>3</v>
      </c>
      <c r="M1132" s="33">
        <v>5</v>
      </c>
      <c r="N1132" s="34" t="s">
        <v>80</v>
      </c>
      <c r="O1132" s="34">
        <v>3</v>
      </c>
      <c r="P1132" s="34" t="s">
        <v>87</v>
      </c>
      <c r="Q1132" s="12">
        <f>O1132*J1132</f>
        <v>9</v>
      </c>
      <c r="R1132" s="13">
        <f>Q1132/18</f>
        <v>0.5</v>
      </c>
      <c r="S1132" s="14">
        <f>R1132</f>
        <v>0.5</v>
      </c>
      <c r="T1132" s="13">
        <v>0</v>
      </c>
      <c r="U1132" s="13">
        <f>S1132+T1132</f>
        <v>0.5</v>
      </c>
    </row>
    <row r="1133" spans="1:21">
      <c r="A1133" s="7"/>
      <c r="B1133" s="7"/>
      <c r="C1133" s="7"/>
      <c r="D1133" s="31"/>
      <c r="E1133" s="210" t="s">
        <v>229</v>
      </c>
      <c r="F1133" s="113">
        <v>100</v>
      </c>
      <c r="G1133" s="97">
        <v>1.5</v>
      </c>
      <c r="H1133" s="120">
        <f>SUM(G1133*F1133)/100</f>
        <v>1.5</v>
      </c>
      <c r="I1133" s="33"/>
      <c r="J1133" s="33"/>
      <c r="K1133" s="33"/>
      <c r="L1133" s="33"/>
      <c r="M1133" s="33"/>
      <c r="N1133" s="34"/>
      <c r="O1133" s="34"/>
      <c r="P1133" s="34"/>
      <c r="Q1133" s="32"/>
      <c r="R1133" s="7"/>
      <c r="S1133" s="7"/>
      <c r="T1133" s="7"/>
      <c r="U1133" s="7"/>
    </row>
    <row r="1134" spans="1:21">
      <c r="A1134" s="8" t="s">
        <v>25</v>
      </c>
      <c r="B1134" s="8" t="s">
        <v>579</v>
      </c>
      <c r="C1134" s="8" t="s">
        <v>581</v>
      </c>
      <c r="D1134" s="31" t="s">
        <v>465</v>
      </c>
      <c r="E1134" s="210" t="s">
        <v>466</v>
      </c>
      <c r="F1134" s="34"/>
      <c r="G1134" s="114"/>
      <c r="H1134" s="34"/>
      <c r="I1134" s="33" t="s">
        <v>83</v>
      </c>
      <c r="J1134" s="33">
        <v>3</v>
      </c>
      <c r="K1134" s="33">
        <v>2</v>
      </c>
      <c r="L1134" s="33">
        <v>3</v>
      </c>
      <c r="M1134" s="33">
        <v>5</v>
      </c>
      <c r="N1134" s="34" t="s">
        <v>80</v>
      </c>
      <c r="O1134" s="34">
        <v>26</v>
      </c>
      <c r="P1134" s="34" t="s">
        <v>87</v>
      </c>
      <c r="Q1134" s="12">
        <f>O1134*J1134</f>
        <v>78</v>
      </c>
      <c r="R1134" s="13">
        <f>Q1134/18</f>
        <v>4.333333333333333</v>
      </c>
      <c r="S1134" s="14">
        <f>R1134</f>
        <v>4.333333333333333</v>
      </c>
      <c r="T1134" s="13">
        <v>0</v>
      </c>
      <c r="U1134" s="13">
        <f>S1134+T1134</f>
        <v>4.333333333333333</v>
      </c>
    </row>
    <row r="1135" spans="1:21">
      <c r="A1135" s="7"/>
      <c r="B1135" s="7"/>
      <c r="C1135" s="7"/>
      <c r="D1135" s="31"/>
      <c r="E1135" s="210" t="s">
        <v>224</v>
      </c>
      <c r="F1135" s="113">
        <v>100</v>
      </c>
      <c r="G1135" s="97">
        <v>1.5</v>
      </c>
      <c r="H1135" s="120">
        <f>SUM(G1135*F1135)/100</f>
        <v>1.5</v>
      </c>
      <c r="I1135" s="33"/>
      <c r="J1135" s="33"/>
      <c r="K1135" s="33"/>
      <c r="L1135" s="33"/>
      <c r="M1135" s="33"/>
      <c r="N1135" s="34"/>
      <c r="O1135" s="34"/>
      <c r="P1135" s="34"/>
      <c r="Q1135" s="32"/>
      <c r="R1135" s="7"/>
      <c r="S1135" s="7"/>
      <c r="T1135" s="7"/>
      <c r="U1135" s="7"/>
    </row>
    <row r="1136" spans="1:21">
      <c r="A1136" s="8" t="s">
        <v>25</v>
      </c>
      <c r="B1136" s="8" t="s">
        <v>579</v>
      </c>
      <c r="C1136" s="8" t="s">
        <v>581</v>
      </c>
      <c r="D1136" s="31" t="s">
        <v>467</v>
      </c>
      <c r="E1136" s="210" t="s">
        <v>468</v>
      </c>
      <c r="F1136" s="34"/>
      <c r="G1136" s="114"/>
      <c r="H1136" s="34"/>
      <c r="I1136" s="33" t="s">
        <v>83</v>
      </c>
      <c r="J1136" s="33">
        <v>3</v>
      </c>
      <c r="K1136" s="33">
        <v>2</v>
      </c>
      <c r="L1136" s="33">
        <v>3</v>
      </c>
      <c r="M1136" s="33">
        <v>5</v>
      </c>
      <c r="N1136" s="34" t="s">
        <v>80</v>
      </c>
      <c r="O1136" s="34">
        <v>26</v>
      </c>
      <c r="P1136" s="34" t="s">
        <v>87</v>
      </c>
      <c r="Q1136" s="12">
        <f>O1136*J1136</f>
        <v>78</v>
      </c>
      <c r="R1136" s="13">
        <f>Q1136/18</f>
        <v>4.333333333333333</v>
      </c>
      <c r="S1136" s="14">
        <f>R1136</f>
        <v>4.333333333333333</v>
      </c>
      <c r="T1136" s="13">
        <v>0</v>
      </c>
      <c r="U1136" s="13">
        <f>S1136+T1136</f>
        <v>4.333333333333333</v>
      </c>
    </row>
    <row r="1137" spans="1:21">
      <c r="A1137" s="7"/>
      <c r="B1137" s="7"/>
      <c r="C1137" s="7"/>
      <c r="D1137" s="31"/>
      <c r="E1137" s="210" t="s">
        <v>175</v>
      </c>
      <c r="F1137" s="113">
        <v>100</v>
      </c>
      <c r="G1137" s="97">
        <v>1.5</v>
      </c>
      <c r="H1137" s="120">
        <f>SUM(G1137*F1137)/100</f>
        <v>1.5</v>
      </c>
      <c r="I1137" s="33"/>
      <c r="J1137" s="33"/>
      <c r="K1137" s="33"/>
      <c r="L1137" s="33"/>
      <c r="M1137" s="33"/>
      <c r="N1137" s="34"/>
      <c r="O1137" s="34"/>
      <c r="P1137" s="34"/>
      <c r="Q1137" s="32"/>
      <c r="R1137" s="7"/>
      <c r="S1137" s="7"/>
      <c r="T1137" s="7"/>
      <c r="U1137" s="7"/>
    </row>
    <row r="1138" spans="1:21">
      <c r="A1138" s="8" t="s">
        <v>25</v>
      </c>
      <c r="B1138" s="8" t="s">
        <v>579</v>
      </c>
      <c r="C1138" s="8" t="s">
        <v>581</v>
      </c>
      <c r="D1138" s="31" t="s">
        <v>469</v>
      </c>
      <c r="E1138" s="210" t="s">
        <v>470</v>
      </c>
      <c r="F1138" s="34"/>
      <c r="G1138" s="114"/>
      <c r="H1138" s="34"/>
      <c r="I1138" s="33" t="s">
        <v>23</v>
      </c>
      <c r="J1138" s="33">
        <v>3</v>
      </c>
      <c r="K1138" s="33">
        <v>3</v>
      </c>
      <c r="L1138" s="33">
        <v>0</v>
      </c>
      <c r="M1138" s="33">
        <v>6</v>
      </c>
      <c r="N1138" s="34" t="s">
        <v>80</v>
      </c>
      <c r="O1138" s="34">
        <v>19</v>
      </c>
      <c r="P1138" s="34" t="s">
        <v>87</v>
      </c>
      <c r="Q1138" s="12">
        <f>O1138*J1138</f>
        <v>57</v>
      </c>
      <c r="R1138" s="13">
        <f>Q1138/18</f>
        <v>3.1666666666666665</v>
      </c>
      <c r="S1138" s="14">
        <f>R1138</f>
        <v>3.1666666666666665</v>
      </c>
      <c r="T1138" s="13">
        <v>0</v>
      </c>
      <c r="U1138" s="13">
        <f>S1138+T1138</f>
        <v>3.1666666666666665</v>
      </c>
    </row>
    <row r="1139" spans="1:21">
      <c r="A1139" s="7"/>
      <c r="B1139" s="7"/>
      <c r="C1139" s="7"/>
      <c r="D1139" s="31"/>
      <c r="E1139" s="210" t="s">
        <v>76</v>
      </c>
      <c r="F1139" s="113">
        <v>100</v>
      </c>
      <c r="G1139" s="97">
        <v>1.5</v>
      </c>
      <c r="H1139" s="120">
        <f>SUM(G1139*F1139)/100</f>
        <v>1.5</v>
      </c>
      <c r="I1139" s="33"/>
      <c r="J1139" s="33"/>
      <c r="K1139" s="33"/>
      <c r="L1139" s="33"/>
      <c r="M1139" s="33"/>
      <c r="N1139" s="34"/>
      <c r="O1139" s="34"/>
      <c r="P1139" s="34"/>
      <c r="Q1139" s="32"/>
      <c r="R1139" s="7"/>
      <c r="S1139" s="7"/>
      <c r="T1139" s="7"/>
      <c r="U1139" s="7"/>
    </row>
    <row r="1140" spans="1:21">
      <c r="A1140" s="8" t="s">
        <v>25</v>
      </c>
      <c r="B1140" s="8" t="s">
        <v>579</v>
      </c>
      <c r="C1140" s="8" t="s">
        <v>581</v>
      </c>
      <c r="D1140" s="31" t="s">
        <v>471</v>
      </c>
      <c r="E1140" s="265" t="s">
        <v>472</v>
      </c>
      <c r="F1140" s="34"/>
      <c r="G1140" s="114"/>
      <c r="H1140" s="34"/>
      <c r="I1140" s="33" t="s">
        <v>83</v>
      </c>
      <c r="J1140" s="33">
        <v>3</v>
      </c>
      <c r="K1140" s="33">
        <v>2</v>
      </c>
      <c r="L1140" s="33">
        <v>3</v>
      </c>
      <c r="M1140" s="33">
        <v>5</v>
      </c>
      <c r="N1140" s="34" t="s">
        <v>80</v>
      </c>
      <c r="O1140" s="34">
        <v>36</v>
      </c>
      <c r="P1140" s="34" t="s">
        <v>87</v>
      </c>
      <c r="Q1140" s="12">
        <f>O1140*J1140</f>
        <v>108</v>
      </c>
      <c r="R1140" s="13">
        <f>Q1140/18</f>
        <v>6</v>
      </c>
      <c r="S1140" s="14">
        <f>R1140</f>
        <v>6</v>
      </c>
      <c r="T1140" s="13">
        <v>0</v>
      </c>
      <c r="U1140" s="13">
        <f>S1140+T1140</f>
        <v>6</v>
      </c>
    </row>
    <row r="1141" spans="1:21">
      <c r="A1141" s="7"/>
      <c r="B1141" s="7"/>
      <c r="C1141" s="7"/>
      <c r="D1141" s="31"/>
      <c r="E1141" s="265" t="s">
        <v>72</v>
      </c>
      <c r="F1141" s="113">
        <v>100</v>
      </c>
      <c r="G1141" s="97">
        <v>1.5</v>
      </c>
      <c r="H1141" s="120">
        <f>SUM(G1141*F1141)/100</f>
        <v>1.5</v>
      </c>
      <c r="I1141" s="33"/>
      <c r="J1141" s="33"/>
      <c r="K1141" s="33"/>
      <c r="L1141" s="33"/>
      <c r="M1141" s="33"/>
      <c r="N1141" s="34"/>
      <c r="O1141" s="34"/>
      <c r="P1141" s="34"/>
      <c r="Q1141" s="32"/>
      <c r="R1141" s="7"/>
      <c r="S1141" s="7"/>
      <c r="T1141" s="7"/>
      <c r="U1141" s="7"/>
    </row>
    <row r="1142" spans="1:21">
      <c r="A1142" s="8" t="s">
        <v>25</v>
      </c>
      <c r="B1142" s="8" t="s">
        <v>579</v>
      </c>
      <c r="C1142" s="8" t="s">
        <v>581</v>
      </c>
      <c r="D1142" s="31" t="s">
        <v>473</v>
      </c>
      <c r="E1142" s="210" t="s">
        <v>474</v>
      </c>
      <c r="F1142" s="34"/>
      <c r="G1142" s="114"/>
      <c r="H1142" s="34"/>
      <c r="I1142" s="33" t="s">
        <v>83</v>
      </c>
      <c r="J1142" s="33">
        <v>3</v>
      </c>
      <c r="K1142" s="33">
        <v>2</v>
      </c>
      <c r="L1142" s="33">
        <v>3</v>
      </c>
      <c r="M1142" s="33">
        <v>5</v>
      </c>
      <c r="N1142" s="34" t="s">
        <v>80</v>
      </c>
      <c r="O1142" s="34">
        <v>36</v>
      </c>
      <c r="P1142" s="34" t="s">
        <v>87</v>
      </c>
      <c r="Q1142" s="12">
        <f>O1142*J1142</f>
        <v>108</v>
      </c>
      <c r="R1142" s="13">
        <f>Q1142/18</f>
        <v>6</v>
      </c>
      <c r="S1142" s="14">
        <f>R1142</f>
        <v>6</v>
      </c>
      <c r="T1142" s="13">
        <v>0</v>
      </c>
      <c r="U1142" s="13">
        <f>S1142+T1142</f>
        <v>6</v>
      </c>
    </row>
    <row r="1143" spans="1:21">
      <c r="A1143" s="7"/>
      <c r="B1143" s="7"/>
      <c r="C1143" s="7"/>
      <c r="D1143" s="31"/>
      <c r="E1143" s="210" t="s">
        <v>67</v>
      </c>
      <c r="F1143" s="113">
        <v>100</v>
      </c>
      <c r="G1143" s="97">
        <v>1.5</v>
      </c>
      <c r="H1143" s="120">
        <f>SUM(G1143*F1143)/100</f>
        <v>1.5</v>
      </c>
      <c r="I1143" s="33"/>
      <c r="J1143" s="33"/>
      <c r="K1143" s="33"/>
      <c r="L1143" s="33"/>
      <c r="M1143" s="33"/>
      <c r="N1143" s="34"/>
      <c r="O1143" s="34"/>
      <c r="P1143" s="34"/>
      <c r="Q1143" s="32"/>
      <c r="R1143" s="7"/>
      <c r="S1143" s="7"/>
      <c r="T1143" s="7"/>
      <c r="U1143" s="7"/>
    </row>
    <row r="1144" spans="1:21">
      <c r="A1144" s="8" t="s">
        <v>25</v>
      </c>
      <c r="B1144" s="8" t="s">
        <v>579</v>
      </c>
      <c r="C1144" s="8" t="s">
        <v>581</v>
      </c>
      <c r="D1144" s="31" t="s">
        <v>475</v>
      </c>
      <c r="E1144" s="265" t="s">
        <v>476</v>
      </c>
      <c r="F1144" s="34"/>
      <c r="G1144" s="114"/>
      <c r="H1144" s="34"/>
      <c r="I1144" s="33" t="s">
        <v>83</v>
      </c>
      <c r="J1144" s="33">
        <v>3</v>
      </c>
      <c r="K1144" s="33">
        <v>2</v>
      </c>
      <c r="L1144" s="33">
        <v>3</v>
      </c>
      <c r="M1144" s="33">
        <v>5</v>
      </c>
      <c r="N1144" s="34" t="s">
        <v>80</v>
      </c>
      <c r="O1144" s="34">
        <v>36</v>
      </c>
      <c r="P1144" s="34" t="s">
        <v>87</v>
      </c>
      <c r="Q1144" s="12">
        <f>O1144*J1144</f>
        <v>108</v>
      </c>
      <c r="R1144" s="13">
        <f>Q1144/18</f>
        <v>6</v>
      </c>
      <c r="S1144" s="14">
        <f>R1144</f>
        <v>6</v>
      </c>
      <c r="T1144" s="13">
        <v>0</v>
      </c>
      <c r="U1144" s="13">
        <f>S1144+T1144</f>
        <v>6</v>
      </c>
    </row>
    <row r="1145" spans="1:21">
      <c r="A1145" s="7"/>
      <c r="B1145" s="7"/>
      <c r="C1145" s="7"/>
      <c r="D1145" s="31"/>
      <c r="E1145" s="265" t="s">
        <v>70</v>
      </c>
      <c r="F1145" s="113">
        <v>100</v>
      </c>
      <c r="G1145" s="97">
        <v>1.5</v>
      </c>
      <c r="H1145" s="120">
        <f>SUM(G1145*F1145)/100</f>
        <v>1.5</v>
      </c>
      <c r="I1145" s="33"/>
      <c r="J1145" s="33"/>
      <c r="K1145" s="33"/>
      <c r="L1145" s="33"/>
      <c r="M1145" s="33"/>
      <c r="N1145" s="34"/>
      <c r="O1145" s="34"/>
      <c r="P1145" s="34"/>
      <c r="Q1145" s="32"/>
      <c r="R1145" s="7"/>
      <c r="S1145" s="7"/>
      <c r="T1145" s="7"/>
      <c r="U1145" s="7"/>
    </row>
    <row r="1146" spans="1:21">
      <c r="A1146" s="8" t="s">
        <v>25</v>
      </c>
      <c r="B1146" s="8" t="s">
        <v>579</v>
      </c>
      <c r="C1146" s="8" t="s">
        <v>581</v>
      </c>
      <c r="D1146" s="31" t="s">
        <v>241</v>
      </c>
      <c r="E1146" s="265" t="s">
        <v>242</v>
      </c>
      <c r="F1146" s="34"/>
      <c r="G1146" s="114"/>
      <c r="H1146" s="34"/>
      <c r="I1146" s="33" t="s">
        <v>83</v>
      </c>
      <c r="J1146" s="33">
        <v>3</v>
      </c>
      <c r="K1146" s="33">
        <v>2</v>
      </c>
      <c r="L1146" s="33">
        <v>3</v>
      </c>
      <c r="M1146" s="33">
        <v>5</v>
      </c>
      <c r="N1146" s="34" t="s">
        <v>80</v>
      </c>
      <c r="O1146" s="34">
        <v>4</v>
      </c>
      <c r="P1146" s="34" t="s">
        <v>87</v>
      </c>
      <c r="Q1146" s="12">
        <f>O1146*J1146</f>
        <v>12</v>
      </c>
      <c r="R1146" s="13">
        <f>Q1146/18</f>
        <v>0.66666666666666663</v>
      </c>
      <c r="S1146" s="14">
        <f>R1146</f>
        <v>0.66666666666666663</v>
      </c>
      <c r="T1146" s="13">
        <v>0</v>
      </c>
      <c r="U1146" s="13">
        <f>S1146+T1146</f>
        <v>0.66666666666666663</v>
      </c>
    </row>
    <row r="1147" spans="1:21">
      <c r="A1147" s="7"/>
      <c r="B1147" s="7"/>
      <c r="C1147" s="7"/>
      <c r="D1147" s="31"/>
      <c r="E1147" s="265" t="s">
        <v>70</v>
      </c>
      <c r="F1147" s="113">
        <v>100</v>
      </c>
      <c r="G1147" s="97">
        <v>1.5</v>
      </c>
      <c r="H1147" s="120">
        <f>SUM(G1147*F1147)/100</f>
        <v>1.5</v>
      </c>
      <c r="I1147" s="33"/>
      <c r="J1147" s="33"/>
      <c r="K1147" s="33"/>
      <c r="L1147" s="33"/>
      <c r="M1147" s="33"/>
      <c r="N1147" s="34"/>
      <c r="O1147" s="34"/>
      <c r="P1147" s="34"/>
      <c r="Q1147" s="32"/>
      <c r="R1147" s="7"/>
      <c r="S1147" s="7"/>
      <c r="T1147" s="7"/>
      <c r="U1147" s="7"/>
    </row>
    <row r="1148" spans="1:21">
      <c r="A1148" s="8" t="s">
        <v>25</v>
      </c>
      <c r="B1148" s="8" t="s">
        <v>579</v>
      </c>
      <c r="C1148" s="8" t="s">
        <v>581</v>
      </c>
      <c r="D1148" s="31" t="s">
        <v>477</v>
      </c>
      <c r="E1148" s="210" t="s">
        <v>478</v>
      </c>
      <c r="F1148" s="34"/>
      <c r="G1148" s="114"/>
      <c r="H1148" s="34"/>
      <c r="I1148" s="33" t="s">
        <v>83</v>
      </c>
      <c r="J1148" s="33">
        <v>3</v>
      </c>
      <c r="K1148" s="33">
        <v>2</v>
      </c>
      <c r="L1148" s="33">
        <v>3</v>
      </c>
      <c r="M1148" s="33">
        <v>5</v>
      </c>
      <c r="N1148" s="34" t="s">
        <v>80</v>
      </c>
      <c r="O1148" s="34">
        <v>6</v>
      </c>
      <c r="P1148" s="34" t="s">
        <v>87</v>
      </c>
      <c r="Q1148" s="12">
        <f>O1148*J1148</f>
        <v>18</v>
      </c>
      <c r="R1148" s="13">
        <f>Q1148/18</f>
        <v>1</v>
      </c>
      <c r="S1148" s="14">
        <f>R1148</f>
        <v>1</v>
      </c>
      <c r="T1148" s="13">
        <v>0</v>
      </c>
      <c r="U1148" s="13">
        <f>S1148+T1148</f>
        <v>1</v>
      </c>
    </row>
    <row r="1149" spans="1:21">
      <c r="A1149" s="7"/>
      <c r="B1149" s="7"/>
      <c r="C1149" s="7"/>
      <c r="D1149" s="31"/>
      <c r="E1149" s="210" t="s">
        <v>74</v>
      </c>
      <c r="F1149" s="113">
        <v>100</v>
      </c>
      <c r="G1149" s="97">
        <v>1.5</v>
      </c>
      <c r="H1149" s="120">
        <f>SUM(G1149*F1149)/100</f>
        <v>1.5</v>
      </c>
      <c r="I1149" s="33"/>
      <c r="J1149" s="33"/>
      <c r="K1149" s="33"/>
      <c r="L1149" s="33"/>
      <c r="M1149" s="33"/>
      <c r="N1149" s="34"/>
      <c r="O1149" s="34"/>
      <c r="P1149" s="34"/>
      <c r="Q1149" s="32"/>
      <c r="R1149" s="7"/>
      <c r="S1149" s="7"/>
      <c r="T1149" s="7"/>
      <c r="U1149" s="7"/>
    </row>
    <row r="1150" spans="1:21">
      <c r="A1150" s="8" t="s">
        <v>25</v>
      </c>
      <c r="B1150" s="8" t="s">
        <v>579</v>
      </c>
      <c r="C1150" s="8" t="s">
        <v>581</v>
      </c>
      <c r="D1150" s="31" t="s">
        <v>479</v>
      </c>
      <c r="E1150" s="265" t="s">
        <v>480</v>
      </c>
      <c r="F1150" s="34"/>
      <c r="G1150" s="114"/>
      <c r="H1150" s="34"/>
      <c r="I1150" s="33" t="s">
        <v>83</v>
      </c>
      <c r="J1150" s="33">
        <v>3</v>
      </c>
      <c r="K1150" s="33">
        <v>2</v>
      </c>
      <c r="L1150" s="33">
        <v>3</v>
      </c>
      <c r="M1150" s="33">
        <v>5</v>
      </c>
      <c r="N1150" s="34" t="s">
        <v>80</v>
      </c>
      <c r="O1150" s="34">
        <v>21</v>
      </c>
      <c r="P1150" s="34" t="s">
        <v>87</v>
      </c>
      <c r="Q1150" s="12">
        <f>O1150*J1150</f>
        <v>63</v>
      </c>
      <c r="R1150" s="13">
        <f>Q1150/18</f>
        <v>3.5</v>
      </c>
      <c r="S1150" s="14">
        <f>R1150</f>
        <v>3.5</v>
      </c>
      <c r="T1150" s="13">
        <v>0</v>
      </c>
      <c r="U1150" s="13">
        <f>S1150+T1150</f>
        <v>3.5</v>
      </c>
    </row>
    <row r="1151" spans="1:21">
      <c r="A1151" s="7"/>
      <c r="B1151" s="7"/>
      <c r="C1151" s="7"/>
      <c r="D1151" s="31"/>
      <c r="E1151" s="265" t="s">
        <v>70</v>
      </c>
      <c r="F1151" s="113">
        <v>100</v>
      </c>
      <c r="G1151" s="97">
        <v>1.5</v>
      </c>
      <c r="H1151" s="120">
        <f>SUM(G1151*F1151)/100</f>
        <v>1.5</v>
      </c>
      <c r="I1151" s="33"/>
      <c r="J1151" s="33"/>
      <c r="K1151" s="33"/>
      <c r="L1151" s="33"/>
      <c r="M1151" s="33"/>
      <c r="N1151" s="34"/>
      <c r="O1151" s="34"/>
      <c r="P1151" s="34"/>
      <c r="Q1151" s="32"/>
      <c r="R1151" s="7"/>
      <c r="S1151" s="7"/>
      <c r="T1151" s="7"/>
      <c r="U1151" s="7"/>
    </row>
    <row r="1152" spans="1:21">
      <c r="A1152" s="8" t="s">
        <v>25</v>
      </c>
      <c r="B1152" s="8" t="s">
        <v>579</v>
      </c>
      <c r="C1152" s="8" t="s">
        <v>581</v>
      </c>
      <c r="D1152" s="31" t="s">
        <v>481</v>
      </c>
      <c r="E1152" s="210" t="s">
        <v>482</v>
      </c>
      <c r="F1152" s="34"/>
      <c r="G1152" s="114"/>
      <c r="H1152" s="34"/>
      <c r="I1152" s="33" t="s">
        <v>83</v>
      </c>
      <c r="J1152" s="33">
        <v>3</v>
      </c>
      <c r="K1152" s="33">
        <v>2</v>
      </c>
      <c r="L1152" s="33">
        <v>3</v>
      </c>
      <c r="M1152" s="33">
        <v>5</v>
      </c>
      <c r="N1152" s="34" t="s">
        <v>80</v>
      </c>
      <c r="O1152" s="34">
        <v>29</v>
      </c>
      <c r="P1152" s="34" t="s">
        <v>87</v>
      </c>
      <c r="Q1152" s="12">
        <f>O1152*J1152</f>
        <v>87</v>
      </c>
      <c r="R1152" s="13">
        <f>Q1152/18</f>
        <v>4.833333333333333</v>
      </c>
      <c r="S1152" s="14">
        <f>R1152</f>
        <v>4.833333333333333</v>
      </c>
      <c r="T1152" s="13">
        <v>0</v>
      </c>
      <c r="U1152" s="13">
        <f>S1152+T1152</f>
        <v>4.833333333333333</v>
      </c>
    </row>
    <row r="1153" spans="1:21">
      <c r="A1153" s="7"/>
      <c r="B1153" s="7"/>
      <c r="C1153" s="7"/>
      <c r="D1153" s="31"/>
      <c r="E1153" s="210" t="s">
        <v>75</v>
      </c>
      <c r="F1153" s="113">
        <v>100</v>
      </c>
      <c r="G1153" s="97">
        <v>1.5</v>
      </c>
      <c r="H1153" s="120">
        <f>SUM(G1153*F1153)/100</f>
        <v>1.5</v>
      </c>
      <c r="I1153" s="33"/>
      <c r="J1153" s="33"/>
      <c r="K1153" s="33"/>
      <c r="L1153" s="33"/>
      <c r="M1153" s="33"/>
      <c r="N1153" s="34"/>
      <c r="O1153" s="34"/>
      <c r="P1153" s="34"/>
      <c r="Q1153" s="32"/>
      <c r="R1153" s="7"/>
      <c r="S1153" s="7"/>
      <c r="T1153" s="7"/>
      <c r="U1153" s="7"/>
    </row>
    <row r="1154" spans="1:21">
      <c r="A1154" s="107" t="s">
        <v>25</v>
      </c>
      <c r="B1154" s="107" t="s">
        <v>579</v>
      </c>
      <c r="C1154" s="107" t="s">
        <v>581</v>
      </c>
      <c r="D1154" s="108" t="s">
        <v>483</v>
      </c>
      <c r="E1154" s="263" t="s">
        <v>484</v>
      </c>
      <c r="F1154" s="34"/>
      <c r="G1154" s="615">
        <v>1.5</v>
      </c>
      <c r="H1154" s="34"/>
      <c r="I1154" s="33" t="s">
        <v>83</v>
      </c>
      <c r="J1154" s="33">
        <v>3</v>
      </c>
      <c r="K1154" s="33">
        <v>2</v>
      </c>
      <c r="L1154" s="33">
        <v>3</v>
      </c>
      <c r="M1154" s="33">
        <v>5</v>
      </c>
      <c r="N1154" s="34" t="s">
        <v>80</v>
      </c>
      <c r="O1154" s="34">
        <v>45</v>
      </c>
      <c r="P1154" s="34" t="s">
        <v>87</v>
      </c>
      <c r="Q1154" s="12">
        <f>O1154*J1154</f>
        <v>135</v>
      </c>
      <c r="R1154" s="13">
        <f>Q1154/18</f>
        <v>7.5</v>
      </c>
      <c r="S1154" s="14">
        <f>R1154</f>
        <v>7.5</v>
      </c>
      <c r="T1154" s="13">
        <v>0</v>
      </c>
      <c r="U1154" s="13">
        <f>S1154+T1154</f>
        <v>7.5</v>
      </c>
    </row>
    <row r="1155" spans="1:21">
      <c r="A1155" s="109"/>
      <c r="B1155" s="109"/>
      <c r="C1155" s="109"/>
      <c r="D1155" s="108"/>
      <c r="E1155" s="263" t="s">
        <v>63</v>
      </c>
      <c r="F1155" s="113">
        <v>25</v>
      </c>
      <c r="G1155" s="615"/>
      <c r="H1155" s="97">
        <f>SUM(G1154*F1155)/100</f>
        <v>0.375</v>
      </c>
      <c r="I1155" s="33"/>
      <c r="J1155" s="33"/>
      <c r="K1155" s="33"/>
      <c r="L1155" s="33"/>
      <c r="M1155" s="33"/>
      <c r="N1155" s="34"/>
      <c r="O1155" s="34"/>
      <c r="P1155" s="34"/>
      <c r="Q1155" s="32"/>
      <c r="R1155" s="7"/>
      <c r="S1155" s="7"/>
      <c r="T1155" s="7"/>
      <c r="U1155" s="7"/>
    </row>
    <row r="1156" spans="1:21">
      <c r="A1156" s="109"/>
      <c r="B1156" s="109"/>
      <c r="C1156" s="109"/>
      <c r="D1156" s="108"/>
      <c r="E1156" s="263" t="s">
        <v>61</v>
      </c>
      <c r="F1156" s="113">
        <v>25</v>
      </c>
      <c r="G1156" s="615"/>
      <c r="H1156" s="97">
        <f>SUM(G1154*F1156)/100</f>
        <v>0.375</v>
      </c>
      <c r="I1156" s="33"/>
      <c r="J1156" s="33"/>
      <c r="K1156" s="33"/>
      <c r="L1156" s="33"/>
      <c r="M1156" s="33"/>
      <c r="N1156" s="34"/>
      <c r="O1156" s="34"/>
      <c r="P1156" s="34"/>
      <c r="Q1156" s="32"/>
      <c r="R1156" s="7"/>
      <c r="S1156" s="7"/>
      <c r="T1156" s="7"/>
      <c r="U1156" s="7"/>
    </row>
    <row r="1157" spans="1:21">
      <c r="A1157" s="109"/>
      <c r="B1157" s="109"/>
      <c r="C1157" s="109"/>
      <c r="D1157" s="108"/>
      <c r="E1157" s="209" t="s">
        <v>77</v>
      </c>
      <c r="F1157" s="113">
        <v>25</v>
      </c>
      <c r="G1157" s="615"/>
      <c r="H1157" s="97">
        <f>SUM(G1154*F1157)/100</f>
        <v>0.375</v>
      </c>
      <c r="I1157" s="33"/>
      <c r="J1157" s="33"/>
      <c r="K1157" s="33"/>
      <c r="L1157" s="33"/>
      <c r="M1157" s="33"/>
      <c r="N1157" s="34"/>
      <c r="O1157" s="34"/>
      <c r="P1157" s="34"/>
      <c r="Q1157" s="32"/>
      <c r="R1157" s="7"/>
      <c r="S1157" s="7"/>
      <c r="T1157" s="7"/>
      <c r="U1157" s="7"/>
    </row>
    <row r="1158" spans="1:21">
      <c r="A1158" s="109"/>
      <c r="B1158" s="109"/>
      <c r="C1158" s="109"/>
      <c r="D1158" s="108"/>
      <c r="E1158" s="209" t="s">
        <v>62</v>
      </c>
      <c r="F1158" s="113">
        <v>25</v>
      </c>
      <c r="G1158" s="615"/>
      <c r="H1158" s="97">
        <f>SUM(G1154*F1158)/100</f>
        <v>0.375</v>
      </c>
      <c r="I1158" s="33"/>
      <c r="J1158" s="33"/>
      <c r="K1158" s="33"/>
      <c r="L1158" s="33"/>
      <c r="M1158" s="33"/>
      <c r="N1158" s="34"/>
      <c r="O1158" s="34"/>
      <c r="P1158" s="34"/>
      <c r="Q1158" s="32"/>
      <c r="R1158" s="7"/>
      <c r="S1158" s="7"/>
      <c r="T1158" s="7"/>
      <c r="U1158" s="7"/>
    </row>
    <row r="1159" spans="1:21">
      <c r="A1159" s="107" t="s">
        <v>25</v>
      </c>
      <c r="B1159" s="107" t="s">
        <v>579</v>
      </c>
      <c r="C1159" s="107" t="s">
        <v>581</v>
      </c>
      <c r="D1159" s="108" t="s">
        <v>483</v>
      </c>
      <c r="E1159" s="209" t="s">
        <v>484</v>
      </c>
      <c r="F1159" s="34"/>
      <c r="G1159" s="615"/>
      <c r="H1159" s="34"/>
      <c r="I1159" s="33" t="s">
        <v>83</v>
      </c>
      <c r="J1159" s="33">
        <v>3</v>
      </c>
      <c r="K1159" s="33">
        <v>2</v>
      </c>
      <c r="L1159" s="33">
        <v>3</v>
      </c>
      <c r="M1159" s="33">
        <v>5</v>
      </c>
      <c r="N1159" s="34" t="s">
        <v>43</v>
      </c>
      <c r="O1159" s="34">
        <v>38</v>
      </c>
      <c r="P1159" s="34" t="s">
        <v>87</v>
      </c>
      <c r="Q1159" s="12">
        <f>O1159*J1159</f>
        <v>114</v>
      </c>
      <c r="R1159" s="13">
        <f>Q1159/18</f>
        <v>6.333333333333333</v>
      </c>
      <c r="S1159" s="14">
        <f>R1159</f>
        <v>6.333333333333333</v>
      </c>
      <c r="T1159" s="13">
        <v>0</v>
      </c>
      <c r="U1159" s="13">
        <f>S1159+T1159</f>
        <v>6.333333333333333</v>
      </c>
    </row>
    <row r="1160" spans="1:21">
      <c r="A1160" s="109"/>
      <c r="B1160" s="109"/>
      <c r="C1160" s="109"/>
      <c r="D1160" s="108"/>
      <c r="E1160" s="209" t="s">
        <v>63</v>
      </c>
      <c r="F1160" s="113"/>
      <c r="G1160" s="615"/>
      <c r="H1160" s="113"/>
      <c r="I1160" s="33"/>
      <c r="J1160" s="33"/>
      <c r="K1160" s="33"/>
      <c r="L1160" s="33"/>
      <c r="M1160" s="33"/>
      <c r="N1160" s="34"/>
      <c r="O1160" s="34"/>
      <c r="P1160" s="34"/>
      <c r="Q1160" s="32"/>
      <c r="R1160" s="7"/>
      <c r="S1160" s="7"/>
      <c r="T1160" s="7"/>
      <c r="U1160" s="7"/>
    </row>
    <row r="1161" spans="1:21">
      <c r="A1161" s="109"/>
      <c r="B1161" s="109"/>
      <c r="C1161" s="109"/>
      <c r="D1161" s="108"/>
      <c r="E1161" s="209" t="s">
        <v>61</v>
      </c>
      <c r="F1161" s="113"/>
      <c r="G1161" s="615"/>
      <c r="H1161" s="113"/>
      <c r="I1161" s="33"/>
      <c r="J1161" s="33"/>
      <c r="K1161" s="33"/>
      <c r="L1161" s="33"/>
      <c r="M1161" s="33"/>
      <c r="N1161" s="34"/>
      <c r="O1161" s="34"/>
      <c r="P1161" s="34"/>
      <c r="Q1161" s="32"/>
      <c r="R1161" s="7"/>
      <c r="S1161" s="7"/>
      <c r="T1161" s="7"/>
      <c r="U1161" s="7"/>
    </row>
    <row r="1162" spans="1:21">
      <c r="A1162" s="109"/>
      <c r="B1162" s="109"/>
      <c r="C1162" s="109"/>
      <c r="D1162" s="108"/>
      <c r="E1162" s="209" t="s">
        <v>77</v>
      </c>
      <c r="F1162" s="113"/>
      <c r="G1162" s="615"/>
      <c r="H1162" s="113"/>
      <c r="I1162" s="33"/>
      <c r="J1162" s="33"/>
      <c r="K1162" s="33"/>
      <c r="L1162" s="33"/>
      <c r="M1162" s="33"/>
      <c r="N1162" s="34"/>
      <c r="O1162" s="34"/>
      <c r="P1162" s="34"/>
      <c r="Q1162" s="32"/>
      <c r="R1162" s="7"/>
      <c r="S1162" s="7"/>
      <c r="T1162" s="7"/>
      <c r="U1162" s="7"/>
    </row>
    <row r="1163" spans="1:21">
      <c r="A1163" s="109"/>
      <c r="B1163" s="109"/>
      <c r="C1163" s="109"/>
      <c r="D1163" s="108"/>
      <c r="E1163" s="209" t="s">
        <v>62</v>
      </c>
      <c r="F1163" s="113"/>
      <c r="G1163" s="615"/>
      <c r="H1163" s="113"/>
      <c r="I1163" s="33"/>
      <c r="J1163" s="33"/>
      <c r="K1163" s="33"/>
      <c r="L1163" s="33"/>
      <c r="M1163" s="33"/>
      <c r="N1163" s="34"/>
      <c r="O1163" s="34"/>
      <c r="P1163" s="34"/>
      <c r="Q1163" s="32"/>
      <c r="R1163" s="7"/>
      <c r="S1163" s="7"/>
      <c r="T1163" s="7"/>
      <c r="U1163" s="7"/>
    </row>
    <row r="1164" spans="1:21">
      <c r="A1164" s="105" t="s">
        <v>25</v>
      </c>
      <c r="B1164" s="105" t="s">
        <v>579</v>
      </c>
      <c r="C1164" s="105" t="s">
        <v>581</v>
      </c>
      <c r="D1164" s="106" t="s">
        <v>485</v>
      </c>
      <c r="E1164" s="262" t="s">
        <v>486</v>
      </c>
      <c r="F1164" s="34"/>
      <c r="G1164" s="615">
        <v>1.5</v>
      </c>
      <c r="H1164" s="34"/>
      <c r="I1164" s="33" t="s">
        <v>83</v>
      </c>
      <c r="J1164" s="33">
        <v>3</v>
      </c>
      <c r="K1164" s="33">
        <v>2</v>
      </c>
      <c r="L1164" s="33">
        <v>3</v>
      </c>
      <c r="M1164" s="33">
        <v>5</v>
      </c>
      <c r="N1164" s="34" t="s">
        <v>80</v>
      </c>
      <c r="O1164" s="34">
        <v>45</v>
      </c>
      <c r="P1164" s="34" t="s">
        <v>87</v>
      </c>
      <c r="Q1164" s="12">
        <f>O1164*J1164</f>
        <v>135</v>
      </c>
      <c r="R1164" s="13">
        <f>Q1164/18</f>
        <v>7.5</v>
      </c>
      <c r="S1164" s="14">
        <f>R1164</f>
        <v>7.5</v>
      </c>
      <c r="T1164" s="13">
        <v>0</v>
      </c>
      <c r="U1164" s="13">
        <f>S1164+T1164</f>
        <v>7.5</v>
      </c>
    </row>
    <row r="1165" spans="1:21">
      <c r="A1165" s="104"/>
      <c r="B1165" s="104"/>
      <c r="C1165" s="104"/>
      <c r="D1165" s="106"/>
      <c r="E1165" s="262" t="s">
        <v>61</v>
      </c>
      <c r="F1165" s="113">
        <v>25</v>
      </c>
      <c r="G1165" s="615"/>
      <c r="H1165" s="97">
        <f>SUM(G1164*F1165)/100</f>
        <v>0.375</v>
      </c>
      <c r="I1165" s="33"/>
      <c r="J1165" s="33"/>
      <c r="K1165" s="33"/>
      <c r="L1165" s="33"/>
      <c r="M1165" s="33"/>
      <c r="N1165" s="34"/>
      <c r="O1165" s="34"/>
      <c r="P1165" s="34"/>
      <c r="Q1165" s="32"/>
      <c r="R1165" s="7"/>
      <c r="S1165" s="7"/>
      <c r="T1165" s="7"/>
      <c r="U1165" s="7"/>
    </row>
    <row r="1166" spans="1:21">
      <c r="A1166" s="104"/>
      <c r="B1166" s="104"/>
      <c r="C1166" s="104"/>
      <c r="D1166" s="106"/>
      <c r="E1166" s="211" t="s">
        <v>62</v>
      </c>
      <c r="F1166" s="113">
        <v>25</v>
      </c>
      <c r="G1166" s="615"/>
      <c r="H1166" s="97">
        <f>SUM(G1164*F1166)/100</f>
        <v>0.375</v>
      </c>
      <c r="I1166" s="33"/>
      <c r="J1166" s="33"/>
      <c r="K1166" s="33"/>
      <c r="L1166" s="33"/>
      <c r="M1166" s="33"/>
      <c r="N1166" s="34"/>
      <c r="O1166" s="34"/>
      <c r="P1166" s="34"/>
      <c r="Q1166" s="32"/>
      <c r="R1166" s="7"/>
      <c r="S1166" s="7"/>
      <c r="T1166" s="7"/>
      <c r="U1166" s="7"/>
    </row>
    <row r="1167" spans="1:21">
      <c r="A1167" s="104"/>
      <c r="B1167" s="104"/>
      <c r="C1167" s="104"/>
      <c r="D1167" s="106"/>
      <c r="E1167" s="211" t="s">
        <v>77</v>
      </c>
      <c r="F1167" s="113">
        <v>25</v>
      </c>
      <c r="G1167" s="615"/>
      <c r="H1167" s="97">
        <f>SUM(G1164*F1167)/100</f>
        <v>0.375</v>
      </c>
      <c r="I1167" s="33"/>
      <c r="J1167" s="33"/>
      <c r="K1167" s="33"/>
      <c r="L1167" s="33"/>
      <c r="M1167" s="33"/>
      <c r="N1167" s="34"/>
      <c r="O1167" s="34"/>
      <c r="P1167" s="34"/>
      <c r="Q1167" s="32"/>
      <c r="R1167" s="7"/>
      <c r="S1167" s="7"/>
      <c r="T1167" s="7"/>
      <c r="U1167" s="7"/>
    </row>
    <row r="1168" spans="1:21">
      <c r="A1168" s="104"/>
      <c r="B1168" s="104"/>
      <c r="C1168" s="104"/>
      <c r="D1168" s="106"/>
      <c r="E1168" s="262" t="s">
        <v>63</v>
      </c>
      <c r="F1168" s="113">
        <v>25</v>
      </c>
      <c r="G1168" s="615"/>
      <c r="H1168" s="97">
        <f>SUM(G1164*F1168)/100</f>
        <v>0.375</v>
      </c>
      <c r="I1168" s="33"/>
      <c r="J1168" s="33"/>
      <c r="K1168" s="33"/>
      <c r="L1168" s="33"/>
      <c r="M1168" s="33"/>
      <c r="N1168" s="34"/>
      <c r="O1168" s="34"/>
      <c r="P1168" s="34"/>
      <c r="Q1168" s="32"/>
      <c r="R1168" s="7"/>
      <c r="S1168" s="7"/>
      <c r="T1168" s="7"/>
      <c r="U1168" s="7"/>
    </row>
    <row r="1169" spans="1:21">
      <c r="A1169" s="105" t="s">
        <v>25</v>
      </c>
      <c r="B1169" s="105" t="s">
        <v>579</v>
      </c>
      <c r="C1169" s="105" t="s">
        <v>581</v>
      </c>
      <c r="D1169" s="106" t="s">
        <v>485</v>
      </c>
      <c r="E1169" s="211" t="s">
        <v>486</v>
      </c>
      <c r="F1169" s="34"/>
      <c r="G1169" s="615"/>
      <c r="H1169" s="34"/>
      <c r="I1169" s="33" t="s">
        <v>83</v>
      </c>
      <c r="J1169" s="33">
        <v>3</v>
      </c>
      <c r="K1169" s="33">
        <v>2</v>
      </c>
      <c r="L1169" s="33">
        <v>3</v>
      </c>
      <c r="M1169" s="33">
        <v>5</v>
      </c>
      <c r="N1169" s="34" t="s">
        <v>43</v>
      </c>
      <c r="O1169" s="34">
        <v>37</v>
      </c>
      <c r="P1169" s="34" t="s">
        <v>87</v>
      </c>
      <c r="Q1169" s="12">
        <f>O1169*J1169</f>
        <v>111</v>
      </c>
      <c r="R1169" s="13">
        <f>Q1169/18</f>
        <v>6.166666666666667</v>
      </c>
      <c r="S1169" s="14">
        <f>R1169</f>
        <v>6.166666666666667</v>
      </c>
      <c r="T1169" s="13">
        <v>0</v>
      </c>
      <c r="U1169" s="13">
        <f>S1169+T1169</f>
        <v>6.166666666666667</v>
      </c>
    </row>
    <row r="1170" spans="1:21">
      <c r="A1170" s="104"/>
      <c r="B1170" s="104"/>
      <c r="C1170" s="104"/>
      <c r="D1170" s="106"/>
      <c r="E1170" s="211" t="s">
        <v>61</v>
      </c>
      <c r="F1170" s="113"/>
      <c r="G1170" s="615"/>
      <c r="H1170" s="113"/>
      <c r="I1170" s="33"/>
      <c r="J1170" s="33"/>
      <c r="K1170" s="33"/>
      <c r="L1170" s="33"/>
      <c r="M1170" s="33"/>
      <c r="N1170" s="34"/>
      <c r="O1170" s="34"/>
      <c r="P1170" s="34"/>
      <c r="Q1170" s="32"/>
      <c r="R1170" s="7"/>
      <c r="S1170" s="7"/>
      <c r="T1170" s="7"/>
      <c r="U1170" s="7"/>
    </row>
    <row r="1171" spans="1:21">
      <c r="A1171" s="104"/>
      <c r="B1171" s="104"/>
      <c r="C1171" s="104"/>
      <c r="D1171" s="106"/>
      <c r="E1171" s="211" t="s">
        <v>62</v>
      </c>
      <c r="F1171" s="113"/>
      <c r="G1171" s="615"/>
      <c r="H1171" s="113"/>
      <c r="I1171" s="33"/>
      <c r="J1171" s="33"/>
      <c r="K1171" s="33"/>
      <c r="L1171" s="33"/>
      <c r="M1171" s="33"/>
      <c r="N1171" s="34"/>
      <c r="O1171" s="34"/>
      <c r="P1171" s="34"/>
      <c r="Q1171" s="32"/>
      <c r="R1171" s="7"/>
      <c r="S1171" s="7"/>
      <c r="T1171" s="7"/>
      <c r="U1171" s="7"/>
    </row>
    <row r="1172" spans="1:21">
      <c r="A1172" s="104"/>
      <c r="B1172" s="104"/>
      <c r="C1172" s="104"/>
      <c r="D1172" s="106"/>
      <c r="E1172" s="211" t="s">
        <v>77</v>
      </c>
      <c r="F1172" s="113"/>
      <c r="G1172" s="615"/>
      <c r="H1172" s="113"/>
      <c r="I1172" s="33"/>
      <c r="J1172" s="33"/>
      <c r="K1172" s="33"/>
      <c r="L1172" s="33"/>
      <c r="M1172" s="33"/>
      <c r="N1172" s="34"/>
      <c r="O1172" s="34"/>
      <c r="P1172" s="34"/>
      <c r="Q1172" s="32"/>
      <c r="R1172" s="7"/>
      <c r="S1172" s="7"/>
      <c r="T1172" s="7"/>
      <c r="U1172" s="7"/>
    </row>
    <row r="1173" spans="1:21">
      <c r="A1173" s="104"/>
      <c r="B1173" s="104"/>
      <c r="C1173" s="104"/>
      <c r="D1173" s="106"/>
      <c r="E1173" s="211" t="s">
        <v>63</v>
      </c>
      <c r="F1173" s="113"/>
      <c r="G1173" s="615"/>
      <c r="H1173" s="113"/>
      <c r="I1173" s="33"/>
      <c r="J1173" s="33"/>
      <c r="K1173" s="33"/>
      <c r="L1173" s="33"/>
      <c r="M1173" s="33"/>
      <c r="N1173" s="34"/>
      <c r="O1173" s="34"/>
      <c r="P1173" s="34"/>
      <c r="Q1173" s="32"/>
      <c r="R1173" s="7"/>
      <c r="S1173" s="7"/>
      <c r="T1173" s="7"/>
      <c r="U1173" s="7"/>
    </row>
    <row r="1174" spans="1:21">
      <c r="A1174" s="107" t="s">
        <v>25</v>
      </c>
      <c r="B1174" s="107" t="s">
        <v>579</v>
      </c>
      <c r="C1174" s="107" t="s">
        <v>581</v>
      </c>
      <c r="D1174" s="108" t="s">
        <v>487</v>
      </c>
      <c r="E1174" s="263" t="s">
        <v>488</v>
      </c>
      <c r="F1174" s="34"/>
      <c r="G1174" s="615">
        <v>1.5</v>
      </c>
      <c r="H1174" s="34"/>
      <c r="I1174" s="33" t="s">
        <v>83</v>
      </c>
      <c r="J1174" s="33">
        <v>3</v>
      </c>
      <c r="K1174" s="33">
        <v>2</v>
      </c>
      <c r="L1174" s="33">
        <v>3</v>
      </c>
      <c r="M1174" s="33">
        <v>5</v>
      </c>
      <c r="N1174" s="34" t="s">
        <v>80</v>
      </c>
      <c r="O1174" s="34">
        <v>45</v>
      </c>
      <c r="P1174" s="34" t="s">
        <v>87</v>
      </c>
      <c r="Q1174" s="12">
        <f>O1174*J1174</f>
        <v>135</v>
      </c>
      <c r="R1174" s="13">
        <f>Q1174/18</f>
        <v>7.5</v>
      </c>
      <c r="S1174" s="14">
        <f>R1174</f>
        <v>7.5</v>
      </c>
      <c r="T1174" s="13">
        <v>0</v>
      </c>
      <c r="U1174" s="13">
        <f>S1174+T1174</f>
        <v>7.5</v>
      </c>
    </row>
    <row r="1175" spans="1:21">
      <c r="A1175" s="109"/>
      <c r="B1175" s="109"/>
      <c r="C1175" s="109"/>
      <c r="D1175" s="108"/>
      <c r="E1175" s="263" t="s">
        <v>63</v>
      </c>
      <c r="F1175" s="113">
        <v>16.670000000000002</v>
      </c>
      <c r="G1175" s="615"/>
      <c r="H1175" s="97">
        <f>SUM(G1174*F1175)/100</f>
        <v>0.25005000000000005</v>
      </c>
      <c r="I1175" s="33"/>
      <c r="J1175" s="33"/>
      <c r="K1175" s="33"/>
      <c r="L1175" s="33"/>
      <c r="M1175" s="33"/>
      <c r="N1175" s="34"/>
      <c r="O1175" s="34"/>
      <c r="P1175" s="34"/>
      <c r="Q1175" s="32"/>
      <c r="R1175" s="7"/>
      <c r="S1175" s="7"/>
      <c r="T1175" s="7"/>
      <c r="U1175" s="7"/>
    </row>
    <row r="1176" spans="1:21">
      <c r="A1176" s="109"/>
      <c r="B1176" s="109"/>
      <c r="C1176" s="109"/>
      <c r="D1176" s="108"/>
      <c r="E1176" s="209" t="s">
        <v>176</v>
      </c>
      <c r="F1176" s="120">
        <v>16.670000000000002</v>
      </c>
      <c r="G1176" s="615"/>
      <c r="H1176" s="97">
        <f>SUM(G1174*F1176)/100</f>
        <v>0.25005000000000005</v>
      </c>
      <c r="I1176" s="33"/>
      <c r="J1176" s="33"/>
      <c r="K1176" s="33"/>
      <c r="L1176" s="33"/>
      <c r="M1176" s="33"/>
      <c r="N1176" s="34"/>
      <c r="O1176" s="34"/>
      <c r="P1176" s="34"/>
      <c r="Q1176" s="32"/>
      <c r="R1176" s="7"/>
      <c r="S1176" s="7"/>
      <c r="T1176" s="7"/>
      <c r="U1176" s="7"/>
    </row>
    <row r="1177" spans="1:21">
      <c r="A1177" s="109"/>
      <c r="B1177" s="109"/>
      <c r="C1177" s="109"/>
      <c r="D1177" s="108"/>
      <c r="E1177" s="263" t="s">
        <v>64</v>
      </c>
      <c r="F1177" s="120">
        <v>16.670000000000002</v>
      </c>
      <c r="G1177" s="615"/>
      <c r="H1177" s="97">
        <f>SUM(G1174*F1177)/100</f>
        <v>0.25005000000000005</v>
      </c>
      <c r="I1177" s="33"/>
      <c r="J1177" s="33"/>
      <c r="K1177" s="33"/>
      <c r="L1177" s="33"/>
      <c r="M1177" s="33"/>
      <c r="N1177" s="34"/>
      <c r="O1177" s="34"/>
      <c r="P1177" s="34"/>
      <c r="Q1177" s="32"/>
      <c r="R1177" s="7"/>
      <c r="S1177" s="7"/>
      <c r="T1177" s="7"/>
      <c r="U1177" s="7"/>
    </row>
    <row r="1178" spans="1:21">
      <c r="A1178" s="109"/>
      <c r="B1178" s="109"/>
      <c r="C1178" s="109"/>
      <c r="D1178" s="108"/>
      <c r="E1178" s="209" t="s">
        <v>62</v>
      </c>
      <c r="F1178" s="120">
        <v>16.670000000000002</v>
      </c>
      <c r="G1178" s="615"/>
      <c r="H1178" s="97">
        <f>SUM(G1174*F1178)/100</f>
        <v>0.25005000000000005</v>
      </c>
      <c r="I1178" s="33"/>
      <c r="J1178" s="33"/>
      <c r="K1178" s="33"/>
      <c r="L1178" s="33"/>
      <c r="M1178" s="33"/>
      <c r="N1178" s="34"/>
      <c r="O1178" s="34"/>
      <c r="P1178" s="34"/>
      <c r="Q1178" s="32"/>
      <c r="R1178" s="7"/>
      <c r="S1178" s="7"/>
      <c r="T1178" s="7"/>
      <c r="U1178" s="7"/>
    </row>
    <row r="1179" spans="1:21">
      <c r="A1179" s="109"/>
      <c r="B1179" s="109"/>
      <c r="C1179" s="109"/>
      <c r="D1179" s="108"/>
      <c r="E1179" s="263" t="s">
        <v>61</v>
      </c>
      <c r="F1179" s="120">
        <v>16.670000000000002</v>
      </c>
      <c r="G1179" s="615"/>
      <c r="H1179" s="97">
        <f>SUM(G1174*F1179)/100</f>
        <v>0.25005000000000005</v>
      </c>
      <c r="I1179" s="33"/>
      <c r="J1179" s="33"/>
      <c r="K1179" s="33"/>
      <c r="L1179" s="33"/>
      <c r="M1179" s="33"/>
      <c r="N1179" s="34"/>
      <c r="O1179" s="34"/>
      <c r="P1179" s="34"/>
      <c r="Q1179" s="32"/>
      <c r="R1179" s="7"/>
      <c r="S1179" s="7"/>
      <c r="T1179" s="7"/>
      <c r="U1179" s="7"/>
    </row>
    <row r="1180" spans="1:21">
      <c r="A1180" s="109"/>
      <c r="B1180" s="109"/>
      <c r="C1180" s="109"/>
      <c r="D1180" s="108"/>
      <c r="E1180" s="209" t="s">
        <v>77</v>
      </c>
      <c r="F1180" s="120">
        <v>16.670000000000002</v>
      </c>
      <c r="G1180" s="615"/>
      <c r="H1180" s="97">
        <f>SUM(G1174*F1180)/100</f>
        <v>0.25005000000000005</v>
      </c>
      <c r="I1180" s="33"/>
      <c r="J1180" s="33"/>
      <c r="K1180" s="33"/>
      <c r="L1180" s="33"/>
      <c r="M1180" s="33"/>
      <c r="N1180" s="34"/>
      <c r="O1180" s="34"/>
      <c r="P1180" s="34"/>
      <c r="Q1180" s="32"/>
      <c r="R1180" s="7"/>
      <c r="S1180" s="7"/>
      <c r="T1180" s="7"/>
      <c r="U1180" s="7"/>
    </row>
    <row r="1181" spans="1:21">
      <c r="A1181" s="107" t="s">
        <v>25</v>
      </c>
      <c r="B1181" s="107" t="s">
        <v>579</v>
      </c>
      <c r="C1181" s="107" t="s">
        <v>581</v>
      </c>
      <c r="D1181" s="108" t="s">
        <v>487</v>
      </c>
      <c r="E1181" s="209" t="s">
        <v>488</v>
      </c>
      <c r="F1181" s="34"/>
      <c r="G1181" s="615"/>
      <c r="H1181" s="34"/>
      <c r="I1181" s="33" t="s">
        <v>83</v>
      </c>
      <c r="J1181" s="33">
        <v>3</v>
      </c>
      <c r="K1181" s="33">
        <v>2</v>
      </c>
      <c r="L1181" s="33">
        <v>3</v>
      </c>
      <c r="M1181" s="33">
        <v>5</v>
      </c>
      <c r="N1181" s="34" t="s">
        <v>43</v>
      </c>
      <c r="O1181" s="34">
        <v>38</v>
      </c>
      <c r="P1181" s="34" t="s">
        <v>87</v>
      </c>
      <c r="Q1181" s="12">
        <f>O1181*J1181</f>
        <v>114</v>
      </c>
      <c r="R1181" s="13">
        <f>Q1181/18</f>
        <v>6.333333333333333</v>
      </c>
      <c r="S1181" s="14">
        <f>R1181</f>
        <v>6.333333333333333</v>
      </c>
      <c r="T1181" s="13">
        <v>0</v>
      </c>
      <c r="U1181" s="13">
        <f>S1181+T1181</f>
        <v>6.333333333333333</v>
      </c>
    </row>
    <row r="1182" spans="1:21">
      <c r="A1182" s="109"/>
      <c r="B1182" s="109"/>
      <c r="C1182" s="109"/>
      <c r="D1182" s="108"/>
      <c r="E1182" s="209" t="s">
        <v>63</v>
      </c>
      <c r="F1182" s="113"/>
      <c r="G1182" s="615"/>
      <c r="H1182" s="113"/>
      <c r="I1182" s="33"/>
      <c r="J1182" s="33"/>
      <c r="K1182" s="33"/>
      <c r="L1182" s="33"/>
      <c r="M1182" s="33"/>
      <c r="N1182" s="34"/>
      <c r="O1182" s="34"/>
      <c r="P1182" s="34"/>
      <c r="Q1182" s="32"/>
      <c r="R1182" s="7"/>
      <c r="S1182" s="7"/>
      <c r="T1182" s="7"/>
      <c r="U1182" s="7"/>
    </row>
    <row r="1183" spans="1:21">
      <c r="A1183" s="109"/>
      <c r="B1183" s="109"/>
      <c r="C1183" s="109"/>
      <c r="D1183" s="108"/>
      <c r="E1183" s="209" t="s">
        <v>176</v>
      </c>
      <c r="F1183" s="113"/>
      <c r="G1183" s="615"/>
      <c r="H1183" s="113"/>
      <c r="I1183" s="33"/>
      <c r="J1183" s="33"/>
      <c r="K1183" s="33"/>
      <c r="L1183" s="33"/>
      <c r="M1183" s="33"/>
      <c r="N1183" s="34"/>
      <c r="O1183" s="34"/>
      <c r="P1183" s="34"/>
      <c r="Q1183" s="32"/>
      <c r="R1183" s="7"/>
      <c r="S1183" s="7"/>
      <c r="T1183" s="7"/>
      <c r="U1183" s="7"/>
    </row>
    <row r="1184" spans="1:21">
      <c r="A1184" s="109"/>
      <c r="B1184" s="109"/>
      <c r="C1184" s="109"/>
      <c r="D1184" s="108"/>
      <c r="E1184" s="209" t="s">
        <v>64</v>
      </c>
      <c r="F1184" s="113"/>
      <c r="G1184" s="615"/>
      <c r="H1184" s="113"/>
      <c r="I1184" s="33"/>
      <c r="J1184" s="33"/>
      <c r="K1184" s="33"/>
      <c r="L1184" s="33"/>
      <c r="M1184" s="33"/>
      <c r="N1184" s="34"/>
      <c r="O1184" s="34"/>
      <c r="P1184" s="34"/>
      <c r="Q1184" s="32"/>
      <c r="R1184" s="7"/>
      <c r="S1184" s="7"/>
      <c r="T1184" s="7"/>
      <c r="U1184" s="7"/>
    </row>
    <row r="1185" spans="1:21">
      <c r="A1185" s="109"/>
      <c r="B1185" s="109"/>
      <c r="C1185" s="109"/>
      <c r="D1185" s="108"/>
      <c r="E1185" s="209" t="s">
        <v>62</v>
      </c>
      <c r="F1185" s="113"/>
      <c r="G1185" s="615"/>
      <c r="H1185" s="113"/>
      <c r="I1185" s="33"/>
      <c r="J1185" s="33"/>
      <c r="K1185" s="33"/>
      <c r="L1185" s="33"/>
      <c r="M1185" s="33"/>
      <c r="N1185" s="34"/>
      <c r="O1185" s="34"/>
      <c r="P1185" s="34"/>
      <c r="Q1185" s="32"/>
      <c r="R1185" s="7"/>
      <c r="S1185" s="7"/>
      <c r="T1185" s="7"/>
      <c r="U1185" s="7"/>
    </row>
    <row r="1186" spans="1:21">
      <c r="A1186" s="109"/>
      <c r="B1186" s="109"/>
      <c r="C1186" s="109"/>
      <c r="D1186" s="108"/>
      <c r="E1186" s="209" t="s">
        <v>61</v>
      </c>
      <c r="F1186" s="113"/>
      <c r="G1186" s="615"/>
      <c r="H1186" s="113"/>
      <c r="I1186" s="33"/>
      <c r="J1186" s="33"/>
      <c r="K1186" s="33"/>
      <c r="L1186" s="33"/>
      <c r="M1186" s="33"/>
      <c r="N1186" s="34"/>
      <c r="O1186" s="34"/>
      <c r="P1186" s="34"/>
      <c r="Q1186" s="32"/>
      <c r="R1186" s="7"/>
      <c r="S1186" s="7"/>
      <c r="T1186" s="7"/>
      <c r="U1186" s="7"/>
    </row>
    <row r="1187" spans="1:21">
      <c r="A1187" s="109"/>
      <c r="B1187" s="109"/>
      <c r="C1187" s="109"/>
      <c r="D1187" s="108"/>
      <c r="E1187" s="209" t="s">
        <v>77</v>
      </c>
      <c r="F1187" s="113"/>
      <c r="G1187" s="615"/>
      <c r="H1187" s="113"/>
      <c r="I1187" s="33"/>
      <c r="J1187" s="33"/>
      <c r="K1187" s="33"/>
      <c r="L1187" s="33"/>
      <c r="M1187" s="33"/>
      <c r="N1187" s="34"/>
      <c r="O1187" s="34"/>
      <c r="P1187" s="34"/>
      <c r="Q1187" s="32"/>
      <c r="R1187" s="7"/>
      <c r="S1187" s="7"/>
      <c r="T1187" s="7"/>
      <c r="U1187" s="7"/>
    </row>
    <row r="1188" spans="1:21">
      <c r="A1188" s="8" t="s">
        <v>25</v>
      </c>
      <c r="B1188" s="8" t="s">
        <v>579</v>
      </c>
      <c r="C1188" s="8" t="s">
        <v>581</v>
      </c>
      <c r="D1188" s="31" t="s">
        <v>489</v>
      </c>
      <c r="E1188" s="210" t="s">
        <v>490</v>
      </c>
      <c r="F1188" s="34"/>
      <c r="G1188" s="114"/>
      <c r="H1188" s="34"/>
      <c r="I1188" s="33" t="s">
        <v>83</v>
      </c>
      <c r="J1188" s="33">
        <v>3</v>
      </c>
      <c r="K1188" s="33">
        <v>2</v>
      </c>
      <c r="L1188" s="33">
        <v>3</v>
      </c>
      <c r="M1188" s="33">
        <v>5</v>
      </c>
      <c r="N1188" s="34" t="s">
        <v>80</v>
      </c>
      <c r="O1188" s="34">
        <v>29</v>
      </c>
      <c r="P1188" s="34" t="s">
        <v>87</v>
      </c>
      <c r="Q1188" s="12">
        <f>O1188*J1188</f>
        <v>87</v>
      </c>
      <c r="R1188" s="13">
        <f>Q1188/18</f>
        <v>4.833333333333333</v>
      </c>
      <c r="S1188" s="14">
        <f>R1188</f>
        <v>4.833333333333333</v>
      </c>
      <c r="T1188" s="13">
        <v>0</v>
      </c>
      <c r="U1188" s="13">
        <f>S1188+T1188</f>
        <v>4.833333333333333</v>
      </c>
    </row>
    <row r="1189" spans="1:21">
      <c r="A1189" s="7"/>
      <c r="B1189" s="7"/>
      <c r="C1189" s="7"/>
      <c r="D1189" s="31"/>
      <c r="E1189" s="210" t="s">
        <v>77</v>
      </c>
      <c r="F1189" s="113">
        <v>100</v>
      </c>
      <c r="G1189" s="97">
        <v>1.5</v>
      </c>
      <c r="H1189" s="120">
        <f>SUM(G1189*F1189)/100</f>
        <v>1.5</v>
      </c>
      <c r="I1189" s="33"/>
      <c r="J1189" s="33"/>
      <c r="K1189" s="33"/>
      <c r="L1189" s="33"/>
      <c r="M1189" s="33"/>
      <c r="N1189" s="34"/>
      <c r="O1189" s="34"/>
      <c r="P1189" s="34"/>
      <c r="Q1189" s="32"/>
      <c r="R1189" s="7"/>
      <c r="S1189" s="7"/>
      <c r="T1189" s="7"/>
      <c r="U1189" s="7"/>
    </row>
    <row r="1190" spans="1:21">
      <c r="A1190" s="8" t="s">
        <v>25</v>
      </c>
      <c r="B1190" s="8" t="s">
        <v>579</v>
      </c>
      <c r="C1190" s="8" t="s">
        <v>581</v>
      </c>
      <c r="D1190" s="31" t="s">
        <v>491</v>
      </c>
      <c r="E1190" s="265" t="s">
        <v>357</v>
      </c>
      <c r="F1190" s="34"/>
      <c r="G1190" s="114"/>
      <c r="H1190" s="34"/>
      <c r="I1190" s="33" t="s">
        <v>83</v>
      </c>
      <c r="J1190" s="33">
        <v>3</v>
      </c>
      <c r="K1190" s="33">
        <v>2</v>
      </c>
      <c r="L1190" s="33">
        <v>3</v>
      </c>
      <c r="M1190" s="33">
        <v>5</v>
      </c>
      <c r="N1190" s="34" t="s">
        <v>80</v>
      </c>
      <c r="O1190" s="34">
        <v>36</v>
      </c>
      <c r="P1190" s="34" t="s">
        <v>87</v>
      </c>
      <c r="Q1190" s="12">
        <f>O1190*J1190</f>
        <v>108</v>
      </c>
      <c r="R1190" s="13">
        <f>Q1190/18</f>
        <v>6</v>
      </c>
      <c r="S1190" s="14">
        <f>R1190</f>
        <v>6</v>
      </c>
      <c r="T1190" s="13">
        <v>0</v>
      </c>
      <c r="U1190" s="13">
        <f>S1190+T1190</f>
        <v>6</v>
      </c>
    </row>
    <row r="1191" spans="1:21">
      <c r="A1191" s="7"/>
      <c r="B1191" s="7"/>
      <c r="C1191" s="7"/>
      <c r="D1191" s="31"/>
      <c r="E1191" s="265" t="s">
        <v>249</v>
      </c>
      <c r="F1191" s="120">
        <v>100</v>
      </c>
      <c r="G1191" s="97">
        <v>1.5</v>
      </c>
      <c r="H1191" s="120">
        <f>SUM(G1191*F1191)/100</f>
        <v>1.5</v>
      </c>
      <c r="I1191" s="33"/>
      <c r="J1191" s="33"/>
      <c r="K1191" s="33"/>
      <c r="L1191" s="33"/>
      <c r="M1191" s="33"/>
      <c r="N1191" s="34"/>
      <c r="O1191" s="34"/>
      <c r="P1191" s="34"/>
      <c r="Q1191" s="32"/>
      <c r="R1191" s="7"/>
      <c r="S1191" s="7"/>
      <c r="T1191" s="7"/>
      <c r="U1191" s="7"/>
    </row>
    <row r="1192" spans="1:21">
      <c r="A1192" s="8" t="s">
        <v>25</v>
      </c>
      <c r="B1192" s="8" t="s">
        <v>579</v>
      </c>
      <c r="C1192" s="8" t="s">
        <v>581</v>
      </c>
      <c r="D1192" s="31" t="s">
        <v>492</v>
      </c>
      <c r="E1192" s="265" t="s">
        <v>493</v>
      </c>
      <c r="F1192" s="34"/>
      <c r="G1192" s="114"/>
      <c r="H1192" s="34"/>
      <c r="I1192" s="33" t="s">
        <v>83</v>
      </c>
      <c r="J1192" s="33">
        <v>3</v>
      </c>
      <c r="K1192" s="33">
        <v>2</v>
      </c>
      <c r="L1192" s="33">
        <v>3</v>
      </c>
      <c r="M1192" s="33">
        <v>5</v>
      </c>
      <c r="N1192" s="34" t="s">
        <v>80</v>
      </c>
      <c r="O1192" s="34">
        <v>18</v>
      </c>
      <c r="P1192" s="34" t="s">
        <v>87</v>
      </c>
      <c r="Q1192" s="12">
        <f>O1192*J1192</f>
        <v>54</v>
      </c>
      <c r="R1192" s="13">
        <f>Q1192/18</f>
        <v>3</v>
      </c>
      <c r="S1192" s="14">
        <f>R1192</f>
        <v>3</v>
      </c>
      <c r="T1192" s="13">
        <v>0</v>
      </c>
      <c r="U1192" s="13">
        <f>S1192+T1192</f>
        <v>3</v>
      </c>
    </row>
    <row r="1193" spans="1:21">
      <c r="A1193" s="7"/>
      <c r="B1193" s="7"/>
      <c r="C1193" s="7"/>
      <c r="D1193" s="31"/>
      <c r="E1193" s="265" t="s">
        <v>64</v>
      </c>
      <c r="F1193" s="120">
        <v>100</v>
      </c>
      <c r="G1193" s="97">
        <v>1.5</v>
      </c>
      <c r="H1193" s="120">
        <f>SUM(G1193*F1193)/100</f>
        <v>1.5</v>
      </c>
      <c r="I1193" s="33"/>
      <c r="J1193" s="33"/>
      <c r="K1193" s="33"/>
      <c r="L1193" s="33"/>
      <c r="M1193" s="33"/>
      <c r="N1193" s="34"/>
      <c r="O1193" s="34"/>
      <c r="P1193" s="34"/>
      <c r="Q1193" s="32"/>
      <c r="R1193" s="7"/>
      <c r="S1193" s="7"/>
      <c r="T1193" s="7"/>
      <c r="U1193" s="7"/>
    </row>
    <row r="1194" spans="1:21">
      <c r="A1194" s="8" t="s">
        <v>25</v>
      </c>
      <c r="B1194" s="8" t="s">
        <v>579</v>
      </c>
      <c r="C1194" s="8" t="s">
        <v>581</v>
      </c>
      <c r="D1194" s="31" t="s">
        <v>494</v>
      </c>
      <c r="E1194" s="265" t="s">
        <v>359</v>
      </c>
      <c r="F1194" s="34"/>
      <c r="G1194" s="114"/>
      <c r="H1194" s="34"/>
      <c r="I1194" s="33" t="s">
        <v>83</v>
      </c>
      <c r="J1194" s="33">
        <v>3</v>
      </c>
      <c r="K1194" s="33">
        <v>2</v>
      </c>
      <c r="L1194" s="33">
        <v>3</v>
      </c>
      <c r="M1194" s="33">
        <v>5</v>
      </c>
      <c r="N1194" s="34" t="s">
        <v>80</v>
      </c>
      <c r="O1194" s="34">
        <v>18</v>
      </c>
      <c r="P1194" s="34" t="s">
        <v>87</v>
      </c>
      <c r="Q1194" s="12">
        <f>O1194*J1194</f>
        <v>54</v>
      </c>
      <c r="R1194" s="13">
        <f>Q1194/18</f>
        <v>3</v>
      </c>
      <c r="S1194" s="14">
        <f>R1194</f>
        <v>3</v>
      </c>
      <c r="T1194" s="13">
        <v>0</v>
      </c>
      <c r="U1194" s="13">
        <f>S1194+T1194</f>
        <v>3</v>
      </c>
    </row>
    <row r="1195" spans="1:21">
      <c r="A1195" s="7"/>
      <c r="B1195" s="7"/>
      <c r="C1195" s="7"/>
      <c r="D1195" s="31"/>
      <c r="E1195" s="265" t="s">
        <v>61</v>
      </c>
      <c r="F1195" s="120">
        <v>100</v>
      </c>
      <c r="G1195" s="97">
        <v>1.5</v>
      </c>
      <c r="H1195" s="120">
        <f>SUM(G1195*F1195)/100</f>
        <v>1.5</v>
      </c>
      <c r="I1195" s="33"/>
      <c r="J1195" s="33"/>
      <c r="K1195" s="33"/>
      <c r="L1195" s="33"/>
      <c r="M1195" s="33"/>
      <c r="N1195" s="34"/>
      <c r="O1195" s="34"/>
      <c r="P1195" s="34"/>
      <c r="Q1195" s="32"/>
      <c r="R1195" s="7"/>
      <c r="S1195" s="7"/>
      <c r="T1195" s="7"/>
      <c r="U1195" s="7"/>
    </row>
    <row r="1196" spans="1:21">
      <c r="A1196" s="8" t="s">
        <v>25</v>
      </c>
      <c r="B1196" s="8" t="s">
        <v>579</v>
      </c>
      <c r="C1196" s="8" t="s">
        <v>581</v>
      </c>
      <c r="D1196" s="31" t="s">
        <v>495</v>
      </c>
      <c r="E1196" s="210" t="s">
        <v>496</v>
      </c>
      <c r="F1196" s="34"/>
      <c r="G1196" s="114"/>
      <c r="H1196" s="34"/>
      <c r="I1196" s="33" t="s">
        <v>83</v>
      </c>
      <c r="J1196" s="33">
        <v>3</v>
      </c>
      <c r="K1196" s="33">
        <v>2</v>
      </c>
      <c r="L1196" s="33">
        <v>3</v>
      </c>
      <c r="M1196" s="33">
        <v>5</v>
      </c>
      <c r="N1196" s="34" t="s">
        <v>80</v>
      </c>
      <c r="O1196" s="34">
        <v>29</v>
      </c>
      <c r="P1196" s="34" t="s">
        <v>87</v>
      </c>
      <c r="Q1196" s="12">
        <f>O1196*J1196</f>
        <v>87</v>
      </c>
      <c r="R1196" s="13">
        <f>Q1196/18</f>
        <v>4.833333333333333</v>
      </c>
      <c r="S1196" s="14">
        <f>R1196</f>
        <v>4.833333333333333</v>
      </c>
      <c r="T1196" s="13">
        <v>0</v>
      </c>
      <c r="U1196" s="13">
        <f>S1196+T1196</f>
        <v>4.833333333333333</v>
      </c>
    </row>
    <row r="1197" spans="1:21">
      <c r="A1197" s="7"/>
      <c r="B1197" s="7"/>
      <c r="C1197" s="7"/>
      <c r="D1197" s="31"/>
      <c r="E1197" s="210" t="s">
        <v>62</v>
      </c>
      <c r="F1197" s="120">
        <v>100</v>
      </c>
      <c r="G1197" s="97">
        <v>1.5</v>
      </c>
      <c r="H1197" s="120">
        <f>SUM(G1197*F1197)/100</f>
        <v>1.5</v>
      </c>
      <c r="I1197" s="33"/>
      <c r="J1197" s="33"/>
      <c r="K1197" s="33"/>
      <c r="L1197" s="33"/>
      <c r="M1197" s="33"/>
      <c r="N1197" s="34"/>
      <c r="O1197" s="34"/>
      <c r="P1197" s="34"/>
      <c r="Q1197" s="32"/>
      <c r="R1197" s="7"/>
      <c r="S1197" s="7"/>
      <c r="T1197" s="7"/>
      <c r="U1197" s="7"/>
    </row>
    <row r="1198" spans="1:21">
      <c r="A1198" s="8" t="s">
        <v>25</v>
      </c>
      <c r="B1198" s="8" t="s">
        <v>579</v>
      </c>
      <c r="C1198" s="8" t="s">
        <v>581</v>
      </c>
      <c r="D1198" s="31" t="s">
        <v>497</v>
      </c>
      <c r="E1198" s="264" t="s">
        <v>498</v>
      </c>
      <c r="F1198" s="34"/>
      <c r="G1198" s="114"/>
      <c r="H1198" s="34"/>
      <c r="I1198" s="33" t="s">
        <v>83</v>
      </c>
      <c r="J1198" s="33">
        <v>3</v>
      </c>
      <c r="K1198" s="33">
        <v>2</v>
      </c>
      <c r="L1198" s="33">
        <v>3</v>
      </c>
      <c r="M1198" s="33">
        <v>5</v>
      </c>
      <c r="N1198" s="34" t="s">
        <v>80</v>
      </c>
      <c r="O1198" s="34">
        <v>35</v>
      </c>
      <c r="P1198" s="34" t="s">
        <v>87</v>
      </c>
      <c r="Q1198" s="12">
        <f>O1198*J1198</f>
        <v>105</v>
      </c>
      <c r="R1198" s="13">
        <f>Q1198/18</f>
        <v>5.833333333333333</v>
      </c>
      <c r="S1198" s="14">
        <f>R1198</f>
        <v>5.833333333333333</v>
      </c>
      <c r="T1198" s="13">
        <v>0</v>
      </c>
      <c r="U1198" s="13">
        <f>S1198+T1198</f>
        <v>5.833333333333333</v>
      </c>
    </row>
    <row r="1199" spans="1:21">
      <c r="A1199" s="7"/>
      <c r="B1199" s="7"/>
      <c r="C1199" s="7"/>
      <c r="D1199" s="31"/>
      <c r="E1199" s="264" t="s">
        <v>249</v>
      </c>
      <c r="F1199" s="120">
        <v>100</v>
      </c>
      <c r="G1199" s="97">
        <v>1.5</v>
      </c>
      <c r="H1199" s="120">
        <f>SUM(G1199*F1199)/100</f>
        <v>1.5</v>
      </c>
      <c r="I1199" s="33"/>
      <c r="J1199" s="33"/>
      <c r="K1199" s="33"/>
      <c r="L1199" s="33"/>
      <c r="M1199" s="33"/>
      <c r="N1199" s="34"/>
      <c r="O1199" s="34"/>
      <c r="P1199" s="34"/>
      <c r="Q1199" s="32"/>
      <c r="R1199" s="7"/>
      <c r="S1199" s="7"/>
      <c r="T1199" s="7"/>
      <c r="U1199" s="7"/>
    </row>
    <row r="1200" spans="1:21">
      <c r="A1200" s="8" t="s">
        <v>25</v>
      </c>
      <c r="B1200" s="8" t="s">
        <v>579</v>
      </c>
      <c r="C1200" s="8" t="s">
        <v>581</v>
      </c>
      <c r="D1200" s="31" t="s">
        <v>499</v>
      </c>
      <c r="E1200" s="265" t="s">
        <v>500</v>
      </c>
      <c r="F1200" s="34"/>
      <c r="G1200" s="114"/>
      <c r="H1200" s="34"/>
      <c r="I1200" s="33" t="s">
        <v>23</v>
      </c>
      <c r="J1200" s="33">
        <v>3</v>
      </c>
      <c r="K1200" s="33">
        <v>3</v>
      </c>
      <c r="L1200" s="33">
        <v>0</v>
      </c>
      <c r="M1200" s="33">
        <v>6</v>
      </c>
      <c r="N1200" s="34" t="s">
        <v>80</v>
      </c>
      <c r="O1200" s="34">
        <v>20</v>
      </c>
      <c r="P1200" s="34" t="s">
        <v>87</v>
      </c>
      <c r="Q1200" s="12">
        <f>O1200*J1200</f>
        <v>60</v>
      </c>
      <c r="R1200" s="13">
        <f>Q1200/18</f>
        <v>3.3333333333333335</v>
      </c>
      <c r="S1200" s="14">
        <f>R1200</f>
        <v>3.3333333333333335</v>
      </c>
      <c r="T1200" s="13">
        <v>0</v>
      </c>
      <c r="U1200" s="13">
        <f>S1200+T1200</f>
        <v>3.3333333333333335</v>
      </c>
    </row>
    <row r="1201" spans="1:21">
      <c r="A1201" s="7"/>
      <c r="B1201" s="7"/>
      <c r="C1201" s="7"/>
      <c r="D1201" s="31"/>
      <c r="E1201" s="265" t="s">
        <v>254</v>
      </c>
      <c r="F1201" s="120">
        <v>100</v>
      </c>
      <c r="G1201" s="120">
        <v>1</v>
      </c>
      <c r="H1201" s="120">
        <f>SUM(G1201*F1201)/100</f>
        <v>1</v>
      </c>
      <c r="I1201" s="33"/>
      <c r="J1201" s="33"/>
      <c r="K1201" s="33"/>
      <c r="L1201" s="33"/>
      <c r="M1201" s="33"/>
      <c r="N1201" s="34"/>
      <c r="O1201" s="34"/>
      <c r="P1201" s="34"/>
      <c r="Q1201" s="32"/>
      <c r="R1201" s="7"/>
      <c r="S1201" s="7"/>
      <c r="T1201" s="7"/>
      <c r="U1201" s="7"/>
    </row>
    <row r="1202" spans="1:21">
      <c r="A1202" s="8" t="s">
        <v>25</v>
      </c>
      <c r="B1202" s="8" t="s">
        <v>579</v>
      </c>
      <c r="C1202" s="8" t="s">
        <v>581</v>
      </c>
      <c r="D1202" s="31" t="s">
        <v>261</v>
      </c>
      <c r="E1202" s="265" t="s">
        <v>262</v>
      </c>
      <c r="F1202" s="34"/>
      <c r="G1202" s="114"/>
      <c r="H1202" s="34"/>
      <c r="I1202" s="33" t="s">
        <v>23</v>
      </c>
      <c r="J1202" s="33">
        <v>3</v>
      </c>
      <c r="K1202" s="33">
        <v>3</v>
      </c>
      <c r="L1202" s="33">
        <v>0</v>
      </c>
      <c r="M1202" s="33">
        <v>6</v>
      </c>
      <c r="N1202" s="34" t="s">
        <v>80</v>
      </c>
      <c r="O1202" s="34">
        <v>39</v>
      </c>
      <c r="P1202" s="34" t="s">
        <v>87</v>
      </c>
      <c r="Q1202" s="12">
        <f>O1202*J1202</f>
        <v>117</v>
      </c>
      <c r="R1202" s="13">
        <f>Q1202/18</f>
        <v>6.5</v>
      </c>
      <c r="S1202" s="14">
        <f>R1202</f>
        <v>6.5</v>
      </c>
      <c r="T1202" s="13">
        <v>0</v>
      </c>
      <c r="U1202" s="13">
        <f>S1202+T1202</f>
        <v>6.5</v>
      </c>
    </row>
    <row r="1203" spans="1:21">
      <c r="A1203" s="7"/>
      <c r="B1203" s="7"/>
      <c r="C1203" s="7"/>
      <c r="D1203" s="31"/>
      <c r="E1203" s="265" t="s">
        <v>99</v>
      </c>
      <c r="F1203" s="120">
        <v>100</v>
      </c>
      <c r="G1203" s="120">
        <v>1</v>
      </c>
      <c r="H1203" s="120">
        <f>SUM(G1203*F1203)/100</f>
        <v>1</v>
      </c>
      <c r="I1203" s="33"/>
      <c r="J1203" s="33"/>
      <c r="K1203" s="33"/>
      <c r="L1203" s="33"/>
      <c r="M1203" s="33"/>
      <c r="N1203" s="34"/>
      <c r="O1203" s="34"/>
      <c r="P1203" s="34"/>
      <c r="Q1203" s="32"/>
      <c r="R1203" s="7"/>
      <c r="S1203" s="7"/>
      <c r="T1203" s="7"/>
      <c r="U1203" s="7"/>
    </row>
    <row r="1204" spans="1:21">
      <c r="A1204" s="8" t="s">
        <v>25</v>
      </c>
      <c r="B1204" s="8" t="s">
        <v>579</v>
      </c>
      <c r="C1204" s="8" t="s">
        <v>581</v>
      </c>
      <c r="D1204" s="31" t="s">
        <v>501</v>
      </c>
      <c r="E1204" s="265" t="s">
        <v>502</v>
      </c>
      <c r="F1204" s="34"/>
      <c r="G1204" s="114"/>
      <c r="H1204" s="34"/>
      <c r="I1204" s="33" t="s">
        <v>23</v>
      </c>
      <c r="J1204" s="33">
        <v>3</v>
      </c>
      <c r="K1204" s="33">
        <v>3</v>
      </c>
      <c r="L1204" s="33">
        <v>0</v>
      </c>
      <c r="M1204" s="33">
        <v>6</v>
      </c>
      <c r="N1204" s="34" t="s">
        <v>80</v>
      </c>
      <c r="O1204" s="34">
        <v>20</v>
      </c>
      <c r="P1204" s="34" t="s">
        <v>87</v>
      </c>
      <c r="Q1204" s="12">
        <f>O1204*J1204</f>
        <v>60</v>
      </c>
      <c r="R1204" s="13">
        <f>Q1204/18</f>
        <v>3.3333333333333335</v>
      </c>
      <c r="S1204" s="14">
        <f>R1204</f>
        <v>3.3333333333333335</v>
      </c>
      <c r="T1204" s="13">
        <v>0</v>
      </c>
      <c r="U1204" s="13">
        <f>S1204+T1204</f>
        <v>3.3333333333333335</v>
      </c>
    </row>
    <row r="1205" spans="1:21">
      <c r="A1205" s="7"/>
      <c r="B1205" s="7"/>
      <c r="C1205" s="7"/>
      <c r="D1205" s="31"/>
      <c r="E1205" s="265" t="s">
        <v>254</v>
      </c>
      <c r="F1205" s="120">
        <v>100</v>
      </c>
      <c r="G1205" s="120">
        <v>1</v>
      </c>
      <c r="H1205" s="120">
        <f>SUM(G1205*F1205)/100</f>
        <v>1</v>
      </c>
      <c r="I1205" s="33"/>
      <c r="J1205" s="33"/>
      <c r="K1205" s="33"/>
      <c r="L1205" s="33"/>
      <c r="M1205" s="33"/>
      <c r="N1205" s="34"/>
      <c r="O1205" s="34"/>
      <c r="P1205" s="34"/>
      <c r="Q1205" s="32"/>
      <c r="R1205" s="7"/>
      <c r="S1205" s="7"/>
      <c r="T1205" s="7"/>
      <c r="U1205" s="7"/>
    </row>
    <row r="1206" spans="1:21">
      <c r="A1206" s="8" t="s">
        <v>25</v>
      </c>
      <c r="B1206" s="8" t="s">
        <v>579</v>
      </c>
      <c r="C1206" s="8" t="s">
        <v>581</v>
      </c>
      <c r="D1206" s="31" t="s">
        <v>503</v>
      </c>
      <c r="E1206" s="265" t="s">
        <v>504</v>
      </c>
      <c r="F1206" s="34"/>
      <c r="G1206" s="614">
        <v>1.5</v>
      </c>
      <c r="H1206" s="34"/>
      <c r="I1206" s="33" t="s">
        <v>83</v>
      </c>
      <c r="J1206" s="33">
        <v>3</v>
      </c>
      <c r="K1206" s="33">
        <v>2</v>
      </c>
      <c r="L1206" s="33">
        <v>3</v>
      </c>
      <c r="M1206" s="33">
        <v>5</v>
      </c>
      <c r="N1206" s="34" t="s">
        <v>80</v>
      </c>
      <c r="O1206" s="34">
        <v>20</v>
      </c>
      <c r="P1206" s="34" t="s">
        <v>87</v>
      </c>
      <c r="Q1206" s="12">
        <f>O1206*J1206</f>
        <v>60</v>
      </c>
      <c r="R1206" s="13">
        <f>Q1206/18</f>
        <v>3.3333333333333335</v>
      </c>
      <c r="S1206" s="14">
        <f>R1206</f>
        <v>3.3333333333333335</v>
      </c>
      <c r="T1206" s="13">
        <v>0</v>
      </c>
      <c r="U1206" s="13">
        <f>S1206+T1206</f>
        <v>3.3333333333333335</v>
      </c>
    </row>
    <row r="1207" spans="1:21">
      <c r="A1207" s="7"/>
      <c r="B1207" s="7"/>
      <c r="C1207" s="7"/>
      <c r="D1207" s="31"/>
      <c r="E1207" s="265" t="s">
        <v>99</v>
      </c>
      <c r="F1207" s="113">
        <v>50</v>
      </c>
      <c r="G1207" s="614"/>
      <c r="H1207" s="97">
        <f>SUM(G1206*F1207)/100</f>
        <v>0.75</v>
      </c>
      <c r="I1207" s="33"/>
      <c r="J1207" s="33"/>
      <c r="K1207" s="33"/>
      <c r="L1207" s="33"/>
      <c r="M1207" s="33"/>
      <c r="N1207" s="34"/>
      <c r="O1207" s="34"/>
      <c r="P1207" s="34"/>
      <c r="Q1207" s="32"/>
      <c r="R1207" s="7"/>
      <c r="S1207" s="7"/>
      <c r="T1207" s="7"/>
      <c r="U1207" s="7"/>
    </row>
    <row r="1208" spans="1:21">
      <c r="A1208" s="7"/>
      <c r="B1208" s="7"/>
      <c r="C1208" s="7"/>
      <c r="D1208" s="31"/>
      <c r="E1208" s="210" t="s">
        <v>75</v>
      </c>
      <c r="F1208" s="113">
        <v>50</v>
      </c>
      <c r="G1208" s="614"/>
      <c r="H1208" s="97">
        <f>SUM(G1206*F1208)/100</f>
        <v>0.75</v>
      </c>
      <c r="I1208" s="33"/>
      <c r="J1208" s="33"/>
      <c r="K1208" s="33"/>
      <c r="L1208" s="33"/>
      <c r="M1208" s="33"/>
      <c r="N1208" s="34"/>
      <c r="O1208" s="34"/>
      <c r="P1208" s="34"/>
      <c r="Q1208" s="32"/>
      <c r="R1208" s="7"/>
      <c r="S1208" s="7"/>
      <c r="T1208" s="7"/>
      <c r="U1208" s="7"/>
    </row>
    <row r="1209" spans="1:21">
      <c r="A1209" s="8" t="s">
        <v>25</v>
      </c>
      <c r="B1209" s="8" t="s">
        <v>579</v>
      </c>
      <c r="C1209" s="8" t="s">
        <v>581</v>
      </c>
      <c r="D1209" s="31" t="s">
        <v>505</v>
      </c>
      <c r="E1209" s="265" t="s">
        <v>506</v>
      </c>
      <c r="F1209" s="34"/>
      <c r="G1209" s="615">
        <v>1</v>
      </c>
      <c r="H1209" s="34"/>
      <c r="I1209" s="33" t="s">
        <v>23</v>
      </c>
      <c r="J1209" s="33">
        <v>3</v>
      </c>
      <c r="K1209" s="33">
        <v>3</v>
      </c>
      <c r="L1209" s="33">
        <v>0</v>
      </c>
      <c r="M1209" s="33">
        <v>6</v>
      </c>
      <c r="N1209" s="34" t="s">
        <v>80</v>
      </c>
      <c r="O1209" s="34">
        <v>20</v>
      </c>
      <c r="P1209" s="34" t="s">
        <v>87</v>
      </c>
      <c r="Q1209" s="12">
        <f>O1209*J1209</f>
        <v>60</v>
      </c>
      <c r="R1209" s="13">
        <f>Q1209/18</f>
        <v>3.3333333333333335</v>
      </c>
      <c r="S1209" s="14">
        <f>R1209</f>
        <v>3.3333333333333335</v>
      </c>
      <c r="T1209" s="13">
        <v>0</v>
      </c>
      <c r="U1209" s="13">
        <f>S1209+T1209</f>
        <v>3.3333333333333335</v>
      </c>
    </row>
    <row r="1210" spans="1:21">
      <c r="A1210" s="7"/>
      <c r="B1210" s="7"/>
      <c r="C1210" s="7"/>
      <c r="D1210" s="31"/>
      <c r="E1210" s="265" t="s">
        <v>99</v>
      </c>
      <c r="F1210" s="113">
        <v>50</v>
      </c>
      <c r="G1210" s="615"/>
      <c r="H1210" s="97">
        <f>SUM(G1209*F1210)/100</f>
        <v>0.5</v>
      </c>
      <c r="I1210" s="33"/>
      <c r="J1210" s="33"/>
      <c r="K1210" s="33"/>
      <c r="L1210" s="33"/>
      <c r="M1210" s="33"/>
      <c r="N1210" s="34"/>
      <c r="O1210" s="34"/>
      <c r="P1210" s="34"/>
      <c r="Q1210" s="32"/>
      <c r="R1210" s="7"/>
      <c r="S1210" s="7"/>
      <c r="T1210" s="7"/>
      <c r="U1210" s="7"/>
    </row>
    <row r="1211" spans="1:21">
      <c r="A1211" s="7"/>
      <c r="B1211" s="7"/>
      <c r="C1211" s="7"/>
      <c r="D1211" s="31"/>
      <c r="E1211" s="280" t="s">
        <v>507</v>
      </c>
      <c r="F1211" s="113">
        <v>50</v>
      </c>
      <c r="G1211" s="615"/>
      <c r="H1211" s="97">
        <f>SUM(G1209*F1211)/100</f>
        <v>0.5</v>
      </c>
      <c r="I1211" s="33"/>
      <c r="J1211" s="33"/>
      <c r="K1211" s="33"/>
      <c r="L1211" s="33"/>
      <c r="M1211" s="33"/>
      <c r="N1211" s="34"/>
      <c r="O1211" s="34"/>
      <c r="P1211" s="34"/>
      <c r="Q1211" s="32"/>
      <c r="R1211" s="7"/>
      <c r="S1211" s="7"/>
      <c r="T1211" s="7"/>
      <c r="U1211" s="7"/>
    </row>
    <row r="1212" spans="1:21">
      <c r="A1212" s="105" t="s">
        <v>25</v>
      </c>
      <c r="B1212" s="105" t="s">
        <v>579</v>
      </c>
      <c r="C1212" s="105" t="s">
        <v>581</v>
      </c>
      <c r="D1212" s="106" t="s">
        <v>508</v>
      </c>
      <c r="E1212" s="262" t="s">
        <v>509</v>
      </c>
      <c r="F1212" s="34"/>
      <c r="G1212" s="615">
        <v>1</v>
      </c>
      <c r="H1212" s="34"/>
      <c r="I1212" s="33" t="s">
        <v>221</v>
      </c>
      <c r="J1212" s="33">
        <v>3</v>
      </c>
      <c r="K1212" s="33">
        <v>0</v>
      </c>
      <c r="L1212" s="33">
        <v>9</v>
      </c>
      <c r="M1212" s="33">
        <v>0</v>
      </c>
      <c r="N1212" s="34" t="s">
        <v>80</v>
      </c>
      <c r="O1212" s="34">
        <v>2</v>
      </c>
      <c r="P1212" s="34" t="s">
        <v>87</v>
      </c>
      <c r="Q1212" s="12">
        <f>O1212*J1212</f>
        <v>6</v>
      </c>
      <c r="R1212" s="13">
        <f>Q1212/18</f>
        <v>0.33333333333333331</v>
      </c>
      <c r="S1212" s="14">
        <f>R1212</f>
        <v>0.33333333333333331</v>
      </c>
      <c r="T1212" s="13">
        <v>0</v>
      </c>
      <c r="U1212" s="13">
        <f>S1212+T1212</f>
        <v>0.33333333333333331</v>
      </c>
    </row>
    <row r="1213" spans="1:21">
      <c r="A1213" s="104"/>
      <c r="B1213" s="104"/>
      <c r="C1213" s="104"/>
      <c r="D1213" s="106"/>
      <c r="E1213" s="262" t="s">
        <v>99</v>
      </c>
      <c r="F1213" s="113">
        <v>50</v>
      </c>
      <c r="G1213" s="615"/>
      <c r="H1213" s="97">
        <f>SUM(G1212*F1213)/100</f>
        <v>0.5</v>
      </c>
      <c r="I1213" s="33"/>
      <c r="J1213" s="33"/>
      <c r="K1213" s="33"/>
      <c r="L1213" s="33"/>
      <c r="M1213" s="33"/>
      <c r="N1213" s="34"/>
      <c r="O1213" s="34"/>
      <c r="P1213" s="34"/>
      <c r="Q1213" s="32"/>
      <c r="R1213" s="7"/>
      <c r="S1213" s="7"/>
      <c r="T1213" s="7"/>
      <c r="U1213" s="7"/>
    </row>
    <row r="1214" spans="1:21">
      <c r="A1214" s="105" t="s">
        <v>25</v>
      </c>
      <c r="B1214" s="105" t="s">
        <v>579</v>
      </c>
      <c r="C1214" s="105" t="s">
        <v>581</v>
      </c>
      <c r="D1214" s="106" t="s">
        <v>508</v>
      </c>
      <c r="E1214" s="262" t="s">
        <v>509</v>
      </c>
      <c r="F1214" s="34"/>
      <c r="G1214" s="615"/>
      <c r="H1214" s="97"/>
      <c r="I1214" s="33" t="s">
        <v>221</v>
      </c>
      <c r="J1214" s="33">
        <v>3</v>
      </c>
      <c r="K1214" s="33">
        <v>0</v>
      </c>
      <c r="L1214" s="33">
        <v>9</v>
      </c>
      <c r="M1214" s="33">
        <v>0</v>
      </c>
      <c r="N1214" s="34" t="s">
        <v>43</v>
      </c>
      <c r="O1214" s="34">
        <v>5</v>
      </c>
      <c r="P1214" s="34" t="s">
        <v>87</v>
      </c>
      <c r="Q1214" s="12">
        <f>O1214*J1214</f>
        <v>15</v>
      </c>
      <c r="R1214" s="13">
        <f>Q1214/18</f>
        <v>0.83333333333333337</v>
      </c>
      <c r="S1214" s="14">
        <f>R1214</f>
        <v>0.83333333333333337</v>
      </c>
      <c r="T1214" s="13">
        <v>0</v>
      </c>
      <c r="U1214" s="13">
        <f>S1214+T1214</f>
        <v>0.83333333333333337</v>
      </c>
    </row>
    <row r="1215" spans="1:21">
      <c r="A1215" s="104"/>
      <c r="B1215" s="104"/>
      <c r="C1215" s="104"/>
      <c r="D1215" s="106"/>
      <c r="E1215" s="262" t="s">
        <v>254</v>
      </c>
      <c r="F1215" s="113">
        <v>50</v>
      </c>
      <c r="G1215" s="615"/>
      <c r="H1215" s="249">
        <f>SUM(G1212*F1215)/100</f>
        <v>0.5</v>
      </c>
      <c r="I1215" s="33"/>
      <c r="J1215" s="33"/>
      <c r="K1215" s="33"/>
      <c r="L1215" s="33"/>
      <c r="M1215" s="33"/>
      <c r="N1215" s="34"/>
      <c r="O1215" s="34"/>
      <c r="P1215" s="34"/>
      <c r="Q1215" s="32"/>
      <c r="R1215" s="7"/>
      <c r="S1215" s="7"/>
      <c r="T1215" s="7"/>
      <c r="U1215" s="7"/>
    </row>
    <row r="1216" spans="1:21">
      <c r="A1216" s="8" t="s">
        <v>25</v>
      </c>
      <c r="B1216" s="8" t="s">
        <v>579</v>
      </c>
      <c r="C1216" s="8" t="s">
        <v>581</v>
      </c>
      <c r="D1216" s="285" t="s">
        <v>510</v>
      </c>
      <c r="E1216" s="280" t="s">
        <v>511</v>
      </c>
      <c r="F1216" s="34"/>
      <c r="G1216" s="114"/>
      <c r="H1216" s="34"/>
      <c r="I1216" s="33" t="s">
        <v>83</v>
      </c>
      <c r="J1216" s="33">
        <v>3</v>
      </c>
      <c r="K1216" s="33">
        <v>2</v>
      </c>
      <c r="L1216" s="33">
        <v>3</v>
      </c>
      <c r="M1216" s="33">
        <v>5</v>
      </c>
      <c r="N1216" s="34" t="s">
        <v>80</v>
      </c>
      <c r="O1216" s="34">
        <v>28</v>
      </c>
      <c r="P1216" s="34" t="s">
        <v>87</v>
      </c>
      <c r="Q1216" s="12">
        <f>O1216*J1216</f>
        <v>84</v>
      </c>
      <c r="R1216" s="13">
        <f>Q1216/18</f>
        <v>4.666666666666667</v>
      </c>
      <c r="S1216" s="14">
        <f>R1216</f>
        <v>4.666666666666667</v>
      </c>
      <c r="T1216" s="13">
        <v>0</v>
      </c>
      <c r="U1216" s="13">
        <f>S1216+T1216</f>
        <v>4.666666666666667</v>
      </c>
    </row>
    <row r="1217" spans="1:21">
      <c r="A1217" s="7"/>
      <c r="B1217" s="7"/>
      <c r="C1217" s="7"/>
      <c r="D1217" s="285"/>
      <c r="E1217" s="280" t="s">
        <v>277</v>
      </c>
      <c r="F1217" s="120">
        <v>100</v>
      </c>
      <c r="G1217" s="97">
        <v>1.5</v>
      </c>
      <c r="H1217" s="120">
        <f>SUM(G1217*F1217)/100</f>
        <v>1.5</v>
      </c>
      <c r="I1217" s="33"/>
      <c r="J1217" s="33"/>
      <c r="K1217" s="33"/>
      <c r="L1217" s="33"/>
      <c r="M1217" s="33"/>
      <c r="N1217" s="34"/>
      <c r="O1217" s="34"/>
      <c r="P1217" s="34"/>
      <c r="Q1217" s="32"/>
      <c r="R1217" s="7"/>
      <c r="S1217" s="7"/>
      <c r="T1217" s="7"/>
      <c r="U1217" s="7"/>
    </row>
    <row r="1218" spans="1:21">
      <c r="A1218" s="8" t="s">
        <v>25</v>
      </c>
      <c r="B1218" s="8" t="s">
        <v>579</v>
      </c>
      <c r="C1218" s="8" t="s">
        <v>581</v>
      </c>
      <c r="D1218" s="31" t="s">
        <v>512</v>
      </c>
      <c r="E1218" s="265" t="s">
        <v>513</v>
      </c>
      <c r="F1218" s="34"/>
      <c r="G1218" s="114"/>
      <c r="H1218" s="34"/>
      <c r="I1218" s="33" t="s">
        <v>83</v>
      </c>
      <c r="J1218" s="33">
        <v>3</v>
      </c>
      <c r="K1218" s="33">
        <v>2</v>
      </c>
      <c r="L1218" s="33">
        <v>3</v>
      </c>
      <c r="M1218" s="33">
        <v>5</v>
      </c>
      <c r="N1218" s="34" t="s">
        <v>80</v>
      </c>
      <c r="O1218" s="34">
        <v>18</v>
      </c>
      <c r="P1218" s="34" t="s">
        <v>87</v>
      </c>
      <c r="Q1218" s="12">
        <f>O1218*J1218</f>
        <v>54</v>
      </c>
      <c r="R1218" s="13">
        <f>Q1218/18</f>
        <v>3</v>
      </c>
      <c r="S1218" s="14">
        <f>R1218</f>
        <v>3</v>
      </c>
      <c r="T1218" s="13">
        <v>0</v>
      </c>
      <c r="U1218" s="13">
        <f>S1218+T1218</f>
        <v>3</v>
      </c>
    </row>
    <row r="1219" spans="1:21">
      <c r="A1219" s="7"/>
      <c r="B1219" s="7"/>
      <c r="C1219" s="7"/>
      <c r="D1219" s="31"/>
      <c r="E1219" s="265" t="s">
        <v>46</v>
      </c>
      <c r="F1219" s="120">
        <v>100</v>
      </c>
      <c r="G1219" s="97">
        <v>1.5</v>
      </c>
      <c r="H1219" s="120">
        <f>SUM(G1219*F1219)/100</f>
        <v>1.5</v>
      </c>
      <c r="I1219" s="33"/>
      <c r="J1219" s="33"/>
      <c r="K1219" s="33"/>
      <c r="L1219" s="33"/>
      <c r="M1219" s="33"/>
      <c r="N1219" s="34"/>
      <c r="O1219" s="34"/>
      <c r="P1219" s="34"/>
      <c r="Q1219" s="32"/>
      <c r="R1219" s="7"/>
      <c r="S1219" s="7"/>
      <c r="T1219" s="7"/>
      <c r="U1219" s="7"/>
    </row>
    <row r="1220" spans="1:21">
      <c r="A1220" s="8" t="s">
        <v>25</v>
      </c>
      <c r="B1220" s="8" t="s">
        <v>579</v>
      </c>
      <c r="C1220" s="8" t="s">
        <v>581</v>
      </c>
      <c r="D1220" s="31" t="s">
        <v>514</v>
      </c>
      <c r="E1220" s="210" t="s">
        <v>515</v>
      </c>
      <c r="F1220" s="34"/>
      <c r="G1220" s="615">
        <v>1.5</v>
      </c>
      <c r="H1220" s="34"/>
      <c r="I1220" s="33" t="s">
        <v>83</v>
      </c>
      <c r="J1220" s="33">
        <v>3</v>
      </c>
      <c r="K1220" s="33">
        <v>2</v>
      </c>
      <c r="L1220" s="33">
        <v>3</v>
      </c>
      <c r="M1220" s="33">
        <v>5</v>
      </c>
      <c r="N1220" s="34" t="s">
        <v>80</v>
      </c>
      <c r="O1220" s="34">
        <v>18</v>
      </c>
      <c r="P1220" s="34" t="s">
        <v>87</v>
      </c>
      <c r="Q1220" s="12">
        <f>O1220*J1220</f>
        <v>54</v>
      </c>
      <c r="R1220" s="13">
        <f>Q1220/18</f>
        <v>3</v>
      </c>
      <c r="S1220" s="14">
        <f>R1220</f>
        <v>3</v>
      </c>
      <c r="T1220" s="13">
        <v>0</v>
      </c>
      <c r="U1220" s="13">
        <f>S1220+T1220</f>
        <v>3</v>
      </c>
    </row>
    <row r="1221" spans="1:21">
      <c r="A1221" s="7"/>
      <c r="B1221" s="7"/>
      <c r="C1221" s="7"/>
      <c r="D1221" s="31"/>
      <c r="E1221" s="210" t="s">
        <v>176</v>
      </c>
      <c r="F1221" s="113">
        <v>50</v>
      </c>
      <c r="G1221" s="615"/>
      <c r="H1221" s="97">
        <f>SUM(G1220*F1221)/100</f>
        <v>0.75</v>
      </c>
      <c r="I1221" s="33"/>
      <c r="J1221" s="33"/>
      <c r="K1221" s="33"/>
      <c r="L1221" s="33"/>
      <c r="M1221" s="33"/>
      <c r="N1221" s="34"/>
      <c r="O1221" s="34"/>
      <c r="P1221" s="34"/>
      <c r="Q1221" s="32"/>
      <c r="R1221" s="7"/>
      <c r="S1221" s="7"/>
      <c r="T1221" s="7"/>
      <c r="U1221" s="7"/>
    </row>
    <row r="1222" spans="1:21">
      <c r="A1222" s="7"/>
      <c r="B1222" s="7"/>
      <c r="C1222" s="7"/>
      <c r="D1222" s="31"/>
      <c r="E1222" s="265" t="s">
        <v>46</v>
      </c>
      <c r="F1222" s="113">
        <v>50</v>
      </c>
      <c r="G1222" s="615"/>
      <c r="H1222" s="97">
        <f>SUM(G1220*F1222)/100</f>
        <v>0.75</v>
      </c>
      <c r="I1222" s="33"/>
      <c r="J1222" s="33"/>
      <c r="K1222" s="33"/>
      <c r="L1222" s="33"/>
      <c r="M1222" s="33"/>
      <c r="N1222" s="34"/>
      <c r="O1222" s="34"/>
      <c r="P1222" s="34"/>
      <c r="Q1222" s="32"/>
      <c r="R1222" s="7"/>
      <c r="S1222" s="7"/>
      <c r="T1222" s="7"/>
      <c r="U1222" s="7"/>
    </row>
    <row r="1223" spans="1:21">
      <c r="A1223" s="8" t="s">
        <v>25</v>
      </c>
      <c r="B1223" s="8" t="s">
        <v>579</v>
      </c>
      <c r="C1223" s="8" t="s">
        <v>581</v>
      </c>
      <c r="D1223" s="31" t="s">
        <v>516</v>
      </c>
      <c r="E1223" s="210" t="s">
        <v>517</v>
      </c>
      <c r="F1223" s="34"/>
      <c r="G1223" s="615">
        <v>1.5</v>
      </c>
      <c r="H1223" s="34"/>
      <c r="I1223" s="33" t="s">
        <v>83</v>
      </c>
      <c r="J1223" s="33">
        <v>3</v>
      </c>
      <c r="K1223" s="33">
        <v>2</v>
      </c>
      <c r="L1223" s="33">
        <v>3</v>
      </c>
      <c r="M1223" s="33">
        <v>5</v>
      </c>
      <c r="N1223" s="34" t="s">
        <v>80</v>
      </c>
      <c r="O1223" s="34">
        <v>28</v>
      </c>
      <c r="P1223" s="34" t="s">
        <v>87</v>
      </c>
      <c r="Q1223" s="12">
        <f>O1223*J1223</f>
        <v>84</v>
      </c>
      <c r="R1223" s="13">
        <f>Q1223/18</f>
        <v>4.666666666666667</v>
      </c>
      <c r="S1223" s="14">
        <f>R1223</f>
        <v>4.666666666666667</v>
      </c>
      <c r="T1223" s="13">
        <v>0</v>
      </c>
      <c r="U1223" s="13">
        <f>S1223+T1223</f>
        <v>4.666666666666667</v>
      </c>
    </row>
    <row r="1224" spans="1:21">
      <c r="A1224" s="7"/>
      <c r="B1224" s="7"/>
      <c r="C1224" s="7"/>
      <c r="D1224" s="31"/>
      <c r="E1224" s="210" t="s">
        <v>45</v>
      </c>
      <c r="F1224" s="113">
        <v>50</v>
      </c>
      <c r="G1224" s="615"/>
      <c r="H1224" s="97">
        <f>SUM(G1223*F1224)/100</f>
        <v>0.75</v>
      </c>
      <c r="I1224" s="33"/>
      <c r="J1224" s="33"/>
      <c r="K1224" s="33"/>
      <c r="L1224" s="33"/>
      <c r="M1224" s="33"/>
      <c r="N1224" s="34"/>
      <c r="O1224" s="34"/>
      <c r="P1224" s="34"/>
      <c r="Q1224" s="32"/>
      <c r="R1224" s="7"/>
      <c r="S1224" s="7"/>
      <c r="T1224" s="7"/>
      <c r="U1224" s="7"/>
    </row>
    <row r="1225" spans="1:21">
      <c r="A1225" s="7"/>
      <c r="B1225" s="7"/>
      <c r="C1225" s="7"/>
      <c r="D1225" s="31"/>
      <c r="E1225" s="210" t="s">
        <v>40</v>
      </c>
      <c r="F1225" s="113">
        <v>50</v>
      </c>
      <c r="G1225" s="615"/>
      <c r="H1225" s="97">
        <f>SUM(G1223*F1225)/100</f>
        <v>0.75</v>
      </c>
      <c r="I1225" s="33"/>
      <c r="J1225" s="33"/>
      <c r="K1225" s="33"/>
      <c r="L1225" s="33"/>
      <c r="M1225" s="33"/>
      <c r="N1225" s="34"/>
      <c r="O1225" s="34"/>
      <c r="P1225" s="34"/>
      <c r="Q1225" s="32"/>
      <c r="R1225" s="7"/>
      <c r="S1225" s="7"/>
      <c r="T1225" s="7"/>
      <c r="U1225" s="7"/>
    </row>
    <row r="1226" spans="1:21">
      <c r="A1226" s="8" t="s">
        <v>25</v>
      </c>
      <c r="B1226" s="8" t="s">
        <v>579</v>
      </c>
      <c r="C1226" s="8" t="s">
        <v>581</v>
      </c>
      <c r="D1226" s="31" t="s">
        <v>275</v>
      </c>
      <c r="E1226" s="265" t="s">
        <v>276</v>
      </c>
      <c r="F1226" s="34"/>
      <c r="G1226" s="615">
        <v>1</v>
      </c>
      <c r="H1226" s="34"/>
      <c r="I1226" s="33" t="s">
        <v>221</v>
      </c>
      <c r="J1226" s="33">
        <v>3</v>
      </c>
      <c r="K1226" s="33">
        <v>0</v>
      </c>
      <c r="L1226" s="33">
        <v>9</v>
      </c>
      <c r="M1226" s="33">
        <v>0</v>
      </c>
      <c r="N1226" s="34" t="s">
        <v>80</v>
      </c>
      <c r="O1226" s="34">
        <v>18</v>
      </c>
      <c r="P1226" s="34" t="s">
        <v>87</v>
      </c>
      <c r="Q1226" s="12">
        <f>O1226*J1226</f>
        <v>54</v>
      </c>
      <c r="R1226" s="13">
        <f>Q1226/18</f>
        <v>3</v>
      </c>
      <c r="S1226" s="14">
        <f>R1226</f>
        <v>3</v>
      </c>
      <c r="T1226" s="13">
        <v>0</v>
      </c>
      <c r="U1226" s="13">
        <f>S1226+T1226</f>
        <v>3</v>
      </c>
    </row>
    <row r="1227" spans="1:21">
      <c r="A1227" s="7"/>
      <c r="B1227" s="7"/>
      <c r="C1227" s="7"/>
      <c r="D1227" s="31"/>
      <c r="E1227" s="210" t="s">
        <v>176</v>
      </c>
      <c r="F1227" s="113">
        <v>12.5</v>
      </c>
      <c r="G1227" s="615"/>
      <c r="H1227" s="97">
        <f>SUM(G1226*F1227)/100</f>
        <v>0.125</v>
      </c>
      <c r="I1227" s="33"/>
      <c r="J1227" s="33"/>
      <c r="K1227" s="33"/>
      <c r="L1227" s="33"/>
      <c r="M1227" s="33"/>
      <c r="N1227" s="34"/>
      <c r="O1227" s="34"/>
      <c r="P1227" s="34"/>
      <c r="Q1227" s="32"/>
      <c r="R1227" s="7"/>
      <c r="S1227" s="7"/>
      <c r="T1227" s="7"/>
      <c r="U1227" s="7"/>
    </row>
    <row r="1228" spans="1:21">
      <c r="A1228" s="7"/>
      <c r="B1228" s="7"/>
      <c r="C1228" s="7"/>
      <c r="D1228" s="31"/>
      <c r="E1228" s="265" t="s">
        <v>46</v>
      </c>
      <c r="F1228" s="120">
        <v>12.5</v>
      </c>
      <c r="G1228" s="615"/>
      <c r="H1228" s="97">
        <f>SUM(G1226*F1228)/100</f>
        <v>0.125</v>
      </c>
      <c r="I1228" s="33"/>
      <c r="J1228" s="33"/>
      <c r="K1228" s="33"/>
      <c r="L1228" s="33"/>
      <c r="M1228" s="33"/>
      <c r="N1228" s="34"/>
      <c r="O1228" s="34"/>
      <c r="P1228" s="34"/>
      <c r="Q1228" s="32"/>
      <c r="R1228" s="7"/>
      <c r="S1228" s="7"/>
      <c r="T1228" s="7"/>
      <c r="U1228" s="7"/>
    </row>
    <row r="1229" spans="1:21">
      <c r="A1229" s="7"/>
      <c r="B1229" s="7"/>
      <c r="C1229" s="7"/>
      <c r="D1229" s="31"/>
      <c r="E1229" s="282" t="s">
        <v>59</v>
      </c>
      <c r="F1229" s="120">
        <v>12.5</v>
      </c>
      <c r="G1229" s="615"/>
      <c r="H1229" s="97">
        <f>SUM(G1226*F1229)/100</f>
        <v>0.125</v>
      </c>
      <c r="I1229" s="33"/>
      <c r="J1229" s="33"/>
      <c r="K1229" s="33"/>
      <c r="L1229" s="33"/>
      <c r="M1229" s="33"/>
      <c r="N1229" s="34"/>
      <c r="O1229" s="34"/>
      <c r="P1229" s="34"/>
      <c r="Q1229" s="32"/>
      <c r="R1229" s="7"/>
      <c r="S1229" s="7"/>
      <c r="T1229" s="7"/>
      <c r="U1229" s="7"/>
    </row>
    <row r="1230" spans="1:21">
      <c r="A1230" s="7"/>
      <c r="B1230" s="7"/>
      <c r="C1230" s="7"/>
      <c r="D1230" s="31"/>
      <c r="E1230" s="264" t="s">
        <v>63</v>
      </c>
      <c r="F1230" s="120">
        <v>12.5</v>
      </c>
      <c r="G1230" s="615"/>
      <c r="H1230" s="97">
        <f>SUM(G1226*F1230)/100</f>
        <v>0.125</v>
      </c>
      <c r="I1230" s="33"/>
      <c r="J1230" s="33"/>
      <c r="K1230" s="33"/>
      <c r="L1230" s="33"/>
      <c r="M1230" s="33"/>
      <c r="N1230" s="34"/>
      <c r="O1230" s="34"/>
      <c r="P1230" s="34"/>
      <c r="Q1230" s="32"/>
      <c r="R1230" s="7"/>
      <c r="S1230" s="7"/>
      <c r="T1230" s="7"/>
      <c r="U1230" s="7"/>
    </row>
    <row r="1231" spans="1:21">
      <c r="A1231" s="7"/>
      <c r="B1231" s="7"/>
      <c r="C1231" s="7"/>
      <c r="D1231" s="31"/>
      <c r="E1231" s="265" t="s">
        <v>61</v>
      </c>
      <c r="F1231" s="120">
        <v>12.5</v>
      </c>
      <c r="G1231" s="615"/>
      <c r="H1231" s="97">
        <f>SUM(G1226*F1231)/100</f>
        <v>0.125</v>
      </c>
      <c r="I1231" s="33"/>
      <c r="J1231" s="33"/>
      <c r="K1231" s="33"/>
      <c r="L1231" s="33"/>
      <c r="M1231" s="33"/>
      <c r="N1231" s="34"/>
      <c r="O1231" s="34"/>
      <c r="P1231" s="34"/>
      <c r="Q1231" s="32"/>
      <c r="R1231" s="7"/>
      <c r="S1231" s="7"/>
      <c r="T1231" s="7"/>
      <c r="U1231" s="7"/>
    </row>
    <row r="1232" spans="1:21">
      <c r="A1232" s="7"/>
      <c r="B1232" s="7"/>
      <c r="C1232" s="7"/>
      <c r="D1232" s="31"/>
      <c r="E1232" s="282" t="s">
        <v>45</v>
      </c>
      <c r="F1232" s="120">
        <v>12.5</v>
      </c>
      <c r="G1232" s="615"/>
      <c r="H1232" s="97">
        <f>SUM(G1226*F1232)/100</f>
        <v>0.125</v>
      </c>
      <c r="I1232" s="33"/>
      <c r="J1232" s="33"/>
      <c r="K1232" s="33"/>
      <c r="L1232" s="33"/>
      <c r="M1232" s="33"/>
      <c r="N1232" s="34"/>
      <c r="O1232" s="34"/>
      <c r="P1232" s="34"/>
      <c r="Q1232" s="32"/>
      <c r="R1232" s="7"/>
      <c r="S1232" s="7"/>
      <c r="T1232" s="7"/>
      <c r="U1232" s="7"/>
    </row>
    <row r="1233" spans="1:21">
      <c r="A1233" s="7"/>
      <c r="B1233" s="7"/>
      <c r="C1233" s="7"/>
      <c r="D1233" s="31"/>
      <c r="E1233" s="280" t="s">
        <v>277</v>
      </c>
      <c r="F1233" s="120">
        <v>12.5</v>
      </c>
      <c r="G1233" s="615"/>
      <c r="H1233" s="97">
        <f>SUM(G1226*F1233)/100</f>
        <v>0.125</v>
      </c>
      <c r="I1233" s="33"/>
      <c r="J1233" s="33"/>
      <c r="K1233" s="33"/>
      <c r="L1233" s="33"/>
      <c r="M1233" s="33"/>
      <c r="N1233" s="34"/>
      <c r="O1233" s="34"/>
      <c r="P1233" s="34"/>
      <c r="Q1233" s="32"/>
      <c r="R1233" s="7"/>
      <c r="S1233" s="7"/>
      <c r="T1233" s="7"/>
      <c r="U1233" s="7"/>
    </row>
    <row r="1234" spans="1:21">
      <c r="A1234" s="7"/>
      <c r="B1234" s="7"/>
      <c r="C1234" s="7"/>
      <c r="D1234" s="31"/>
      <c r="E1234" s="280" t="s">
        <v>265</v>
      </c>
      <c r="F1234" s="120">
        <v>12.5</v>
      </c>
      <c r="G1234" s="615"/>
      <c r="H1234" s="97">
        <f>SUM(G1226*F1234)/100</f>
        <v>0.125</v>
      </c>
      <c r="I1234" s="33"/>
      <c r="J1234" s="33"/>
      <c r="K1234" s="33"/>
      <c r="L1234" s="33"/>
      <c r="M1234" s="33"/>
      <c r="N1234" s="34"/>
      <c r="O1234" s="34"/>
      <c r="P1234" s="34"/>
      <c r="Q1234" s="32"/>
      <c r="R1234" s="7"/>
      <c r="S1234" s="7"/>
      <c r="T1234" s="7"/>
      <c r="U1234" s="7"/>
    </row>
    <row r="1235" spans="1:21">
      <c r="A1235" s="8" t="s">
        <v>25</v>
      </c>
      <c r="B1235" s="8" t="s">
        <v>579</v>
      </c>
      <c r="C1235" s="8" t="s">
        <v>581</v>
      </c>
      <c r="D1235" s="31" t="s">
        <v>278</v>
      </c>
      <c r="E1235" s="265" t="s">
        <v>279</v>
      </c>
      <c r="F1235" s="34"/>
      <c r="G1235" s="615">
        <v>1</v>
      </c>
      <c r="H1235" s="34"/>
      <c r="I1235" s="33" t="s">
        <v>280</v>
      </c>
      <c r="J1235" s="33">
        <v>3</v>
      </c>
      <c r="K1235" s="33">
        <v>0</v>
      </c>
      <c r="L1235" s="33">
        <v>270</v>
      </c>
      <c r="M1235" s="33">
        <v>0</v>
      </c>
      <c r="N1235" s="34" t="s">
        <v>80</v>
      </c>
      <c r="O1235" s="34">
        <v>15</v>
      </c>
      <c r="P1235" s="34" t="s">
        <v>87</v>
      </c>
      <c r="Q1235" s="12">
        <f>O1235*J1235</f>
        <v>45</v>
      </c>
      <c r="R1235" s="13">
        <f>Q1235/18</f>
        <v>2.5</v>
      </c>
      <c r="S1235" s="14">
        <f>R1235</f>
        <v>2.5</v>
      </c>
      <c r="T1235" s="13">
        <v>0</v>
      </c>
      <c r="U1235" s="13">
        <f>S1235+T1235</f>
        <v>2.5</v>
      </c>
    </row>
    <row r="1236" spans="1:21">
      <c r="A1236" s="7"/>
      <c r="B1236" s="7"/>
      <c r="C1236" s="7"/>
      <c r="D1236" s="31"/>
      <c r="E1236" s="210" t="s">
        <v>176</v>
      </c>
      <c r="F1236" s="113">
        <v>50</v>
      </c>
      <c r="G1236" s="615"/>
      <c r="H1236" s="97">
        <f>SUM(G1235*F1236)/100</f>
        <v>0.5</v>
      </c>
      <c r="I1236" s="33"/>
      <c r="J1236" s="33"/>
      <c r="K1236" s="33"/>
      <c r="L1236" s="33"/>
      <c r="M1236" s="33"/>
      <c r="N1236" s="34"/>
      <c r="O1236" s="34"/>
      <c r="P1236" s="34"/>
      <c r="Q1236" s="32"/>
      <c r="R1236" s="7"/>
      <c r="S1236" s="7"/>
      <c r="T1236" s="7"/>
      <c r="U1236" s="7"/>
    </row>
    <row r="1237" spans="1:21">
      <c r="A1237" s="7"/>
      <c r="B1237" s="7"/>
      <c r="C1237" s="7"/>
      <c r="D1237" s="31"/>
      <c r="E1237" s="265" t="s">
        <v>46</v>
      </c>
      <c r="F1237" s="113">
        <v>50</v>
      </c>
      <c r="G1237" s="615"/>
      <c r="H1237" s="97">
        <f>SUM(G1235*F1237)/100</f>
        <v>0.5</v>
      </c>
      <c r="I1237" s="33"/>
      <c r="J1237" s="33"/>
      <c r="K1237" s="33"/>
      <c r="L1237" s="33"/>
      <c r="M1237" s="33"/>
      <c r="N1237" s="34"/>
      <c r="O1237" s="34"/>
      <c r="P1237" s="34"/>
      <c r="Q1237" s="32"/>
      <c r="R1237" s="7"/>
      <c r="S1237" s="7"/>
      <c r="T1237" s="7"/>
      <c r="U1237" s="7"/>
    </row>
    <row r="1238" spans="1:21">
      <c r="A1238" s="8" t="s">
        <v>25</v>
      </c>
      <c r="B1238" s="8" t="s">
        <v>579</v>
      </c>
      <c r="C1238" s="8" t="s">
        <v>581</v>
      </c>
      <c r="D1238" s="31" t="s">
        <v>518</v>
      </c>
      <c r="E1238" s="210" t="s">
        <v>519</v>
      </c>
      <c r="F1238" s="34"/>
      <c r="G1238" s="114"/>
      <c r="H1238" s="34"/>
      <c r="I1238" s="33" t="s">
        <v>23</v>
      </c>
      <c r="J1238" s="33">
        <v>3</v>
      </c>
      <c r="K1238" s="33">
        <v>3</v>
      </c>
      <c r="L1238" s="33">
        <v>0</v>
      </c>
      <c r="M1238" s="33">
        <v>6</v>
      </c>
      <c r="N1238" s="34" t="s">
        <v>80</v>
      </c>
      <c r="O1238" s="34">
        <v>17</v>
      </c>
      <c r="P1238" s="34" t="s">
        <v>87</v>
      </c>
      <c r="Q1238" s="12">
        <f>O1238*J1238</f>
        <v>51</v>
      </c>
      <c r="R1238" s="13">
        <f>Q1238/18</f>
        <v>2.8333333333333335</v>
      </c>
      <c r="S1238" s="14">
        <f>R1238</f>
        <v>2.8333333333333335</v>
      </c>
      <c r="T1238" s="13">
        <v>0</v>
      </c>
      <c r="U1238" s="13">
        <f>S1238+T1238</f>
        <v>2.8333333333333335</v>
      </c>
    </row>
    <row r="1239" spans="1:21">
      <c r="A1239" s="7"/>
      <c r="B1239" s="7"/>
      <c r="C1239" s="7"/>
      <c r="D1239" s="31"/>
      <c r="E1239" s="210" t="s">
        <v>76</v>
      </c>
      <c r="F1239" s="113">
        <v>100</v>
      </c>
      <c r="G1239" s="120">
        <v>1</v>
      </c>
      <c r="H1239" s="120">
        <f>SUM(G1239*F1239)/100</f>
        <v>1</v>
      </c>
      <c r="I1239" s="33"/>
      <c r="J1239" s="33"/>
      <c r="K1239" s="33"/>
      <c r="L1239" s="33"/>
      <c r="M1239" s="33"/>
      <c r="N1239" s="34"/>
      <c r="O1239" s="34"/>
      <c r="P1239" s="34"/>
      <c r="Q1239" s="32"/>
      <c r="R1239" s="7"/>
      <c r="S1239" s="7"/>
      <c r="T1239" s="7"/>
      <c r="U1239" s="7"/>
    </row>
    <row r="1240" spans="1:21">
      <c r="A1240" s="8" t="s">
        <v>25</v>
      </c>
      <c r="B1240" s="8" t="s">
        <v>579</v>
      </c>
      <c r="C1240" s="8" t="s">
        <v>581</v>
      </c>
      <c r="D1240" s="31" t="s">
        <v>520</v>
      </c>
      <c r="E1240" s="210" t="s">
        <v>296</v>
      </c>
      <c r="F1240" s="34"/>
      <c r="G1240" s="114"/>
      <c r="H1240" s="34"/>
      <c r="I1240" s="33" t="s">
        <v>521</v>
      </c>
      <c r="J1240" s="33">
        <v>3</v>
      </c>
      <c r="K1240" s="33">
        <v>0</v>
      </c>
      <c r="L1240" s="33">
        <v>9</v>
      </c>
      <c r="M1240" s="33">
        <v>3</v>
      </c>
      <c r="N1240" s="34" t="s">
        <v>80</v>
      </c>
      <c r="O1240" s="34">
        <v>7</v>
      </c>
      <c r="P1240" s="34" t="s">
        <v>87</v>
      </c>
      <c r="Q1240" s="12">
        <f>O1240*J1240</f>
        <v>21</v>
      </c>
      <c r="R1240" s="13">
        <f>Q1240/18</f>
        <v>1.1666666666666667</v>
      </c>
      <c r="S1240" s="14">
        <f>R1240</f>
        <v>1.1666666666666667</v>
      </c>
      <c r="T1240" s="13">
        <v>0</v>
      </c>
      <c r="U1240" s="13">
        <f>S1240+T1240</f>
        <v>1.1666666666666667</v>
      </c>
    </row>
    <row r="1241" spans="1:21">
      <c r="A1241" s="7"/>
      <c r="B1241" s="7"/>
      <c r="C1241" s="7"/>
      <c r="D1241" s="31"/>
      <c r="E1241" s="210" t="s">
        <v>76</v>
      </c>
      <c r="F1241" s="113">
        <v>100</v>
      </c>
      <c r="G1241" s="120">
        <v>1</v>
      </c>
      <c r="H1241" s="120">
        <f>SUM(G1241*F1241)/100</f>
        <v>1</v>
      </c>
      <c r="I1241" s="33"/>
      <c r="J1241" s="33"/>
      <c r="K1241" s="33"/>
      <c r="L1241" s="33"/>
      <c r="M1241" s="33"/>
      <c r="N1241" s="34"/>
      <c r="O1241" s="34"/>
      <c r="P1241" s="34"/>
      <c r="Q1241" s="32"/>
      <c r="R1241" s="7"/>
      <c r="S1241" s="7"/>
      <c r="T1241" s="7"/>
      <c r="U1241" s="7"/>
    </row>
    <row r="1242" spans="1:21">
      <c r="A1242" s="8" t="s">
        <v>25</v>
      </c>
      <c r="B1242" s="8" t="s">
        <v>579</v>
      </c>
      <c r="C1242" s="8" t="s">
        <v>581</v>
      </c>
      <c r="D1242" s="31" t="s">
        <v>522</v>
      </c>
      <c r="E1242" s="210" t="s">
        <v>293</v>
      </c>
      <c r="F1242" s="34"/>
      <c r="G1242" s="114"/>
      <c r="H1242" s="34"/>
      <c r="I1242" s="33" t="s">
        <v>294</v>
      </c>
      <c r="J1242" s="33">
        <v>1</v>
      </c>
      <c r="K1242" s="33">
        <v>0</v>
      </c>
      <c r="L1242" s="33">
        <v>2</v>
      </c>
      <c r="M1242" s="33">
        <v>1</v>
      </c>
      <c r="N1242" s="34" t="s">
        <v>80</v>
      </c>
      <c r="O1242" s="34">
        <v>20</v>
      </c>
      <c r="P1242" s="34" t="s">
        <v>87</v>
      </c>
      <c r="Q1242" s="12">
        <f>O1242*J1242</f>
        <v>20</v>
      </c>
      <c r="R1242" s="13">
        <f>Q1242/18</f>
        <v>1.1111111111111112</v>
      </c>
      <c r="S1242" s="14">
        <f>R1242</f>
        <v>1.1111111111111112</v>
      </c>
      <c r="T1242" s="13">
        <v>0</v>
      </c>
      <c r="U1242" s="13">
        <f>S1242+T1242</f>
        <v>1.1111111111111112</v>
      </c>
    </row>
    <row r="1243" spans="1:21">
      <c r="A1243" s="7"/>
      <c r="B1243" s="7"/>
      <c r="C1243" s="7"/>
      <c r="D1243" s="31"/>
      <c r="E1243" s="210" t="s">
        <v>76</v>
      </c>
      <c r="F1243" s="113">
        <v>100</v>
      </c>
      <c r="G1243" s="120">
        <v>0.25</v>
      </c>
      <c r="H1243" s="120">
        <f>SUM(G1243*F1243)/100</f>
        <v>0.25</v>
      </c>
      <c r="I1243" s="33"/>
      <c r="J1243" s="33"/>
      <c r="K1243" s="33"/>
      <c r="L1243" s="33"/>
      <c r="M1243" s="33"/>
      <c r="N1243" s="34"/>
      <c r="O1243" s="34"/>
      <c r="P1243" s="34"/>
      <c r="Q1243" s="32"/>
      <c r="R1243" s="7"/>
      <c r="S1243" s="7"/>
      <c r="T1243" s="7"/>
      <c r="U1243" s="7"/>
    </row>
    <row r="1244" spans="1:21">
      <c r="A1244" s="8" t="s">
        <v>25</v>
      </c>
      <c r="B1244" s="8" t="s">
        <v>579</v>
      </c>
      <c r="C1244" s="8" t="s">
        <v>581</v>
      </c>
      <c r="D1244" s="31" t="s">
        <v>523</v>
      </c>
      <c r="E1244" s="210" t="s">
        <v>524</v>
      </c>
      <c r="F1244" s="34"/>
      <c r="G1244" s="114"/>
      <c r="H1244" s="34"/>
      <c r="I1244" s="33" t="s">
        <v>83</v>
      </c>
      <c r="J1244" s="33">
        <v>3</v>
      </c>
      <c r="K1244" s="33">
        <v>2</v>
      </c>
      <c r="L1244" s="33">
        <v>3</v>
      </c>
      <c r="M1244" s="33">
        <v>5</v>
      </c>
      <c r="N1244" s="34" t="s">
        <v>80</v>
      </c>
      <c r="O1244" s="34">
        <v>1</v>
      </c>
      <c r="P1244" s="34" t="s">
        <v>87</v>
      </c>
      <c r="Q1244" s="12">
        <f>O1244*J1244</f>
        <v>3</v>
      </c>
      <c r="R1244" s="13">
        <f>Q1244/18</f>
        <v>0.16666666666666666</v>
      </c>
      <c r="S1244" s="14">
        <f>R1244</f>
        <v>0.16666666666666666</v>
      </c>
      <c r="T1244" s="13">
        <v>0</v>
      </c>
      <c r="U1244" s="13">
        <f>S1244+T1244</f>
        <v>0.16666666666666666</v>
      </c>
    </row>
    <row r="1245" spans="1:21">
      <c r="A1245" s="7"/>
      <c r="B1245" s="7"/>
      <c r="C1245" s="7"/>
      <c r="D1245" s="31"/>
      <c r="E1245" s="210" t="s">
        <v>176</v>
      </c>
      <c r="F1245" s="113">
        <v>100</v>
      </c>
      <c r="G1245" s="97">
        <v>1.5</v>
      </c>
      <c r="H1245" s="120">
        <f>SUM(G1245*F1245)/100</f>
        <v>1.5</v>
      </c>
      <c r="I1245" s="33"/>
      <c r="J1245" s="33"/>
      <c r="K1245" s="33"/>
      <c r="L1245" s="33"/>
      <c r="M1245" s="33"/>
      <c r="N1245" s="34"/>
      <c r="O1245" s="34"/>
      <c r="P1245" s="34"/>
      <c r="Q1245" s="32"/>
      <c r="R1245" s="7"/>
      <c r="S1245" s="7"/>
      <c r="T1245" s="7"/>
      <c r="U1245" s="7"/>
    </row>
    <row r="1246" spans="1:21">
      <c r="A1246" s="8" t="s">
        <v>25</v>
      </c>
      <c r="B1246" s="8" t="s">
        <v>579</v>
      </c>
      <c r="C1246" s="8" t="s">
        <v>581</v>
      </c>
      <c r="D1246" s="31" t="s">
        <v>525</v>
      </c>
      <c r="E1246" s="210" t="s">
        <v>490</v>
      </c>
      <c r="F1246" s="34"/>
      <c r="G1246" s="114"/>
      <c r="H1246" s="34"/>
      <c r="I1246" s="33" t="s">
        <v>83</v>
      </c>
      <c r="J1246" s="33">
        <v>3</v>
      </c>
      <c r="K1246" s="33">
        <v>2</v>
      </c>
      <c r="L1246" s="33">
        <v>3</v>
      </c>
      <c r="M1246" s="33">
        <v>5</v>
      </c>
      <c r="N1246" s="34" t="s">
        <v>80</v>
      </c>
      <c r="O1246" s="34">
        <v>1</v>
      </c>
      <c r="P1246" s="34" t="s">
        <v>87</v>
      </c>
      <c r="Q1246" s="12">
        <f>O1246*J1246</f>
        <v>3</v>
      </c>
      <c r="R1246" s="13">
        <f>Q1246/18</f>
        <v>0.16666666666666666</v>
      </c>
      <c r="S1246" s="14">
        <f>R1246</f>
        <v>0.16666666666666666</v>
      </c>
      <c r="T1246" s="13">
        <v>0</v>
      </c>
      <c r="U1246" s="13">
        <f>S1246+T1246</f>
        <v>0.16666666666666666</v>
      </c>
    </row>
    <row r="1247" spans="1:21">
      <c r="A1247" s="7"/>
      <c r="B1247" s="7"/>
      <c r="C1247" s="7"/>
      <c r="D1247" s="31"/>
      <c r="E1247" s="210" t="s">
        <v>77</v>
      </c>
      <c r="F1247" s="113">
        <v>100</v>
      </c>
      <c r="G1247" s="97">
        <v>1.5</v>
      </c>
      <c r="H1247" s="120">
        <f>SUM(G1247*F1247)/100</f>
        <v>1.5</v>
      </c>
      <c r="I1247" s="33"/>
      <c r="J1247" s="33"/>
      <c r="K1247" s="33"/>
      <c r="L1247" s="33"/>
      <c r="M1247" s="33"/>
      <c r="N1247" s="34"/>
      <c r="O1247" s="34"/>
      <c r="P1247" s="34"/>
      <c r="Q1247" s="32"/>
      <c r="R1247" s="7"/>
      <c r="S1247" s="7"/>
      <c r="T1247" s="7"/>
      <c r="U1247" s="7"/>
    </row>
    <row r="1248" spans="1:21">
      <c r="A1248" s="8" t="s">
        <v>25</v>
      </c>
      <c r="B1248" s="8" t="s">
        <v>579</v>
      </c>
      <c r="C1248" s="8" t="s">
        <v>581</v>
      </c>
      <c r="D1248" s="31" t="s">
        <v>290</v>
      </c>
      <c r="E1248" s="210" t="s">
        <v>291</v>
      </c>
      <c r="F1248" s="34"/>
      <c r="G1248" s="114"/>
      <c r="H1248" s="34"/>
      <c r="I1248" s="33" t="s">
        <v>83</v>
      </c>
      <c r="J1248" s="33">
        <v>3</v>
      </c>
      <c r="K1248" s="33">
        <v>2</v>
      </c>
      <c r="L1248" s="33">
        <v>3</v>
      </c>
      <c r="M1248" s="33">
        <v>5</v>
      </c>
      <c r="N1248" s="34" t="s">
        <v>80</v>
      </c>
      <c r="O1248" s="34">
        <v>1</v>
      </c>
      <c r="P1248" s="34" t="s">
        <v>87</v>
      </c>
      <c r="Q1248" s="12">
        <f>O1248*J1248</f>
        <v>3</v>
      </c>
      <c r="R1248" s="13">
        <f>Q1248/18</f>
        <v>0.16666666666666666</v>
      </c>
      <c r="S1248" s="14">
        <f>R1248</f>
        <v>0.16666666666666666</v>
      </c>
      <c r="T1248" s="13">
        <v>0</v>
      </c>
      <c r="U1248" s="13">
        <f>S1248+T1248</f>
        <v>0.16666666666666666</v>
      </c>
    </row>
    <row r="1249" spans="1:21">
      <c r="A1249" s="7"/>
      <c r="B1249" s="7"/>
      <c r="C1249" s="7"/>
      <c r="D1249" s="31"/>
      <c r="E1249" s="210" t="s">
        <v>77</v>
      </c>
      <c r="F1249" s="113">
        <v>100</v>
      </c>
      <c r="G1249" s="97">
        <v>1.5</v>
      </c>
      <c r="H1249" s="120">
        <f>SUM(G1249*F1249)/100</f>
        <v>1.5</v>
      </c>
      <c r="I1249" s="33"/>
      <c r="J1249" s="33"/>
      <c r="K1249" s="33"/>
      <c r="L1249" s="33"/>
      <c r="M1249" s="33"/>
      <c r="N1249" s="34"/>
      <c r="O1249" s="34"/>
      <c r="P1249" s="34"/>
      <c r="Q1249" s="32"/>
      <c r="R1249" s="7"/>
      <c r="S1249" s="7"/>
      <c r="T1249" s="7"/>
      <c r="U1249" s="7"/>
    </row>
    <row r="1250" spans="1:21">
      <c r="A1250" s="8" t="s">
        <v>25</v>
      </c>
      <c r="B1250" s="8" t="s">
        <v>579</v>
      </c>
      <c r="C1250" s="8" t="s">
        <v>581</v>
      </c>
      <c r="D1250" s="31" t="s">
        <v>526</v>
      </c>
      <c r="E1250" s="210" t="s">
        <v>527</v>
      </c>
      <c r="F1250" s="34"/>
      <c r="G1250" s="114"/>
      <c r="H1250" s="34"/>
      <c r="I1250" s="33" t="s">
        <v>112</v>
      </c>
      <c r="J1250" s="33">
        <v>4</v>
      </c>
      <c r="K1250" s="33">
        <v>3</v>
      </c>
      <c r="L1250" s="33">
        <v>3</v>
      </c>
      <c r="M1250" s="33">
        <v>7</v>
      </c>
      <c r="N1250" s="34" t="s">
        <v>80</v>
      </c>
      <c r="O1250" s="34">
        <v>3</v>
      </c>
      <c r="P1250" s="34" t="s">
        <v>87</v>
      </c>
      <c r="Q1250" s="12">
        <f>O1250*J1250</f>
        <v>12</v>
      </c>
      <c r="R1250" s="13">
        <f>Q1250/18</f>
        <v>0.66666666666666663</v>
      </c>
      <c r="S1250" s="14">
        <f>R1250</f>
        <v>0.66666666666666663</v>
      </c>
      <c r="T1250" s="13">
        <v>0</v>
      </c>
      <c r="U1250" s="13">
        <f>S1250+T1250</f>
        <v>0.66666666666666663</v>
      </c>
    </row>
    <row r="1251" spans="1:21">
      <c r="A1251" s="7"/>
      <c r="B1251" s="7"/>
      <c r="C1251" s="7"/>
      <c r="D1251" s="31"/>
      <c r="E1251" s="210" t="s">
        <v>75</v>
      </c>
      <c r="F1251" s="113">
        <v>100</v>
      </c>
      <c r="G1251" s="120">
        <v>2</v>
      </c>
      <c r="H1251" s="120">
        <f>SUM(G1251*F1251)/100</f>
        <v>2</v>
      </c>
      <c r="I1251" s="33"/>
      <c r="J1251" s="33"/>
      <c r="K1251" s="33"/>
      <c r="L1251" s="33"/>
      <c r="M1251" s="33"/>
      <c r="N1251" s="34"/>
      <c r="O1251" s="34"/>
      <c r="P1251" s="34"/>
      <c r="Q1251" s="32"/>
      <c r="R1251" s="7"/>
      <c r="S1251" s="7"/>
      <c r="T1251" s="7"/>
      <c r="U1251" s="7"/>
    </row>
    <row r="1252" spans="1:21">
      <c r="A1252" s="8" t="s">
        <v>25</v>
      </c>
      <c r="B1252" s="8" t="s">
        <v>579</v>
      </c>
      <c r="C1252" s="8" t="s">
        <v>581</v>
      </c>
      <c r="D1252" s="31" t="s">
        <v>528</v>
      </c>
      <c r="E1252" s="265" t="s">
        <v>242</v>
      </c>
      <c r="F1252" s="34"/>
      <c r="G1252" s="114"/>
      <c r="H1252" s="34"/>
      <c r="I1252" s="33" t="s">
        <v>83</v>
      </c>
      <c r="J1252" s="33">
        <v>3</v>
      </c>
      <c r="K1252" s="33">
        <v>2</v>
      </c>
      <c r="L1252" s="33">
        <v>3</v>
      </c>
      <c r="M1252" s="33">
        <v>5</v>
      </c>
      <c r="N1252" s="34" t="s">
        <v>80</v>
      </c>
      <c r="O1252" s="34">
        <v>11</v>
      </c>
      <c r="P1252" s="34" t="s">
        <v>87</v>
      </c>
      <c r="Q1252" s="12">
        <f>O1252*J1252</f>
        <v>33</v>
      </c>
      <c r="R1252" s="13">
        <f>Q1252/18</f>
        <v>1.8333333333333333</v>
      </c>
      <c r="S1252" s="14">
        <f>R1252</f>
        <v>1.8333333333333333</v>
      </c>
      <c r="T1252" s="13">
        <v>0</v>
      </c>
      <c r="U1252" s="13">
        <f>S1252+T1252</f>
        <v>1.8333333333333333</v>
      </c>
    </row>
    <row r="1253" spans="1:21">
      <c r="A1253" s="7"/>
      <c r="B1253" s="7"/>
      <c r="C1253" s="7"/>
      <c r="D1253" s="31"/>
      <c r="E1253" s="265" t="s">
        <v>70</v>
      </c>
      <c r="F1253" s="113">
        <v>100</v>
      </c>
      <c r="G1253" s="97">
        <v>1.5</v>
      </c>
      <c r="H1253" s="120">
        <f>SUM(G1253*F1253)/100</f>
        <v>1.5</v>
      </c>
      <c r="I1253" s="33"/>
      <c r="J1253" s="33"/>
      <c r="K1253" s="33"/>
      <c r="L1253" s="33"/>
      <c r="M1253" s="33"/>
      <c r="N1253" s="34"/>
      <c r="O1253" s="34"/>
      <c r="P1253" s="34"/>
      <c r="Q1253" s="32"/>
      <c r="R1253" s="7"/>
      <c r="S1253" s="7"/>
      <c r="T1253" s="7"/>
      <c r="U1253" s="7"/>
    </row>
    <row r="1254" spans="1:21">
      <c r="A1254" s="8" t="s">
        <v>25</v>
      </c>
      <c r="B1254" s="8" t="s">
        <v>579</v>
      </c>
      <c r="C1254" s="8" t="s">
        <v>581</v>
      </c>
      <c r="D1254" s="31" t="s">
        <v>529</v>
      </c>
      <c r="E1254" s="210" t="s">
        <v>530</v>
      </c>
      <c r="F1254" s="34"/>
      <c r="G1254" s="114"/>
      <c r="H1254" s="34"/>
      <c r="I1254" s="33" t="s">
        <v>83</v>
      </c>
      <c r="J1254" s="33">
        <v>3</v>
      </c>
      <c r="K1254" s="33">
        <v>2</v>
      </c>
      <c r="L1254" s="33">
        <v>3</v>
      </c>
      <c r="M1254" s="33">
        <v>5</v>
      </c>
      <c r="N1254" s="34" t="s">
        <v>80</v>
      </c>
      <c r="O1254" s="34">
        <v>11</v>
      </c>
      <c r="P1254" s="34" t="s">
        <v>87</v>
      </c>
      <c r="Q1254" s="12">
        <f>O1254*J1254</f>
        <v>33</v>
      </c>
      <c r="R1254" s="13">
        <f>Q1254/18</f>
        <v>1.8333333333333333</v>
      </c>
      <c r="S1254" s="14">
        <f>R1254</f>
        <v>1.8333333333333333</v>
      </c>
      <c r="T1254" s="13">
        <v>0</v>
      </c>
      <c r="U1254" s="13">
        <f>S1254+T1254</f>
        <v>1.8333333333333333</v>
      </c>
    </row>
    <row r="1255" spans="1:21">
      <c r="A1255" s="7"/>
      <c r="B1255" s="7"/>
      <c r="C1255" s="7"/>
      <c r="D1255" s="31"/>
      <c r="E1255" s="210" t="s">
        <v>74</v>
      </c>
      <c r="F1255" s="113">
        <v>100</v>
      </c>
      <c r="G1255" s="97">
        <v>1.5</v>
      </c>
      <c r="H1255" s="120">
        <f>SUM(G1255*F1255)/100</f>
        <v>1.5</v>
      </c>
      <c r="I1255" s="33"/>
      <c r="J1255" s="33"/>
      <c r="K1255" s="33"/>
      <c r="L1255" s="33"/>
      <c r="M1255" s="33"/>
      <c r="N1255" s="34"/>
      <c r="O1255" s="34"/>
      <c r="P1255" s="34"/>
      <c r="Q1255" s="32"/>
      <c r="R1255" s="7"/>
      <c r="S1255" s="7"/>
      <c r="T1255" s="7"/>
      <c r="U1255" s="7"/>
    </row>
    <row r="1256" spans="1:21">
      <c r="A1256" s="8" t="s">
        <v>25</v>
      </c>
      <c r="B1256" s="8" t="s">
        <v>579</v>
      </c>
      <c r="C1256" s="8" t="s">
        <v>581</v>
      </c>
      <c r="D1256" s="31" t="s">
        <v>531</v>
      </c>
      <c r="E1256" s="265" t="s">
        <v>480</v>
      </c>
      <c r="F1256" s="34"/>
      <c r="G1256" s="114"/>
      <c r="H1256" s="34"/>
      <c r="I1256" s="33" t="s">
        <v>83</v>
      </c>
      <c r="J1256" s="33">
        <v>3</v>
      </c>
      <c r="K1256" s="33">
        <v>2</v>
      </c>
      <c r="L1256" s="33">
        <v>3</v>
      </c>
      <c r="M1256" s="33">
        <v>5</v>
      </c>
      <c r="N1256" s="34" t="s">
        <v>80</v>
      </c>
      <c r="O1256" s="34">
        <v>12</v>
      </c>
      <c r="P1256" s="34" t="s">
        <v>87</v>
      </c>
      <c r="Q1256" s="12">
        <f>O1256*J1256</f>
        <v>36</v>
      </c>
      <c r="R1256" s="13">
        <f>Q1256/18</f>
        <v>2</v>
      </c>
      <c r="S1256" s="14">
        <f>R1256</f>
        <v>2</v>
      </c>
      <c r="T1256" s="13">
        <v>0</v>
      </c>
      <c r="U1256" s="13">
        <f>S1256+T1256</f>
        <v>2</v>
      </c>
    </row>
    <row r="1257" spans="1:21">
      <c r="A1257" s="7"/>
      <c r="B1257" s="7"/>
      <c r="C1257" s="7"/>
      <c r="D1257" s="31"/>
      <c r="E1257" s="265" t="s">
        <v>70</v>
      </c>
      <c r="F1257" s="113">
        <v>100</v>
      </c>
      <c r="G1257" s="97">
        <v>1.5</v>
      </c>
      <c r="H1257" s="120">
        <f>SUM(G1257*F1257)/100</f>
        <v>1.5</v>
      </c>
      <c r="I1257" s="33"/>
      <c r="J1257" s="33"/>
      <c r="K1257" s="33"/>
      <c r="L1257" s="33"/>
      <c r="M1257" s="33"/>
      <c r="N1257" s="34"/>
      <c r="O1257" s="34"/>
      <c r="P1257" s="34"/>
      <c r="Q1257" s="32"/>
      <c r="R1257" s="7"/>
      <c r="S1257" s="7"/>
      <c r="T1257" s="7"/>
      <c r="U1257" s="7"/>
    </row>
    <row r="1258" spans="1:21">
      <c r="A1258" s="8" t="s">
        <v>25</v>
      </c>
      <c r="B1258" s="8" t="s">
        <v>579</v>
      </c>
      <c r="C1258" s="8" t="s">
        <v>581</v>
      </c>
      <c r="D1258" s="31" t="s">
        <v>532</v>
      </c>
      <c r="E1258" s="210" t="s">
        <v>533</v>
      </c>
      <c r="F1258" s="34"/>
      <c r="G1258" s="114"/>
      <c r="H1258" s="34"/>
      <c r="I1258" s="33" t="s">
        <v>83</v>
      </c>
      <c r="J1258" s="33">
        <v>3</v>
      </c>
      <c r="K1258" s="33">
        <v>2</v>
      </c>
      <c r="L1258" s="33">
        <v>3</v>
      </c>
      <c r="M1258" s="33">
        <v>5</v>
      </c>
      <c r="N1258" s="34" t="s">
        <v>80</v>
      </c>
      <c r="O1258" s="34">
        <v>12</v>
      </c>
      <c r="P1258" s="34" t="s">
        <v>87</v>
      </c>
      <c r="Q1258" s="12">
        <f>O1258*J1258</f>
        <v>36</v>
      </c>
      <c r="R1258" s="13">
        <f>Q1258/18</f>
        <v>2</v>
      </c>
      <c r="S1258" s="14">
        <f>R1258</f>
        <v>2</v>
      </c>
      <c r="T1258" s="13">
        <v>0</v>
      </c>
      <c r="U1258" s="13">
        <f>S1258+T1258</f>
        <v>2</v>
      </c>
    </row>
    <row r="1259" spans="1:21">
      <c r="A1259" s="7"/>
      <c r="B1259" s="7"/>
      <c r="C1259" s="7"/>
      <c r="D1259" s="31"/>
      <c r="E1259" s="210" t="s">
        <v>67</v>
      </c>
      <c r="F1259" s="113">
        <v>100</v>
      </c>
      <c r="G1259" s="97">
        <v>1.5</v>
      </c>
      <c r="H1259" s="120">
        <f>SUM(G1259*F1259)/100</f>
        <v>1.5</v>
      </c>
      <c r="I1259" s="33"/>
      <c r="J1259" s="33"/>
      <c r="K1259" s="33"/>
      <c r="L1259" s="33"/>
      <c r="M1259" s="33"/>
      <c r="N1259" s="34"/>
      <c r="O1259" s="34"/>
      <c r="P1259" s="34"/>
      <c r="Q1259" s="32"/>
      <c r="R1259" s="7"/>
      <c r="S1259" s="7"/>
      <c r="T1259" s="7"/>
      <c r="U1259" s="7"/>
    </row>
    <row r="1260" spans="1:21">
      <c r="A1260" s="8" t="s">
        <v>25</v>
      </c>
      <c r="B1260" s="8" t="s">
        <v>579</v>
      </c>
      <c r="C1260" s="8" t="s">
        <v>581</v>
      </c>
      <c r="D1260" s="31" t="s">
        <v>292</v>
      </c>
      <c r="E1260" s="265" t="s">
        <v>293</v>
      </c>
      <c r="F1260" s="34"/>
      <c r="G1260" s="615">
        <v>0.25</v>
      </c>
      <c r="H1260" s="34"/>
      <c r="I1260" s="33" t="s">
        <v>294</v>
      </c>
      <c r="J1260" s="33">
        <v>1</v>
      </c>
      <c r="K1260" s="33">
        <v>0</v>
      </c>
      <c r="L1260" s="33">
        <v>2</v>
      </c>
      <c r="M1260" s="33">
        <v>1</v>
      </c>
      <c r="N1260" s="34" t="s">
        <v>80</v>
      </c>
      <c r="O1260" s="34">
        <v>16</v>
      </c>
      <c r="P1260" s="34" t="s">
        <v>87</v>
      </c>
      <c r="Q1260" s="12">
        <f>O1260*J1260</f>
        <v>16</v>
      </c>
      <c r="R1260" s="13">
        <f>Q1260/18</f>
        <v>0.88888888888888884</v>
      </c>
      <c r="S1260" s="14">
        <f>R1260</f>
        <v>0.88888888888888884</v>
      </c>
      <c r="T1260" s="13">
        <v>0</v>
      </c>
      <c r="U1260" s="13">
        <f>S1260+T1260</f>
        <v>0.88888888888888884</v>
      </c>
    </row>
    <row r="1261" spans="1:21">
      <c r="A1261" s="7"/>
      <c r="B1261" s="7"/>
      <c r="C1261" s="7"/>
      <c r="D1261" s="31"/>
      <c r="E1261" s="265" t="s">
        <v>70</v>
      </c>
      <c r="F1261" s="113">
        <v>14.29</v>
      </c>
      <c r="G1261" s="615"/>
      <c r="H1261" s="97">
        <f>SUM(G1260*F1261)/100</f>
        <v>3.5725E-2</v>
      </c>
      <c r="I1261" s="33"/>
      <c r="J1261" s="33"/>
      <c r="K1261" s="33"/>
      <c r="L1261" s="33"/>
      <c r="M1261" s="33"/>
      <c r="N1261" s="34"/>
      <c r="O1261" s="34"/>
      <c r="P1261" s="34"/>
      <c r="Q1261" s="32"/>
      <c r="R1261" s="7"/>
      <c r="S1261" s="7"/>
      <c r="T1261" s="7"/>
      <c r="U1261" s="7"/>
    </row>
    <row r="1262" spans="1:21">
      <c r="A1262" s="7"/>
      <c r="B1262" s="7"/>
      <c r="C1262" s="7"/>
      <c r="D1262" s="31"/>
      <c r="E1262" s="210" t="s">
        <v>67</v>
      </c>
      <c r="F1262" s="120">
        <v>14.29</v>
      </c>
      <c r="G1262" s="615"/>
      <c r="H1262" s="97">
        <f>SUM(G1260*F1262)/100</f>
        <v>3.5725E-2</v>
      </c>
      <c r="I1262" s="33"/>
      <c r="J1262" s="33"/>
      <c r="K1262" s="33"/>
      <c r="L1262" s="33"/>
      <c r="M1262" s="33"/>
      <c r="N1262" s="34"/>
      <c r="O1262" s="34"/>
      <c r="P1262" s="34"/>
      <c r="Q1262" s="32"/>
      <c r="R1262" s="7"/>
      <c r="S1262" s="7"/>
      <c r="T1262" s="7"/>
      <c r="U1262" s="7"/>
    </row>
    <row r="1263" spans="1:21">
      <c r="A1263" s="7"/>
      <c r="B1263" s="7"/>
      <c r="C1263" s="7"/>
      <c r="D1263" s="31"/>
      <c r="E1263" s="210" t="s">
        <v>74</v>
      </c>
      <c r="F1263" s="120">
        <v>14.29</v>
      </c>
      <c r="G1263" s="615"/>
      <c r="H1263" s="97">
        <f>SUM(G1260*F1263)/100</f>
        <v>3.5725E-2</v>
      </c>
      <c r="I1263" s="33"/>
      <c r="J1263" s="33"/>
      <c r="K1263" s="33"/>
      <c r="L1263" s="33"/>
      <c r="M1263" s="33"/>
      <c r="N1263" s="34"/>
      <c r="O1263" s="34"/>
      <c r="P1263" s="34"/>
      <c r="Q1263" s="32"/>
      <c r="R1263" s="7"/>
      <c r="S1263" s="7"/>
      <c r="T1263" s="7"/>
      <c r="U1263" s="7"/>
    </row>
    <row r="1264" spans="1:21">
      <c r="A1264" s="7"/>
      <c r="B1264" s="7"/>
      <c r="C1264" s="7"/>
      <c r="D1264" s="31"/>
      <c r="E1264" s="265" t="s">
        <v>72</v>
      </c>
      <c r="F1264" s="120">
        <v>14.29</v>
      </c>
      <c r="G1264" s="615"/>
      <c r="H1264" s="97">
        <f>SUM(G1260*F1264)/100</f>
        <v>3.5725E-2</v>
      </c>
      <c r="I1264" s="33"/>
      <c r="J1264" s="33"/>
      <c r="K1264" s="33"/>
      <c r="L1264" s="33"/>
      <c r="M1264" s="33"/>
      <c r="N1264" s="34"/>
      <c r="O1264" s="34"/>
      <c r="P1264" s="34"/>
      <c r="Q1264" s="32"/>
      <c r="R1264" s="7"/>
      <c r="S1264" s="7"/>
      <c r="T1264" s="7"/>
      <c r="U1264" s="7"/>
    </row>
    <row r="1265" spans="1:21">
      <c r="A1265" s="7"/>
      <c r="B1265" s="7"/>
      <c r="C1265" s="7"/>
      <c r="D1265" s="31"/>
      <c r="E1265" s="210" t="s">
        <v>75</v>
      </c>
      <c r="F1265" s="120">
        <v>14.29</v>
      </c>
      <c r="G1265" s="615"/>
      <c r="H1265" s="97">
        <f>SUM(G1260*F1265)/100</f>
        <v>3.5725E-2</v>
      </c>
      <c r="I1265" s="33"/>
      <c r="J1265" s="33"/>
      <c r="K1265" s="33"/>
      <c r="L1265" s="33"/>
      <c r="M1265" s="33"/>
      <c r="N1265" s="34"/>
      <c r="O1265" s="34"/>
      <c r="P1265" s="34"/>
      <c r="Q1265" s="32"/>
      <c r="R1265" s="7"/>
      <c r="S1265" s="7"/>
      <c r="T1265" s="7"/>
      <c r="U1265" s="7"/>
    </row>
    <row r="1266" spans="1:21">
      <c r="A1266" s="7"/>
      <c r="B1266" s="7"/>
      <c r="C1266" s="7"/>
      <c r="D1266" s="31"/>
      <c r="E1266" s="210" t="s">
        <v>76</v>
      </c>
      <c r="F1266" s="120">
        <v>14.29</v>
      </c>
      <c r="G1266" s="615"/>
      <c r="H1266" s="97">
        <f>SUM(G1260*F1266)/100</f>
        <v>3.5725E-2</v>
      </c>
      <c r="I1266" s="33"/>
      <c r="J1266" s="33"/>
      <c r="K1266" s="33"/>
      <c r="L1266" s="33"/>
      <c r="M1266" s="33"/>
      <c r="N1266" s="34"/>
      <c r="O1266" s="34"/>
      <c r="P1266" s="34"/>
      <c r="Q1266" s="32"/>
      <c r="R1266" s="7"/>
      <c r="S1266" s="7"/>
      <c r="T1266" s="7"/>
      <c r="U1266" s="7"/>
    </row>
    <row r="1267" spans="1:21">
      <c r="A1267" s="7"/>
      <c r="B1267" s="7"/>
      <c r="C1267" s="7"/>
      <c r="D1267" s="31"/>
      <c r="E1267" s="265" t="s">
        <v>46</v>
      </c>
      <c r="F1267" s="120">
        <v>14.29</v>
      </c>
      <c r="G1267" s="615"/>
      <c r="H1267" s="97">
        <f>SUM(G1260*F1267)/100</f>
        <v>3.5725E-2</v>
      </c>
      <c r="I1267" s="33"/>
      <c r="J1267" s="33"/>
      <c r="K1267" s="33"/>
      <c r="L1267" s="33"/>
      <c r="M1267" s="33"/>
      <c r="N1267" s="34"/>
      <c r="O1267" s="34"/>
      <c r="P1267" s="34"/>
      <c r="Q1267" s="32"/>
      <c r="R1267" s="7"/>
      <c r="S1267" s="7"/>
      <c r="T1267" s="7"/>
      <c r="U1267" s="7"/>
    </row>
    <row r="1268" spans="1:21">
      <c r="A1268" s="8" t="s">
        <v>25</v>
      </c>
      <c r="B1268" s="8" t="s">
        <v>579</v>
      </c>
      <c r="C1268" s="8" t="s">
        <v>581</v>
      </c>
      <c r="D1268" s="31" t="s">
        <v>295</v>
      </c>
      <c r="E1268" s="210" t="s">
        <v>296</v>
      </c>
      <c r="F1268" s="34"/>
      <c r="G1268" s="615">
        <v>1</v>
      </c>
      <c r="H1268" s="34"/>
      <c r="I1268" s="33" t="s">
        <v>221</v>
      </c>
      <c r="J1268" s="33">
        <v>3</v>
      </c>
      <c r="K1268" s="33">
        <v>0</v>
      </c>
      <c r="L1268" s="33">
        <v>9</v>
      </c>
      <c r="M1268" s="33">
        <v>0</v>
      </c>
      <c r="N1268" s="34" t="s">
        <v>80</v>
      </c>
      <c r="O1268" s="34">
        <v>16</v>
      </c>
      <c r="P1268" s="34" t="s">
        <v>87</v>
      </c>
      <c r="Q1268" s="12">
        <f>O1268*J1268</f>
        <v>48</v>
      </c>
      <c r="R1268" s="13">
        <f>Q1268/18</f>
        <v>2.6666666666666665</v>
      </c>
      <c r="S1268" s="14">
        <f>R1268</f>
        <v>2.6666666666666665</v>
      </c>
      <c r="T1268" s="13">
        <v>0</v>
      </c>
      <c r="U1268" s="13">
        <f>S1268+T1268</f>
        <v>2.6666666666666665</v>
      </c>
    </row>
    <row r="1269" spans="1:21">
      <c r="A1269" s="7"/>
      <c r="B1269" s="7"/>
      <c r="C1269" s="7"/>
      <c r="D1269" s="31"/>
      <c r="E1269" s="210" t="s">
        <v>67</v>
      </c>
      <c r="F1269" s="113">
        <v>25</v>
      </c>
      <c r="G1269" s="615"/>
      <c r="H1269" s="97">
        <f>SUM(G1268*F1269)/100</f>
        <v>0.25</v>
      </c>
      <c r="I1269" s="33"/>
      <c r="J1269" s="33"/>
      <c r="K1269" s="33"/>
      <c r="L1269" s="33"/>
      <c r="M1269" s="33"/>
      <c r="N1269" s="34"/>
      <c r="O1269" s="34"/>
      <c r="P1269" s="34"/>
      <c r="Q1269" s="32"/>
      <c r="R1269" s="7"/>
      <c r="S1269" s="7"/>
      <c r="T1269" s="7"/>
      <c r="U1269" s="7"/>
    </row>
    <row r="1270" spans="1:21">
      <c r="A1270" s="7"/>
      <c r="B1270" s="7"/>
      <c r="C1270" s="7"/>
      <c r="D1270" s="31"/>
      <c r="E1270" s="210" t="s">
        <v>74</v>
      </c>
      <c r="F1270" s="113">
        <v>25</v>
      </c>
      <c r="G1270" s="615"/>
      <c r="H1270" s="97">
        <f>SUM(G1268*F1270)/100</f>
        <v>0.25</v>
      </c>
      <c r="I1270" s="33"/>
      <c r="J1270" s="33"/>
      <c r="K1270" s="33"/>
      <c r="L1270" s="33"/>
      <c r="M1270" s="33"/>
      <c r="N1270" s="34"/>
      <c r="O1270" s="34"/>
      <c r="P1270" s="34"/>
      <c r="Q1270" s="32"/>
      <c r="R1270" s="7"/>
      <c r="S1270" s="7"/>
      <c r="T1270" s="7"/>
      <c r="U1270" s="7"/>
    </row>
    <row r="1271" spans="1:21">
      <c r="A1271" s="7"/>
      <c r="B1271" s="7"/>
      <c r="C1271" s="7"/>
      <c r="D1271" s="31"/>
      <c r="E1271" s="210" t="s">
        <v>75</v>
      </c>
      <c r="F1271" s="113">
        <v>25</v>
      </c>
      <c r="G1271" s="615"/>
      <c r="H1271" s="97">
        <f>SUM(G1268*F1271)/100</f>
        <v>0.25</v>
      </c>
      <c r="I1271" s="33"/>
      <c r="J1271" s="33"/>
      <c r="K1271" s="33"/>
      <c r="L1271" s="33"/>
      <c r="M1271" s="33"/>
      <c r="N1271" s="34"/>
      <c r="O1271" s="34"/>
      <c r="P1271" s="34"/>
      <c r="Q1271" s="32"/>
      <c r="R1271" s="7"/>
      <c r="S1271" s="7"/>
      <c r="T1271" s="7"/>
      <c r="U1271" s="7"/>
    </row>
    <row r="1272" spans="1:21">
      <c r="A1272" s="7"/>
      <c r="B1272" s="7"/>
      <c r="C1272" s="7"/>
      <c r="D1272" s="31"/>
      <c r="E1272" s="265" t="s">
        <v>70</v>
      </c>
      <c r="F1272" s="113">
        <v>25</v>
      </c>
      <c r="G1272" s="615"/>
      <c r="H1272" s="97">
        <f>SUM(G1268*F1272)/100</f>
        <v>0.25</v>
      </c>
      <c r="I1272" s="33"/>
      <c r="J1272" s="33"/>
      <c r="K1272" s="33"/>
      <c r="L1272" s="33"/>
      <c r="M1272" s="33"/>
      <c r="N1272" s="34"/>
      <c r="O1272" s="34"/>
      <c r="P1272" s="34"/>
      <c r="Q1272" s="32"/>
      <c r="R1272" s="7"/>
      <c r="S1272" s="7"/>
      <c r="T1272" s="7"/>
      <c r="U1272" s="7"/>
    </row>
    <row r="1273" spans="1:21" hidden="1">
      <c r="A1273" s="8" t="s">
        <v>25</v>
      </c>
      <c r="B1273" s="8" t="s">
        <v>579</v>
      </c>
      <c r="C1273" s="8" t="s">
        <v>581</v>
      </c>
      <c r="D1273" s="31" t="s">
        <v>297</v>
      </c>
      <c r="E1273" s="116" t="s">
        <v>22</v>
      </c>
      <c r="F1273" s="34"/>
      <c r="G1273" s="114"/>
      <c r="H1273" s="34"/>
      <c r="I1273" s="33" t="s">
        <v>23</v>
      </c>
      <c r="J1273" s="33">
        <v>3</v>
      </c>
      <c r="K1273" s="33">
        <v>3</v>
      </c>
      <c r="L1273" s="33">
        <v>0</v>
      </c>
      <c r="M1273" s="33">
        <v>6</v>
      </c>
      <c r="N1273" s="34" t="s">
        <v>80</v>
      </c>
      <c r="O1273" s="34">
        <v>94</v>
      </c>
      <c r="P1273" s="34" t="s">
        <v>87</v>
      </c>
      <c r="Q1273" s="12">
        <f>O1273*J1273</f>
        <v>282</v>
      </c>
      <c r="R1273" s="13">
        <f>Q1273/18</f>
        <v>15.666666666666666</v>
      </c>
      <c r="S1273" s="14">
        <f>R1273</f>
        <v>15.666666666666666</v>
      </c>
      <c r="T1273" s="13">
        <v>0</v>
      </c>
      <c r="U1273" s="13">
        <f>S1273+T1273</f>
        <v>15.666666666666666</v>
      </c>
    </row>
    <row r="1274" spans="1:21" hidden="1">
      <c r="A1274" s="7"/>
      <c r="B1274" s="7"/>
      <c r="C1274" s="7"/>
      <c r="D1274" s="31"/>
      <c r="E1274" s="116" t="s">
        <v>74</v>
      </c>
      <c r="F1274" s="113"/>
      <c r="G1274" s="120"/>
      <c r="H1274" s="113"/>
      <c r="I1274" s="33"/>
      <c r="J1274" s="33"/>
      <c r="K1274" s="33"/>
      <c r="L1274" s="33"/>
      <c r="M1274" s="33"/>
      <c r="N1274" s="34"/>
      <c r="O1274" s="34"/>
      <c r="P1274" s="34"/>
      <c r="Q1274" s="32"/>
      <c r="R1274" s="7"/>
      <c r="S1274" s="7"/>
      <c r="T1274" s="7"/>
      <c r="U1274" s="7"/>
    </row>
    <row r="1275" spans="1:21" hidden="1">
      <c r="A1275" s="7"/>
      <c r="B1275" s="7"/>
      <c r="C1275" s="7"/>
      <c r="D1275" s="31"/>
      <c r="E1275" s="116" t="s">
        <v>72</v>
      </c>
      <c r="F1275" s="113"/>
      <c r="G1275" s="120"/>
      <c r="H1275" s="113"/>
      <c r="I1275" s="33"/>
      <c r="J1275" s="33"/>
      <c r="K1275" s="33"/>
      <c r="L1275" s="33"/>
      <c r="M1275" s="33"/>
      <c r="N1275" s="34"/>
      <c r="O1275" s="34"/>
      <c r="P1275" s="34"/>
      <c r="Q1275" s="32"/>
      <c r="R1275" s="7"/>
      <c r="S1275" s="7"/>
      <c r="T1275" s="7"/>
      <c r="U1275" s="7"/>
    </row>
    <row r="1276" spans="1:21" hidden="1">
      <c r="A1276" s="7"/>
      <c r="B1276" s="7"/>
      <c r="C1276" s="7"/>
      <c r="D1276" s="31"/>
      <c r="E1276" s="116" t="s">
        <v>64</v>
      </c>
      <c r="F1276" s="113"/>
      <c r="G1276" s="120"/>
      <c r="H1276" s="113"/>
      <c r="I1276" s="33"/>
      <c r="J1276" s="33"/>
      <c r="K1276" s="33"/>
      <c r="L1276" s="33"/>
      <c r="M1276" s="33"/>
      <c r="N1276" s="34"/>
      <c r="O1276" s="34"/>
      <c r="P1276" s="34"/>
      <c r="Q1276" s="32"/>
      <c r="R1276" s="7"/>
      <c r="S1276" s="7"/>
      <c r="T1276" s="7"/>
      <c r="U1276" s="7"/>
    </row>
    <row r="1277" spans="1:21" hidden="1">
      <c r="A1277" s="7"/>
      <c r="B1277" s="7"/>
      <c r="C1277" s="7"/>
      <c r="D1277" s="31"/>
      <c r="E1277" s="116" t="s">
        <v>60</v>
      </c>
      <c r="F1277" s="113"/>
      <c r="G1277" s="120"/>
      <c r="H1277" s="113"/>
      <c r="I1277" s="33"/>
      <c r="J1277" s="33"/>
      <c r="K1277" s="33"/>
      <c r="L1277" s="33"/>
      <c r="M1277" s="33"/>
      <c r="N1277" s="34"/>
      <c r="O1277" s="34"/>
      <c r="P1277" s="34"/>
      <c r="Q1277" s="32"/>
      <c r="R1277" s="7"/>
      <c r="S1277" s="7"/>
      <c r="T1277" s="7"/>
      <c r="U1277" s="7"/>
    </row>
    <row r="1278" spans="1:21" hidden="1">
      <c r="A1278" s="7"/>
      <c r="B1278" s="7"/>
      <c r="C1278" s="7"/>
      <c r="D1278" s="31"/>
      <c r="E1278" s="116" t="s">
        <v>66</v>
      </c>
      <c r="F1278" s="113"/>
      <c r="G1278" s="120"/>
      <c r="H1278" s="113"/>
      <c r="I1278" s="33"/>
      <c r="J1278" s="33"/>
      <c r="K1278" s="33"/>
      <c r="L1278" s="33"/>
      <c r="M1278" s="33"/>
      <c r="N1278" s="34"/>
      <c r="O1278" s="34"/>
      <c r="P1278" s="34"/>
      <c r="Q1278" s="32"/>
      <c r="R1278" s="7"/>
      <c r="S1278" s="7"/>
      <c r="T1278" s="7"/>
      <c r="U1278" s="7"/>
    </row>
    <row r="1279" spans="1:21" hidden="1">
      <c r="A1279" s="7"/>
      <c r="B1279" s="7"/>
      <c r="C1279" s="7"/>
      <c r="D1279" s="31"/>
      <c r="E1279" s="116" t="s">
        <v>65</v>
      </c>
      <c r="F1279" s="113"/>
      <c r="G1279" s="120"/>
      <c r="H1279" s="113"/>
      <c r="I1279" s="33"/>
      <c r="J1279" s="33"/>
      <c r="K1279" s="33"/>
      <c r="L1279" s="33"/>
      <c r="M1279" s="33"/>
      <c r="N1279" s="34"/>
      <c r="O1279" s="34"/>
      <c r="P1279" s="34"/>
      <c r="Q1279" s="32"/>
      <c r="R1279" s="7"/>
      <c r="S1279" s="7"/>
      <c r="T1279" s="7"/>
      <c r="U1279" s="7"/>
    </row>
    <row r="1280" spans="1:21" hidden="1">
      <c r="A1280" s="7"/>
      <c r="B1280" s="7"/>
      <c r="C1280" s="7"/>
      <c r="D1280" s="31"/>
      <c r="E1280" s="116" t="s">
        <v>61</v>
      </c>
      <c r="F1280" s="113"/>
      <c r="G1280" s="120"/>
      <c r="H1280" s="113"/>
      <c r="I1280" s="33"/>
      <c r="J1280" s="33"/>
      <c r="K1280" s="33"/>
      <c r="L1280" s="33"/>
      <c r="M1280" s="33"/>
      <c r="N1280" s="34"/>
      <c r="O1280" s="34"/>
      <c r="P1280" s="34"/>
      <c r="Q1280" s="32"/>
      <c r="R1280" s="7"/>
      <c r="S1280" s="7"/>
      <c r="T1280" s="7"/>
      <c r="U1280" s="7"/>
    </row>
    <row r="1281" spans="1:21" hidden="1">
      <c r="A1281" s="7"/>
      <c r="B1281" s="7"/>
      <c r="C1281" s="7"/>
      <c r="D1281" s="31"/>
      <c r="E1281" s="116" t="s">
        <v>63</v>
      </c>
      <c r="F1281" s="113"/>
      <c r="G1281" s="120"/>
      <c r="H1281" s="113"/>
      <c r="I1281" s="33"/>
      <c r="J1281" s="33"/>
      <c r="K1281" s="33"/>
      <c r="L1281" s="33"/>
      <c r="M1281" s="33"/>
      <c r="N1281" s="34"/>
      <c r="O1281" s="34"/>
      <c r="P1281" s="34"/>
      <c r="Q1281" s="32"/>
      <c r="R1281" s="7"/>
      <c r="S1281" s="7"/>
      <c r="T1281" s="7"/>
      <c r="U1281" s="7"/>
    </row>
    <row r="1282" spans="1:21" hidden="1">
      <c r="A1282" s="7"/>
      <c r="B1282" s="7"/>
      <c r="C1282" s="7"/>
      <c r="D1282" s="31"/>
      <c r="E1282" s="116" t="s">
        <v>68</v>
      </c>
      <c r="F1282" s="113"/>
      <c r="G1282" s="120"/>
      <c r="H1282" s="113"/>
      <c r="I1282" s="33"/>
      <c r="J1282" s="33"/>
      <c r="K1282" s="33"/>
      <c r="L1282" s="33"/>
      <c r="M1282" s="33"/>
      <c r="N1282" s="34"/>
      <c r="O1282" s="34"/>
      <c r="P1282" s="34"/>
      <c r="Q1282" s="32"/>
      <c r="R1282" s="7"/>
      <c r="S1282" s="7"/>
      <c r="T1282" s="7"/>
      <c r="U1282" s="7"/>
    </row>
    <row r="1283" spans="1:21" hidden="1">
      <c r="A1283" s="7"/>
      <c r="B1283" s="7"/>
      <c r="C1283" s="7"/>
      <c r="D1283" s="31"/>
      <c r="E1283" s="116" t="s">
        <v>57</v>
      </c>
      <c r="F1283" s="113"/>
      <c r="G1283" s="120"/>
      <c r="H1283" s="113"/>
      <c r="I1283" s="33"/>
      <c r="J1283" s="33"/>
      <c r="K1283" s="33"/>
      <c r="L1283" s="33"/>
      <c r="M1283" s="33"/>
      <c r="N1283" s="34"/>
      <c r="O1283" s="34"/>
      <c r="P1283" s="34"/>
      <c r="Q1283" s="32"/>
      <c r="R1283" s="7"/>
      <c r="S1283" s="7"/>
      <c r="T1283" s="7"/>
      <c r="U1283" s="7"/>
    </row>
    <row r="1284" spans="1:21" hidden="1">
      <c r="A1284" s="7"/>
      <c r="B1284" s="7"/>
      <c r="C1284" s="7"/>
      <c r="D1284" s="31"/>
      <c r="E1284" s="116" t="s">
        <v>75</v>
      </c>
      <c r="F1284" s="113"/>
      <c r="G1284" s="120"/>
      <c r="H1284" s="113"/>
      <c r="I1284" s="33"/>
      <c r="J1284" s="33"/>
      <c r="K1284" s="33"/>
      <c r="L1284" s="33"/>
      <c r="M1284" s="33"/>
      <c r="N1284" s="34"/>
      <c r="O1284" s="34"/>
      <c r="P1284" s="34"/>
      <c r="Q1284" s="32"/>
      <c r="R1284" s="7"/>
      <c r="S1284" s="7"/>
      <c r="T1284" s="7"/>
      <c r="U1284" s="7"/>
    </row>
    <row r="1285" spans="1:21" hidden="1">
      <c r="A1285" s="7"/>
      <c r="B1285" s="7"/>
      <c r="C1285" s="7"/>
      <c r="D1285" s="31"/>
      <c r="E1285" s="116" t="s">
        <v>56</v>
      </c>
      <c r="F1285" s="113"/>
      <c r="G1285" s="120"/>
      <c r="H1285" s="113"/>
      <c r="I1285" s="33"/>
      <c r="J1285" s="33"/>
      <c r="K1285" s="33"/>
      <c r="L1285" s="33"/>
      <c r="M1285" s="33"/>
      <c r="N1285" s="34"/>
      <c r="O1285" s="34"/>
      <c r="P1285" s="34"/>
      <c r="Q1285" s="32"/>
      <c r="R1285" s="7"/>
      <c r="S1285" s="7"/>
      <c r="T1285" s="7"/>
      <c r="U1285" s="7"/>
    </row>
    <row r="1286" spans="1:21" hidden="1">
      <c r="A1286" s="7"/>
      <c r="B1286" s="7"/>
      <c r="C1286" s="7"/>
      <c r="D1286" s="31"/>
      <c r="E1286" s="116" t="s">
        <v>73</v>
      </c>
      <c r="F1286" s="113"/>
      <c r="G1286" s="120"/>
      <c r="H1286" s="113"/>
      <c r="I1286" s="33"/>
      <c r="J1286" s="33"/>
      <c r="K1286" s="33"/>
      <c r="L1286" s="33"/>
      <c r="M1286" s="33"/>
      <c r="N1286" s="34"/>
      <c r="O1286" s="34"/>
      <c r="P1286" s="34"/>
      <c r="Q1286" s="32"/>
      <c r="R1286" s="7"/>
      <c r="S1286" s="7"/>
      <c r="T1286" s="7"/>
      <c r="U1286" s="7"/>
    </row>
    <row r="1287" spans="1:21" hidden="1">
      <c r="A1287" s="7"/>
      <c r="B1287" s="7"/>
      <c r="C1287" s="7"/>
      <c r="D1287" s="31"/>
      <c r="E1287" s="116" t="s">
        <v>70</v>
      </c>
      <c r="F1287" s="113"/>
      <c r="G1287" s="120"/>
      <c r="H1287" s="113"/>
      <c r="I1287" s="33"/>
      <c r="J1287" s="33"/>
      <c r="K1287" s="33"/>
      <c r="L1287" s="33"/>
      <c r="M1287" s="33"/>
      <c r="N1287" s="34"/>
      <c r="O1287" s="34"/>
      <c r="P1287" s="34"/>
      <c r="Q1287" s="32"/>
      <c r="R1287" s="7"/>
      <c r="S1287" s="7"/>
      <c r="T1287" s="7"/>
      <c r="U1287" s="7"/>
    </row>
    <row r="1288" spans="1:21" hidden="1">
      <c r="A1288" s="7"/>
      <c r="B1288" s="7"/>
      <c r="C1288" s="7"/>
      <c r="D1288" s="31"/>
      <c r="E1288" s="116" t="s">
        <v>30</v>
      </c>
      <c r="F1288" s="113"/>
      <c r="G1288" s="120"/>
      <c r="H1288" s="113"/>
      <c r="I1288" s="33"/>
      <c r="J1288" s="33"/>
      <c r="K1288" s="33"/>
      <c r="L1288" s="33"/>
      <c r="M1288" s="33"/>
      <c r="N1288" s="34"/>
      <c r="O1288" s="34"/>
      <c r="P1288" s="34"/>
      <c r="Q1288" s="32"/>
      <c r="R1288" s="7"/>
      <c r="S1288" s="7"/>
      <c r="T1288" s="7"/>
      <c r="U1288" s="7"/>
    </row>
    <row r="1289" spans="1:21" hidden="1">
      <c r="A1289" s="7"/>
      <c r="B1289" s="7"/>
      <c r="C1289" s="7"/>
      <c r="D1289" s="31"/>
      <c r="E1289" s="116" t="s">
        <v>71</v>
      </c>
      <c r="F1289" s="113"/>
      <c r="G1289" s="120"/>
      <c r="H1289" s="113"/>
      <c r="I1289" s="33"/>
      <c r="J1289" s="33"/>
      <c r="K1289" s="33"/>
      <c r="L1289" s="33"/>
      <c r="M1289" s="33"/>
      <c r="N1289" s="34"/>
      <c r="O1289" s="34"/>
      <c r="P1289" s="34"/>
      <c r="Q1289" s="32"/>
      <c r="R1289" s="7"/>
      <c r="S1289" s="7"/>
      <c r="T1289" s="7"/>
      <c r="U1289" s="7"/>
    </row>
    <row r="1290" spans="1:21" hidden="1">
      <c r="A1290" s="7"/>
      <c r="B1290" s="7"/>
      <c r="C1290" s="7"/>
      <c r="D1290" s="31"/>
      <c r="E1290" s="116" t="s">
        <v>62</v>
      </c>
      <c r="F1290" s="113"/>
      <c r="G1290" s="120"/>
      <c r="H1290" s="113"/>
      <c r="I1290" s="33"/>
      <c r="J1290" s="33"/>
      <c r="K1290" s="33"/>
      <c r="L1290" s="33"/>
      <c r="M1290" s="33"/>
      <c r="N1290" s="34"/>
      <c r="O1290" s="34"/>
      <c r="P1290" s="34"/>
      <c r="Q1290" s="32"/>
      <c r="R1290" s="7"/>
      <c r="S1290" s="7"/>
      <c r="T1290" s="7"/>
      <c r="U1290" s="7"/>
    </row>
    <row r="1291" spans="1:21" hidden="1">
      <c r="A1291" s="7"/>
      <c r="B1291" s="7"/>
      <c r="C1291" s="7"/>
      <c r="D1291" s="31"/>
      <c r="E1291" s="116" t="s">
        <v>76</v>
      </c>
      <c r="F1291" s="113"/>
      <c r="G1291" s="120"/>
      <c r="H1291" s="113"/>
      <c r="I1291" s="33"/>
      <c r="J1291" s="33"/>
      <c r="K1291" s="33"/>
      <c r="L1291" s="33"/>
      <c r="M1291" s="33"/>
      <c r="N1291" s="34"/>
      <c r="O1291" s="34"/>
      <c r="P1291" s="34"/>
      <c r="Q1291" s="32"/>
      <c r="R1291" s="7"/>
      <c r="S1291" s="7"/>
      <c r="T1291" s="7"/>
      <c r="U1291" s="7"/>
    </row>
    <row r="1292" spans="1:21" hidden="1">
      <c r="A1292" s="7"/>
      <c r="B1292" s="7"/>
      <c r="C1292" s="7"/>
      <c r="D1292" s="31"/>
      <c r="E1292" s="116" t="s">
        <v>59</v>
      </c>
      <c r="F1292" s="113"/>
      <c r="G1292" s="120"/>
      <c r="H1292" s="113"/>
      <c r="I1292" s="33"/>
      <c r="J1292" s="33"/>
      <c r="K1292" s="33"/>
      <c r="L1292" s="33"/>
      <c r="M1292" s="33"/>
      <c r="N1292" s="34"/>
      <c r="O1292" s="34"/>
      <c r="P1292" s="34"/>
      <c r="Q1292" s="32"/>
      <c r="R1292" s="7"/>
      <c r="S1292" s="7"/>
      <c r="T1292" s="7"/>
      <c r="U1292" s="7"/>
    </row>
    <row r="1293" spans="1:21" hidden="1">
      <c r="A1293" s="7"/>
      <c r="B1293" s="7"/>
      <c r="C1293" s="7"/>
      <c r="D1293" s="31"/>
      <c r="E1293" s="116" t="s">
        <v>58</v>
      </c>
      <c r="F1293" s="113"/>
      <c r="G1293" s="120"/>
      <c r="H1293" s="113"/>
      <c r="I1293" s="33"/>
      <c r="J1293" s="33"/>
      <c r="K1293" s="33"/>
      <c r="L1293" s="33"/>
      <c r="M1293" s="33"/>
      <c r="N1293" s="34"/>
      <c r="O1293" s="34"/>
      <c r="P1293" s="34"/>
      <c r="Q1293" s="32"/>
      <c r="R1293" s="7"/>
      <c r="S1293" s="7"/>
      <c r="T1293" s="7"/>
      <c r="U1293" s="7"/>
    </row>
    <row r="1294" spans="1:21" hidden="1">
      <c r="A1294" s="7"/>
      <c r="B1294" s="7"/>
      <c r="C1294" s="7"/>
      <c r="D1294" s="31"/>
      <c r="E1294" s="116" t="s">
        <v>69</v>
      </c>
      <c r="F1294" s="113"/>
      <c r="G1294" s="120"/>
      <c r="H1294" s="113"/>
      <c r="I1294" s="33"/>
      <c r="J1294" s="33"/>
      <c r="K1294" s="33"/>
      <c r="L1294" s="33"/>
      <c r="M1294" s="33"/>
      <c r="N1294" s="34"/>
      <c r="O1294" s="34"/>
      <c r="P1294" s="34"/>
      <c r="Q1294" s="32"/>
      <c r="R1294" s="7"/>
      <c r="S1294" s="7"/>
      <c r="T1294" s="7"/>
      <c r="U1294" s="7"/>
    </row>
    <row r="1295" spans="1:21" hidden="1">
      <c r="A1295" s="7"/>
      <c r="B1295" s="7"/>
      <c r="C1295" s="7"/>
      <c r="D1295" s="31"/>
      <c r="E1295" s="116" t="s">
        <v>67</v>
      </c>
      <c r="F1295" s="113"/>
      <c r="G1295" s="120"/>
      <c r="H1295" s="113"/>
      <c r="I1295" s="33"/>
      <c r="J1295" s="33"/>
      <c r="K1295" s="33"/>
      <c r="L1295" s="33"/>
      <c r="M1295" s="33"/>
      <c r="N1295" s="34"/>
      <c r="O1295" s="34"/>
      <c r="P1295" s="34"/>
      <c r="Q1295" s="32"/>
      <c r="R1295" s="7"/>
      <c r="S1295" s="7"/>
      <c r="T1295" s="7"/>
      <c r="U1295" s="7"/>
    </row>
    <row r="1296" spans="1:21">
      <c r="A1296" s="107" t="s">
        <v>25</v>
      </c>
      <c r="B1296" s="107" t="s">
        <v>579</v>
      </c>
      <c r="C1296" s="107" t="s">
        <v>581</v>
      </c>
      <c r="D1296" s="108" t="s">
        <v>298</v>
      </c>
      <c r="E1296" s="209" t="s">
        <v>299</v>
      </c>
      <c r="F1296" s="34"/>
      <c r="G1296" s="615">
        <v>1</v>
      </c>
      <c r="H1296" s="34"/>
      <c r="I1296" s="33" t="s">
        <v>300</v>
      </c>
      <c r="J1296" s="33">
        <v>9</v>
      </c>
      <c r="K1296" s="33">
        <v>0</v>
      </c>
      <c r="L1296" s="33">
        <v>270</v>
      </c>
      <c r="M1296" s="33">
        <v>0</v>
      </c>
      <c r="N1296" s="34" t="s">
        <v>80</v>
      </c>
      <c r="O1296" s="34">
        <v>24</v>
      </c>
      <c r="P1296" s="34" t="s">
        <v>87</v>
      </c>
      <c r="Q1296" s="12">
        <f>O1296*J1296</f>
        <v>216</v>
      </c>
      <c r="R1296" s="13">
        <f>Q1296/18</f>
        <v>12</v>
      </c>
      <c r="S1296" s="14">
        <f>R1296</f>
        <v>12</v>
      </c>
      <c r="T1296" s="13">
        <v>0</v>
      </c>
      <c r="U1296" s="13">
        <f>S1296+T1296</f>
        <v>12</v>
      </c>
    </row>
    <row r="1297" spans="1:21">
      <c r="A1297" s="109"/>
      <c r="B1297" s="109"/>
      <c r="C1297" s="109"/>
      <c r="D1297" s="108"/>
      <c r="E1297" s="209" t="s">
        <v>51</v>
      </c>
      <c r="F1297" s="113">
        <v>20</v>
      </c>
      <c r="G1297" s="615"/>
      <c r="H1297" s="97">
        <f>SUM(G1296*F1297)/100</f>
        <v>0.2</v>
      </c>
      <c r="I1297" s="33"/>
      <c r="J1297" s="33"/>
      <c r="K1297" s="33"/>
      <c r="L1297" s="33"/>
      <c r="M1297" s="33"/>
      <c r="N1297" s="34"/>
      <c r="O1297" s="34"/>
      <c r="P1297" s="34"/>
      <c r="Q1297" s="32"/>
      <c r="R1297" s="7"/>
      <c r="S1297" s="7"/>
      <c r="T1297" s="7"/>
      <c r="U1297" s="7"/>
    </row>
    <row r="1298" spans="1:21">
      <c r="A1298" s="109"/>
      <c r="B1298" s="109"/>
      <c r="C1298" s="109"/>
      <c r="D1298" s="108"/>
      <c r="E1298" s="209" t="s">
        <v>54</v>
      </c>
      <c r="F1298" s="113">
        <v>20</v>
      </c>
      <c r="G1298" s="615"/>
      <c r="H1298" s="97">
        <f>SUM(G1296*F1298)/100</f>
        <v>0.2</v>
      </c>
      <c r="I1298" s="33"/>
      <c r="J1298" s="33"/>
      <c r="K1298" s="33"/>
      <c r="L1298" s="33"/>
      <c r="M1298" s="33"/>
      <c r="N1298" s="34"/>
      <c r="O1298" s="34"/>
      <c r="P1298" s="34"/>
      <c r="Q1298" s="32"/>
      <c r="R1298" s="7"/>
      <c r="S1298" s="7"/>
      <c r="T1298" s="7"/>
      <c r="U1298" s="7"/>
    </row>
    <row r="1299" spans="1:21">
      <c r="A1299" s="109"/>
      <c r="B1299" s="109"/>
      <c r="C1299" s="109"/>
      <c r="D1299" s="108"/>
      <c r="E1299" s="209" t="s">
        <v>40</v>
      </c>
      <c r="F1299" s="113">
        <v>20</v>
      </c>
      <c r="G1299" s="615"/>
      <c r="H1299" s="97">
        <f>SUM(G1296*F1299)/100</f>
        <v>0.2</v>
      </c>
      <c r="I1299" s="33"/>
      <c r="J1299" s="33"/>
      <c r="K1299" s="33"/>
      <c r="L1299" s="33"/>
      <c r="M1299" s="33"/>
      <c r="N1299" s="34"/>
      <c r="O1299" s="34"/>
      <c r="P1299" s="34"/>
      <c r="Q1299" s="32"/>
      <c r="R1299" s="7"/>
      <c r="S1299" s="7"/>
      <c r="T1299" s="7"/>
      <c r="U1299" s="7"/>
    </row>
    <row r="1300" spans="1:21">
      <c r="A1300" s="109"/>
      <c r="B1300" s="109"/>
      <c r="C1300" s="109"/>
      <c r="D1300" s="108"/>
      <c r="E1300" s="209" t="s">
        <v>109</v>
      </c>
      <c r="F1300" s="113">
        <v>20</v>
      </c>
      <c r="G1300" s="615"/>
      <c r="H1300" s="97">
        <f>SUM(G1296*F1300)/100</f>
        <v>0.2</v>
      </c>
      <c r="I1300" s="33"/>
      <c r="J1300" s="33"/>
      <c r="K1300" s="33"/>
      <c r="L1300" s="33"/>
      <c r="M1300" s="33"/>
      <c r="N1300" s="34"/>
      <c r="O1300" s="34"/>
      <c r="P1300" s="34"/>
      <c r="Q1300" s="32"/>
      <c r="R1300" s="7"/>
      <c r="S1300" s="7"/>
      <c r="T1300" s="7"/>
      <c r="U1300" s="7"/>
    </row>
    <row r="1301" spans="1:21">
      <c r="A1301" s="109"/>
      <c r="B1301" s="109"/>
      <c r="C1301" s="109"/>
      <c r="D1301" s="108"/>
      <c r="E1301" s="209" t="s">
        <v>45</v>
      </c>
      <c r="F1301" s="113">
        <v>20</v>
      </c>
      <c r="G1301" s="615"/>
      <c r="H1301" s="97">
        <f>SUM(G1296*F1301)/100</f>
        <v>0.2</v>
      </c>
      <c r="I1301" s="33"/>
      <c r="J1301" s="33"/>
      <c r="K1301" s="33"/>
      <c r="L1301" s="33"/>
      <c r="M1301" s="33"/>
      <c r="N1301" s="34"/>
      <c r="O1301" s="34"/>
      <c r="P1301" s="34"/>
      <c r="Q1301" s="32"/>
      <c r="R1301" s="7"/>
      <c r="S1301" s="7"/>
      <c r="T1301" s="7"/>
      <c r="U1301" s="7"/>
    </row>
    <row r="1302" spans="1:21">
      <c r="A1302" s="107" t="s">
        <v>25</v>
      </c>
      <c r="B1302" s="105" t="s">
        <v>579</v>
      </c>
      <c r="C1302" s="105" t="s">
        <v>581</v>
      </c>
      <c r="D1302" s="233" t="s">
        <v>298</v>
      </c>
      <c r="E1302" s="211" t="s">
        <v>299</v>
      </c>
      <c r="F1302" s="34"/>
      <c r="G1302" s="114"/>
      <c r="H1302" s="34"/>
      <c r="I1302" s="33" t="s">
        <v>300</v>
      </c>
      <c r="J1302" s="33">
        <v>9</v>
      </c>
      <c r="K1302" s="33">
        <v>0</v>
      </c>
      <c r="L1302" s="33">
        <v>270</v>
      </c>
      <c r="M1302" s="33">
        <v>0</v>
      </c>
      <c r="N1302" s="34" t="s">
        <v>43</v>
      </c>
      <c r="O1302" s="34">
        <v>8</v>
      </c>
      <c r="P1302" s="34" t="s">
        <v>87</v>
      </c>
      <c r="Q1302" s="12">
        <f>O1302*J1302</f>
        <v>72</v>
      </c>
      <c r="R1302" s="13">
        <f>Q1302/18</f>
        <v>4</v>
      </c>
      <c r="S1302" s="14">
        <f>R1302</f>
        <v>4</v>
      </c>
      <c r="T1302" s="13">
        <v>0</v>
      </c>
      <c r="U1302" s="13">
        <f>S1302+T1302</f>
        <v>4</v>
      </c>
    </row>
    <row r="1303" spans="1:21">
      <c r="A1303" s="109"/>
      <c r="B1303" s="104"/>
      <c r="C1303" s="104"/>
      <c r="D1303" s="233"/>
      <c r="E1303" s="211" t="s">
        <v>224</v>
      </c>
      <c r="F1303" s="113">
        <v>100</v>
      </c>
      <c r="G1303" s="114">
        <v>1</v>
      </c>
      <c r="H1303" s="113">
        <f>SUM(G1303*F1303)/100</f>
        <v>1</v>
      </c>
      <c r="I1303" s="33"/>
      <c r="J1303" s="33"/>
      <c r="K1303" s="33"/>
      <c r="L1303" s="33"/>
      <c r="M1303" s="33"/>
      <c r="N1303" s="34"/>
      <c r="O1303" s="34"/>
      <c r="P1303" s="34"/>
      <c r="Q1303" s="32"/>
      <c r="R1303" s="7"/>
      <c r="S1303" s="7"/>
      <c r="T1303" s="7"/>
      <c r="U1303" s="7"/>
    </row>
    <row r="1304" spans="1:21">
      <c r="A1304" s="107" t="s">
        <v>25</v>
      </c>
      <c r="B1304" s="107" t="s">
        <v>579</v>
      </c>
      <c r="C1304" s="107" t="s">
        <v>581</v>
      </c>
      <c r="D1304" s="108" t="s">
        <v>298</v>
      </c>
      <c r="E1304" s="209" t="s">
        <v>299</v>
      </c>
      <c r="F1304" s="34"/>
      <c r="G1304" s="615">
        <v>1</v>
      </c>
      <c r="H1304" s="34"/>
      <c r="I1304" s="33" t="s">
        <v>300</v>
      </c>
      <c r="J1304" s="33">
        <v>9</v>
      </c>
      <c r="K1304" s="33">
        <v>0</v>
      </c>
      <c r="L1304" s="33">
        <v>270</v>
      </c>
      <c r="M1304" s="33">
        <v>0</v>
      </c>
      <c r="N1304" s="34" t="s">
        <v>55</v>
      </c>
      <c r="O1304" s="34">
        <v>25</v>
      </c>
      <c r="P1304" s="34" t="s">
        <v>87</v>
      </c>
      <c r="Q1304" s="12">
        <f>O1304*J1304</f>
        <v>225</v>
      </c>
      <c r="R1304" s="13">
        <f>Q1304/18</f>
        <v>12.5</v>
      </c>
      <c r="S1304" s="14">
        <f>R1304</f>
        <v>12.5</v>
      </c>
      <c r="T1304" s="13">
        <v>0</v>
      </c>
      <c r="U1304" s="13">
        <f>S1304+T1304</f>
        <v>12.5</v>
      </c>
    </row>
    <row r="1305" spans="1:21">
      <c r="A1305" s="109"/>
      <c r="B1305" s="109"/>
      <c r="C1305" s="109"/>
      <c r="D1305" s="108"/>
      <c r="E1305" s="209" t="s">
        <v>36</v>
      </c>
      <c r="F1305" s="113">
        <v>20</v>
      </c>
      <c r="G1305" s="615"/>
      <c r="H1305" s="203">
        <f>SUM(G1304*F1305)/100</f>
        <v>0.2</v>
      </c>
      <c r="I1305" s="33"/>
      <c r="J1305" s="33"/>
      <c r="K1305" s="33"/>
      <c r="L1305" s="33"/>
      <c r="M1305" s="33"/>
      <c r="N1305" s="34"/>
      <c r="O1305" s="34"/>
      <c r="P1305" s="34"/>
      <c r="Q1305" s="32"/>
      <c r="R1305" s="7"/>
      <c r="S1305" s="7"/>
      <c r="T1305" s="7"/>
      <c r="U1305" s="7"/>
    </row>
    <row r="1306" spans="1:21">
      <c r="A1306" s="109"/>
      <c r="B1306" s="109"/>
      <c r="C1306" s="109"/>
      <c r="D1306" s="108"/>
      <c r="E1306" s="209" t="s">
        <v>29</v>
      </c>
      <c r="F1306" s="113">
        <v>20</v>
      </c>
      <c r="G1306" s="615"/>
      <c r="H1306" s="203">
        <f>SUM(G1304*F1306)/100</f>
        <v>0.2</v>
      </c>
      <c r="I1306" s="33"/>
      <c r="J1306" s="33"/>
      <c r="K1306" s="33"/>
      <c r="L1306" s="33"/>
      <c r="M1306" s="33"/>
      <c r="N1306" s="34"/>
      <c r="O1306" s="34"/>
      <c r="P1306" s="34"/>
      <c r="Q1306" s="32"/>
      <c r="R1306" s="7"/>
      <c r="S1306" s="7"/>
      <c r="T1306" s="7"/>
      <c r="U1306" s="7"/>
    </row>
    <row r="1307" spans="1:21">
      <c r="A1307" s="109"/>
      <c r="B1307" s="109"/>
      <c r="C1307" s="109"/>
      <c r="D1307" s="108"/>
      <c r="E1307" s="209" t="s">
        <v>52</v>
      </c>
      <c r="F1307" s="113">
        <v>20</v>
      </c>
      <c r="G1307" s="615"/>
      <c r="H1307" s="203">
        <f>SUM(G1304*F1307)/100</f>
        <v>0.2</v>
      </c>
      <c r="I1307" s="33"/>
      <c r="J1307" s="33"/>
      <c r="K1307" s="33"/>
      <c r="L1307" s="33"/>
      <c r="M1307" s="33"/>
      <c r="N1307" s="34"/>
      <c r="O1307" s="34"/>
      <c r="P1307" s="34"/>
      <c r="Q1307" s="32"/>
      <c r="R1307" s="7"/>
      <c r="S1307" s="7"/>
      <c r="T1307" s="7"/>
      <c r="U1307" s="7"/>
    </row>
    <row r="1308" spans="1:21">
      <c r="A1308" s="109"/>
      <c r="B1308" s="109"/>
      <c r="C1308" s="109"/>
      <c r="D1308" s="108"/>
      <c r="E1308" s="263" t="s">
        <v>126</v>
      </c>
      <c r="F1308" s="113">
        <v>20</v>
      </c>
      <c r="G1308" s="615"/>
      <c r="H1308" s="203">
        <f>SUM(G1304*F1308)/100</f>
        <v>0.2</v>
      </c>
      <c r="I1308" s="33"/>
      <c r="J1308" s="33"/>
      <c r="K1308" s="33"/>
      <c r="L1308" s="33"/>
      <c r="M1308" s="33"/>
      <c r="N1308" s="34"/>
      <c r="O1308" s="34"/>
      <c r="P1308" s="34"/>
      <c r="Q1308" s="32"/>
      <c r="R1308" s="7"/>
      <c r="S1308" s="7"/>
      <c r="T1308" s="7"/>
      <c r="U1308" s="7"/>
    </row>
    <row r="1309" spans="1:21">
      <c r="A1309" s="109"/>
      <c r="B1309" s="109"/>
      <c r="C1309" s="109"/>
      <c r="D1309" s="108"/>
      <c r="E1309" s="209" t="s">
        <v>121</v>
      </c>
      <c r="F1309" s="113">
        <v>20</v>
      </c>
      <c r="G1309" s="615"/>
      <c r="H1309" s="203">
        <f>SUM(G1304*F1309)/100</f>
        <v>0.2</v>
      </c>
      <c r="I1309" s="33"/>
      <c r="J1309" s="33"/>
      <c r="K1309" s="33"/>
      <c r="L1309" s="33"/>
      <c r="M1309" s="33"/>
      <c r="N1309" s="34"/>
      <c r="O1309" s="34"/>
      <c r="P1309" s="34"/>
      <c r="Q1309" s="32"/>
      <c r="R1309" s="7"/>
      <c r="S1309" s="7"/>
      <c r="T1309" s="7"/>
      <c r="U1309" s="7"/>
    </row>
    <row r="1310" spans="1:21">
      <c r="A1310" s="107" t="s">
        <v>25</v>
      </c>
      <c r="B1310" s="105" t="s">
        <v>579</v>
      </c>
      <c r="C1310" s="105" t="s">
        <v>581</v>
      </c>
      <c r="D1310" s="106" t="s">
        <v>298</v>
      </c>
      <c r="E1310" s="262" t="s">
        <v>299</v>
      </c>
      <c r="F1310" s="34"/>
      <c r="G1310" s="615">
        <v>1</v>
      </c>
      <c r="H1310" s="34"/>
      <c r="I1310" s="33" t="s">
        <v>300</v>
      </c>
      <c r="J1310" s="33">
        <v>9</v>
      </c>
      <c r="K1310" s="33">
        <v>0</v>
      </c>
      <c r="L1310" s="33">
        <v>270</v>
      </c>
      <c r="M1310" s="33">
        <v>0</v>
      </c>
      <c r="N1310" s="34" t="s">
        <v>178</v>
      </c>
      <c r="O1310" s="34">
        <v>49</v>
      </c>
      <c r="P1310" s="34" t="s">
        <v>87</v>
      </c>
      <c r="Q1310" s="12">
        <f>O1310*J1310</f>
        <v>441</v>
      </c>
      <c r="R1310" s="13">
        <f>Q1310/18</f>
        <v>24.5</v>
      </c>
      <c r="S1310" s="14">
        <f>R1310</f>
        <v>24.5</v>
      </c>
      <c r="T1310" s="13">
        <v>0</v>
      </c>
      <c r="U1310" s="13">
        <f>S1310+T1310</f>
        <v>24.5</v>
      </c>
    </row>
    <row r="1311" spans="1:21">
      <c r="A1311" s="109"/>
      <c r="B1311" s="104"/>
      <c r="C1311" s="104"/>
      <c r="D1311" s="106"/>
      <c r="E1311" s="262" t="s">
        <v>31</v>
      </c>
      <c r="F1311" s="113">
        <v>50</v>
      </c>
      <c r="G1311" s="615"/>
      <c r="H1311" s="203">
        <f>SUM(G1310*F1311)/100</f>
        <v>0.5</v>
      </c>
      <c r="I1311" s="33"/>
      <c r="J1311" s="33"/>
      <c r="K1311" s="33"/>
      <c r="L1311" s="33"/>
      <c r="M1311" s="33"/>
      <c r="N1311" s="34"/>
      <c r="O1311" s="34"/>
      <c r="P1311" s="34"/>
      <c r="Q1311" s="32"/>
      <c r="R1311" s="7"/>
      <c r="S1311" s="7"/>
      <c r="T1311" s="7"/>
      <c r="U1311" s="7"/>
    </row>
    <row r="1312" spans="1:21">
      <c r="A1312" s="109"/>
      <c r="B1312" s="104"/>
      <c r="C1312" s="104"/>
      <c r="D1312" s="106"/>
      <c r="E1312" s="211" t="s">
        <v>38</v>
      </c>
      <c r="F1312" s="113">
        <v>50</v>
      </c>
      <c r="G1312" s="615"/>
      <c r="H1312" s="203">
        <f>SUM(G1310*F1312)/100</f>
        <v>0.5</v>
      </c>
      <c r="I1312" s="33"/>
      <c r="J1312" s="33"/>
      <c r="K1312" s="33"/>
      <c r="L1312" s="33"/>
      <c r="M1312" s="33"/>
      <c r="N1312" s="34"/>
      <c r="O1312" s="34"/>
      <c r="P1312" s="34"/>
      <c r="Q1312" s="32"/>
      <c r="R1312" s="7"/>
      <c r="S1312" s="7"/>
      <c r="T1312" s="7"/>
      <c r="U1312" s="7"/>
    </row>
    <row r="1313" spans="1:21">
      <c r="A1313" s="107" t="s">
        <v>25</v>
      </c>
      <c r="B1313" s="107" t="s">
        <v>579</v>
      </c>
      <c r="C1313" s="107" t="s">
        <v>581</v>
      </c>
      <c r="D1313" s="108" t="s">
        <v>298</v>
      </c>
      <c r="E1313" s="263" t="s">
        <v>299</v>
      </c>
      <c r="F1313" s="34"/>
      <c r="G1313" s="114"/>
      <c r="H1313" s="34"/>
      <c r="I1313" s="33" t="s">
        <v>300</v>
      </c>
      <c r="J1313" s="33">
        <v>9</v>
      </c>
      <c r="K1313" s="33">
        <v>0</v>
      </c>
      <c r="L1313" s="33">
        <v>270</v>
      </c>
      <c r="M1313" s="33">
        <v>0</v>
      </c>
      <c r="N1313" s="34" t="s">
        <v>179</v>
      </c>
      <c r="O1313" s="34">
        <v>3</v>
      </c>
      <c r="P1313" s="34" t="s">
        <v>87</v>
      </c>
      <c r="Q1313" s="12">
        <f>O1313*J1313</f>
        <v>27</v>
      </c>
      <c r="R1313" s="13">
        <f>Q1313/18</f>
        <v>1.5</v>
      </c>
      <c r="S1313" s="14">
        <f>R1313</f>
        <v>1.5</v>
      </c>
      <c r="T1313" s="13">
        <v>0</v>
      </c>
      <c r="U1313" s="13">
        <f>S1313+T1313</f>
        <v>1.5</v>
      </c>
    </row>
    <row r="1314" spans="1:21">
      <c r="A1314" s="109"/>
      <c r="B1314" s="109"/>
      <c r="C1314" s="109"/>
      <c r="D1314" s="108"/>
      <c r="E1314" s="263" t="s">
        <v>72</v>
      </c>
      <c r="F1314" s="113">
        <v>100</v>
      </c>
      <c r="G1314" s="114">
        <v>1</v>
      </c>
      <c r="H1314" s="204">
        <f>SUM(G1314*F1314)/100</f>
        <v>1</v>
      </c>
      <c r="I1314" s="33"/>
      <c r="J1314" s="33"/>
      <c r="K1314" s="33"/>
      <c r="L1314" s="33"/>
      <c r="M1314" s="33"/>
      <c r="N1314" s="34"/>
      <c r="O1314" s="34"/>
      <c r="P1314" s="34"/>
      <c r="Q1314" s="32"/>
      <c r="R1314" s="7"/>
      <c r="S1314" s="7"/>
      <c r="T1314" s="7"/>
      <c r="U1314" s="7"/>
    </row>
    <row r="1315" spans="1:21">
      <c r="A1315" s="107" t="s">
        <v>25</v>
      </c>
      <c r="B1315" s="105" t="s">
        <v>579</v>
      </c>
      <c r="C1315" s="105" t="s">
        <v>581</v>
      </c>
      <c r="D1315" s="106" t="s">
        <v>298</v>
      </c>
      <c r="E1315" s="211" t="s">
        <v>299</v>
      </c>
      <c r="F1315" s="34"/>
      <c r="G1315" s="114"/>
      <c r="H1315" s="34"/>
      <c r="I1315" s="33" t="s">
        <v>300</v>
      </c>
      <c r="J1315" s="33">
        <v>9</v>
      </c>
      <c r="K1315" s="33">
        <v>0</v>
      </c>
      <c r="L1315" s="33">
        <v>270</v>
      </c>
      <c r="M1315" s="33">
        <v>0</v>
      </c>
      <c r="N1315" s="34" t="s">
        <v>185</v>
      </c>
      <c r="O1315" s="34">
        <v>9</v>
      </c>
      <c r="P1315" s="34" t="s">
        <v>87</v>
      </c>
      <c r="Q1315" s="12">
        <f>O1315*J1315</f>
        <v>81</v>
      </c>
      <c r="R1315" s="13">
        <f>Q1315/18</f>
        <v>4.5</v>
      </c>
      <c r="S1315" s="14">
        <f>R1315</f>
        <v>4.5</v>
      </c>
      <c r="T1315" s="13">
        <v>0</v>
      </c>
      <c r="U1315" s="13">
        <f>S1315+T1315</f>
        <v>4.5</v>
      </c>
    </row>
    <row r="1316" spans="1:21">
      <c r="A1316" s="109"/>
      <c r="B1316" s="104"/>
      <c r="C1316" s="104"/>
      <c r="D1316" s="106"/>
      <c r="E1316" s="211" t="s">
        <v>62</v>
      </c>
      <c r="F1316" s="113">
        <v>100</v>
      </c>
      <c r="G1316" s="114">
        <v>1</v>
      </c>
      <c r="H1316" s="204">
        <f>SUM(G1316*F1316)/100</f>
        <v>1</v>
      </c>
      <c r="I1316" s="33"/>
      <c r="J1316" s="33"/>
      <c r="K1316" s="33"/>
      <c r="L1316" s="33"/>
      <c r="M1316" s="33"/>
      <c r="N1316" s="34"/>
      <c r="O1316" s="34"/>
      <c r="P1316" s="34"/>
      <c r="Q1316" s="32"/>
      <c r="R1316" s="7"/>
      <c r="S1316" s="7"/>
      <c r="T1316" s="7"/>
      <c r="U1316" s="7"/>
    </row>
    <row r="1317" spans="1:21">
      <c r="A1317" s="107" t="s">
        <v>25</v>
      </c>
      <c r="B1317" s="107" t="s">
        <v>579</v>
      </c>
      <c r="C1317" s="107" t="s">
        <v>581</v>
      </c>
      <c r="D1317" s="108" t="s">
        <v>298</v>
      </c>
      <c r="E1317" s="209" t="s">
        <v>299</v>
      </c>
      <c r="F1317" s="34"/>
      <c r="G1317" s="615">
        <v>1</v>
      </c>
      <c r="H1317" s="34"/>
      <c r="I1317" s="33" t="s">
        <v>300</v>
      </c>
      <c r="J1317" s="33">
        <v>9</v>
      </c>
      <c r="K1317" s="33">
        <v>0</v>
      </c>
      <c r="L1317" s="33">
        <v>270</v>
      </c>
      <c r="M1317" s="33">
        <v>0</v>
      </c>
      <c r="N1317" s="34" t="s">
        <v>186</v>
      </c>
      <c r="O1317" s="34">
        <v>57</v>
      </c>
      <c r="P1317" s="34" t="s">
        <v>87</v>
      </c>
      <c r="Q1317" s="12">
        <f>O1317*J1317</f>
        <v>513</v>
      </c>
      <c r="R1317" s="13">
        <f>Q1317/18</f>
        <v>28.5</v>
      </c>
      <c r="S1317" s="14">
        <f>R1317</f>
        <v>28.5</v>
      </c>
      <c r="T1317" s="13">
        <v>0</v>
      </c>
      <c r="U1317" s="13">
        <f>S1317+T1317</f>
        <v>28.5</v>
      </c>
    </row>
    <row r="1318" spans="1:21">
      <c r="A1318" s="109"/>
      <c r="B1318" s="109"/>
      <c r="C1318" s="109"/>
      <c r="D1318" s="108"/>
      <c r="E1318" s="209" t="s">
        <v>49</v>
      </c>
      <c r="F1318" s="113">
        <v>12.5</v>
      </c>
      <c r="G1318" s="615"/>
      <c r="H1318" s="113">
        <f>SUM(G1317*F1318)/100</f>
        <v>0.125</v>
      </c>
      <c r="I1318" s="33"/>
      <c r="J1318" s="33"/>
      <c r="K1318" s="33"/>
      <c r="L1318" s="33"/>
      <c r="M1318" s="33"/>
      <c r="N1318" s="34"/>
      <c r="O1318" s="34"/>
      <c r="P1318" s="34"/>
      <c r="Q1318" s="32"/>
      <c r="R1318" s="7"/>
      <c r="S1318" s="7"/>
      <c r="T1318" s="7"/>
      <c r="U1318" s="7"/>
    </row>
    <row r="1319" spans="1:21">
      <c r="A1319" s="109"/>
      <c r="B1319" s="109"/>
      <c r="C1319" s="109"/>
      <c r="D1319" s="108"/>
      <c r="E1319" s="263" t="s">
        <v>191</v>
      </c>
      <c r="F1319" s="120">
        <v>12.5</v>
      </c>
      <c r="G1319" s="615"/>
      <c r="H1319" s="120">
        <f>SUM(G1317*F1319)/100</f>
        <v>0.125</v>
      </c>
      <c r="I1319" s="33"/>
      <c r="J1319" s="33"/>
      <c r="K1319" s="33"/>
      <c r="L1319" s="33"/>
      <c r="M1319" s="33"/>
      <c r="N1319" s="34"/>
      <c r="O1319" s="34"/>
      <c r="P1319" s="34"/>
      <c r="Q1319" s="32"/>
      <c r="R1319" s="7"/>
      <c r="S1319" s="7"/>
      <c r="T1319" s="7"/>
      <c r="U1319" s="7"/>
    </row>
    <row r="1320" spans="1:21">
      <c r="A1320" s="109"/>
      <c r="B1320" s="109"/>
      <c r="C1320" s="109"/>
      <c r="D1320" s="108"/>
      <c r="E1320" s="209" t="s">
        <v>198</v>
      </c>
      <c r="F1320" s="120">
        <v>12.5</v>
      </c>
      <c r="G1320" s="615"/>
      <c r="H1320" s="120">
        <f>SUM(G1317*F1320)/100</f>
        <v>0.125</v>
      </c>
      <c r="I1320" s="33"/>
      <c r="J1320" s="33"/>
      <c r="K1320" s="33"/>
      <c r="L1320" s="33"/>
      <c r="M1320" s="33"/>
      <c r="N1320" s="34"/>
      <c r="O1320" s="34"/>
      <c r="P1320" s="34"/>
      <c r="Q1320" s="32"/>
      <c r="R1320" s="7"/>
      <c r="S1320" s="7"/>
      <c r="T1320" s="7"/>
      <c r="U1320" s="7"/>
    </row>
    <row r="1321" spans="1:21">
      <c r="A1321" s="109"/>
      <c r="B1321" s="109"/>
      <c r="C1321" s="109"/>
      <c r="D1321" s="108"/>
      <c r="E1321" s="209" t="s">
        <v>195</v>
      </c>
      <c r="F1321" s="120">
        <v>12.5</v>
      </c>
      <c r="G1321" s="615"/>
      <c r="H1321" s="120">
        <f>SUM(G1317*F1321)/100</f>
        <v>0.125</v>
      </c>
      <c r="I1321" s="33"/>
      <c r="J1321" s="33"/>
      <c r="K1321" s="33"/>
      <c r="L1321" s="33"/>
      <c r="M1321" s="33"/>
      <c r="N1321" s="34"/>
      <c r="O1321" s="34"/>
      <c r="P1321" s="34"/>
      <c r="Q1321" s="32"/>
      <c r="R1321" s="7"/>
      <c r="S1321" s="7"/>
      <c r="T1321" s="7"/>
      <c r="U1321" s="7"/>
    </row>
    <row r="1322" spans="1:21">
      <c r="A1322" s="109"/>
      <c r="B1322" s="109"/>
      <c r="C1322" s="109"/>
      <c r="D1322" s="108"/>
      <c r="E1322" s="263" t="s">
        <v>98</v>
      </c>
      <c r="F1322" s="120">
        <v>12.5</v>
      </c>
      <c r="G1322" s="615"/>
      <c r="H1322" s="120">
        <f>SUM(G1317*F1322)/100</f>
        <v>0.125</v>
      </c>
      <c r="I1322" s="33"/>
      <c r="J1322" s="33"/>
      <c r="K1322" s="33"/>
      <c r="L1322" s="33"/>
      <c r="M1322" s="33"/>
      <c r="N1322" s="34"/>
      <c r="O1322" s="34"/>
      <c r="P1322" s="34"/>
      <c r="Q1322" s="32"/>
      <c r="R1322" s="7"/>
      <c r="S1322" s="7"/>
      <c r="T1322" s="7"/>
      <c r="U1322" s="7"/>
    </row>
    <row r="1323" spans="1:21">
      <c r="A1323" s="109"/>
      <c r="B1323" s="109"/>
      <c r="C1323" s="109"/>
      <c r="D1323" s="108"/>
      <c r="E1323" s="209" t="s">
        <v>201</v>
      </c>
      <c r="F1323" s="120">
        <v>12.5</v>
      </c>
      <c r="G1323" s="615"/>
      <c r="H1323" s="120">
        <f>SUM(G1317*F1323)/100</f>
        <v>0.125</v>
      </c>
      <c r="I1323" s="33"/>
      <c r="J1323" s="33"/>
      <c r="K1323" s="33"/>
      <c r="L1323" s="33"/>
      <c r="M1323" s="33"/>
      <c r="N1323" s="34"/>
      <c r="O1323" s="34"/>
      <c r="P1323" s="34"/>
      <c r="Q1323" s="32"/>
      <c r="R1323" s="7"/>
      <c r="S1323" s="7"/>
      <c r="T1323" s="7"/>
      <c r="U1323" s="7"/>
    </row>
    <row r="1324" spans="1:21">
      <c r="A1324" s="109"/>
      <c r="B1324" s="109"/>
      <c r="C1324" s="109"/>
      <c r="D1324" s="108"/>
      <c r="E1324" s="209" t="s">
        <v>209</v>
      </c>
      <c r="F1324" s="120">
        <v>12.5</v>
      </c>
      <c r="G1324" s="615"/>
      <c r="H1324" s="120">
        <f>SUM(G1317*F1324)/100</f>
        <v>0.125</v>
      </c>
      <c r="I1324" s="33"/>
      <c r="J1324" s="33"/>
      <c r="K1324" s="33"/>
      <c r="L1324" s="33"/>
      <c r="M1324" s="33"/>
      <c r="N1324" s="34"/>
      <c r="O1324" s="34"/>
      <c r="P1324" s="34"/>
      <c r="Q1324" s="32"/>
      <c r="R1324" s="7"/>
      <c r="S1324" s="7"/>
      <c r="T1324" s="7"/>
      <c r="U1324" s="7"/>
    </row>
    <row r="1325" spans="1:21">
      <c r="A1325" s="109"/>
      <c r="B1325" s="109"/>
      <c r="C1325" s="109"/>
      <c r="D1325" s="108"/>
      <c r="E1325" s="263" t="s">
        <v>202</v>
      </c>
      <c r="F1325" s="120">
        <v>12.5</v>
      </c>
      <c r="G1325" s="615"/>
      <c r="H1325" s="120">
        <f>SUM(G1317*F1325)/100</f>
        <v>0.125</v>
      </c>
      <c r="I1325" s="33"/>
      <c r="J1325" s="33"/>
      <c r="K1325" s="33"/>
      <c r="L1325" s="33"/>
      <c r="M1325" s="33"/>
      <c r="N1325" s="34"/>
      <c r="O1325" s="34"/>
      <c r="P1325" s="34"/>
      <c r="Q1325" s="32"/>
      <c r="R1325" s="7"/>
      <c r="S1325" s="7"/>
      <c r="T1325" s="7"/>
      <c r="U1325" s="7"/>
    </row>
    <row r="1326" spans="1:21">
      <c r="A1326" s="105" t="s">
        <v>25</v>
      </c>
      <c r="B1326" s="105" t="s">
        <v>579</v>
      </c>
      <c r="C1326" s="105" t="s">
        <v>581</v>
      </c>
      <c r="D1326" s="106" t="s">
        <v>301</v>
      </c>
      <c r="E1326" s="211" t="s">
        <v>302</v>
      </c>
      <c r="F1326" s="34"/>
      <c r="G1326" s="615">
        <v>1</v>
      </c>
      <c r="H1326" s="34"/>
      <c r="I1326" s="33" t="s">
        <v>300</v>
      </c>
      <c r="J1326" s="33">
        <v>9</v>
      </c>
      <c r="K1326" s="33">
        <v>0</v>
      </c>
      <c r="L1326" s="33">
        <v>270</v>
      </c>
      <c r="M1326" s="33">
        <v>0</v>
      </c>
      <c r="N1326" s="34" t="s">
        <v>80</v>
      </c>
      <c r="O1326" s="34">
        <v>4</v>
      </c>
      <c r="P1326" s="34" t="s">
        <v>87</v>
      </c>
      <c r="Q1326" s="12">
        <f>O1326*J1326</f>
        <v>36</v>
      </c>
      <c r="R1326" s="13">
        <f>Q1326/18</f>
        <v>2</v>
      </c>
      <c r="S1326" s="14">
        <f>R1326</f>
        <v>2</v>
      </c>
      <c r="T1326" s="13">
        <v>0</v>
      </c>
      <c r="U1326" s="13">
        <f>S1326+T1326</f>
        <v>2</v>
      </c>
    </row>
    <row r="1327" spans="1:21">
      <c r="A1327" s="104"/>
      <c r="B1327" s="104"/>
      <c r="C1327" s="104"/>
      <c r="D1327" s="106"/>
      <c r="E1327" s="211" t="s">
        <v>229</v>
      </c>
      <c r="F1327" s="113">
        <v>50</v>
      </c>
      <c r="G1327" s="615"/>
      <c r="H1327" s="97">
        <f>SUM(G1326*F1327)/100</f>
        <v>0.5</v>
      </c>
      <c r="I1327" s="33"/>
      <c r="J1327" s="33"/>
      <c r="K1327" s="33"/>
      <c r="L1327" s="33"/>
      <c r="M1327" s="33"/>
      <c r="N1327" s="34"/>
      <c r="O1327" s="34"/>
      <c r="P1327" s="34"/>
      <c r="Q1327" s="32"/>
      <c r="R1327" s="7"/>
      <c r="S1327" s="7"/>
      <c r="T1327" s="7"/>
      <c r="U1327" s="7"/>
    </row>
    <row r="1328" spans="1:21">
      <c r="A1328" s="104"/>
      <c r="B1328" s="104"/>
      <c r="C1328" s="104"/>
      <c r="D1328" s="106"/>
      <c r="E1328" s="282" t="s">
        <v>232</v>
      </c>
      <c r="F1328" s="113">
        <v>50</v>
      </c>
      <c r="G1328" s="615"/>
      <c r="H1328" s="97">
        <f>SUM(G1326*F1328)/100</f>
        <v>0.5</v>
      </c>
      <c r="I1328" s="33"/>
      <c r="J1328" s="33"/>
      <c r="K1328" s="33"/>
      <c r="L1328" s="33"/>
      <c r="M1328" s="33"/>
      <c r="N1328" s="34"/>
      <c r="O1328" s="34"/>
      <c r="P1328" s="34"/>
      <c r="Q1328" s="32"/>
      <c r="R1328" s="7"/>
      <c r="S1328" s="7"/>
      <c r="T1328" s="7"/>
      <c r="U1328" s="7"/>
    </row>
    <row r="1329" spans="1:21">
      <c r="A1329" s="105" t="s">
        <v>25</v>
      </c>
      <c r="B1329" s="107" t="s">
        <v>579</v>
      </c>
      <c r="C1329" s="107" t="s">
        <v>581</v>
      </c>
      <c r="D1329" s="108" t="s">
        <v>301</v>
      </c>
      <c r="E1329" s="209" t="s">
        <v>302</v>
      </c>
      <c r="F1329" s="34"/>
      <c r="G1329" s="114"/>
      <c r="H1329" s="34"/>
      <c r="I1329" s="33" t="s">
        <v>300</v>
      </c>
      <c r="J1329" s="33">
        <v>9</v>
      </c>
      <c r="K1329" s="33">
        <v>0</v>
      </c>
      <c r="L1329" s="33">
        <v>270</v>
      </c>
      <c r="M1329" s="33">
        <v>0</v>
      </c>
      <c r="N1329" s="34" t="s">
        <v>43</v>
      </c>
      <c r="O1329" s="34">
        <v>5</v>
      </c>
      <c r="P1329" s="34" t="s">
        <v>87</v>
      </c>
      <c r="Q1329" s="12">
        <f>O1329*J1329</f>
        <v>45</v>
      </c>
      <c r="R1329" s="13">
        <f>Q1329/18</f>
        <v>2.5</v>
      </c>
      <c r="S1329" s="14">
        <f>R1329</f>
        <v>2.5</v>
      </c>
      <c r="T1329" s="13">
        <v>0</v>
      </c>
      <c r="U1329" s="13">
        <f>S1329+T1329</f>
        <v>2.5</v>
      </c>
    </row>
    <row r="1330" spans="1:21">
      <c r="A1330" s="104"/>
      <c r="B1330" s="109"/>
      <c r="C1330" s="109"/>
      <c r="D1330" s="108"/>
      <c r="E1330" s="209" t="s">
        <v>105</v>
      </c>
      <c r="F1330" s="113">
        <v>100</v>
      </c>
      <c r="G1330" s="114">
        <v>1</v>
      </c>
      <c r="H1330" s="120">
        <f>SUM(G1330*F1330)/100</f>
        <v>1</v>
      </c>
      <c r="I1330" s="33"/>
      <c r="J1330" s="33"/>
      <c r="K1330" s="33"/>
      <c r="L1330" s="33"/>
      <c r="M1330" s="33"/>
      <c r="N1330" s="34"/>
      <c r="O1330" s="34"/>
      <c r="P1330" s="34"/>
      <c r="Q1330" s="32"/>
      <c r="R1330" s="7"/>
      <c r="S1330" s="7"/>
      <c r="T1330" s="7"/>
      <c r="U1330" s="7"/>
    </row>
    <row r="1331" spans="1:21">
      <c r="A1331" s="105" t="s">
        <v>25</v>
      </c>
      <c r="B1331" s="105" t="s">
        <v>579</v>
      </c>
      <c r="C1331" s="105" t="s">
        <v>581</v>
      </c>
      <c r="D1331" s="106" t="s">
        <v>301</v>
      </c>
      <c r="E1331" s="211" t="s">
        <v>302</v>
      </c>
      <c r="F1331" s="34"/>
      <c r="G1331" s="114"/>
      <c r="H1331" s="34"/>
      <c r="I1331" s="33" t="s">
        <v>300</v>
      </c>
      <c r="J1331" s="33">
        <v>9</v>
      </c>
      <c r="K1331" s="33">
        <v>0</v>
      </c>
      <c r="L1331" s="33">
        <v>270</v>
      </c>
      <c r="M1331" s="33">
        <v>0</v>
      </c>
      <c r="N1331" s="34" t="s">
        <v>55</v>
      </c>
      <c r="O1331" s="34">
        <v>4</v>
      </c>
      <c r="P1331" s="34" t="s">
        <v>87</v>
      </c>
      <c r="Q1331" s="12">
        <f>O1331*J1331</f>
        <v>36</v>
      </c>
      <c r="R1331" s="13">
        <f>Q1331/18</f>
        <v>2</v>
      </c>
      <c r="S1331" s="14">
        <f>R1331</f>
        <v>2</v>
      </c>
      <c r="T1331" s="13">
        <v>0</v>
      </c>
      <c r="U1331" s="13">
        <f>S1331+T1331</f>
        <v>2</v>
      </c>
    </row>
    <row r="1332" spans="1:21">
      <c r="A1332" s="104"/>
      <c r="B1332" s="104"/>
      <c r="C1332" s="104"/>
      <c r="D1332" s="106"/>
      <c r="E1332" s="211" t="s">
        <v>37</v>
      </c>
      <c r="F1332" s="120">
        <v>100</v>
      </c>
      <c r="G1332" s="114">
        <v>1</v>
      </c>
      <c r="H1332" s="120">
        <f>SUM(G1332*F1332)/100</f>
        <v>1</v>
      </c>
      <c r="I1332" s="33"/>
      <c r="J1332" s="33"/>
      <c r="K1332" s="33"/>
      <c r="L1332" s="33"/>
      <c r="M1332" s="33"/>
      <c r="N1332" s="34"/>
      <c r="O1332" s="34"/>
      <c r="P1332" s="34"/>
      <c r="Q1332" s="32"/>
      <c r="R1332" s="7"/>
      <c r="S1332" s="7"/>
      <c r="T1332" s="7"/>
      <c r="U1332" s="7"/>
    </row>
    <row r="1333" spans="1:21">
      <c r="A1333" s="105" t="s">
        <v>25</v>
      </c>
      <c r="B1333" s="107" t="s">
        <v>579</v>
      </c>
      <c r="C1333" s="107" t="s">
        <v>581</v>
      </c>
      <c r="D1333" s="108" t="s">
        <v>301</v>
      </c>
      <c r="E1333" s="263" t="s">
        <v>302</v>
      </c>
      <c r="F1333" s="34"/>
      <c r="G1333" s="114"/>
      <c r="H1333" s="34"/>
      <c r="I1333" s="33" t="s">
        <v>300</v>
      </c>
      <c r="J1333" s="33">
        <v>9</v>
      </c>
      <c r="K1333" s="33">
        <v>0</v>
      </c>
      <c r="L1333" s="33">
        <v>270</v>
      </c>
      <c r="M1333" s="33">
        <v>0</v>
      </c>
      <c r="N1333" s="34" t="s">
        <v>178</v>
      </c>
      <c r="O1333" s="34">
        <v>4</v>
      </c>
      <c r="P1333" s="34" t="s">
        <v>87</v>
      </c>
      <c r="Q1333" s="12">
        <f>O1333*J1333</f>
        <v>36</v>
      </c>
      <c r="R1333" s="13">
        <f>Q1333/18</f>
        <v>2</v>
      </c>
      <c r="S1333" s="14">
        <f>R1333</f>
        <v>2</v>
      </c>
      <c r="T1333" s="13">
        <v>0</v>
      </c>
      <c r="U1333" s="13">
        <f>S1333+T1333</f>
        <v>2</v>
      </c>
    </row>
    <row r="1334" spans="1:21">
      <c r="A1334" s="104"/>
      <c r="B1334" s="109"/>
      <c r="C1334" s="109"/>
      <c r="D1334" s="108"/>
      <c r="E1334" s="263" t="s">
        <v>31</v>
      </c>
      <c r="F1334" s="120">
        <v>100</v>
      </c>
      <c r="G1334" s="114">
        <v>1</v>
      </c>
      <c r="H1334" s="120">
        <f>SUM(G1334*F1334)/100</f>
        <v>1</v>
      </c>
      <c r="I1334" s="33"/>
      <c r="J1334" s="33"/>
      <c r="K1334" s="33"/>
      <c r="L1334" s="33"/>
      <c r="M1334" s="33"/>
      <c r="N1334" s="34"/>
      <c r="O1334" s="34"/>
      <c r="P1334" s="34"/>
      <c r="Q1334" s="32"/>
      <c r="R1334" s="7"/>
      <c r="S1334" s="7"/>
      <c r="T1334" s="7"/>
      <c r="U1334" s="7"/>
    </row>
    <row r="1335" spans="1:21">
      <c r="A1335" s="105" t="s">
        <v>25</v>
      </c>
      <c r="B1335" s="105" t="s">
        <v>579</v>
      </c>
      <c r="C1335" s="105" t="s">
        <v>581</v>
      </c>
      <c r="D1335" s="106" t="s">
        <v>301</v>
      </c>
      <c r="E1335" s="211" t="s">
        <v>302</v>
      </c>
      <c r="F1335" s="34"/>
      <c r="G1335" s="114"/>
      <c r="H1335" s="34"/>
      <c r="I1335" s="33" t="s">
        <v>300</v>
      </c>
      <c r="J1335" s="33">
        <v>9</v>
      </c>
      <c r="K1335" s="33">
        <v>0</v>
      </c>
      <c r="L1335" s="33">
        <v>270</v>
      </c>
      <c r="M1335" s="33">
        <v>0</v>
      </c>
      <c r="N1335" s="34" t="s">
        <v>179</v>
      </c>
      <c r="O1335" s="34">
        <v>6</v>
      </c>
      <c r="P1335" s="34" t="s">
        <v>87</v>
      </c>
      <c r="Q1335" s="12">
        <f>O1335*J1335</f>
        <v>54</v>
      </c>
      <c r="R1335" s="13">
        <f>Q1335/18</f>
        <v>3</v>
      </c>
      <c r="S1335" s="14">
        <f>R1335</f>
        <v>3</v>
      </c>
      <c r="T1335" s="13">
        <v>0</v>
      </c>
      <c r="U1335" s="13">
        <f>S1335+T1335</f>
        <v>3</v>
      </c>
    </row>
    <row r="1336" spans="1:21">
      <c r="A1336" s="104"/>
      <c r="B1336" s="104"/>
      <c r="C1336" s="104"/>
      <c r="D1336" s="106"/>
      <c r="E1336" s="211" t="s">
        <v>52</v>
      </c>
      <c r="F1336" s="120">
        <v>100</v>
      </c>
      <c r="G1336" s="114">
        <v>1</v>
      </c>
      <c r="H1336" s="120">
        <f>SUM(G1336*F1336)/100</f>
        <v>1</v>
      </c>
      <c r="I1336" s="33"/>
      <c r="J1336" s="33"/>
      <c r="K1336" s="33"/>
      <c r="L1336" s="33"/>
      <c r="M1336" s="33"/>
      <c r="N1336" s="34"/>
      <c r="O1336" s="34"/>
      <c r="P1336" s="34"/>
      <c r="Q1336" s="32"/>
      <c r="R1336" s="7"/>
      <c r="S1336" s="7"/>
      <c r="T1336" s="7"/>
      <c r="U1336" s="7"/>
    </row>
    <row r="1337" spans="1:21">
      <c r="A1337" s="105" t="s">
        <v>25</v>
      </c>
      <c r="B1337" s="107" t="s">
        <v>579</v>
      </c>
      <c r="C1337" s="107" t="s">
        <v>581</v>
      </c>
      <c r="D1337" s="108" t="s">
        <v>301</v>
      </c>
      <c r="E1337" s="209" t="s">
        <v>302</v>
      </c>
      <c r="F1337" s="34"/>
      <c r="G1337" s="114"/>
      <c r="H1337" s="34"/>
      <c r="I1337" s="33" t="s">
        <v>300</v>
      </c>
      <c r="J1337" s="33">
        <v>9</v>
      </c>
      <c r="K1337" s="33">
        <v>0</v>
      </c>
      <c r="L1337" s="33">
        <v>270</v>
      </c>
      <c r="M1337" s="33">
        <v>0</v>
      </c>
      <c r="N1337" s="34" t="s">
        <v>185</v>
      </c>
      <c r="O1337" s="34">
        <v>2</v>
      </c>
      <c r="P1337" s="34" t="s">
        <v>87</v>
      </c>
      <c r="Q1337" s="12">
        <f>O1337*J1337</f>
        <v>18</v>
      </c>
      <c r="R1337" s="13">
        <f>Q1337/18</f>
        <v>1</v>
      </c>
      <c r="S1337" s="14">
        <f>R1337</f>
        <v>1</v>
      </c>
      <c r="T1337" s="13">
        <v>0</v>
      </c>
      <c r="U1337" s="13">
        <f>S1337+T1337</f>
        <v>1</v>
      </c>
    </row>
    <row r="1338" spans="1:21">
      <c r="A1338" s="104"/>
      <c r="B1338" s="109"/>
      <c r="C1338" s="109"/>
      <c r="D1338" s="108"/>
      <c r="E1338" s="209" t="s">
        <v>36</v>
      </c>
      <c r="F1338" s="120">
        <v>100</v>
      </c>
      <c r="G1338" s="114">
        <v>1</v>
      </c>
      <c r="H1338" s="120">
        <f>SUM(G1338*F1338)/100</f>
        <v>1</v>
      </c>
      <c r="I1338" s="33"/>
      <c r="J1338" s="33"/>
      <c r="K1338" s="33"/>
      <c r="L1338" s="33"/>
      <c r="M1338" s="33"/>
      <c r="N1338" s="34"/>
      <c r="O1338" s="34"/>
      <c r="P1338" s="34"/>
      <c r="Q1338" s="32"/>
      <c r="R1338" s="7"/>
      <c r="S1338" s="7"/>
      <c r="T1338" s="7"/>
      <c r="U1338" s="7"/>
    </row>
    <row r="1339" spans="1:21">
      <c r="A1339" s="105" t="s">
        <v>25</v>
      </c>
      <c r="B1339" s="105" t="s">
        <v>579</v>
      </c>
      <c r="C1339" s="105" t="s">
        <v>581</v>
      </c>
      <c r="D1339" s="106" t="s">
        <v>301</v>
      </c>
      <c r="E1339" s="211" t="s">
        <v>302</v>
      </c>
      <c r="F1339" s="34"/>
      <c r="G1339" s="114"/>
      <c r="H1339" s="34"/>
      <c r="I1339" s="33" t="s">
        <v>300</v>
      </c>
      <c r="J1339" s="33">
        <v>9</v>
      </c>
      <c r="K1339" s="33">
        <v>0</v>
      </c>
      <c r="L1339" s="33">
        <v>270</v>
      </c>
      <c r="M1339" s="33">
        <v>0</v>
      </c>
      <c r="N1339" s="34" t="s">
        <v>186</v>
      </c>
      <c r="O1339" s="34">
        <v>2</v>
      </c>
      <c r="P1339" s="34" t="s">
        <v>87</v>
      </c>
      <c r="Q1339" s="12">
        <f>O1339*J1339</f>
        <v>18</v>
      </c>
      <c r="R1339" s="13">
        <f>Q1339/18</f>
        <v>1</v>
      </c>
      <c r="S1339" s="14">
        <f>R1339</f>
        <v>1</v>
      </c>
      <c r="T1339" s="13">
        <v>0</v>
      </c>
      <c r="U1339" s="13">
        <f>S1339+T1339</f>
        <v>1</v>
      </c>
    </row>
    <row r="1340" spans="1:21">
      <c r="A1340" s="104"/>
      <c r="B1340" s="104"/>
      <c r="C1340" s="104"/>
      <c r="D1340" s="106"/>
      <c r="E1340" s="211" t="s">
        <v>62</v>
      </c>
      <c r="F1340" s="120">
        <v>100</v>
      </c>
      <c r="G1340" s="114">
        <v>1</v>
      </c>
      <c r="H1340" s="120">
        <f>SUM(G1340*F1340)/100</f>
        <v>1</v>
      </c>
      <c r="I1340" s="33"/>
      <c r="J1340" s="33"/>
      <c r="K1340" s="33"/>
      <c r="L1340" s="33"/>
      <c r="M1340" s="33"/>
      <c r="N1340" s="34"/>
      <c r="O1340" s="34"/>
      <c r="P1340" s="34"/>
      <c r="Q1340" s="32"/>
      <c r="R1340" s="7"/>
      <c r="S1340" s="7"/>
      <c r="T1340" s="7"/>
      <c r="U1340" s="7"/>
    </row>
    <row r="1341" spans="1:21">
      <c r="A1341" s="105" t="s">
        <v>25</v>
      </c>
      <c r="B1341" s="107" t="s">
        <v>579</v>
      </c>
      <c r="C1341" s="107" t="s">
        <v>581</v>
      </c>
      <c r="D1341" s="108" t="s">
        <v>301</v>
      </c>
      <c r="E1341" s="209" t="s">
        <v>302</v>
      </c>
      <c r="F1341" s="34"/>
      <c r="G1341" s="114"/>
      <c r="H1341" s="34"/>
      <c r="I1341" s="33" t="s">
        <v>300</v>
      </c>
      <c r="J1341" s="33">
        <v>9</v>
      </c>
      <c r="K1341" s="33">
        <v>0</v>
      </c>
      <c r="L1341" s="33">
        <v>270</v>
      </c>
      <c r="M1341" s="33">
        <v>0</v>
      </c>
      <c r="N1341" s="34" t="s">
        <v>187</v>
      </c>
      <c r="O1341" s="34">
        <v>1</v>
      </c>
      <c r="P1341" s="34" t="s">
        <v>87</v>
      </c>
      <c r="Q1341" s="12">
        <f>O1341*J1341</f>
        <v>9</v>
      </c>
      <c r="R1341" s="13">
        <f>Q1341/18</f>
        <v>0.5</v>
      </c>
      <c r="S1341" s="14">
        <f>R1341</f>
        <v>0.5</v>
      </c>
      <c r="T1341" s="13">
        <v>0</v>
      </c>
      <c r="U1341" s="13">
        <f>S1341+T1341</f>
        <v>0.5</v>
      </c>
    </row>
    <row r="1342" spans="1:21">
      <c r="A1342" s="104"/>
      <c r="B1342" s="109"/>
      <c r="C1342" s="109"/>
      <c r="D1342" s="108"/>
      <c r="E1342" s="209" t="s">
        <v>176</v>
      </c>
      <c r="F1342" s="120">
        <v>100</v>
      </c>
      <c r="G1342" s="114">
        <v>1</v>
      </c>
      <c r="H1342" s="120">
        <f>SUM(G1342*F1342)/100</f>
        <v>1</v>
      </c>
      <c r="I1342" s="33"/>
      <c r="J1342" s="33"/>
      <c r="K1342" s="33"/>
      <c r="L1342" s="33"/>
      <c r="M1342" s="33"/>
      <c r="N1342" s="34"/>
      <c r="O1342" s="34"/>
      <c r="P1342" s="34"/>
      <c r="Q1342" s="32"/>
      <c r="R1342" s="7"/>
      <c r="S1342" s="7"/>
      <c r="T1342" s="7"/>
      <c r="U1342" s="7"/>
    </row>
    <row r="1343" spans="1:21">
      <c r="A1343" s="105" t="s">
        <v>25</v>
      </c>
      <c r="B1343" s="105" t="s">
        <v>579</v>
      </c>
      <c r="C1343" s="105" t="s">
        <v>581</v>
      </c>
      <c r="D1343" s="106" t="s">
        <v>301</v>
      </c>
      <c r="E1343" s="262" t="s">
        <v>302</v>
      </c>
      <c r="F1343" s="34"/>
      <c r="G1343" s="114"/>
      <c r="H1343" s="34"/>
      <c r="I1343" s="33" t="s">
        <v>300</v>
      </c>
      <c r="J1343" s="33">
        <v>9</v>
      </c>
      <c r="K1343" s="33">
        <v>0</v>
      </c>
      <c r="L1343" s="33">
        <v>270</v>
      </c>
      <c r="M1343" s="33">
        <v>0</v>
      </c>
      <c r="N1343" s="34" t="s">
        <v>188</v>
      </c>
      <c r="O1343" s="34">
        <v>3</v>
      </c>
      <c r="P1343" s="34" t="s">
        <v>87</v>
      </c>
      <c r="Q1343" s="12">
        <f>O1343*J1343</f>
        <v>27</v>
      </c>
      <c r="R1343" s="13">
        <f>Q1343/18</f>
        <v>1.5</v>
      </c>
      <c r="S1343" s="14">
        <f>R1343</f>
        <v>1.5</v>
      </c>
      <c r="T1343" s="13">
        <v>0</v>
      </c>
      <c r="U1343" s="13">
        <f>S1343+T1343</f>
        <v>1.5</v>
      </c>
    </row>
    <row r="1344" spans="1:21">
      <c r="A1344" s="104"/>
      <c r="B1344" s="104"/>
      <c r="C1344" s="104"/>
      <c r="D1344" s="106"/>
      <c r="E1344" s="262" t="s">
        <v>63</v>
      </c>
      <c r="F1344" s="120">
        <v>100</v>
      </c>
      <c r="G1344" s="114">
        <v>1</v>
      </c>
      <c r="H1344" s="120">
        <f>SUM(G1344*F1344)/100</f>
        <v>1</v>
      </c>
      <c r="I1344" s="33"/>
      <c r="J1344" s="33"/>
      <c r="K1344" s="33"/>
      <c r="L1344" s="33"/>
      <c r="M1344" s="33"/>
      <c r="N1344" s="34"/>
      <c r="O1344" s="34"/>
      <c r="P1344" s="34"/>
      <c r="Q1344" s="32"/>
      <c r="R1344" s="7"/>
      <c r="S1344" s="7"/>
      <c r="T1344" s="7"/>
      <c r="U1344" s="7"/>
    </row>
    <row r="1345" spans="1:21">
      <c r="A1345" s="105" t="s">
        <v>25</v>
      </c>
      <c r="B1345" s="107" t="s">
        <v>579</v>
      </c>
      <c r="C1345" s="107" t="s">
        <v>581</v>
      </c>
      <c r="D1345" s="108" t="s">
        <v>301</v>
      </c>
      <c r="E1345" s="263" t="s">
        <v>302</v>
      </c>
      <c r="F1345" s="34"/>
      <c r="G1345" s="114"/>
      <c r="H1345" s="34"/>
      <c r="I1345" s="33" t="s">
        <v>300</v>
      </c>
      <c r="J1345" s="33">
        <v>9</v>
      </c>
      <c r="K1345" s="33">
        <v>0</v>
      </c>
      <c r="L1345" s="33">
        <v>270</v>
      </c>
      <c r="M1345" s="33">
        <v>0</v>
      </c>
      <c r="N1345" s="34" t="s">
        <v>534</v>
      </c>
      <c r="O1345" s="34">
        <v>1</v>
      </c>
      <c r="P1345" s="34" t="s">
        <v>87</v>
      </c>
      <c r="Q1345" s="12">
        <f>O1345*J1345</f>
        <v>9</v>
      </c>
      <c r="R1345" s="13">
        <f>Q1345/18</f>
        <v>0.5</v>
      </c>
      <c r="S1345" s="14">
        <f>R1345</f>
        <v>0.5</v>
      </c>
      <c r="T1345" s="13">
        <v>0</v>
      </c>
      <c r="U1345" s="13">
        <f>S1345+T1345</f>
        <v>0.5</v>
      </c>
    </row>
    <row r="1346" spans="1:21">
      <c r="A1346" s="104"/>
      <c r="B1346" s="109"/>
      <c r="C1346" s="109"/>
      <c r="D1346" s="108"/>
      <c r="E1346" s="263" t="s">
        <v>64</v>
      </c>
      <c r="F1346" s="120">
        <v>100</v>
      </c>
      <c r="G1346" s="114">
        <v>1</v>
      </c>
      <c r="H1346" s="120">
        <f>SUM(G1346*F1346)/100</f>
        <v>1</v>
      </c>
      <c r="I1346" s="33"/>
      <c r="J1346" s="33"/>
      <c r="K1346" s="33"/>
      <c r="L1346" s="33"/>
      <c r="M1346" s="33"/>
      <c r="N1346" s="34"/>
      <c r="O1346" s="34"/>
      <c r="P1346" s="34"/>
      <c r="Q1346" s="32"/>
      <c r="R1346" s="7"/>
      <c r="S1346" s="7"/>
      <c r="T1346" s="7"/>
      <c r="U1346" s="7"/>
    </row>
    <row r="1347" spans="1:21">
      <c r="A1347" s="105" t="s">
        <v>25</v>
      </c>
      <c r="B1347" s="105" t="s">
        <v>579</v>
      </c>
      <c r="C1347" s="105" t="s">
        <v>581</v>
      </c>
      <c r="D1347" s="106" t="s">
        <v>301</v>
      </c>
      <c r="E1347" s="211" t="s">
        <v>302</v>
      </c>
      <c r="F1347" s="34"/>
      <c r="G1347" s="114"/>
      <c r="H1347" s="34"/>
      <c r="I1347" s="33" t="s">
        <v>300</v>
      </c>
      <c r="J1347" s="33">
        <v>9</v>
      </c>
      <c r="K1347" s="33">
        <v>0</v>
      </c>
      <c r="L1347" s="33">
        <v>270</v>
      </c>
      <c r="M1347" s="33">
        <v>0</v>
      </c>
      <c r="N1347" s="34" t="s">
        <v>535</v>
      </c>
      <c r="O1347" s="34">
        <v>4</v>
      </c>
      <c r="P1347" s="34" t="s">
        <v>87</v>
      </c>
      <c r="Q1347" s="12">
        <f>O1347*J1347</f>
        <v>36</v>
      </c>
      <c r="R1347" s="13">
        <f>Q1347/18</f>
        <v>2</v>
      </c>
      <c r="S1347" s="14">
        <f>R1347</f>
        <v>2</v>
      </c>
      <c r="T1347" s="13">
        <v>0</v>
      </c>
      <c r="U1347" s="13">
        <f>S1347+T1347</f>
        <v>2</v>
      </c>
    </row>
    <row r="1348" spans="1:21">
      <c r="A1348" s="104"/>
      <c r="B1348" s="104"/>
      <c r="C1348" s="104"/>
      <c r="D1348" s="106"/>
      <c r="E1348" s="211" t="s">
        <v>49</v>
      </c>
      <c r="F1348" s="120">
        <v>100</v>
      </c>
      <c r="G1348" s="114">
        <v>1</v>
      </c>
      <c r="H1348" s="120">
        <f>SUM(G1348*F1348)/100</f>
        <v>1</v>
      </c>
      <c r="I1348" s="33"/>
      <c r="J1348" s="33"/>
      <c r="K1348" s="33"/>
      <c r="L1348" s="33"/>
      <c r="M1348" s="33"/>
      <c r="N1348" s="34"/>
      <c r="O1348" s="34"/>
      <c r="P1348" s="34"/>
      <c r="Q1348" s="32"/>
      <c r="R1348" s="7"/>
      <c r="S1348" s="7"/>
      <c r="T1348" s="7"/>
      <c r="U1348" s="7"/>
    </row>
    <row r="1349" spans="1:21">
      <c r="A1349" s="105" t="s">
        <v>25</v>
      </c>
      <c r="B1349" s="107" t="s">
        <v>579</v>
      </c>
      <c r="C1349" s="107" t="s">
        <v>581</v>
      </c>
      <c r="D1349" s="108" t="s">
        <v>301</v>
      </c>
      <c r="E1349" s="209" t="s">
        <v>302</v>
      </c>
      <c r="F1349" s="34"/>
      <c r="G1349" s="114"/>
      <c r="H1349" s="34"/>
      <c r="I1349" s="33" t="s">
        <v>300</v>
      </c>
      <c r="J1349" s="33">
        <v>9</v>
      </c>
      <c r="K1349" s="33">
        <v>0</v>
      </c>
      <c r="L1349" s="33">
        <v>270</v>
      </c>
      <c r="M1349" s="33">
        <v>0</v>
      </c>
      <c r="N1349" s="34" t="s">
        <v>536</v>
      </c>
      <c r="O1349" s="34">
        <v>1</v>
      </c>
      <c r="P1349" s="34" t="s">
        <v>87</v>
      </c>
      <c r="Q1349" s="12">
        <f>O1349*J1349</f>
        <v>9</v>
      </c>
      <c r="R1349" s="13">
        <f>Q1349/18</f>
        <v>0.5</v>
      </c>
      <c r="S1349" s="14">
        <f>R1349</f>
        <v>0.5</v>
      </c>
      <c r="T1349" s="13">
        <v>0</v>
      </c>
      <c r="U1349" s="13">
        <f>S1349+T1349</f>
        <v>0.5</v>
      </c>
    </row>
    <row r="1350" spans="1:21">
      <c r="A1350" s="104"/>
      <c r="B1350" s="109"/>
      <c r="C1350" s="109"/>
      <c r="D1350" s="108"/>
      <c r="E1350" s="209" t="s">
        <v>195</v>
      </c>
      <c r="F1350" s="120">
        <v>100</v>
      </c>
      <c r="G1350" s="114">
        <v>1</v>
      </c>
      <c r="H1350" s="120">
        <f>SUM(G1350*F1350)/100</f>
        <v>1</v>
      </c>
      <c r="I1350" s="33"/>
      <c r="J1350" s="33"/>
      <c r="K1350" s="33"/>
      <c r="L1350" s="33"/>
      <c r="M1350" s="33"/>
      <c r="N1350" s="34"/>
      <c r="O1350" s="34"/>
      <c r="P1350" s="34"/>
      <c r="Q1350" s="32"/>
      <c r="R1350" s="7"/>
      <c r="S1350" s="7"/>
      <c r="T1350" s="7"/>
      <c r="U1350" s="7"/>
    </row>
    <row r="1351" spans="1:21">
      <c r="A1351" s="105" t="s">
        <v>25</v>
      </c>
      <c r="B1351" s="105" t="s">
        <v>579</v>
      </c>
      <c r="C1351" s="105" t="s">
        <v>581</v>
      </c>
      <c r="D1351" s="106" t="s">
        <v>301</v>
      </c>
      <c r="E1351" s="262" t="s">
        <v>302</v>
      </c>
      <c r="F1351" s="34"/>
      <c r="G1351" s="114"/>
      <c r="H1351" s="34"/>
      <c r="I1351" s="33" t="s">
        <v>300</v>
      </c>
      <c r="J1351" s="33">
        <v>9</v>
      </c>
      <c r="K1351" s="33">
        <v>0</v>
      </c>
      <c r="L1351" s="33">
        <v>270</v>
      </c>
      <c r="M1351" s="33">
        <v>0</v>
      </c>
      <c r="N1351" s="34" t="s">
        <v>537</v>
      </c>
      <c r="O1351" s="34">
        <v>0</v>
      </c>
      <c r="P1351" s="34" t="s">
        <v>87</v>
      </c>
      <c r="Q1351" s="12">
        <f>O1351*J1351</f>
        <v>0</v>
      </c>
      <c r="R1351" s="13">
        <f>Q1351/18</f>
        <v>0</v>
      </c>
      <c r="S1351" s="14">
        <f>R1351</f>
        <v>0</v>
      </c>
      <c r="T1351" s="13">
        <v>0</v>
      </c>
      <c r="U1351" s="13">
        <f>S1351+T1351</f>
        <v>0</v>
      </c>
    </row>
    <row r="1352" spans="1:21">
      <c r="A1352" s="104"/>
      <c r="B1352" s="104"/>
      <c r="C1352" s="104"/>
      <c r="D1352" s="106"/>
      <c r="E1352" s="262" t="s">
        <v>202</v>
      </c>
      <c r="F1352" s="120">
        <v>100</v>
      </c>
      <c r="G1352" s="114">
        <v>1</v>
      </c>
      <c r="H1352" s="120">
        <f>SUM(G1352*F1352)/100</f>
        <v>1</v>
      </c>
      <c r="I1352" s="33"/>
      <c r="J1352" s="33"/>
      <c r="K1352" s="33"/>
      <c r="L1352" s="33"/>
      <c r="M1352" s="33"/>
      <c r="N1352" s="34"/>
      <c r="O1352" s="34"/>
      <c r="P1352" s="34"/>
      <c r="Q1352" s="32"/>
      <c r="R1352" s="7"/>
      <c r="S1352" s="7"/>
      <c r="T1352" s="7"/>
      <c r="U1352" s="7"/>
    </row>
    <row r="1353" spans="1:21">
      <c r="A1353" s="105" t="s">
        <v>25</v>
      </c>
      <c r="B1353" s="107" t="s">
        <v>579</v>
      </c>
      <c r="C1353" s="107" t="s">
        <v>581</v>
      </c>
      <c r="D1353" s="108" t="s">
        <v>301</v>
      </c>
      <c r="E1353" s="263" t="s">
        <v>302</v>
      </c>
      <c r="F1353" s="34"/>
      <c r="G1353" s="114"/>
      <c r="H1353" s="34"/>
      <c r="I1353" s="33" t="s">
        <v>300</v>
      </c>
      <c r="J1353" s="33">
        <v>9</v>
      </c>
      <c r="K1353" s="33">
        <v>0</v>
      </c>
      <c r="L1353" s="33">
        <v>270</v>
      </c>
      <c r="M1353" s="33">
        <v>0</v>
      </c>
      <c r="N1353" s="34" t="s">
        <v>538</v>
      </c>
      <c r="O1353" s="34">
        <v>1</v>
      </c>
      <c r="P1353" s="34" t="s">
        <v>87</v>
      </c>
      <c r="Q1353" s="12">
        <f>O1353*J1353</f>
        <v>9</v>
      </c>
      <c r="R1353" s="13">
        <f>Q1353/18</f>
        <v>0.5</v>
      </c>
      <c r="S1353" s="14">
        <f>R1353</f>
        <v>0.5</v>
      </c>
      <c r="T1353" s="13">
        <v>0</v>
      </c>
      <c r="U1353" s="13">
        <f>S1353+T1353</f>
        <v>0.5</v>
      </c>
    </row>
    <row r="1354" spans="1:21">
      <c r="A1354" s="104"/>
      <c r="B1354" s="109"/>
      <c r="C1354" s="109"/>
      <c r="D1354" s="108"/>
      <c r="E1354" s="263" t="s">
        <v>30</v>
      </c>
      <c r="F1354" s="120">
        <v>100</v>
      </c>
      <c r="G1354" s="114">
        <v>1</v>
      </c>
      <c r="H1354" s="120">
        <f>SUM(G1354*F1354)/100</f>
        <v>1</v>
      </c>
      <c r="I1354" s="33"/>
      <c r="J1354" s="33"/>
      <c r="K1354" s="33"/>
      <c r="L1354" s="33"/>
      <c r="M1354" s="33"/>
      <c r="N1354" s="34"/>
      <c r="O1354" s="34"/>
      <c r="P1354" s="34"/>
      <c r="Q1354" s="32"/>
      <c r="R1354" s="7"/>
      <c r="S1354" s="7"/>
      <c r="T1354" s="7"/>
      <c r="U1354" s="7"/>
    </row>
    <row r="1355" spans="1:21">
      <c r="A1355" s="105" t="s">
        <v>25</v>
      </c>
      <c r="B1355" s="105" t="s">
        <v>579</v>
      </c>
      <c r="C1355" s="105" t="s">
        <v>581</v>
      </c>
      <c r="D1355" s="106" t="s">
        <v>301</v>
      </c>
      <c r="E1355" s="211" t="s">
        <v>302</v>
      </c>
      <c r="F1355" s="34"/>
      <c r="G1355" s="114"/>
      <c r="H1355" s="34"/>
      <c r="I1355" s="33" t="s">
        <v>300</v>
      </c>
      <c r="J1355" s="33">
        <v>9</v>
      </c>
      <c r="K1355" s="33">
        <v>0</v>
      </c>
      <c r="L1355" s="33">
        <v>270</v>
      </c>
      <c r="M1355" s="33">
        <v>0</v>
      </c>
      <c r="N1355" s="34" t="s">
        <v>539</v>
      </c>
      <c r="O1355" s="34">
        <v>1</v>
      </c>
      <c r="P1355" s="34" t="s">
        <v>87</v>
      </c>
      <c r="Q1355" s="12">
        <f>O1355*J1355</f>
        <v>9</v>
      </c>
      <c r="R1355" s="13">
        <f>Q1355/18</f>
        <v>0.5</v>
      </c>
      <c r="S1355" s="14">
        <f>R1355</f>
        <v>0.5</v>
      </c>
      <c r="T1355" s="13">
        <v>0</v>
      </c>
      <c r="U1355" s="13">
        <f>S1355+T1355</f>
        <v>0.5</v>
      </c>
    </row>
    <row r="1356" spans="1:21">
      <c r="A1356" s="104"/>
      <c r="B1356" s="104"/>
      <c r="C1356" s="104"/>
      <c r="D1356" s="106"/>
      <c r="E1356" s="211" t="s">
        <v>109</v>
      </c>
      <c r="F1356" s="120">
        <v>100</v>
      </c>
      <c r="G1356" s="114">
        <v>1</v>
      </c>
      <c r="H1356" s="120">
        <f>SUM(G1356*F1356)/100</f>
        <v>1</v>
      </c>
      <c r="I1356" s="33"/>
      <c r="J1356" s="33"/>
      <c r="K1356" s="33"/>
      <c r="L1356" s="33"/>
      <c r="M1356" s="33"/>
      <c r="N1356" s="34"/>
      <c r="O1356" s="34"/>
      <c r="P1356" s="34"/>
      <c r="Q1356" s="32"/>
      <c r="R1356" s="7"/>
      <c r="S1356" s="7"/>
      <c r="T1356" s="7"/>
      <c r="U1356" s="7"/>
    </row>
    <row r="1357" spans="1:21">
      <c r="A1357" s="8" t="s">
        <v>25</v>
      </c>
      <c r="B1357" s="8" t="s">
        <v>579</v>
      </c>
      <c r="C1357" s="8" t="s">
        <v>581</v>
      </c>
      <c r="D1357" s="31" t="s">
        <v>303</v>
      </c>
      <c r="E1357" s="210" t="s">
        <v>304</v>
      </c>
      <c r="F1357" s="34"/>
      <c r="G1357" s="615">
        <v>1</v>
      </c>
      <c r="H1357" s="34"/>
      <c r="I1357" s="33" t="s">
        <v>300</v>
      </c>
      <c r="J1357" s="33">
        <v>9</v>
      </c>
      <c r="K1357" s="33">
        <v>0</v>
      </c>
      <c r="L1357" s="33">
        <v>270</v>
      </c>
      <c r="M1357" s="33">
        <v>0</v>
      </c>
      <c r="N1357" s="34" t="s">
        <v>80</v>
      </c>
      <c r="O1357" s="34">
        <v>5</v>
      </c>
      <c r="P1357" s="34" t="s">
        <v>87</v>
      </c>
      <c r="Q1357" s="12">
        <f>O1357*J1357</f>
        <v>45</v>
      </c>
      <c r="R1357" s="13">
        <f>Q1357/18</f>
        <v>2.5</v>
      </c>
      <c r="S1357" s="14">
        <f>R1357</f>
        <v>2.5</v>
      </c>
      <c r="T1357" s="13">
        <v>0</v>
      </c>
      <c r="U1357" s="13">
        <f>S1357+T1357</f>
        <v>2.5</v>
      </c>
    </row>
    <row r="1358" spans="1:21">
      <c r="A1358" s="7"/>
      <c r="B1358" s="7"/>
      <c r="C1358" s="7"/>
      <c r="D1358" s="31"/>
      <c r="E1358" s="210" t="s">
        <v>37</v>
      </c>
      <c r="F1358" s="113">
        <v>50</v>
      </c>
      <c r="G1358" s="615"/>
      <c r="H1358" s="97">
        <f>SUM(G1357*F1358)/100</f>
        <v>0.5</v>
      </c>
      <c r="I1358" s="33"/>
      <c r="J1358" s="33"/>
      <c r="K1358" s="33"/>
      <c r="L1358" s="33"/>
      <c r="M1358" s="33"/>
      <c r="N1358" s="34"/>
      <c r="O1358" s="34"/>
      <c r="P1358" s="34"/>
      <c r="Q1358" s="32"/>
      <c r="R1358" s="7"/>
      <c r="S1358" s="7"/>
      <c r="T1358" s="7"/>
      <c r="U1358" s="7"/>
    </row>
    <row r="1359" spans="1:21">
      <c r="A1359" s="7"/>
      <c r="B1359" s="7"/>
      <c r="C1359" s="7"/>
      <c r="D1359" s="31"/>
      <c r="E1359" s="265" t="s">
        <v>31</v>
      </c>
      <c r="F1359" s="113">
        <v>50</v>
      </c>
      <c r="G1359" s="615"/>
      <c r="H1359" s="97">
        <f>SUM(G1357*F1359)/100</f>
        <v>0.5</v>
      </c>
      <c r="I1359" s="33"/>
      <c r="J1359" s="33"/>
      <c r="K1359" s="33"/>
      <c r="L1359" s="33"/>
      <c r="M1359" s="33"/>
      <c r="N1359" s="34"/>
      <c r="O1359" s="34"/>
      <c r="P1359" s="34"/>
      <c r="Q1359" s="32"/>
      <c r="R1359" s="7"/>
      <c r="S1359" s="7"/>
      <c r="T1359" s="7"/>
      <c r="U1359" s="7"/>
    </row>
    <row r="1360" spans="1:21">
      <c r="A1360" s="107" t="s">
        <v>25</v>
      </c>
      <c r="B1360" s="107" t="s">
        <v>579</v>
      </c>
      <c r="C1360" s="107" t="s">
        <v>581</v>
      </c>
      <c r="D1360" s="108" t="s">
        <v>540</v>
      </c>
      <c r="E1360" s="209" t="s">
        <v>541</v>
      </c>
      <c r="F1360" s="34"/>
      <c r="G1360" s="615">
        <v>1.5</v>
      </c>
      <c r="H1360" s="34"/>
      <c r="I1360" s="33" t="s">
        <v>83</v>
      </c>
      <c r="J1360" s="33">
        <v>3</v>
      </c>
      <c r="K1360" s="33">
        <v>2</v>
      </c>
      <c r="L1360" s="33">
        <v>3</v>
      </c>
      <c r="M1360" s="33">
        <v>5</v>
      </c>
      <c r="N1360" s="34" t="s">
        <v>80</v>
      </c>
      <c r="O1360" s="34">
        <v>0</v>
      </c>
      <c r="P1360" s="34" t="s">
        <v>87</v>
      </c>
      <c r="Q1360" s="12">
        <f>O1360*J1360</f>
        <v>0</v>
      </c>
      <c r="R1360" s="13">
        <f>Q1360/18</f>
        <v>0</v>
      </c>
      <c r="S1360" s="14">
        <f>R1360</f>
        <v>0</v>
      </c>
      <c r="T1360" s="13">
        <v>0</v>
      </c>
      <c r="U1360" s="13">
        <f>S1360+T1360</f>
        <v>0</v>
      </c>
    </row>
    <row r="1361" spans="1:21">
      <c r="A1361" s="109"/>
      <c r="B1361" s="109"/>
      <c r="C1361" s="109"/>
      <c r="D1361" s="108"/>
      <c r="E1361" s="209" t="s">
        <v>201</v>
      </c>
      <c r="F1361" s="113">
        <v>20</v>
      </c>
      <c r="G1361" s="615"/>
      <c r="H1361" s="120">
        <f>SUM(G1360*F1361)/100</f>
        <v>0.3</v>
      </c>
      <c r="I1361" s="33"/>
      <c r="J1361" s="33"/>
      <c r="K1361" s="33"/>
      <c r="L1361" s="33"/>
      <c r="M1361" s="33"/>
      <c r="N1361" s="34"/>
      <c r="O1361" s="34"/>
      <c r="P1361" s="34"/>
      <c r="Q1361" s="32"/>
      <c r="R1361" s="7"/>
      <c r="S1361" s="7"/>
      <c r="T1361" s="7"/>
      <c r="U1361" s="7"/>
    </row>
    <row r="1362" spans="1:21">
      <c r="A1362" s="107" t="s">
        <v>25</v>
      </c>
      <c r="B1362" s="107" t="s">
        <v>579</v>
      </c>
      <c r="C1362" s="107" t="s">
        <v>581</v>
      </c>
      <c r="D1362" s="108" t="s">
        <v>540</v>
      </c>
      <c r="E1362" s="209" t="s">
        <v>541</v>
      </c>
      <c r="F1362" s="34"/>
      <c r="G1362" s="615"/>
      <c r="H1362" s="97"/>
      <c r="I1362" s="33" t="s">
        <v>83</v>
      </c>
      <c r="J1362" s="33">
        <v>3</v>
      </c>
      <c r="K1362" s="33">
        <v>2</v>
      </c>
      <c r="L1362" s="33">
        <v>3</v>
      </c>
      <c r="M1362" s="33">
        <v>5</v>
      </c>
      <c r="N1362" s="34" t="s">
        <v>43</v>
      </c>
      <c r="O1362" s="34">
        <v>0</v>
      </c>
      <c r="P1362" s="34" t="s">
        <v>87</v>
      </c>
      <c r="Q1362" s="12">
        <f>O1362*J1362</f>
        <v>0</v>
      </c>
      <c r="R1362" s="13">
        <f>Q1362/18</f>
        <v>0</v>
      </c>
      <c r="S1362" s="14">
        <f>R1362</f>
        <v>0</v>
      </c>
      <c r="T1362" s="13">
        <v>0</v>
      </c>
      <c r="U1362" s="13">
        <f>S1362+T1362</f>
        <v>0</v>
      </c>
    </row>
    <row r="1363" spans="1:21">
      <c r="A1363" s="109"/>
      <c r="B1363" s="109"/>
      <c r="C1363" s="109"/>
      <c r="D1363" s="108"/>
      <c r="E1363" s="209" t="s">
        <v>201</v>
      </c>
      <c r="F1363" s="113"/>
      <c r="G1363" s="615"/>
      <c r="H1363" s="113"/>
      <c r="I1363" s="33"/>
      <c r="J1363" s="33"/>
      <c r="K1363" s="33"/>
      <c r="L1363" s="33"/>
      <c r="M1363" s="33"/>
      <c r="N1363" s="34"/>
      <c r="O1363" s="34"/>
      <c r="P1363" s="34"/>
      <c r="Q1363" s="32"/>
      <c r="R1363" s="7"/>
      <c r="S1363" s="7"/>
      <c r="T1363" s="7"/>
      <c r="U1363" s="7"/>
    </row>
    <row r="1364" spans="1:21">
      <c r="A1364" s="109"/>
      <c r="B1364" s="109"/>
      <c r="C1364" s="109"/>
      <c r="D1364" s="108"/>
      <c r="E1364" s="209" t="s">
        <v>229</v>
      </c>
      <c r="F1364" s="113">
        <v>20</v>
      </c>
      <c r="G1364" s="615"/>
      <c r="H1364" s="120">
        <f>SUM(G1360*F1364)/100</f>
        <v>0.3</v>
      </c>
      <c r="I1364" s="33"/>
      <c r="J1364" s="33"/>
      <c r="K1364" s="33"/>
      <c r="L1364" s="33"/>
      <c r="M1364" s="33"/>
      <c r="N1364" s="34"/>
      <c r="O1364" s="34"/>
      <c r="P1364" s="34"/>
      <c r="Q1364" s="32"/>
      <c r="R1364" s="7"/>
      <c r="S1364" s="7"/>
      <c r="T1364" s="7"/>
      <c r="U1364" s="7"/>
    </row>
    <row r="1365" spans="1:21">
      <c r="A1365" s="107" t="s">
        <v>25</v>
      </c>
      <c r="B1365" s="107" t="s">
        <v>579</v>
      </c>
      <c r="C1365" s="107" t="s">
        <v>581</v>
      </c>
      <c r="D1365" s="108" t="s">
        <v>540</v>
      </c>
      <c r="E1365" s="263" t="s">
        <v>541</v>
      </c>
      <c r="F1365" s="34"/>
      <c r="G1365" s="615"/>
      <c r="H1365" s="34"/>
      <c r="I1365" s="33" t="s">
        <v>83</v>
      </c>
      <c r="J1365" s="33">
        <v>3</v>
      </c>
      <c r="K1365" s="33">
        <v>2</v>
      </c>
      <c r="L1365" s="33">
        <v>3</v>
      </c>
      <c r="M1365" s="33">
        <v>5</v>
      </c>
      <c r="N1365" s="34" t="s">
        <v>55</v>
      </c>
      <c r="O1365" s="34">
        <v>0</v>
      </c>
      <c r="P1365" s="34" t="s">
        <v>87</v>
      </c>
      <c r="Q1365" s="12">
        <f>O1365*J1365</f>
        <v>0</v>
      </c>
      <c r="R1365" s="13">
        <f>Q1365/18</f>
        <v>0</v>
      </c>
      <c r="S1365" s="14">
        <f>R1365</f>
        <v>0</v>
      </c>
      <c r="T1365" s="13">
        <v>0</v>
      </c>
      <c r="U1365" s="13">
        <f>S1365+T1365</f>
        <v>0</v>
      </c>
    </row>
    <row r="1366" spans="1:21">
      <c r="A1366" s="109"/>
      <c r="B1366" s="109"/>
      <c r="C1366" s="109"/>
      <c r="D1366" s="108"/>
      <c r="E1366" s="263" t="s">
        <v>201</v>
      </c>
      <c r="F1366" s="113"/>
      <c r="G1366" s="615"/>
      <c r="H1366" s="113"/>
      <c r="I1366" s="33"/>
      <c r="J1366" s="33"/>
      <c r="K1366" s="33"/>
      <c r="L1366" s="33"/>
      <c r="M1366" s="33"/>
      <c r="N1366" s="34"/>
      <c r="O1366" s="34"/>
      <c r="P1366" s="34"/>
      <c r="Q1366" s="32"/>
      <c r="R1366" s="7"/>
      <c r="S1366" s="7"/>
      <c r="T1366" s="7"/>
      <c r="U1366" s="7"/>
    </row>
    <row r="1367" spans="1:21">
      <c r="A1367" s="107" t="s">
        <v>25</v>
      </c>
      <c r="B1367" s="107" t="s">
        <v>579</v>
      </c>
      <c r="C1367" s="107" t="s">
        <v>581</v>
      </c>
      <c r="D1367" s="108" t="s">
        <v>540</v>
      </c>
      <c r="E1367" s="263" t="s">
        <v>541</v>
      </c>
      <c r="F1367" s="34"/>
      <c r="G1367" s="615"/>
      <c r="H1367" s="34"/>
      <c r="I1367" s="33" t="s">
        <v>83</v>
      </c>
      <c r="J1367" s="33">
        <v>3</v>
      </c>
      <c r="K1367" s="33">
        <v>2</v>
      </c>
      <c r="L1367" s="33">
        <v>3</v>
      </c>
      <c r="M1367" s="33">
        <v>5</v>
      </c>
      <c r="N1367" s="34" t="s">
        <v>178</v>
      </c>
      <c r="O1367" s="34">
        <v>0</v>
      </c>
      <c r="P1367" s="34" t="s">
        <v>87</v>
      </c>
      <c r="Q1367" s="12">
        <f>O1367*J1367</f>
        <v>0</v>
      </c>
      <c r="R1367" s="13">
        <f>Q1367/18</f>
        <v>0</v>
      </c>
      <c r="S1367" s="14">
        <f>R1367</f>
        <v>0</v>
      </c>
      <c r="T1367" s="13">
        <v>0</v>
      </c>
      <c r="U1367" s="13">
        <f>S1367+T1367</f>
        <v>0</v>
      </c>
    </row>
    <row r="1368" spans="1:21">
      <c r="A1368" s="109"/>
      <c r="B1368" s="109"/>
      <c r="C1368" s="109"/>
      <c r="D1368" s="108"/>
      <c r="E1368" s="263" t="s">
        <v>202</v>
      </c>
      <c r="F1368" s="113">
        <v>20</v>
      </c>
      <c r="G1368" s="615"/>
      <c r="H1368" s="120">
        <f>SUM(G1360*F1368)/100</f>
        <v>0.3</v>
      </c>
      <c r="I1368" s="33"/>
      <c r="J1368" s="33"/>
      <c r="K1368" s="33"/>
      <c r="L1368" s="33"/>
      <c r="M1368" s="33"/>
      <c r="N1368" s="34"/>
      <c r="O1368" s="34"/>
      <c r="P1368" s="34"/>
      <c r="Q1368" s="32"/>
      <c r="R1368" s="7"/>
      <c r="S1368" s="7"/>
      <c r="T1368" s="7"/>
      <c r="U1368" s="7"/>
    </row>
    <row r="1369" spans="1:21">
      <c r="A1369" s="107" t="s">
        <v>25</v>
      </c>
      <c r="B1369" s="107" t="s">
        <v>579</v>
      </c>
      <c r="C1369" s="107" t="s">
        <v>581</v>
      </c>
      <c r="D1369" s="108" t="s">
        <v>540</v>
      </c>
      <c r="E1369" s="263" t="s">
        <v>541</v>
      </c>
      <c r="F1369" s="34"/>
      <c r="G1369" s="615"/>
      <c r="H1369" s="34"/>
      <c r="I1369" s="33" t="s">
        <v>83</v>
      </c>
      <c r="J1369" s="33">
        <v>3</v>
      </c>
      <c r="K1369" s="33">
        <v>2</v>
      </c>
      <c r="L1369" s="33">
        <v>3</v>
      </c>
      <c r="M1369" s="33">
        <v>5</v>
      </c>
      <c r="N1369" s="34" t="s">
        <v>179</v>
      </c>
      <c r="O1369" s="34">
        <v>2</v>
      </c>
      <c r="P1369" s="34" t="s">
        <v>87</v>
      </c>
      <c r="Q1369" s="12">
        <f>O1369*J1369</f>
        <v>6</v>
      </c>
      <c r="R1369" s="13">
        <f>Q1369/18</f>
        <v>0.33333333333333331</v>
      </c>
      <c r="S1369" s="14">
        <f>R1369</f>
        <v>0.33333333333333331</v>
      </c>
      <c r="T1369" s="13">
        <v>0</v>
      </c>
      <c r="U1369" s="13">
        <f>S1369+T1369</f>
        <v>0.33333333333333331</v>
      </c>
    </row>
    <row r="1370" spans="1:21">
      <c r="A1370" s="109"/>
      <c r="B1370" s="109"/>
      <c r="C1370" s="109"/>
      <c r="D1370" s="108"/>
      <c r="E1370" s="263" t="s">
        <v>202</v>
      </c>
      <c r="F1370" s="113"/>
      <c r="G1370" s="615"/>
      <c r="H1370" s="113"/>
      <c r="I1370" s="33"/>
      <c r="J1370" s="33"/>
      <c r="K1370" s="33"/>
      <c r="L1370" s="33"/>
      <c r="M1370" s="33"/>
      <c r="N1370" s="34"/>
      <c r="O1370" s="34"/>
      <c r="P1370" s="34"/>
      <c r="Q1370" s="32"/>
      <c r="R1370" s="7"/>
      <c r="S1370" s="7"/>
      <c r="T1370" s="7"/>
      <c r="U1370" s="7"/>
    </row>
    <row r="1371" spans="1:21">
      <c r="A1371" s="109"/>
      <c r="B1371" s="109"/>
      <c r="C1371" s="109"/>
      <c r="D1371" s="108"/>
      <c r="E1371" s="282" t="s">
        <v>59</v>
      </c>
      <c r="F1371" s="113">
        <v>20</v>
      </c>
      <c r="G1371" s="615"/>
      <c r="H1371" s="120">
        <f>SUM(G1360*F1371)/100</f>
        <v>0.3</v>
      </c>
      <c r="I1371" s="33"/>
      <c r="J1371" s="33"/>
      <c r="K1371" s="33"/>
      <c r="L1371" s="33"/>
      <c r="M1371" s="33"/>
      <c r="N1371" s="34"/>
      <c r="O1371" s="34"/>
      <c r="P1371" s="34"/>
      <c r="Q1371" s="32"/>
      <c r="R1371" s="7"/>
      <c r="S1371" s="7"/>
      <c r="T1371" s="7"/>
      <c r="U1371" s="7"/>
    </row>
    <row r="1372" spans="1:21">
      <c r="A1372" s="107" t="s">
        <v>25</v>
      </c>
      <c r="B1372" s="107" t="s">
        <v>579</v>
      </c>
      <c r="C1372" s="107" t="s">
        <v>581</v>
      </c>
      <c r="D1372" s="108" t="s">
        <v>540</v>
      </c>
      <c r="E1372" s="263" t="s">
        <v>541</v>
      </c>
      <c r="F1372" s="34"/>
      <c r="G1372" s="615"/>
      <c r="H1372" s="34"/>
      <c r="I1372" s="33" t="s">
        <v>83</v>
      </c>
      <c r="J1372" s="33">
        <v>3</v>
      </c>
      <c r="K1372" s="33">
        <v>2</v>
      </c>
      <c r="L1372" s="33">
        <v>3</v>
      </c>
      <c r="M1372" s="33">
        <v>5</v>
      </c>
      <c r="N1372" s="34" t="s">
        <v>185</v>
      </c>
      <c r="O1372" s="34">
        <v>0</v>
      </c>
      <c r="P1372" s="34" t="s">
        <v>87</v>
      </c>
      <c r="Q1372" s="12">
        <f>O1372*J1372</f>
        <v>0</v>
      </c>
      <c r="R1372" s="13">
        <f>Q1372/18</f>
        <v>0</v>
      </c>
      <c r="S1372" s="14">
        <f>R1372</f>
        <v>0</v>
      </c>
      <c r="T1372" s="13">
        <v>0</v>
      </c>
      <c r="U1372" s="13">
        <f>S1372+T1372</f>
        <v>0</v>
      </c>
    </row>
    <row r="1373" spans="1:21">
      <c r="A1373" s="109"/>
      <c r="B1373" s="109"/>
      <c r="C1373" s="109"/>
      <c r="D1373" s="108"/>
      <c r="E1373" s="263" t="s">
        <v>202</v>
      </c>
      <c r="F1373" s="113"/>
      <c r="G1373" s="615"/>
      <c r="H1373" s="113"/>
      <c r="I1373" s="33"/>
      <c r="J1373" s="33"/>
      <c r="K1373" s="33"/>
      <c r="L1373" s="33"/>
      <c r="M1373" s="33"/>
      <c r="N1373" s="34"/>
      <c r="O1373" s="34"/>
      <c r="P1373" s="34"/>
      <c r="Q1373" s="32"/>
      <c r="R1373" s="7"/>
      <c r="S1373" s="7"/>
      <c r="T1373" s="7"/>
      <c r="U1373" s="7"/>
    </row>
    <row r="1374" spans="1:21">
      <c r="A1374" s="109"/>
      <c r="B1374" s="109"/>
      <c r="C1374" s="109"/>
      <c r="D1374" s="108"/>
      <c r="E1374" s="209" t="s">
        <v>49</v>
      </c>
      <c r="F1374" s="113">
        <v>20</v>
      </c>
      <c r="G1374" s="615"/>
      <c r="H1374" s="120">
        <f>SUM(G1360*F1374)/100</f>
        <v>0.3</v>
      </c>
      <c r="I1374" s="33"/>
      <c r="J1374" s="33"/>
      <c r="K1374" s="33"/>
      <c r="L1374" s="33"/>
      <c r="M1374" s="33"/>
      <c r="N1374" s="34"/>
      <c r="O1374" s="34"/>
      <c r="P1374" s="34"/>
      <c r="Q1374" s="32"/>
      <c r="R1374" s="7"/>
      <c r="S1374" s="7"/>
      <c r="T1374" s="7"/>
      <c r="U1374" s="7"/>
    </row>
    <row r="1375" spans="1:21">
      <c r="A1375" s="8" t="s">
        <v>25</v>
      </c>
      <c r="B1375" s="8" t="s">
        <v>579</v>
      </c>
      <c r="C1375" s="8" t="s">
        <v>581</v>
      </c>
      <c r="D1375" s="31" t="s">
        <v>309</v>
      </c>
      <c r="E1375" s="265" t="s">
        <v>262</v>
      </c>
      <c r="F1375" s="34"/>
      <c r="G1375" s="114"/>
      <c r="H1375" s="34"/>
      <c r="I1375" s="33" t="s">
        <v>23</v>
      </c>
      <c r="J1375" s="33">
        <v>3</v>
      </c>
      <c r="K1375" s="33">
        <v>3</v>
      </c>
      <c r="L1375" s="33">
        <v>0</v>
      </c>
      <c r="M1375" s="33">
        <v>6</v>
      </c>
      <c r="N1375" s="34" t="s">
        <v>80</v>
      </c>
      <c r="O1375" s="34">
        <v>4</v>
      </c>
      <c r="P1375" s="34" t="s">
        <v>87</v>
      </c>
      <c r="Q1375" s="12">
        <f>O1375*J1375</f>
        <v>12</v>
      </c>
      <c r="R1375" s="13">
        <f>Q1375/18</f>
        <v>0.66666666666666663</v>
      </c>
      <c r="S1375" s="14">
        <f>R1375</f>
        <v>0.66666666666666663</v>
      </c>
      <c r="T1375" s="13">
        <v>0</v>
      </c>
      <c r="U1375" s="13">
        <f>S1375+T1375</f>
        <v>0.66666666666666663</v>
      </c>
    </row>
    <row r="1376" spans="1:21">
      <c r="A1376" s="7"/>
      <c r="B1376" s="7"/>
      <c r="C1376" s="7"/>
      <c r="D1376" s="31"/>
      <c r="E1376" s="265" t="s">
        <v>99</v>
      </c>
      <c r="F1376" s="113">
        <v>100</v>
      </c>
      <c r="G1376" s="120">
        <v>1</v>
      </c>
      <c r="H1376" s="120">
        <f>SUM(G1376*F1376)/100</f>
        <v>1</v>
      </c>
      <c r="I1376" s="33"/>
      <c r="J1376" s="33"/>
      <c r="K1376" s="33"/>
      <c r="L1376" s="33"/>
      <c r="M1376" s="33"/>
      <c r="N1376" s="34"/>
      <c r="O1376" s="34"/>
      <c r="P1376" s="34"/>
      <c r="Q1376" s="32"/>
      <c r="R1376" s="7"/>
      <c r="S1376" s="7"/>
      <c r="T1376" s="7"/>
      <c r="U1376" s="7"/>
    </row>
    <row r="1377" spans="1:21">
      <c r="A1377" s="8" t="s">
        <v>25</v>
      </c>
      <c r="B1377" s="8" t="s">
        <v>579</v>
      </c>
      <c r="C1377" s="8" t="s">
        <v>581</v>
      </c>
      <c r="D1377" s="31" t="s">
        <v>315</v>
      </c>
      <c r="E1377" s="210" t="s">
        <v>316</v>
      </c>
      <c r="F1377" s="34"/>
      <c r="G1377" s="114"/>
      <c r="H1377" s="34"/>
      <c r="I1377" s="33" t="s">
        <v>83</v>
      </c>
      <c r="J1377" s="33">
        <v>3</v>
      </c>
      <c r="K1377" s="33">
        <v>2</v>
      </c>
      <c r="L1377" s="33">
        <v>3</v>
      </c>
      <c r="M1377" s="33">
        <v>5</v>
      </c>
      <c r="N1377" s="34" t="s">
        <v>80</v>
      </c>
      <c r="O1377" s="34">
        <v>1</v>
      </c>
      <c r="P1377" s="34" t="s">
        <v>87</v>
      </c>
      <c r="Q1377" s="12">
        <f>O1377*J1377</f>
        <v>3</v>
      </c>
      <c r="R1377" s="13">
        <f>Q1377/18</f>
        <v>0.16666666666666666</v>
      </c>
      <c r="S1377" s="14">
        <f>R1377</f>
        <v>0.16666666666666666</v>
      </c>
      <c r="T1377" s="13">
        <v>0</v>
      </c>
      <c r="U1377" s="13">
        <f>S1377+T1377</f>
        <v>0.16666666666666666</v>
      </c>
    </row>
    <row r="1378" spans="1:21">
      <c r="A1378" s="7"/>
      <c r="B1378" s="7"/>
      <c r="C1378" s="7"/>
      <c r="D1378" s="31"/>
      <c r="E1378" s="210" t="s">
        <v>52</v>
      </c>
      <c r="F1378" s="113">
        <v>100</v>
      </c>
      <c r="G1378" s="97">
        <v>1.5</v>
      </c>
      <c r="H1378" s="120">
        <f>SUM(G1378*F1378)/100</f>
        <v>1.5</v>
      </c>
      <c r="I1378" s="33"/>
      <c r="J1378" s="33"/>
      <c r="K1378" s="33"/>
      <c r="L1378" s="33"/>
      <c r="M1378" s="33"/>
      <c r="N1378" s="34"/>
      <c r="O1378" s="34"/>
      <c r="P1378" s="34"/>
      <c r="Q1378" s="32"/>
      <c r="R1378" s="7"/>
      <c r="S1378" s="7"/>
      <c r="T1378" s="7"/>
      <c r="U1378" s="7"/>
    </row>
    <row r="1379" spans="1:21">
      <c r="A1379" s="8" t="s">
        <v>25</v>
      </c>
      <c r="B1379" s="8" t="s">
        <v>579</v>
      </c>
      <c r="C1379" s="8" t="s">
        <v>581</v>
      </c>
      <c r="D1379" s="31" t="s">
        <v>317</v>
      </c>
      <c r="E1379" s="210" t="s">
        <v>123</v>
      </c>
      <c r="F1379" s="34"/>
      <c r="G1379" s="615">
        <v>1.5</v>
      </c>
      <c r="H1379" s="34"/>
      <c r="I1379" s="33" t="s">
        <v>83</v>
      </c>
      <c r="J1379" s="33">
        <v>3</v>
      </c>
      <c r="K1379" s="33">
        <v>2</v>
      </c>
      <c r="L1379" s="33">
        <v>3</v>
      </c>
      <c r="M1379" s="33">
        <v>5</v>
      </c>
      <c r="N1379" s="34" t="s">
        <v>80</v>
      </c>
      <c r="O1379" s="34">
        <v>22</v>
      </c>
      <c r="P1379" s="34" t="s">
        <v>87</v>
      </c>
      <c r="Q1379" s="12">
        <f>O1379*J1379</f>
        <v>66</v>
      </c>
      <c r="R1379" s="13">
        <f>Q1379/18</f>
        <v>3.6666666666666665</v>
      </c>
      <c r="S1379" s="14">
        <f>R1379</f>
        <v>3.6666666666666665</v>
      </c>
      <c r="T1379" s="13">
        <v>0</v>
      </c>
      <c r="U1379" s="13">
        <f>S1379+T1379</f>
        <v>3.6666666666666665</v>
      </c>
    </row>
    <row r="1380" spans="1:21">
      <c r="A1380" s="7"/>
      <c r="B1380" s="7"/>
      <c r="C1380" s="7"/>
      <c r="D1380" s="31"/>
      <c r="E1380" s="210" t="s">
        <v>51</v>
      </c>
      <c r="F1380" s="113">
        <v>16.670000000000002</v>
      </c>
      <c r="G1380" s="615"/>
      <c r="H1380" s="97">
        <f>SUM(G1379*F1380)/100</f>
        <v>0.25005000000000005</v>
      </c>
      <c r="I1380" s="33"/>
      <c r="J1380" s="33"/>
      <c r="K1380" s="33"/>
      <c r="L1380" s="33"/>
      <c r="M1380" s="33"/>
      <c r="N1380" s="34"/>
      <c r="O1380" s="34"/>
      <c r="P1380" s="34"/>
      <c r="Q1380" s="32"/>
      <c r="R1380" s="7"/>
      <c r="S1380" s="7"/>
      <c r="T1380" s="7"/>
      <c r="U1380" s="7"/>
    </row>
    <row r="1381" spans="1:21">
      <c r="A1381" s="7"/>
      <c r="B1381" s="7"/>
      <c r="C1381" s="7"/>
      <c r="D1381" s="31"/>
      <c r="E1381" s="286" t="s">
        <v>229</v>
      </c>
      <c r="F1381" s="120">
        <v>16.670000000000002</v>
      </c>
      <c r="G1381" s="615"/>
      <c r="H1381" s="97">
        <f>SUM(G1379*F1381)/100</f>
        <v>0.25005000000000005</v>
      </c>
      <c r="I1381" s="33"/>
      <c r="J1381" s="33"/>
      <c r="K1381" s="33"/>
      <c r="L1381" s="33"/>
      <c r="M1381" s="33"/>
      <c r="N1381" s="34"/>
      <c r="O1381" s="34"/>
      <c r="P1381" s="34"/>
      <c r="Q1381" s="32"/>
      <c r="R1381" s="7"/>
      <c r="S1381" s="7"/>
      <c r="T1381" s="7"/>
      <c r="U1381" s="7"/>
    </row>
    <row r="1382" spans="1:21">
      <c r="A1382" s="7"/>
      <c r="B1382" s="7"/>
      <c r="C1382" s="7"/>
      <c r="D1382" s="31"/>
      <c r="E1382" s="210" t="s">
        <v>29</v>
      </c>
      <c r="F1382" s="120">
        <v>16.670000000000002</v>
      </c>
      <c r="G1382" s="615"/>
      <c r="H1382" s="97">
        <f>SUM(G1379*F1382)/100</f>
        <v>0.25005000000000005</v>
      </c>
      <c r="I1382" s="33"/>
      <c r="J1382" s="33"/>
      <c r="K1382" s="33"/>
      <c r="L1382" s="33"/>
      <c r="M1382" s="33"/>
      <c r="N1382" s="34"/>
      <c r="O1382" s="34"/>
      <c r="P1382" s="34"/>
      <c r="Q1382" s="32"/>
      <c r="R1382" s="7"/>
      <c r="S1382" s="7"/>
      <c r="T1382" s="7"/>
      <c r="U1382" s="7"/>
    </row>
    <row r="1383" spans="1:21">
      <c r="A1383" s="7"/>
      <c r="B1383" s="7"/>
      <c r="C1383" s="7"/>
      <c r="D1383" s="31"/>
      <c r="E1383" s="210" t="s">
        <v>54</v>
      </c>
      <c r="F1383" s="120">
        <v>16.670000000000002</v>
      </c>
      <c r="G1383" s="615"/>
      <c r="H1383" s="97">
        <f>SUM(G1379*F1383)/100</f>
        <v>0.25005000000000005</v>
      </c>
      <c r="I1383" s="33"/>
      <c r="J1383" s="33"/>
      <c r="K1383" s="33"/>
      <c r="L1383" s="33"/>
      <c r="M1383" s="33"/>
      <c r="N1383" s="34"/>
      <c r="O1383" s="34"/>
      <c r="P1383" s="34"/>
      <c r="Q1383" s="32"/>
      <c r="R1383" s="7"/>
      <c r="S1383" s="7"/>
      <c r="T1383" s="7"/>
      <c r="U1383" s="7"/>
    </row>
    <row r="1384" spans="1:21">
      <c r="A1384" s="7"/>
      <c r="B1384" s="7"/>
      <c r="C1384" s="7"/>
      <c r="D1384" s="31"/>
      <c r="E1384" s="286" t="s">
        <v>176</v>
      </c>
      <c r="F1384" s="120">
        <v>16.670000000000002</v>
      </c>
      <c r="G1384" s="615"/>
      <c r="H1384" s="97">
        <f>SUM(G1379*F1384)/100</f>
        <v>0.25005000000000005</v>
      </c>
      <c r="I1384" s="33"/>
      <c r="J1384" s="33"/>
      <c r="K1384" s="33"/>
      <c r="L1384" s="33"/>
      <c r="M1384" s="33"/>
      <c r="N1384" s="34"/>
      <c r="O1384" s="34"/>
      <c r="P1384" s="34"/>
      <c r="Q1384" s="32"/>
      <c r="R1384" s="7"/>
      <c r="S1384" s="7"/>
      <c r="T1384" s="7"/>
      <c r="U1384" s="7"/>
    </row>
    <row r="1385" spans="1:21">
      <c r="A1385" s="7"/>
      <c r="B1385" s="7"/>
      <c r="C1385" s="7"/>
      <c r="D1385" s="31"/>
      <c r="E1385" s="210" t="s">
        <v>109</v>
      </c>
      <c r="F1385" s="120">
        <v>16.670000000000002</v>
      </c>
      <c r="G1385" s="615"/>
      <c r="H1385" s="97">
        <f>SUM(G1379*F1385)/100</f>
        <v>0.25005000000000005</v>
      </c>
      <c r="I1385" s="33"/>
      <c r="J1385" s="33"/>
      <c r="K1385" s="33"/>
      <c r="L1385" s="33"/>
      <c r="M1385" s="33"/>
      <c r="N1385" s="34"/>
      <c r="O1385" s="34"/>
      <c r="P1385" s="34"/>
      <c r="Q1385" s="32"/>
      <c r="R1385" s="7"/>
      <c r="S1385" s="7"/>
      <c r="T1385" s="7"/>
      <c r="U1385" s="7"/>
    </row>
    <row r="1386" spans="1:21">
      <c r="A1386" s="105" t="s">
        <v>25</v>
      </c>
      <c r="B1386" s="105" t="s">
        <v>579</v>
      </c>
      <c r="C1386" s="105" t="s">
        <v>581</v>
      </c>
      <c r="D1386" s="106" t="s">
        <v>542</v>
      </c>
      <c r="E1386" s="211" t="s">
        <v>128</v>
      </c>
      <c r="F1386" s="34"/>
      <c r="G1386" s="615">
        <v>0.33</v>
      </c>
      <c r="H1386" s="97"/>
      <c r="I1386" s="33" t="s">
        <v>102</v>
      </c>
      <c r="J1386" s="33">
        <v>1</v>
      </c>
      <c r="K1386" s="33">
        <v>0</v>
      </c>
      <c r="L1386" s="33">
        <v>3</v>
      </c>
      <c r="M1386" s="33">
        <v>1</v>
      </c>
      <c r="N1386" s="34" t="s">
        <v>80</v>
      </c>
      <c r="O1386" s="34">
        <v>2</v>
      </c>
      <c r="P1386" s="34" t="s">
        <v>87</v>
      </c>
      <c r="Q1386" s="12">
        <f>O1386*J1386</f>
        <v>2</v>
      </c>
      <c r="R1386" s="13">
        <f>Q1386/18</f>
        <v>0.1111111111111111</v>
      </c>
      <c r="S1386" s="14">
        <f>R1386</f>
        <v>0.1111111111111111</v>
      </c>
      <c r="T1386" s="13">
        <v>0</v>
      </c>
      <c r="U1386" s="13">
        <f>S1386+T1386</f>
        <v>0.1111111111111111</v>
      </c>
    </row>
    <row r="1387" spans="1:21">
      <c r="A1387" s="104"/>
      <c r="B1387" s="104"/>
      <c r="C1387" s="104"/>
      <c r="D1387" s="106"/>
      <c r="E1387" s="211" t="s">
        <v>45</v>
      </c>
      <c r="F1387" s="113">
        <v>33.33</v>
      </c>
      <c r="G1387" s="615"/>
      <c r="H1387" s="97">
        <f>SUM(G1386*F1387)/100</f>
        <v>0.109989</v>
      </c>
      <c r="I1387" s="33"/>
      <c r="J1387" s="33"/>
      <c r="K1387" s="33"/>
      <c r="L1387" s="33"/>
      <c r="M1387" s="33"/>
      <c r="N1387" s="34"/>
      <c r="O1387" s="34"/>
      <c r="P1387" s="34"/>
      <c r="Q1387" s="32"/>
      <c r="R1387" s="7"/>
      <c r="S1387" s="7"/>
      <c r="T1387" s="7"/>
      <c r="U1387" s="7"/>
    </row>
    <row r="1388" spans="1:21">
      <c r="A1388" s="105" t="s">
        <v>25</v>
      </c>
      <c r="B1388" s="105" t="s">
        <v>579</v>
      </c>
      <c r="C1388" s="105" t="s">
        <v>581</v>
      </c>
      <c r="D1388" s="106" t="s">
        <v>542</v>
      </c>
      <c r="E1388" s="262" t="s">
        <v>128</v>
      </c>
      <c r="F1388" s="34"/>
      <c r="G1388" s="615"/>
      <c r="H1388" s="97"/>
      <c r="I1388" s="33" t="s">
        <v>102</v>
      </c>
      <c r="J1388" s="33">
        <v>1</v>
      </c>
      <c r="K1388" s="33">
        <v>0</v>
      </c>
      <c r="L1388" s="33">
        <v>3</v>
      </c>
      <c r="M1388" s="33">
        <v>1</v>
      </c>
      <c r="N1388" s="34" t="s">
        <v>43</v>
      </c>
      <c r="O1388" s="34">
        <v>0</v>
      </c>
      <c r="P1388" s="34" t="s">
        <v>87</v>
      </c>
      <c r="Q1388" s="12">
        <f>O1388*J1388</f>
        <v>0</v>
      </c>
      <c r="R1388" s="13">
        <f>Q1388/18</f>
        <v>0</v>
      </c>
      <c r="S1388" s="14">
        <f>R1388</f>
        <v>0</v>
      </c>
      <c r="T1388" s="13">
        <v>0</v>
      </c>
      <c r="U1388" s="13">
        <f>S1388+T1388</f>
        <v>0</v>
      </c>
    </row>
    <row r="1389" spans="1:21">
      <c r="A1389" s="104"/>
      <c r="B1389" s="104"/>
      <c r="C1389" s="104"/>
      <c r="D1389" s="106"/>
      <c r="E1389" s="262" t="s">
        <v>126</v>
      </c>
      <c r="F1389" s="113">
        <v>33.33</v>
      </c>
      <c r="G1389" s="615"/>
      <c r="H1389" s="97">
        <f>SUM(G1386*F1389)/100</f>
        <v>0.109989</v>
      </c>
      <c r="I1389" s="33"/>
      <c r="J1389" s="33"/>
      <c r="K1389" s="33"/>
      <c r="L1389" s="33"/>
      <c r="M1389" s="33"/>
      <c r="N1389" s="34"/>
      <c r="O1389" s="34"/>
      <c r="P1389" s="34"/>
      <c r="Q1389" s="32"/>
      <c r="R1389" s="7"/>
      <c r="S1389" s="7"/>
      <c r="T1389" s="7"/>
      <c r="U1389" s="7"/>
    </row>
    <row r="1390" spans="1:21">
      <c r="A1390" s="105" t="s">
        <v>25</v>
      </c>
      <c r="B1390" s="105" t="s">
        <v>579</v>
      </c>
      <c r="C1390" s="105" t="s">
        <v>581</v>
      </c>
      <c r="D1390" s="106" t="s">
        <v>542</v>
      </c>
      <c r="E1390" s="211" t="s">
        <v>128</v>
      </c>
      <c r="F1390" s="34"/>
      <c r="G1390" s="615"/>
      <c r="H1390" s="97"/>
      <c r="I1390" s="33" t="s">
        <v>102</v>
      </c>
      <c r="J1390" s="33">
        <v>1</v>
      </c>
      <c r="K1390" s="33">
        <v>0</v>
      </c>
      <c r="L1390" s="33">
        <v>3</v>
      </c>
      <c r="M1390" s="33">
        <v>1</v>
      </c>
      <c r="N1390" s="34" t="s">
        <v>55</v>
      </c>
      <c r="O1390" s="34">
        <v>1</v>
      </c>
      <c r="P1390" s="34" t="s">
        <v>87</v>
      </c>
      <c r="Q1390" s="12">
        <f>O1390*J1390</f>
        <v>1</v>
      </c>
      <c r="R1390" s="13">
        <f>Q1390/18</f>
        <v>5.5555555555555552E-2</v>
      </c>
      <c r="S1390" s="14">
        <f>R1390</f>
        <v>5.5555555555555552E-2</v>
      </c>
      <c r="T1390" s="13">
        <v>0</v>
      </c>
      <c r="U1390" s="13">
        <f>S1390+T1390</f>
        <v>5.5555555555555552E-2</v>
      </c>
    </row>
    <row r="1391" spans="1:21">
      <c r="A1391" s="104"/>
      <c r="B1391" s="104"/>
      <c r="C1391" s="104"/>
      <c r="D1391" s="106"/>
      <c r="E1391" s="211" t="s">
        <v>37</v>
      </c>
      <c r="F1391" s="113">
        <v>33.33</v>
      </c>
      <c r="G1391" s="615"/>
      <c r="H1391" s="97">
        <f>SUM(G1386*F1391)/100</f>
        <v>0.109989</v>
      </c>
      <c r="I1391" s="33"/>
      <c r="J1391" s="33"/>
      <c r="K1391" s="33"/>
      <c r="L1391" s="33"/>
      <c r="M1391" s="33"/>
      <c r="N1391" s="34"/>
      <c r="O1391" s="34"/>
      <c r="P1391" s="34"/>
      <c r="Q1391" s="32"/>
      <c r="R1391" s="7"/>
      <c r="S1391" s="7"/>
      <c r="T1391" s="7"/>
      <c r="U1391" s="7"/>
    </row>
    <row r="1392" spans="1:21">
      <c r="A1392" s="8" t="s">
        <v>25</v>
      </c>
      <c r="B1392" s="8" t="s">
        <v>579</v>
      </c>
      <c r="C1392" s="8" t="s">
        <v>581</v>
      </c>
      <c r="D1392" s="31" t="s">
        <v>543</v>
      </c>
      <c r="E1392" s="210" t="s">
        <v>544</v>
      </c>
      <c r="F1392" s="34"/>
      <c r="G1392" s="114"/>
      <c r="H1392" s="34"/>
      <c r="I1392" s="33" t="s">
        <v>83</v>
      </c>
      <c r="J1392" s="33">
        <v>3</v>
      </c>
      <c r="K1392" s="33">
        <v>2</v>
      </c>
      <c r="L1392" s="33">
        <v>3</v>
      </c>
      <c r="M1392" s="33">
        <v>5</v>
      </c>
      <c r="N1392" s="34" t="s">
        <v>80</v>
      </c>
      <c r="O1392" s="34">
        <v>0</v>
      </c>
      <c r="P1392" s="34" t="s">
        <v>87</v>
      </c>
      <c r="Q1392" s="12">
        <f>O1392*J1392</f>
        <v>0</v>
      </c>
      <c r="R1392" s="13">
        <f>Q1392/18</f>
        <v>0</v>
      </c>
      <c r="S1392" s="14">
        <f>R1392</f>
        <v>0</v>
      </c>
      <c r="T1392" s="13">
        <v>0</v>
      </c>
      <c r="U1392" s="13">
        <f>S1392+T1392</f>
        <v>0</v>
      </c>
    </row>
    <row r="1393" spans="1:21">
      <c r="A1393" s="7"/>
      <c r="B1393" s="7"/>
      <c r="C1393" s="7"/>
      <c r="D1393" s="31"/>
      <c r="E1393" s="210" t="s">
        <v>52</v>
      </c>
      <c r="F1393" s="113">
        <v>100</v>
      </c>
      <c r="G1393" s="97">
        <v>1.5</v>
      </c>
      <c r="H1393" s="120">
        <f>SUM(G1393*F1393)/100</f>
        <v>1.5</v>
      </c>
      <c r="I1393" s="33"/>
      <c r="J1393" s="33"/>
      <c r="K1393" s="33"/>
      <c r="L1393" s="33"/>
      <c r="M1393" s="33"/>
      <c r="N1393" s="34"/>
      <c r="O1393" s="34"/>
      <c r="P1393" s="34"/>
      <c r="Q1393" s="32"/>
      <c r="R1393" s="7"/>
      <c r="S1393" s="7"/>
      <c r="T1393" s="7"/>
      <c r="U1393" s="7"/>
    </row>
    <row r="1394" spans="1:21">
      <c r="A1394" s="8" t="s">
        <v>25</v>
      </c>
      <c r="B1394" s="8" t="s">
        <v>579</v>
      </c>
      <c r="C1394" s="8" t="s">
        <v>581</v>
      </c>
      <c r="D1394" s="31" t="s">
        <v>320</v>
      </c>
      <c r="E1394" s="210" t="s">
        <v>321</v>
      </c>
      <c r="F1394" s="34"/>
      <c r="G1394" s="114"/>
      <c r="H1394" s="34"/>
      <c r="I1394" s="33" t="s">
        <v>83</v>
      </c>
      <c r="J1394" s="33">
        <v>3</v>
      </c>
      <c r="K1394" s="33">
        <v>2</v>
      </c>
      <c r="L1394" s="33">
        <v>3</v>
      </c>
      <c r="M1394" s="33">
        <v>5</v>
      </c>
      <c r="N1394" s="34" t="s">
        <v>80</v>
      </c>
      <c r="O1394" s="34">
        <v>2</v>
      </c>
      <c r="P1394" s="34" t="s">
        <v>87</v>
      </c>
      <c r="Q1394" s="12">
        <f>O1394*J1394</f>
        <v>6</v>
      </c>
      <c r="R1394" s="13">
        <f>Q1394/18</f>
        <v>0.33333333333333331</v>
      </c>
      <c r="S1394" s="14">
        <f>R1394</f>
        <v>0.33333333333333331</v>
      </c>
      <c r="T1394" s="13">
        <v>0</v>
      </c>
      <c r="U1394" s="13">
        <f>S1394+T1394</f>
        <v>0.33333333333333331</v>
      </c>
    </row>
    <row r="1395" spans="1:21">
      <c r="A1395" s="7"/>
      <c r="B1395" s="7"/>
      <c r="C1395" s="7"/>
      <c r="D1395" s="31"/>
      <c r="E1395" s="210" t="s">
        <v>57</v>
      </c>
      <c r="F1395" s="113">
        <v>100</v>
      </c>
      <c r="G1395" s="97">
        <v>1.5</v>
      </c>
      <c r="H1395" s="120">
        <f>SUM(G1395*F1395)/100</f>
        <v>1.5</v>
      </c>
      <c r="I1395" s="33"/>
      <c r="J1395" s="33"/>
      <c r="K1395" s="33"/>
      <c r="L1395" s="33"/>
      <c r="M1395" s="33"/>
      <c r="N1395" s="34"/>
      <c r="O1395" s="34"/>
      <c r="P1395" s="34"/>
      <c r="Q1395" s="32"/>
      <c r="R1395" s="7"/>
      <c r="S1395" s="7"/>
      <c r="T1395" s="7"/>
      <c r="U1395" s="7"/>
    </row>
    <row r="1396" spans="1:21">
      <c r="A1396" s="8" t="s">
        <v>25</v>
      </c>
      <c r="B1396" s="8" t="s">
        <v>579</v>
      </c>
      <c r="C1396" s="8" t="s">
        <v>581</v>
      </c>
      <c r="D1396" s="31" t="s">
        <v>322</v>
      </c>
      <c r="E1396" s="210" t="s">
        <v>323</v>
      </c>
      <c r="F1396" s="34"/>
      <c r="G1396" s="615">
        <v>1.5</v>
      </c>
      <c r="H1396" s="34"/>
      <c r="I1396" s="33" t="s">
        <v>83</v>
      </c>
      <c r="J1396" s="33">
        <v>3</v>
      </c>
      <c r="K1396" s="33">
        <v>2</v>
      </c>
      <c r="L1396" s="33">
        <v>3</v>
      </c>
      <c r="M1396" s="33">
        <v>5</v>
      </c>
      <c r="N1396" s="34" t="s">
        <v>80</v>
      </c>
      <c r="O1396" s="34">
        <v>8</v>
      </c>
      <c r="P1396" s="34" t="s">
        <v>87</v>
      </c>
      <c r="Q1396" s="12">
        <f>O1396*J1396</f>
        <v>24</v>
      </c>
      <c r="R1396" s="13">
        <f>Q1396/18</f>
        <v>1.3333333333333333</v>
      </c>
      <c r="S1396" s="14">
        <f>R1396</f>
        <v>1.3333333333333333</v>
      </c>
      <c r="T1396" s="13">
        <v>0</v>
      </c>
      <c r="U1396" s="13">
        <f>S1396+T1396</f>
        <v>1.3333333333333333</v>
      </c>
    </row>
    <row r="1397" spans="1:21">
      <c r="A1397" s="7"/>
      <c r="B1397" s="7"/>
      <c r="C1397" s="7"/>
      <c r="D1397" s="31"/>
      <c r="E1397" s="210" t="s">
        <v>54</v>
      </c>
      <c r="F1397" s="113">
        <v>25</v>
      </c>
      <c r="G1397" s="615"/>
      <c r="H1397" s="97">
        <f>SUM(G1396*F1397)/100</f>
        <v>0.375</v>
      </c>
      <c r="I1397" s="33"/>
      <c r="J1397" s="33"/>
      <c r="K1397" s="33"/>
      <c r="L1397" s="33"/>
      <c r="M1397" s="33"/>
      <c r="N1397" s="34"/>
      <c r="O1397" s="34"/>
      <c r="P1397" s="34"/>
      <c r="Q1397" s="32"/>
      <c r="R1397" s="7"/>
      <c r="S1397" s="7"/>
      <c r="T1397" s="7"/>
      <c r="U1397" s="7"/>
    </row>
    <row r="1398" spans="1:21">
      <c r="A1398" s="7"/>
      <c r="B1398" s="7"/>
      <c r="C1398" s="7"/>
      <c r="D1398" s="31"/>
      <c r="E1398" s="265" t="s">
        <v>31</v>
      </c>
      <c r="F1398" s="113">
        <v>25</v>
      </c>
      <c r="G1398" s="615"/>
      <c r="H1398" s="97">
        <f>SUM(G1396*F1398)/100</f>
        <v>0.375</v>
      </c>
      <c r="I1398" s="33"/>
      <c r="J1398" s="33"/>
      <c r="K1398" s="33"/>
      <c r="L1398" s="33"/>
      <c r="M1398" s="33"/>
      <c r="N1398" s="34"/>
      <c r="O1398" s="34"/>
      <c r="P1398" s="34"/>
      <c r="Q1398" s="32"/>
      <c r="R1398" s="7"/>
      <c r="S1398" s="7"/>
      <c r="T1398" s="7"/>
      <c r="U1398" s="7"/>
    </row>
    <row r="1399" spans="1:21">
      <c r="A1399" s="7"/>
      <c r="B1399" s="7"/>
      <c r="C1399" s="7"/>
      <c r="D1399" s="31"/>
      <c r="E1399" s="210" t="s">
        <v>52</v>
      </c>
      <c r="F1399" s="113">
        <v>25</v>
      </c>
      <c r="G1399" s="615"/>
      <c r="H1399" s="97">
        <f>SUM(G1396*F1399)/100</f>
        <v>0.375</v>
      </c>
      <c r="I1399" s="33"/>
      <c r="J1399" s="33"/>
      <c r="K1399" s="33"/>
      <c r="L1399" s="33"/>
      <c r="M1399" s="33"/>
      <c r="N1399" s="34"/>
      <c r="O1399" s="34"/>
      <c r="P1399" s="34"/>
      <c r="Q1399" s="32"/>
      <c r="R1399" s="7"/>
      <c r="S1399" s="7"/>
      <c r="T1399" s="7"/>
      <c r="U1399" s="7"/>
    </row>
    <row r="1400" spans="1:21">
      <c r="A1400" s="7"/>
      <c r="B1400" s="7"/>
      <c r="C1400" s="7"/>
      <c r="D1400" s="31"/>
      <c r="E1400" s="210" t="s">
        <v>51</v>
      </c>
      <c r="F1400" s="113">
        <v>25</v>
      </c>
      <c r="G1400" s="615"/>
      <c r="H1400" s="97">
        <f>SUM(G1396*F1400)/100</f>
        <v>0.375</v>
      </c>
      <c r="I1400" s="33"/>
      <c r="J1400" s="33"/>
      <c r="K1400" s="33"/>
      <c r="L1400" s="33"/>
      <c r="M1400" s="33"/>
      <c r="N1400" s="34"/>
      <c r="O1400" s="34"/>
      <c r="P1400" s="34"/>
      <c r="Q1400" s="32"/>
      <c r="R1400" s="7"/>
      <c r="S1400" s="7"/>
      <c r="T1400" s="7"/>
      <c r="U1400" s="7"/>
    </row>
    <row r="1401" spans="1:21">
      <c r="A1401" s="107" t="s">
        <v>25</v>
      </c>
      <c r="B1401" s="107" t="s">
        <v>579</v>
      </c>
      <c r="C1401" s="107" t="s">
        <v>581</v>
      </c>
      <c r="D1401" s="108" t="s">
        <v>326</v>
      </c>
      <c r="E1401" s="263" t="s">
        <v>327</v>
      </c>
      <c r="F1401" s="34"/>
      <c r="G1401" s="615">
        <v>1.5</v>
      </c>
      <c r="H1401" s="34"/>
      <c r="I1401" s="33" t="s">
        <v>83</v>
      </c>
      <c r="J1401" s="33">
        <v>3</v>
      </c>
      <c r="K1401" s="33">
        <v>2</v>
      </c>
      <c r="L1401" s="33">
        <v>3</v>
      </c>
      <c r="M1401" s="33">
        <v>5</v>
      </c>
      <c r="N1401" s="34" t="s">
        <v>80</v>
      </c>
      <c r="O1401" s="34">
        <v>2</v>
      </c>
      <c r="P1401" s="34" t="s">
        <v>87</v>
      </c>
      <c r="Q1401" s="12">
        <f>O1401*J1401</f>
        <v>6</v>
      </c>
      <c r="R1401" s="13">
        <f>Q1401/18</f>
        <v>0.33333333333333331</v>
      </c>
      <c r="S1401" s="14">
        <f>R1401</f>
        <v>0.33333333333333331</v>
      </c>
      <c r="T1401" s="13">
        <v>0</v>
      </c>
      <c r="U1401" s="13">
        <f>S1401+T1401</f>
        <v>0.33333333333333331</v>
      </c>
    </row>
    <row r="1402" spans="1:21">
      <c r="A1402" s="109"/>
      <c r="B1402" s="109"/>
      <c r="C1402" s="109"/>
      <c r="D1402" s="108"/>
      <c r="E1402" s="263" t="s">
        <v>126</v>
      </c>
      <c r="F1402" s="113">
        <v>50</v>
      </c>
      <c r="G1402" s="615"/>
      <c r="H1402" s="97">
        <f>SUM(G1401*F1402)/100</f>
        <v>0.75</v>
      </c>
      <c r="I1402" s="33"/>
      <c r="J1402" s="33"/>
      <c r="K1402" s="33"/>
      <c r="L1402" s="33"/>
      <c r="M1402" s="33"/>
      <c r="N1402" s="34"/>
      <c r="O1402" s="34"/>
      <c r="P1402" s="34"/>
      <c r="Q1402" s="32"/>
      <c r="R1402" s="7"/>
      <c r="S1402" s="7"/>
      <c r="T1402" s="7"/>
      <c r="U1402" s="7"/>
    </row>
    <row r="1403" spans="1:21">
      <c r="A1403" s="107" t="s">
        <v>25</v>
      </c>
      <c r="B1403" s="107" t="s">
        <v>579</v>
      </c>
      <c r="C1403" s="107" t="s">
        <v>581</v>
      </c>
      <c r="D1403" s="108" t="s">
        <v>326</v>
      </c>
      <c r="E1403" s="209" t="s">
        <v>327</v>
      </c>
      <c r="F1403" s="34"/>
      <c r="G1403" s="615"/>
      <c r="H1403" s="97"/>
      <c r="I1403" s="33" t="s">
        <v>83</v>
      </c>
      <c r="J1403" s="33">
        <v>3</v>
      </c>
      <c r="K1403" s="33">
        <v>2</v>
      </c>
      <c r="L1403" s="33">
        <v>3</v>
      </c>
      <c r="M1403" s="33">
        <v>5</v>
      </c>
      <c r="N1403" s="34" t="s">
        <v>43</v>
      </c>
      <c r="O1403" s="34">
        <v>0</v>
      </c>
      <c r="P1403" s="34" t="s">
        <v>545</v>
      </c>
      <c r="Q1403" s="12">
        <f>O1403*J1403</f>
        <v>0</v>
      </c>
      <c r="R1403" s="13">
        <f>Q1403/18</f>
        <v>0</v>
      </c>
      <c r="S1403" s="14">
        <f>R1403</f>
        <v>0</v>
      </c>
      <c r="T1403" s="13">
        <v>0</v>
      </c>
      <c r="U1403" s="13">
        <f>S1403+T1403</f>
        <v>0</v>
      </c>
    </row>
    <row r="1404" spans="1:21">
      <c r="A1404" s="109"/>
      <c r="B1404" s="109"/>
      <c r="C1404" s="109"/>
      <c r="D1404" s="108"/>
      <c r="E1404" s="209" t="s">
        <v>45</v>
      </c>
      <c r="F1404" s="113">
        <v>50</v>
      </c>
      <c r="G1404" s="615"/>
      <c r="H1404" s="97">
        <f>SUM(G1401*F1404)/100</f>
        <v>0.75</v>
      </c>
      <c r="I1404" s="33"/>
      <c r="J1404" s="33"/>
      <c r="K1404" s="33"/>
      <c r="L1404" s="33"/>
      <c r="M1404" s="33"/>
      <c r="N1404" s="34"/>
      <c r="O1404" s="34"/>
      <c r="P1404" s="34"/>
      <c r="Q1404" s="32"/>
      <c r="R1404" s="7"/>
      <c r="S1404" s="7"/>
      <c r="T1404" s="7"/>
      <c r="U1404" s="7"/>
    </row>
    <row r="1405" spans="1:21">
      <c r="A1405" s="8" t="s">
        <v>25</v>
      </c>
      <c r="B1405" s="8" t="s">
        <v>579</v>
      </c>
      <c r="C1405" s="8" t="s">
        <v>581</v>
      </c>
      <c r="D1405" s="31" t="s">
        <v>328</v>
      </c>
      <c r="E1405" s="210" t="s">
        <v>329</v>
      </c>
      <c r="F1405" s="34"/>
      <c r="G1405" s="114"/>
      <c r="H1405" s="34"/>
      <c r="I1405" s="33" t="s">
        <v>83</v>
      </c>
      <c r="J1405" s="33">
        <v>3</v>
      </c>
      <c r="K1405" s="33">
        <v>2</v>
      </c>
      <c r="L1405" s="33">
        <v>3</v>
      </c>
      <c r="M1405" s="33">
        <v>5</v>
      </c>
      <c r="N1405" s="34" t="s">
        <v>80</v>
      </c>
      <c r="O1405" s="34">
        <v>50</v>
      </c>
      <c r="P1405" s="34" t="s">
        <v>87</v>
      </c>
      <c r="Q1405" s="12">
        <f>O1405*J1405</f>
        <v>150</v>
      </c>
      <c r="R1405" s="13">
        <f>Q1405/18</f>
        <v>8.3333333333333339</v>
      </c>
      <c r="S1405" s="14">
        <f>R1405</f>
        <v>8.3333333333333339</v>
      </c>
      <c r="T1405" s="13">
        <v>0</v>
      </c>
      <c r="U1405" s="13">
        <f>S1405+T1405</f>
        <v>8.3333333333333339</v>
      </c>
    </row>
    <row r="1406" spans="1:21">
      <c r="A1406" s="7"/>
      <c r="B1406" s="7"/>
      <c r="C1406" s="7"/>
      <c r="D1406" s="31"/>
      <c r="E1406" s="210" t="s">
        <v>51</v>
      </c>
      <c r="F1406" s="113">
        <v>100</v>
      </c>
      <c r="G1406" s="97">
        <v>1.5</v>
      </c>
      <c r="H1406" s="120">
        <f>SUM(G1406*F1406)/100</f>
        <v>1.5</v>
      </c>
      <c r="I1406" s="33"/>
      <c r="J1406" s="33"/>
      <c r="K1406" s="33"/>
      <c r="L1406" s="33"/>
      <c r="M1406" s="33"/>
      <c r="N1406" s="34"/>
      <c r="O1406" s="34"/>
      <c r="P1406" s="34"/>
      <c r="Q1406" s="32"/>
      <c r="R1406" s="7"/>
      <c r="S1406" s="7"/>
      <c r="T1406" s="7"/>
      <c r="U1406" s="7"/>
    </row>
    <row r="1407" spans="1:21">
      <c r="A1407" s="8" t="s">
        <v>25</v>
      </c>
      <c r="B1407" s="8" t="s">
        <v>579</v>
      </c>
      <c r="C1407" s="8" t="s">
        <v>581</v>
      </c>
      <c r="D1407" s="31" t="s">
        <v>331</v>
      </c>
      <c r="E1407" s="265" t="s">
        <v>332</v>
      </c>
      <c r="F1407" s="34"/>
      <c r="G1407" s="615">
        <v>1.5</v>
      </c>
      <c r="H1407" s="34"/>
      <c r="I1407" s="33" t="s">
        <v>83</v>
      </c>
      <c r="J1407" s="33">
        <v>3</v>
      </c>
      <c r="K1407" s="33">
        <v>2</v>
      </c>
      <c r="L1407" s="33">
        <v>3</v>
      </c>
      <c r="M1407" s="33">
        <v>5</v>
      </c>
      <c r="N1407" s="34" t="s">
        <v>80</v>
      </c>
      <c r="O1407" s="34">
        <v>6</v>
      </c>
      <c r="P1407" s="34" t="s">
        <v>87</v>
      </c>
      <c r="Q1407" s="12">
        <f>O1407*J1407</f>
        <v>18</v>
      </c>
      <c r="R1407" s="13">
        <f>Q1407/18</f>
        <v>1</v>
      </c>
      <c r="S1407" s="14">
        <f>R1407</f>
        <v>1</v>
      </c>
      <c r="T1407" s="13">
        <v>0</v>
      </c>
      <c r="U1407" s="13">
        <f>S1407+T1407</f>
        <v>1</v>
      </c>
    </row>
    <row r="1408" spans="1:21">
      <c r="A1408" s="7"/>
      <c r="B1408" s="7"/>
      <c r="C1408" s="7"/>
      <c r="D1408" s="31"/>
      <c r="E1408" s="265" t="s">
        <v>30</v>
      </c>
      <c r="F1408" s="113">
        <v>50</v>
      </c>
      <c r="G1408" s="615"/>
      <c r="H1408" s="97">
        <f>SUM(G1407*F1408)/100</f>
        <v>0.75</v>
      </c>
      <c r="I1408" s="33"/>
      <c r="J1408" s="33"/>
      <c r="K1408" s="33"/>
      <c r="L1408" s="33"/>
      <c r="M1408" s="33"/>
      <c r="N1408" s="34"/>
      <c r="O1408" s="34"/>
      <c r="P1408" s="34"/>
      <c r="Q1408" s="32"/>
      <c r="R1408" s="7"/>
      <c r="S1408" s="7"/>
      <c r="T1408" s="7"/>
      <c r="U1408" s="7"/>
    </row>
    <row r="1409" spans="1:21">
      <c r="A1409" s="7"/>
      <c r="B1409" s="7"/>
      <c r="C1409" s="7"/>
      <c r="D1409" s="31"/>
      <c r="E1409" s="265" t="s">
        <v>126</v>
      </c>
      <c r="F1409" s="113">
        <v>50</v>
      </c>
      <c r="G1409" s="615"/>
      <c r="H1409" s="97">
        <f>SUM(G1407*F1409)/100</f>
        <v>0.75</v>
      </c>
      <c r="I1409" s="33"/>
      <c r="J1409" s="33"/>
      <c r="K1409" s="33"/>
      <c r="L1409" s="33"/>
      <c r="M1409" s="33"/>
      <c r="N1409" s="34"/>
      <c r="O1409" s="34"/>
      <c r="P1409" s="34"/>
      <c r="Q1409" s="32"/>
      <c r="R1409" s="7"/>
      <c r="S1409" s="7"/>
      <c r="T1409" s="7"/>
      <c r="U1409" s="7"/>
    </row>
    <row r="1410" spans="1:21">
      <c r="A1410" s="8" t="s">
        <v>25</v>
      </c>
      <c r="B1410" s="8" t="s">
        <v>579</v>
      </c>
      <c r="C1410" s="8" t="s">
        <v>581</v>
      </c>
      <c r="D1410" s="31" t="s">
        <v>337</v>
      </c>
      <c r="E1410" s="265" t="s">
        <v>338</v>
      </c>
      <c r="F1410" s="34"/>
      <c r="G1410" s="114"/>
      <c r="H1410" s="34"/>
      <c r="I1410" s="33" t="s">
        <v>83</v>
      </c>
      <c r="J1410" s="33">
        <v>3</v>
      </c>
      <c r="K1410" s="33">
        <v>2</v>
      </c>
      <c r="L1410" s="33">
        <v>3</v>
      </c>
      <c r="M1410" s="33">
        <v>5</v>
      </c>
      <c r="N1410" s="34" t="s">
        <v>80</v>
      </c>
      <c r="O1410" s="34">
        <v>2</v>
      </c>
      <c r="P1410" s="34" t="s">
        <v>87</v>
      </c>
      <c r="Q1410" s="12">
        <f>O1410*J1410</f>
        <v>6</v>
      </c>
      <c r="R1410" s="13">
        <f>Q1410/18</f>
        <v>0.33333333333333331</v>
      </c>
      <c r="S1410" s="14">
        <f>R1410</f>
        <v>0.33333333333333331</v>
      </c>
      <c r="T1410" s="13">
        <v>0</v>
      </c>
      <c r="U1410" s="13">
        <f>S1410+T1410</f>
        <v>0.33333333333333331</v>
      </c>
    </row>
    <row r="1411" spans="1:21">
      <c r="A1411" s="7"/>
      <c r="B1411" s="7"/>
      <c r="C1411" s="7"/>
      <c r="D1411" s="31"/>
      <c r="E1411" s="265" t="s">
        <v>31</v>
      </c>
      <c r="F1411" s="113">
        <v>100</v>
      </c>
      <c r="G1411" s="97">
        <v>1.5</v>
      </c>
      <c r="H1411" s="120">
        <f>SUM(G1411*F1411)/100</f>
        <v>1.5</v>
      </c>
      <c r="I1411" s="33"/>
      <c r="J1411" s="33"/>
      <c r="K1411" s="33"/>
      <c r="L1411" s="33"/>
      <c r="M1411" s="33"/>
      <c r="N1411" s="34"/>
      <c r="O1411" s="34"/>
      <c r="P1411" s="34"/>
      <c r="Q1411" s="32"/>
      <c r="R1411" s="7"/>
      <c r="S1411" s="7"/>
      <c r="T1411" s="7"/>
      <c r="U1411" s="7"/>
    </row>
    <row r="1412" spans="1:21">
      <c r="A1412" s="8" t="s">
        <v>25</v>
      </c>
      <c r="B1412" s="8" t="s">
        <v>579</v>
      </c>
      <c r="C1412" s="8" t="s">
        <v>581</v>
      </c>
      <c r="D1412" s="31" t="s">
        <v>546</v>
      </c>
      <c r="E1412" s="210" t="s">
        <v>407</v>
      </c>
      <c r="F1412" s="34"/>
      <c r="G1412" s="114"/>
      <c r="H1412" s="34"/>
      <c r="I1412" s="33" t="s">
        <v>83</v>
      </c>
      <c r="J1412" s="33">
        <v>3</v>
      </c>
      <c r="K1412" s="33">
        <v>2</v>
      </c>
      <c r="L1412" s="33">
        <v>3</v>
      </c>
      <c r="M1412" s="33">
        <v>5</v>
      </c>
      <c r="N1412" s="34" t="s">
        <v>80</v>
      </c>
      <c r="O1412" s="34">
        <v>20</v>
      </c>
      <c r="P1412" s="34" t="s">
        <v>87</v>
      </c>
      <c r="Q1412" s="12">
        <f>O1412*J1412</f>
        <v>60</v>
      </c>
      <c r="R1412" s="13">
        <f>Q1412/18</f>
        <v>3.3333333333333335</v>
      </c>
      <c r="S1412" s="14">
        <f>R1412</f>
        <v>3.3333333333333335</v>
      </c>
      <c r="T1412" s="13">
        <v>0</v>
      </c>
      <c r="U1412" s="13">
        <f>S1412+T1412</f>
        <v>3.3333333333333335</v>
      </c>
    </row>
    <row r="1413" spans="1:21">
      <c r="A1413" s="7"/>
      <c r="B1413" s="7"/>
      <c r="C1413" s="7"/>
      <c r="D1413" s="31"/>
      <c r="E1413" s="210" t="s">
        <v>54</v>
      </c>
      <c r="F1413" s="113">
        <v>100</v>
      </c>
      <c r="G1413" s="97">
        <v>1.5</v>
      </c>
      <c r="H1413" s="120">
        <f>SUM(G1413*F1413)/100</f>
        <v>1.5</v>
      </c>
      <c r="I1413" s="33"/>
      <c r="J1413" s="33"/>
      <c r="K1413" s="33"/>
      <c r="L1413" s="33"/>
      <c r="M1413" s="33"/>
      <c r="N1413" s="34"/>
      <c r="O1413" s="34"/>
      <c r="P1413" s="34"/>
      <c r="Q1413" s="32"/>
      <c r="R1413" s="7"/>
      <c r="S1413" s="7"/>
      <c r="T1413" s="7"/>
      <c r="U1413" s="7"/>
    </row>
    <row r="1414" spans="1:21">
      <c r="A1414" s="8" t="s">
        <v>25</v>
      </c>
      <c r="B1414" s="8" t="s">
        <v>579</v>
      </c>
      <c r="C1414" s="8" t="s">
        <v>581</v>
      </c>
      <c r="D1414" s="31" t="s">
        <v>340</v>
      </c>
      <c r="E1414" s="210" t="s">
        <v>130</v>
      </c>
      <c r="F1414" s="34"/>
      <c r="G1414" s="114"/>
      <c r="H1414" s="34"/>
      <c r="I1414" s="33" t="s">
        <v>83</v>
      </c>
      <c r="J1414" s="33">
        <v>3</v>
      </c>
      <c r="K1414" s="33">
        <v>2</v>
      </c>
      <c r="L1414" s="33">
        <v>3</v>
      </c>
      <c r="M1414" s="33">
        <v>5</v>
      </c>
      <c r="N1414" s="34" t="s">
        <v>80</v>
      </c>
      <c r="O1414" s="34">
        <v>4</v>
      </c>
      <c r="P1414" s="34" t="s">
        <v>87</v>
      </c>
      <c r="Q1414" s="12">
        <f>O1414*J1414</f>
        <v>12</v>
      </c>
      <c r="R1414" s="13">
        <f>Q1414/18</f>
        <v>0.66666666666666663</v>
      </c>
      <c r="S1414" s="14">
        <f>R1414</f>
        <v>0.66666666666666663</v>
      </c>
      <c r="T1414" s="13">
        <v>0</v>
      </c>
      <c r="U1414" s="13">
        <f>S1414+T1414</f>
        <v>0.66666666666666663</v>
      </c>
    </row>
    <row r="1415" spans="1:21">
      <c r="A1415" s="7"/>
      <c r="B1415" s="7"/>
      <c r="C1415" s="7"/>
      <c r="D1415" s="31"/>
      <c r="E1415" s="210" t="s">
        <v>51</v>
      </c>
      <c r="F1415" s="113">
        <v>100</v>
      </c>
      <c r="G1415" s="97">
        <v>1.5</v>
      </c>
      <c r="H1415" s="120">
        <f>SUM(G1415*F1415)/100</f>
        <v>1.5</v>
      </c>
      <c r="I1415" s="33"/>
      <c r="J1415" s="33"/>
      <c r="K1415" s="33"/>
      <c r="L1415" s="33"/>
      <c r="M1415" s="33"/>
      <c r="N1415" s="34"/>
      <c r="O1415" s="34"/>
      <c r="P1415" s="34"/>
      <c r="Q1415" s="32"/>
      <c r="R1415" s="7"/>
      <c r="S1415" s="7"/>
      <c r="T1415" s="7"/>
      <c r="U1415" s="7"/>
    </row>
    <row r="1416" spans="1:21">
      <c r="A1416" s="8" t="s">
        <v>25</v>
      </c>
      <c r="B1416" s="8" t="s">
        <v>579</v>
      </c>
      <c r="C1416" s="8" t="s">
        <v>581</v>
      </c>
      <c r="D1416" s="31" t="s">
        <v>341</v>
      </c>
      <c r="E1416" s="210" t="s">
        <v>342</v>
      </c>
      <c r="F1416" s="34"/>
      <c r="G1416" s="114"/>
      <c r="H1416" s="34"/>
      <c r="I1416" s="33" t="s">
        <v>83</v>
      </c>
      <c r="J1416" s="33">
        <v>3</v>
      </c>
      <c r="K1416" s="33">
        <v>2</v>
      </c>
      <c r="L1416" s="33">
        <v>3</v>
      </c>
      <c r="M1416" s="33">
        <v>5</v>
      </c>
      <c r="N1416" s="34" t="s">
        <v>43</v>
      </c>
      <c r="O1416" s="34">
        <v>0</v>
      </c>
      <c r="P1416" s="34" t="s">
        <v>87</v>
      </c>
      <c r="Q1416" s="12">
        <f>O1416*J1416</f>
        <v>0</v>
      </c>
      <c r="R1416" s="13">
        <f>Q1416/18</f>
        <v>0</v>
      </c>
      <c r="S1416" s="14">
        <f>R1416</f>
        <v>0</v>
      </c>
      <c r="T1416" s="13">
        <v>0</v>
      </c>
      <c r="U1416" s="13">
        <f>S1416+T1416</f>
        <v>0</v>
      </c>
    </row>
    <row r="1417" spans="1:21">
      <c r="A1417" s="7"/>
      <c r="B1417" s="7"/>
      <c r="C1417" s="7"/>
      <c r="D1417" s="31"/>
      <c r="E1417" s="210" t="s">
        <v>45</v>
      </c>
      <c r="F1417" s="113">
        <v>100</v>
      </c>
      <c r="G1417" s="97">
        <v>1.5</v>
      </c>
      <c r="H1417" s="120">
        <f>SUM(G1417*F1417)/100</f>
        <v>1.5</v>
      </c>
      <c r="I1417" s="33"/>
      <c r="J1417" s="33"/>
      <c r="K1417" s="33"/>
      <c r="L1417" s="33"/>
      <c r="M1417" s="33"/>
      <c r="N1417" s="34"/>
      <c r="O1417" s="34"/>
      <c r="P1417" s="34"/>
      <c r="Q1417" s="32"/>
      <c r="R1417" s="7"/>
      <c r="S1417" s="7"/>
      <c r="T1417" s="7"/>
      <c r="U1417" s="7"/>
    </row>
    <row r="1418" spans="1:21">
      <c r="A1418" s="8" t="s">
        <v>25</v>
      </c>
      <c r="B1418" s="8" t="s">
        <v>579</v>
      </c>
      <c r="C1418" s="8" t="s">
        <v>581</v>
      </c>
      <c r="D1418" s="31" t="s">
        <v>547</v>
      </c>
      <c r="E1418" s="210" t="s">
        <v>548</v>
      </c>
      <c r="F1418" s="34"/>
      <c r="G1418" s="114"/>
      <c r="H1418" s="34"/>
      <c r="I1418" s="33" t="s">
        <v>83</v>
      </c>
      <c r="J1418" s="33">
        <v>3</v>
      </c>
      <c r="K1418" s="33">
        <v>2</v>
      </c>
      <c r="L1418" s="33">
        <v>3</v>
      </c>
      <c r="M1418" s="33">
        <v>5</v>
      </c>
      <c r="N1418" s="34" t="s">
        <v>80</v>
      </c>
      <c r="O1418" s="34">
        <v>27</v>
      </c>
      <c r="P1418" s="34" t="s">
        <v>87</v>
      </c>
      <c r="Q1418" s="12">
        <f>O1418*J1418</f>
        <v>81</v>
      </c>
      <c r="R1418" s="13">
        <f>Q1418/18</f>
        <v>4.5</v>
      </c>
      <c r="S1418" s="14">
        <f>R1418</f>
        <v>4.5</v>
      </c>
      <c r="T1418" s="13">
        <v>0</v>
      </c>
      <c r="U1418" s="13">
        <f>S1418+T1418</f>
        <v>4.5</v>
      </c>
    </row>
    <row r="1419" spans="1:21">
      <c r="A1419" s="7"/>
      <c r="B1419" s="7"/>
      <c r="C1419" s="7"/>
      <c r="D1419" s="31"/>
      <c r="E1419" s="210" t="s">
        <v>52</v>
      </c>
      <c r="F1419" s="120">
        <v>100</v>
      </c>
      <c r="G1419" s="97">
        <v>1.5</v>
      </c>
      <c r="H1419" s="120">
        <f>SUM(G1419*F1419)/100</f>
        <v>1.5</v>
      </c>
      <c r="I1419" s="33"/>
      <c r="J1419" s="33"/>
      <c r="K1419" s="33"/>
      <c r="L1419" s="33"/>
      <c r="M1419" s="33"/>
      <c r="N1419" s="34"/>
      <c r="O1419" s="34"/>
      <c r="P1419" s="34"/>
      <c r="Q1419" s="32"/>
      <c r="R1419" s="7"/>
      <c r="S1419" s="7"/>
      <c r="T1419" s="7"/>
      <c r="U1419" s="7"/>
    </row>
    <row r="1420" spans="1:21">
      <c r="A1420" s="8" t="s">
        <v>25</v>
      </c>
      <c r="B1420" s="8" t="s">
        <v>579</v>
      </c>
      <c r="C1420" s="8" t="s">
        <v>581</v>
      </c>
      <c r="D1420" s="31" t="s">
        <v>549</v>
      </c>
      <c r="E1420" s="265" t="s">
        <v>550</v>
      </c>
      <c r="F1420" s="34"/>
      <c r="G1420" s="114"/>
      <c r="H1420" s="34"/>
      <c r="I1420" s="33" t="s">
        <v>83</v>
      </c>
      <c r="J1420" s="33">
        <v>3</v>
      </c>
      <c r="K1420" s="33">
        <v>2</v>
      </c>
      <c r="L1420" s="33">
        <v>3</v>
      </c>
      <c r="M1420" s="33">
        <v>5</v>
      </c>
      <c r="N1420" s="34" t="s">
        <v>80</v>
      </c>
      <c r="O1420" s="34">
        <v>77</v>
      </c>
      <c r="P1420" s="34" t="s">
        <v>87</v>
      </c>
      <c r="Q1420" s="12">
        <f>O1420*J1420</f>
        <v>231</v>
      </c>
      <c r="R1420" s="13">
        <f>Q1420/18</f>
        <v>12.833333333333334</v>
      </c>
      <c r="S1420" s="14">
        <f>R1420</f>
        <v>12.833333333333334</v>
      </c>
      <c r="T1420" s="13">
        <v>0</v>
      </c>
      <c r="U1420" s="13">
        <f>S1420+T1420</f>
        <v>12.833333333333334</v>
      </c>
    </row>
    <row r="1421" spans="1:21">
      <c r="A1421" s="7"/>
      <c r="B1421" s="7"/>
      <c r="C1421" s="7"/>
      <c r="D1421" s="31"/>
      <c r="E1421" s="265" t="s">
        <v>31</v>
      </c>
      <c r="F1421" s="120">
        <v>100</v>
      </c>
      <c r="G1421" s="97">
        <v>1.5</v>
      </c>
      <c r="H1421" s="120">
        <f>SUM(G1421*F1421)/100</f>
        <v>1.5</v>
      </c>
      <c r="I1421" s="33"/>
      <c r="J1421" s="33"/>
      <c r="K1421" s="33"/>
      <c r="L1421" s="33"/>
      <c r="M1421" s="33"/>
      <c r="N1421" s="34"/>
      <c r="O1421" s="34"/>
      <c r="P1421" s="34"/>
      <c r="Q1421" s="32"/>
      <c r="R1421" s="7"/>
      <c r="S1421" s="7"/>
      <c r="T1421" s="7"/>
      <c r="U1421" s="7"/>
    </row>
    <row r="1422" spans="1:21">
      <c r="A1422" s="8" t="s">
        <v>25</v>
      </c>
      <c r="B1422" s="8" t="s">
        <v>579</v>
      </c>
      <c r="C1422" s="8" t="s">
        <v>581</v>
      </c>
      <c r="D1422" s="31" t="s">
        <v>551</v>
      </c>
      <c r="E1422" s="210" t="s">
        <v>552</v>
      </c>
      <c r="F1422" s="34"/>
      <c r="G1422" s="615">
        <v>1.5</v>
      </c>
      <c r="H1422" s="34"/>
      <c r="I1422" s="33" t="s">
        <v>83</v>
      </c>
      <c r="J1422" s="33">
        <v>3</v>
      </c>
      <c r="K1422" s="33">
        <v>2</v>
      </c>
      <c r="L1422" s="33">
        <v>3</v>
      </c>
      <c r="M1422" s="33">
        <v>5</v>
      </c>
      <c r="N1422" s="34" t="s">
        <v>80</v>
      </c>
      <c r="O1422" s="34">
        <v>61</v>
      </c>
      <c r="P1422" s="34" t="s">
        <v>87</v>
      </c>
      <c r="Q1422" s="12">
        <f>O1422*J1422</f>
        <v>183</v>
      </c>
      <c r="R1422" s="13">
        <f>Q1422/18</f>
        <v>10.166666666666666</v>
      </c>
      <c r="S1422" s="14">
        <f>R1422</f>
        <v>10.166666666666666</v>
      </c>
      <c r="T1422" s="13">
        <v>0</v>
      </c>
      <c r="U1422" s="13">
        <f>S1422+T1422</f>
        <v>10.166666666666666</v>
      </c>
    </row>
    <row r="1423" spans="1:21">
      <c r="A1423" s="7"/>
      <c r="B1423" s="7"/>
      <c r="C1423" s="7"/>
      <c r="D1423" s="31"/>
      <c r="E1423" s="210" t="s">
        <v>105</v>
      </c>
      <c r="F1423" s="113">
        <v>50</v>
      </c>
      <c r="G1423" s="615"/>
      <c r="H1423" s="97">
        <f>SUM(G1422*F1423)/100</f>
        <v>0.75</v>
      </c>
      <c r="I1423" s="33"/>
      <c r="J1423" s="33"/>
      <c r="K1423" s="33"/>
      <c r="L1423" s="33"/>
      <c r="M1423" s="33"/>
      <c r="N1423" s="34"/>
      <c r="O1423" s="34"/>
      <c r="P1423" s="34"/>
      <c r="Q1423" s="32"/>
      <c r="R1423" s="7"/>
      <c r="S1423" s="7"/>
      <c r="T1423" s="7"/>
      <c r="U1423" s="7"/>
    </row>
    <row r="1424" spans="1:21">
      <c r="A1424" s="7"/>
      <c r="B1424" s="7"/>
      <c r="C1424" s="7"/>
      <c r="D1424" s="31"/>
      <c r="E1424" s="210" t="s">
        <v>38</v>
      </c>
      <c r="F1424" s="113">
        <v>50</v>
      </c>
      <c r="G1424" s="615"/>
      <c r="H1424" s="97">
        <f>SUM(G1422*F1424)/100</f>
        <v>0.75</v>
      </c>
      <c r="I1424" s="33"/>
      <c r="J1424" s="33"/>
      <c r="K1424" s="33"/>
      <c r="L1424" s="33"/>
      <c r="M1424" s="33"/>
      <c r="N1424" s="34"/>
      <c r="O1424" s="34"/>
      <c r="P1424" s="34"/>
      <c r="Q1424" s="32"/>
      <c r="R1424" s="7"/>
      <c r="S1424" s="7"/>
      <c r="T1424" s="7"/>
      <c r="U1424" s="7"/>
    </row>
    <row r="1425" spans="1:21">
      <c r="A1425" s="8" t="s">
        <v>25</v>
      </c>
      <c r="B1425" s="8" t="s">
        <v>579</v>
      </c>
      <c r="C1425" s="8" t="s">
        <v>581</v>
      </c>
      <c r="D1425" s="31" t="s">
        <v>346</v>
      </c>
      <c r="E1425" s="210" t="s">
        <v>296</v>
      </c>
      <c r="F1425" s="34"/>
      <c r="G1425" s="114"/>
      <c r="H1425" s="34"/>
      <c r="I1425" s="33" t="s">
        <v>347</v>
      </c>
      <c r="J1425" s="33">
        <v>3</v>
      </c>
      <c r="K1425" s="33">
        <v>0</v>
      </c>
      <c r="L1425" s="33">
        <v>0</v>
      </c>
      <c r="M1425" s="33">
        <v>0</v>
      </c>
      <c r="N1425" s="34" t="s">
        <v>80</v>
      </c>
      <c r="O1425" s="34">
        <v>1</v>
      </c>
      <c r="P1425" s="34" t="s">
        <v>87</v>
      </c>
      <c r="Q1425" s="12">
        <f>O1425*J1425</f>
        <v>3</v>
      </c>
      <c r="R1425" s="13">
        <f>Q1425/18</f>
        <v>0.16666666666666666</v>
      </c>
      <c r="S1425" s="14">
        <f>R1425</f>
        <v>0.16666666666666666</v>
      </c>
      <c r="T1425" s="13">
        <v>0</v>
      </c>
      <c r="U1425" s="13">
        <f>S1425+T1425</f>
        <v>0.16666666666666666</v>
      </c>
    </row>
    <row r="1426" spans="1:21">
      <c r="A1426" s="7"/>
      <c r="B1426" s="7"/>
      <c r="C1426" s="7"/>
      <c r="D1426" s="31"/>
      <c r="E1426" s="210" t="s">
        <v>51</v>
      </c>
      <c r="F1426" s="120">
        <v>100</v>
      </c>
      <c r="G1426" s="120">
        <v>1</v>
      </c>
      <c r="H1426" s="120">
        <f>SUM(G1426*F1426)/100</f>
        <v>1</v>
      </c>
      <c r="I1426" s="33"/>
      <c r="J1426" s="33"/>
      <c r="K1426" s="33"/>
      <c r="L1426" s="33"/>
      <c r="M1426" s="33"/>
      <c r="N1426" s="34"/>
      <c r="O1426" s="34"/>
      <c r="P1426" s="34"/>
      <c r="Q1426" s="32"/>
      <c r="R1426" s="7"/>
      <c r="S1426" s="7"/>
      <c r="T1426" s="7"/>
      <c r="U1426" s="7"/>
    </row>
    <row r="1427" spans="1:21">
      <c r="A1427" s="8" t="s">
        <v>25</v>
      </c>
      <c r="B1427" s="8" t="s">
        <v>579</v>
      </c>
      <c r="C1427" s="8" t="s">
        <v>581</v>
      </c>
      <c r="D1427" s="31" t="s">
        <v>348</v>
      </c>
      <c r="E1427" s="210" t="s">
        <v>293</v>
      </c>
      <c r="F1427" s="34"/>
      <c r="G1427" s="615">
        <v>0.33</v>
      </c>
      <c r="H1427" s="34"/>
      <c r="I1427" s="33" t="s">
        <v>349</v>
      </c>
      <c r="J1427" s="33">
        <v>1</v>
      </c>
      <c r="K1427" s="33">
        <v>1</v>
      </c>
      <c r="L1427" s="33">
        <v>0</v>
      </c>
      <c r="M1427" s="33">
        <v>2</v>
      </c>
      <c r="N1427" s="34" t="s">
        <v>80</v>
      </c>
      <c r="O1427" s="34">
        <v>2</v>
      </c>
      <c r="P1427" s="34" t="s">
        <v>87</v>
      </c>
      <c r="Q1427" s="12">
        <f>O1427*J1427</f>
        <v>2</v>
      </c>
      <c r="R1427" s="13">
        <f>Q1427/18</f>
        <v>0.1111111111111111</v>
      </c>
      <c r="S1427" s="14">
        <f>R1427</f>
        <v>0.1111111111111111</v>
      </c>
      <c r="T1427" s="13">
        <v>0</v>
      </c>
      <c r="U1427" s="13">
        <f>S1427+T1427</f>
        <v>0.1111111111111111</v>
      </c>
    </row>
    <row r="1428" spans="1:21">
      <c r="A1428" s="7"/>
      <c r="B1428" s="7"/>
      <c r="C1428" s="7"/>
      <c r="D1428" s="31"/>
      <c r="E1428" s="210" t="s">
        <v>37</v>
      </c>
      <c r="F1428" s="113">
        <v>50</v>
      </c>
      <c r="G1428" s="615"/>
      <c r="H1428" s="97">
        <f>SUM(G1427*F1428)/100</f>
        <v>0.16500000000000001</v>
      </c>
      <c r="I1428" s="33"/>
      <c r="J1428" s="33"/>
      <c r="K1428" s="33"/>
      <c r="L1428" s="33"/>
      <c r="M1428" s="33"/>
      <c r="N1428" s="34"/>
      <c r="O1428" s="34"/>
      <c r="P1428" s="34"/>
      <c r="Q1428" s="32"/>
      <c r="R1428" s="7"/>
      <c r="S1428" s="7"/>
      <c r="T1428" s="7"/>
      <c r="U1428" s="7"/>
    </row>
    <row r="1429" spans="1:21">
      <c r="A1429" s="7"/>
      <c r="B1429" s="7"/>
      <c r="C1429" s="7"/>
      <c r="D1429" s="31"/>
      <c r="E1429" s="210" t="s">
        <v>38</v>
      </c>
      <c r="F1429" s="113">
        <v>50</v>
      </c>
      <c r="G1429" s="615"/>
      <c r="H1429" s="97">
        <f>SUM(G1427*F1429)/100</f>
        <v>0.16500000000000001</v>
      </c>
      <c r="I1429" s="33"/>
      <c r="J1429" s="33"/>
      <c r="K1429" s="33"/>
      <c r="L1429" s="33"/>
      <c r="M1429" s="33"/>
      <c r="N1429" s="34"/>
      <c r="O1429" s="34"/>
      <c r="P1429" s="34"/>
      <c r="Q1429" s="32"/>
      <c r="R1429" s="7"/>
      <c r="S1429" s="7"/>
      <c r="T1429" s="7"/>
      <c r="U1429" s="7"/>
    </row>
    <row r="1430" spans="1:21">
      <c r="A1430" s="8" t="s">
        <v>25</v>
      </c>
      <c r="B1430" s="8" t="s">
        <v>579</v>
      </c>
      <c r="C1430" s="8" t="s">
        <v>581</v>
      </c>
      <c r="D1430" s="31" t="s">
        <v>553</v>
      </c>
      <c r="E1430" s="282" t="s">
        <v>554</v>
      </c>
      <c r="F1430" s="34"/>
      <c r="G1430" s="114"/>
      <c r="H1430" s="34"/>
      <c r="I1430" s="33" t="s">
        <v>83</v>
      </c>
      <c r="J1430" s="33">
        <v>3</v>
      </c>
      <c r="K1430" s="33">
        <v>2</v>
      </c>
      <c r="L1430" s="33">
        <v>3</v>
      </c>
      <c r="M1430" s="33">
        <v>5</v>
      </c>
      <c r="N1430" s="34" t="s">
        <v>80</v>
      </c>
      <c r="O1430" s="34">
        <v>1</v>
      </c>
      <c r="P1430" s="34" t="s">
        <v>87</v>
      </c>
      <c r="Q1430" s="12">
        <f>O1430*J1430</f>
        <v>3</v>
      </c>
      <c r="R1430" s="13">
        <f>Q1430/18</f>
        <v>0.16666666666666666</v>
      </c>
      <c r="S1430" s="14">
        <f>R1430</f>
        <v>0.16666666666666666</v>
      </c>
      <c r="T1430" s="13">
        <v>0</v>
      </c>
      <c r="U1430" s="13">
        <f>S1430+T1430</f>
        <v>0.16666666666666666</v>
      </c>
    </row>
    <row r="1431" spans="1:21">
      <c r="A1431" s="7"/>
      <c r="B1431" s="7"/>
      <c r="C1431" s="7"/>
      <c r="D1431" s="31"/>
      <c r="E1431" s="282" t="s">
        <v>555</v>
      </c>
      <c r="F1431" s="120">
        <v>100</v>
      </c>
      <c r="G1431" s="97">
        <v>1.5</v>
      </c>
      <c r="H1431" s="120">
        <f>SUM(G1431*F1431)/100</f>
        <v>1.5</v>
      </c>
      <c r="I1431" s="33"/>
      <c r="J1431" s="33"/>
      <c r="K1431" s="33"/>
      <c r="L1431" s="33"/>
      <c r="M1431" s="33"/>
      <c r="N1431" s="34"/>
      <c r="O1431" s="34"/>
      <c r="P1431" s="34"/>
      <c r="Q1431" s="32"/>
      <c r="R1431" s="7"/>
      <c r="S1431" s="7"/>
      <c r="T1431" s="7"/>
      <c r="U1431" s="7"/>
    </row>
    <row r="1432" spans="1:21">
      <c r="A1432" s="8" t="s">
        <v>25</v>
      </c>
      <c r="B1432" s="8" t="s">
        <v>579</v>
      </c>
      <c r="C1432" s="8" t="s">
        <v>581</v>
      </c>
      <c r="D1432" s="31" t="s">
        <v>369</v>
      </c>
      <c r="E1432" s="265" t="s">
        <v>293</v>
      </c>
      <c r="F1432" s="34"/>
      <c r="G1432" s="615">
        <v>0.25</v>
      </c>
      <c r="H1432" s="34"/>
      <c r="I1432" s="33" t="s">
        <v>370</v>
      </c>
      <c r="J1432" s="33">
        <v>1</v>
      </c>
      <c r="K1432" s="33">
        <v>1</v>
      </c>
      <c r="L1432" s="33">
        <v>0</v>
      </c>
      <c r="M1432" s="33">
        <v>1</v>
      </c>
      <c r="N1432" s="34" t="s">
        <v>80</v>
      </c>
      <c r="O1432" s="34">
        <v>1</v>
      </c>
      <c r="P1432" s="34" t="s">
        <v>87</v>
      </c>
      <c r="Q1432" s="12">
        <f>O1432*J1432</f>
        <v>1</v>
      </c>
      <c r="R1432" s="13">
        <f>Q1432/18</f>
        <v>5.5555555555555552E-2</v>
      </c>
      <c r="S1432" s="14">
        <f>R1432</f>
        <v>5.5555555555555552E-2</v>
      </c>
      <c r="T1432" s="13">
        <v>0</v>
      </c>
      <c r="U1432" s="13">
        <f>S1432+T1432</f>
        <v>5.5555555555555552E-2</v>
      </c>
    </row>
    <row r="1433" spans="1:21">
      <c r="A1433" s="7"/>
      <c r="B1433" s="7"/>
      <c r="C1433" s="7"/>
      <c r="D1433" s="31"/>
      <c r="E1433" s="265" t="s">
        <v>229</v>
      </c>
      <c r="F1433" s="113">
        <v>50</v>
      </c>
      <c r="G1433" s="615"/>
      <c r="H1433" s="97">
        <f>SUM(G1432*F1433)/100</f>
        <v>0.125</v>
      </c>
      <c r="I1433" s="33"/>
      <c r="J1433" s="33"/>
      <c r="K1433" s="33"/>
      <c r="L1433" s="33"/>
      <c r="M1433" s="33"/>
      <c r="N1433" s="34"/>
      <c r="O1433" s="34"/>
      <c r="P1433" s="34"/>
      <c r="Q1433" s="32"/>
      <c r="R1433" s="7"/>
      <c r="S1433" s="7"/>
      <c r="T1433" s="7"/>
      <c r="U1433" s="7"/>
    </row>
    <row r="1434" spans="1:21">
      <c r="A1434" s="7"/>
      <c r="B1434" s="7"/>
      <c r="C1434" s="7"/>
      <c r="D1434" s="31"/>
      <c r="E1434" s="265" t="s">
        <v>175</v>
      </c>
      <c r="F1434" s="113">
        <v>50</v>
      </c>
      <c r="G1434" s="615"/>
      <c r="H1434" s="97">
        <f>SUM(G1432*F1434)/100</f>
        <v>0.125</v>
      </c>
      <c r="I1434" s="33"/>
      <c r="J1434" s="33"/>
      <c r="K1434" s="33"/>
      <c r="L1434" s="33"/>
      <c r="M1434" s="33"/>
      <c r="N1434" s="34"/>
      <c r="O1434" s="34"/>
      <c r="P1434" s="34"/>
      <c r="Q1434" s="32"/>
      <c r="R1434" s="7"/>
      <c r="S1434" s="7"/>
      <c r="T1434" s="7"/>
      <c r="U1434" s="7"/>
    </row>
    <row r="1435" spans="1:21">
      <c r="A1435" s="8" t="s">
        <v>25</v>
      </c>
      <c r="B1435" s="8" t="s">
        <v>579</v>
      </c>
      <c r="C1435" s="8" t="s">
        <v>581</v>
      </c>
      <c r="D1435" s="31" t="s">
        <v>371</v>
      </c>
      <c r="E1435" s="265" t="s">
        <v>296</v>
      </c>
      <c r="F1435" s="34"/>
      <c r="G1435" s="615">
        <v>1</v>
      </c>
      <c r="H1435" s="34"/>
      <c r="I1435" s="33" t="s">
        <v>221</v>
      </c>
      <c r="J1435" s="33">
        <v>3</v>
      </c>
      <c r="K1435" s="33">
        <v>0</v>
      </c>
      <c r="L1435" s="33">
        <v>9</v>
      </c>
      <c r="M1435" s="33">
        <v>0</v>
      </c>
      <c r="N1435" s="34" t="s">
        <v>80</v>
      </c>
      <c r="O1435" s="34">
        <v>1</v>
      </c>
      <c r="P1435" s="34" t="s">
        <v>87</v>
      </c>
      <c r="Q1435" s="12">
        <f>O1435*J1435</f>
        <v>3</v>
      </c>
      <c r="R1435" s="13">
        <f>Q1435/18</f>
        <v>0.16666666666666666</v>
      </c>
      <c r="S1435" s="14">
        <f>R1435</f>
        <v>0.16666666666666666</v>
      </c>
      <c r="T1435" s="13">
        <v>0</v>
      </c>
      <c r="U1435" s="13">
        <f>S1435+T1435</f>
        <v>0.16666666666666666</v>
      </c>
    </row>
    <row r="1436" spans="1:21">
      <c r="A1436" s="7"/>
      <c r="B1436" s="7"/>
      <c r="C1436" s="7"/>
      <c r="D1436" s="31"/>
      <c r="E1436" s="210" t="s">
        <v>229</v>
      </c>
      <c r="F1436" s="113">
        <v>50</v>
      </c>
      <c r="G1436" s="615"/>
      <c r="H1436" s="97">
        <f>SUM(G1435*F1436)/100</f>
        <v>0.5</v>
      </c>
      <c r="I1436" s="33"/>
      <c r="J1436" s="33"/>
      <c r="K1436" s="33"/>
      <c r="L1436" s="33"/>
      <c r="M1436" s="33"/>
      <c r="N1436" s="34"/>
      <c r="O1436" s="34"/>
      <c r="P1436" s="34"/>
      <c r="Q1436" s="32"/>
      <c r="R1436" s="7"/>
      <c r="S1436" s="7"/>
      <c r="T1436" s="7"/>
      <c r="U1436" s="7"/>
    </row>
    <row r="1437" spans="1:21">
      <c r="A1437" s="7"/>
      <c r="B1437" s="7"/>
      <c r="C1437" s="7"/>
      <c r="D1437" s="31"/>
      <c r="E1437" s="282" t="s">
        <v>232</v>
      </c>
      <c r="F1437" s="113">
        <v>50</v>
      </c>
      <c r="G1437" s="615"/>
      <c r="H1437" s="97">
        <f>SUM(G1435*F1437)/100</f>
        <v>0.5</v>
      </c>
      <c r="I1437" s="33"/>
      <c r="J1437" s="33"/>
      <c r="K1437" s="33"/>
      <c r="L1437" s="33"/>
      <c r="M1437" s="33"/>
      <c r="N1437" s="34"/>
      <c r="O1437" s="34"/>
      <c r="P1437" s="34"/>
      <c r="Q1437" s="32"/>
      <c r="R1437" s="7"/>
      <c r="S1437" s="7"/>
      <c r="T1437" s="7"/>
      <c r="U1437" s="7"/>
    </row>
    <row r="1438" spans="1:21">
      <c r="A1438" s="8" t="s">
        <v>25</v>
      </c>
      <c r="B1438" s="8" t="s">
        <v>579</v>
      </c>
      <c r="C1438" s="8" t="s">
        <v>581</v>
      </c>
      <c r="D1438" s="31" t="s">
        <v>556</v>
      </c>
      <c r="E1438" s="265" t="s">
        <v>152</v>
      </c>
      <c r="F1438" s="34"/>
      <c r="G1438" s="615">
        <v>1.5</v>
      </c>
      <c r="H1438" s="34"/>
      <c r="I1438" s="33" t="s">
        <v>164</v>
      </c>
      <c r="J1438" s="33">
        <v>3</v>
      </c>
      <c r="K1438" s="33">
        <v>2</v>
      </c>
      <c r="L1438" s="33">
        <v>2</v>
      </c>
      <c r="M1438" s="33">
        <v>5</v>
      </c>
      <c r="N1438" s="34" t="s">
        <v>80</v>
      </c>
      <c r="O1438" s="34">
        <v>1</v>
      </c>
      <c r="P1438" s="34" t="s">
        <v>87</v>
      </c>
      <c r="Q1438" s="12">
        <f>O1438*J1438</f>
        <v>3</v>
      </c>
      <c r="R1438" s="13">
        <f>Q1438/18</f>
        <v>0.16666666666666666</v>
      </c>
      <c r="S1438" s="14">
        <f>R1438</f>
        <v>0.16666666666666666</v>
      </c>
      <c r="T1438" s="13">
        <v>0</v>
      </c>
      <c r="U1438" s="13">
        <f>S1438+T1438</f>
        <v>0.16666666666666666</v>
      </c>
    </row>
    <row r="1439" spans="1:21">
      <c r="A1439" s="7"/>
      <c r="B1439" s="7"/>
      <c r="C1439" s="7"/>
      <c r="D1439" s="31"/>
      <c r="E1439" s="265" t="s">
        <v>153</v>
      </c>
      <c r="F1439" s="113">
        <v>50</v>
      </c>
      <c r="G1439" s="615"/>
      <c r="H1439" s="97">
        <f>SUM(G1438*F1439)/100</f>
        <v>0.75</v>
      </c>
      <c r="I1439" s="33"/>
      <c r="J1439" s="33"/>
      <c r="K1439" s="33"/>
      <c r="L1439" s="33"/>
      <c r="M1439" s="33"/>
      <c r="N1439" s="34"/>
      <c r="O1439" s="34"/>
      <c r="P1439" s="34"/>
      <c r="Q1439" s="32"/>
      <c r="R1439" s="7"/>
      <c r="S1439" s="7"/>
      <c r="T1439" s="7"/>
      <c r="U1439" s="7"/>
    </row>
    <row r="1440" spans="1:21">
      <c r="A1440" s="7"/>
      <c r="B1440" s="7"/>
      <c r="C1440" s="7"/>
      <c r="D1440" s="31"/>
      <c r="E1440" s="265" t="s">
        <v>417</v>
      </c>
      <c r="F1440" s="113">
        <v>50</v>
      </c>
      <c r="G1440" s="615"/>
      <c r="H1440" s="97">
        <f>SUM(G1438*F1440)/100</f>
        <v>0.75</v>
      </c>
      <c r="I1440" s="33"/>
      <c r="J1440" s="33"/>
      <c r="K1440" s="33"/>
      <c r="L1440" s="33"/>
      <c r="M1440" s="33"/>
      <c r="N1440" s="34"/>
      <c r="O1440" s="34"/>
      <c r="P1440" s="34"/>
      <c r="Q1440" s="32"/>
      <c r="R1440" s="7"/>
      <c r="S1440" s="7"/>
      <c r="T1440" s="7"/>
      <c r="U1440" s="7"/>
    </row>
    <row r="1441" spans="1:21">
      <c r="A1441" s="8" t="s">
        <v>25</v>
      </c>
      <c r="B1441" s="8" t="s">
        <v>579</v>
      </c>
      <c r="C1441" s="8" t="s">
        <v>581</v>
      </c>
      <c r="D1441" s="31" t="s">
        <v>557</v>
      </c>
      <c r="E1441" s="265" t="s">
        <v>558</v>
      </c>
      <c r="F1441" s="34"/>
      <c r="G1441" s="615">
        <v>1.5</v>
      </c>
      <c r="H1441" s="34"/>
      <c r="I1441" s="33" t="s">
        <v>164</v>
      </c>
      <c r="J1441" s="33">
        <v>3</v>
      </c>
      <c r="K1441" s="33">
        <v>2</v>
      </c>
      <c r="L1441" s="33">
        <v>2</v>
      </c>
      <c r="M1441" s="33">
        <v>5</v>
      </c>
      <c r="N1441" s="34" t="s">
        <v>80</v>
      </c>
      <c r="O1441" s="34">
        <v>44</v>
      </c>
      <c r="P1441" s="34" t="s">
        <v>87</v>
      </c>
      <c r="Q1441" s="12">
        <f>O1441*J1441</f>
        <v>132</v>
      </c>
      <c r="R1441" s="13">
        <f>Q1441/18</f>
        <v>7.333333333333333</v>
      </c>
      <c r="S1441" s="14">
        <f>R1441</f>
        <v>7.333333333333333</v>
      </c>
      <c r="T1441" s="13">
        <v>0</v>
      </c>
      <c r="U1441" s="13">
        <f>S1441+T1441</f>
        <v>7.333333333333333</v>
      </c>
    </row>
    <row r="1442" spans="1:21">
      <c r="A1442" s="7"/>
      <c r="B1442" s="7"/>
      <c r="C1442" s="7"/>
      <c r="D1442" s="31"/>
      <c r="E1442" s="265" t="s">
        <v>160</v>
      </c>
      <c r="F1442" s="113">
        <v>50</v>
      </c>
      <c r="G1442" s="615"/>
      <c r="H1442" s="97">
        <f>SUM(G1441*F1442)/100</f>
        <v>0.75</v>
      </c>
      <c r="I1442" s="33"/>
      <c r="J1442" s="33"/>
      <c r="K1442" s="33"/>
      <c r="L1442" s="33"/>
      <c r="M1442" s="33"/>
      <c r="N1442" s="34"/>
      <c r="O1442" s="34"/>
      <c r="P1442" s="34"/>
      <c r="Q1442" s="32"/>
      <c r="R1442" s="7"/>
      <c r="S1442" s="7"/>
      <c r="T1442" s="7"/>
      <c r="U1442" s="7"/>
    </row>
    <row r="1443" spans="1:21">
      <c r="A1443" s="7"/>
      <c r="B1443" s="7"/>
      <c r="C1443" s="7"/>
      <c r="D1443" s="31"/>
      <c r="E1443" s="265" t="s">
        <v>161</v>
      </c>
      <c r="F1443" s="113">
        <v>50</v>
      </c>
      <c r="G1443" s="615"/>
      <c r="H1443" s="97">
        <f>SUM(G1441*F1443)/100</f>
        <v>0.75</v>
      </c>
      <c r="I1443" s="33"/>
      <c r="J1443" s="33"/>
      <c r="K1443" s="33"/>
      <c r="L1443" s="33"/>
      <c r="M1443" s="33"/>
      <c r="N1443" s="34"/>
      <c r="O1443" s="34"/>
      <c r="P1443" s="34"/>
      <c r="Q1443" s="32"/>
      <c r="R1443" s="7"/>
      <c r="S1443" s="7"/>
      <c r="T1443" s="7"/>
      <c r="U1443" s="7"/>
    </row>
    <row r="1444" spans="1:21">
      <c r="A1444" s="8" t="s">
        <v>25</v>
      </c>
      <c r="B1444" s="8" t="s">
        <v>579</v>
      </c>
      <c r="C1444" s="8" t="s">
        <v>581</v>
      </c>
      <c r="D1444" s="31" t="s">
        <v>559</v>
      </c>
      <c r="E1444" s="265" t="s">
        <v>560</v>
      </c>
      <c r="F1444" s="34"/>
      <c r="G1444" s="114"/>
      <c r="H1444" s="34"/>
      <c r="I1444" s="33" t="s">
        <v>164</v>
      </c>
      <c r="J1444" s="33">
        <v>3</v>
      </c>
      <c r="K1444" s="33">
        <v>2</v>
      </c>
      <c r="L1444" s="33">
        <v>2</v>
      </c>
      <c r="M1444" s="33">
        <v>5</v>
      </c>
      <c r="N1444" s="34" t="s">
        <v>80</v>
      </c>
      <c r="O1444" s="34">
        <v>35</v>
      </c>
      <c r="P1444" s="34" t="s">
        <v>87</v>
      </c>
      <c r="Q1444" s="12">
        <f>O1444*J1444</f>
        <v>105</v>
      </c>
      <c r="R1444" s="13">
        <f>Q1444/18</f>
        <v>5.833333333333333</v>
      </c>
      <c r="S1444" s="14">
        <f>R1444</f>
        <v>5.833333333333333</v>
      </c>
      <c r="T1444" s="13">
        <v>0</v>
      </c>
      <c r="U1444" s="13">
        <f>S1444+T1444</f>
        <v>5.833333333333333</v>
      </c>
    </row>
    <row r="1445" spans="1:21">
      <c r="A1445" s="7"/>
      <c r="B1445" s="7"/>
      <c r="C1445" s="7"/>
      <c r="D1445" s="31"/>
      <c r="E1445" s="265" t="s">
        <v>374</v>
      </c>
      <c r="F1445" s="120">
        <v>100</v>
      </c>
      <c r="G1445" s="97">
        <v>1.5</v>
      </c>
      <c r="H1445" s="120">
        <f>SUM(G1445*F1445)/100</f>
        <v>1.5</v>
      </c>
      <c r="I1445" s="33"/>
      <c r="J1445" s="33"/>
      <c r="K1445" s="33"/>
      <c r="L1445" s="33"/>
      <c r="M1445" s="33"/>
      <c r="N1445" s="34"/>
      <c r="O1445" s="34"/>
      <c r="P1445" s="34"/>
      <c r="Q1445" s="32"/>
      <c r="R1445" s="7"/>
      <c r="S1445" s="7"/>
      <c r="T1445" s="7"/>
      <c r="U1445" s="7"/>
    </row>
    <row r="1446" spans="1:21">
      <c r="A1446" s="8" t="s">
        <v>25</v>
      </c>
      <c r="B1446" s="8" t="s">
        <v>579</v>
      </c>
      <c r="C1446" s="8" t="s">
        <v>581</v>
      </c>
      <c r="D1446" s="31" t="s">
        <v>561</v>
      </c>
      <c r="E1446" s="265" t="s">
        <v>425</v>
      </c>
      <c r="F1446" s="34"/>
      <c r="G1446" s="114"/>
      <c r="H1446" s="34"/>
      <c r="I1446" s="33" t="s">
        <v>23</v>
      </c>
      <c r="J1446" s="33">
        <v>3</v>
      </c>
      <c r="K1446" s="33">
        <v>3</v>
      </c>
      <c r="L1446" s="33">
        <v>0</v>
      </c>
      <c r="M1446" s="33">
        <v>6</v>
      </c>
      <c r="N1446" s="34" t="s">
        <v>80</v>
      </c>
      <c r="O1446" s="34">
        <v>46</v>
      </c>
      <c r="P1446" s="34" t="s">
        <v>87</v>
      </c>
      <c r="Q1446" s="12">
        <f>O1446*J1446</f>
        <v>138</v>
      </c>
      <c r="R1446" s="13">
        <f>Q1446/18</f>
        <v>7.666666666666667</v>
      </c>
      <c r="S1446" s="14">
        <f>R1446</f>
        <v>7.666666666666667</v>
      </c>
      <c r="T1446" s="13">
        <v>0</v>
      </c>
      <c r="U1446" s="13">
        <f>S1446+T1446</f>
        <v>7.666666666666667</v>
      </c>
    </row>
    <row r="1447" spans="1:21">
      <c r="A1447" s="7"/>
      <c r="B1447" s="7"/>
      <c r="C1447" s="7"/>
      <c r="D1447" s="31"/>
      <c r="E1447" s="265" t="s">
        <v>170</v>
      </c>
      <c r="F1447" s="120">
        <v>100</v>
      </c>
      <c r="G1447" s="120">
        <v>1</v>
      </c>
      <c r="H1447" s="120">
        <f>SUM(G1447*F1447)/100</f>
        <v>1</v>
      </c>
      <c r="I1447" s="33"/>
      <c r="J1447" s="33"/>
      <c r="K1447" s="33"/>
      <c r="L1447" s="33"/>
      <c r="M1447" s="33"/>
      <c r="N1447" s="34"/>
      <c r="O1447" s="34"/>
      <c r="P1447" s="34"/>
      <c r="Q1447" s="32"/>
      <c r="R1447" s="7"/>
      <c r="S1447" s="7"/>
      <c r="T1447" s="7"/>
      <c r="U1447" s="7"/>
    </row>
    <row r="1448" spans="1:21">
      <c r="A1448" s="8" t="s">
        <v>25</v>
      </c>
      <c r="B1448" s="8" t="s">
        <v>579</v>
      </c>
      <c r="C1448" s="8" t="s">
        <v>581</v>
      </c>
      <c r="D1448" s="31" t="s">
        <v>562</v>
      </c>
      <c r="E1448" s="265" t="s">
        <v>563</v>
      </c>
      <c r="F1448" s="34"/>
      <c r="G1448" s="614">
        <v>1.5</v>
      </c>
      <c r="H1448" s="34"/>
      <c r="I1448" s="33" t="s">
        <v>164</v>
      </c>
      <c r="J1448" s="33">
        <v>3</v>
      </c>
      <c r="K1448" s="33">
        <v>2</v>
      </c>
      <c r="L1448" s="33">
        <v>2</v>
      </c>
      <c r="M1448" s="33">
        <v>5</v>
      </c>
      <c r="N1448" s="34" t="s">
        <v>80</v>
      </c>
      <c r="O1448" s="34">
        <v>34</v>
      </c>
      <c r="P1448" s="34" t="s">
        <v>87</v>
      </c>
      <c r="Q1448" s="12">
        <f>O1448*J1448</f>
        <v>102</v>
      </c>
      <c r="R1448" s="13">
        <f>Q1448/18</f>
        <v>5.666666666666667</v>
      </c>
      <c r="S1448" s="14">
        <f>R1448</f>
        <v>5.666666666666667</v>
      </c>
      <c r="T1448" s="13">
        <v>0</v>
      </c>
      <c r="U1448" s="13">
        <f>S1448+T1448</f>
        <v>5.666666666666667</v>
      </c>
    </row>
    <row r="1449" spans="1:21">
      <c r="A1449" s="7"/>
      <c r="B1449" s="7"/>
      <c r="C1449" s="7"/>
      <c r="D1449" s="31"/>
      <c r="E1449" s="312" t="s">
        <v>564</v>
      </c>
      <c r="F1449" s="113">
        <v>50</v>
      </c>
      <c r="G1449" s="614"/>
      <c r="H1449" s="97">
        <f>SUM(G1448*F1449)/100</f>
        <v>0.75</v>
      </c>
      <c r="I1449" s="33"/>
      <c r="J1449" s="33"/>
      <c r="K1449" s="33"/>
      <c r="L1449" s="33"/>
      <c r="M1449" s="33"/>
      <c r="N1449" s="34"/>
      <c r="O1449" s="34"/>
      <c r="P1449" s="34"/>
      <c r="Q1449" s="32"/>
      <c r="R1449" s="7"/>
      <c r="S1449" s="7"/>
      <c r="T1449" s="7"/>
      <c r="U1449" s="7"/>
    </row>
    <row r="1450" spans="1:21">
      <c r="A1450" s="7"/>
      <c r="B1450" s="7"/>
      <c r="C1450" s="7"/>
      <c r="D1450" s="31"/>
      <c r="E1450" s="265" t="s">
        <v>157</v>
      </c>
      <c r="F1450" s="113">
        <v>50</v>
      </c>
      <c r="G1450" s="614"/>
      <c r="H1450" s="97">
        <f>SUM(G1448*F1450)/100</f>
        <v>0.75</v>
      </c>
      <c r="I1450" s="33"/>
      <c r="J1450" s="33"/>
      <c r="K1450" s="33"/>
      <c r="L1450" s="33"/>
      <c r="M1450" s="33"/>
      <c r="N1450" s="34"/>
      <c r="O1450" s="34"/>
      <c r="P1450" s="34"/>
      <c r="Q1450" s="32"/>
      <c r="R1450" s="7"/>
      <c r="S1450" s="7"/>
      <c r="T1450" s="7"/>
      <c r="U1450" s="7"/>
    </row>
    <row r="1451" spans="1:21">
      <c r="A1451" s="8" t="s">
        <v>25</v>
      </c>
      <c r="B1451" s="8" t="s">
        <v>579</v>
      </c>
      <c r="C1451" s="8" t="s">
        <v>581</v>
      </c>
      <c r="D1451" s="31" t="s">
        <v>565</v>
      </c>
      <c r="E1451" s="265" t="s">
        <v>566</v>
      </c>
      <c r="F1451" s="34"/>
      <c r="G1451" s="615">
        <v>1.5</v>
      </c>
      <c r="H1451" s="34"/>
      <c r="I1451" s="33" t="s">
        <v>164</v>
      </c>
      <c r="J1451" s="33">
        <v>3</v>
      </c>
      <c r="K1451" s="33">
        <v>2</v>
      </c>
      <c r="L1451" s="33">
        <v>2</v>
      </c>
      <c r="M1451" s="33">
        <v>5</v>
      </c>
      <c r="N1451" s="34" t="s">
        <v>80</v>
      </c>
      <c r="O1451" s="34">
        <v>46</v>
      </c>
      <c r="P1451" s="34" t="s">
        <v>87</v>
      </c>
      <c r="Q1451" s="12">
        <f>O1451*J1451</f>
        <v>138</v>
      </c>
      <c r="R1451" s="13">
        <f>Q1451/18</f>
        <v>7.666666666666667</v>
      </c>
      <c r="S1451" s="14">
        <f>R1451</f>
        <v>7.666666666666667</v>
      </c>
      <c r="T1451" s="13">
        <v>0</v>
      </c>
      <c r="U1451" s="13">
        <f>S1451+T1451</f>
        <v>7.666666666666667</v>
      </c>
    </row>
    <row r="1452" spans="1:21">
      <c r="A1452" s="7"/>
      <c r="B1452" s="7"/>
      <c r="C1452" s="7"/>
      <c r="D1452" s="31"/>
      <c r="E1452" s="265" t="s">
        <v>160</v>
      </c>
      <c r="F1452" s="113">
        <v>50</v>
      </c>
      <c r="G1452" s="615"/>
      <c r="H1452" s="97">
        <f>SUM(G1451*F1452)/100</f>
        <v>0.75</v>
      </c>
      <c r="I1452" s="33"/>
      <c r="J1452" s="33"/>
      <c r="K1452" s="33"/>
      <c r="L1452" s="33"/>
      <c r="M1452" s="33"/>
      <c r="N1452" s="34"/>
      <c r="O1452" s="34"/>
      <c r="P1452" s="34"/>
      <c r="Q1452" s="32"/>
      <c r="R1452" s="7"/>
      <c r="S1452" s="7"/>
      <c r="T1452" s="7"/>
      <c r="U1452" s="7"/>
    </row>
    <row r="1453" spans="1:21">
      <c r="A1453" s="7"/>
      <c r="B1453" s="7"/>
      <c r="C1453" s="7"/>
      <c r="D1453" s="31"/>
      <c r="E1453" s="265" t="s">
        <v>161</v>
      </c>
      <c r="F1453" s="113">
        <v>50</v>
      </c>
      <c r="G1453" s="615"/>
      <c r="H1453" s="97">
        <f>SUM(G1451*F1453)/100</f>
        <v>0.75</v>
      </c>
      <c r="I1453" s="33"/>
      <c r="J1453" s="33"/>
      <c r="K1453" s="33"/>
      <c r="L1453" s="33"/>
      <c r="M1453" s="33"/>
      <c r="N1453" s="34"/>
      <c r="O1453" s="34"/>
      <c r="P1453" s="34"/>
      <c r="Q1453" s="32"/>
      <c r="R1453" s="7"/>
      <c r="S1453" s="7"/>
      <c r="T1453" s="7"/>
      <c r="U1453" s="7"/>
    </row>
    <row r="1454" spans="1:21">
      <c r="A1454" s="8" t="s">
        <v>25</v>
      </c>
      <c r="B1454" s="8" t="s">
        <v>579</v>
      </c>
      <c r="C1454" s="8" t="s">
        <v>581</v>
      </c>
      <c r="D1454" s="31" t="s">
        <v>567</v>
      </c>
      <c r="E1454" s="265" t="s">
        <v>568</v>
      </c>
      <c r="F1454" s="34"/>
      <c r="G1454" s="114"/>
      <c r="H1454" s="34"/>
      <c r="I1454" s="33" t="s">
        <v>164</v>
      </c>
      <c r="J1454" s="33">
        <v>3</v>
      </c>
      <c r="K1454" s="33">
        <v>2</v>
      </c>
      <c r="L1454" s="33">
        <v>2</v>
      </c>
      <c r="M1454" s="33">
        <v>5</v>
      </c>
      <c r="N1454" s="34" t="s">
        <v>80</v>
      </c>
      <c r="O1454" s="34">
        <v>43</v>
      </c>
      <c r="P1454" s="34" t="s">
        <v>87</v>
      </c>
      <c r="Q1454" s="12">
        <f>O1454*J1454</f>
        <v>129</v>
      </c>
      <c r="R1454" s="13">
        <f>Q1454/18</f>
        <v>7.166666666666667</v>
      </c>
      <c r="S1454" s="14">
        <f>R1454</f>
        <v>7.166666666666667</v>
      </c>
      <c r="T1454" s="13">
        <v>0</v>
      </c>
      <c r="U1454" s="13">
        <f>S1454+T1454</f>
        <v>7.166666666666667</v>
      </c>
    </row>
    <row r="1455" spans="1:21">
      <c r="A1455" s="7"/>
      <c r="B1455" s="7"/>
      <c r="C1455" s="7"/>
      <c r="D1455" s="31"/>
      <c r="E1455" s="265" t="s">
        <v>167</v>
      </c>
      <c r="F1455" s="120">
        <v>100</v>
      </c>
      <c r="G1455" s="97">
        <v>1.5</v>
      </c>
      <c r="H1455" s="120">
        <f>SUM(G1455*F1455)/100</f>
        <v>1.5</v>
      </c>
      <c r="I1455" s="33"/>
      <c r="J1455" s="33"/>
      <c r="K1455" s="33"/>
      <c r="L1455" s="33"/>
      <c r="M1455" s="33"/>
      <c r="N1455" s="34"/>
      <c r="O1455" s="34"/>
      <c r="P1455" s="34"/>
      <c r="Q1455" s="32"/>
      <c r="R1455" s="7"/>
      <c r="S1455" s="7"/>
      <c r="T1455" s="7"/>
      <c r="U1455" s="7"/>
    </row>
    <row r="1456" spans="1:21">
      <c r="A1456" s="8" t="s">
        <v>25</v>
      </c>
      <c r="B1456" s="8" t="s">
        <v>579</v>
      </c>
      <c r="C1456" s="8" t="s">
        <v>581</v>
      </c>
      <c r="D1456" s="31" t="s">
        <v>569</v>
      </c>
      <c r="E1456" s="265" t="s">
        <v>429</v>
      </c>
      <c r="F1456" s="34"/>
      <c r="G1456" s="114"/>
      <c r="H1456" s="34"/>
      <c r="I1456" s="33" t="s">
        <v>164</v>
      </c>
      <c r="J1456" s="33">
        <v>3</v>
      </c>
      <c r="K1456" s="33">
        <v>2</v>
      </c>
      <c r="L1456" s="33">
        <v>2</v>
      </c>
      <c r="M1456" s="33">
        <v>5</v>
      </c>
      <c r="N1456" s="34" t="s">
        <v>80</v>
      </c>
      <c r="O1456" s="34">
        <v>29</v>
      </c>
      <c r="P1456" s="34" t="s">
        <v>87</v>
      </c>
      <c r="Q1456" s="12">
        <f>O1456*J1456</f>
        <v>87</v>
      </c>
      <c r="R1456" s="13">
        <f>Q1456/18</f>
        <v>4.833333333333333</v>
      </c>
      <c r="S1456" s="14">
        <f>R1456</f>
        <v>4.833333333333333</v>
      </c>
      <c r="T1456" s="13">
        <v>0</v>
      </c>
      <c r="U1456" s="13">
        <f>S1456+T1456</f>
        <v>4.833333333333333</v>
      </c>
    </row>
    <row r="1457" spans="1:21">
      <c r="A1457" s="7"/>
      <c r="B1457" s="7"/>
      <c r="C1457" s="7"/>
      <c r="D1457" s="31"/>
      <c r="E1457" s="265" t="s">
        <v>154</v>
      </c>
      <c r="F1457" s="120">
        <v>100</v>
      </c>
      <c r="G1457" s="97">
        <v>1.5</v>
      </c>
      <c r="H1457" s="120">
        <f>SUM(G1457*F1457)/100</f>
        <v>1.5</v>
      </c>
      <c r="I1457" s="33"/>
      <c r="J1457" s="33"/>
      <c r="K1457" s="33"/>
      <c r="L1457" s="33"/>
      <c r="M1457" s="33"/>
      <c r="N1457" s="34"/>
      <c r="O1457" s="34"/>
      <c r="P1457" s="34"/>
      <c r="Q1457" s="32"/>
      <c r="R1457" s="7"/>
      <c r="S1457" s="7"/>
      <c r="T1457" s="7"/>
      <c r="U1457" s="7"/>
    </row>
    <row r="1458" spans="1:21">
      <c r="A1458" s="105" t="s">
        <v>25</v>
      </c>
      <c r="B1458" s="105" t="s">
        <v>579</v>
      </c>
      <c r="C1458" s="105" t="s">
        <v>581</v>
      </c>
      <c r="D1458" s="106" t="s">
        <v>570</v>
      </c>
      <c r="E1458" s="262" t="s">
        <v>293</v>
      </c>
      <c r="F1458" s="34"/>
      <c r="G1458" s="615">
        <v>0.33</v>
      </c>
      <c r="H1458" s="34"/>
      <c r="I1458" s="33" t="s">
        <v>294</v>
      </c>
      <c r="J1458" s="33">
        <v>1</v>
      </c>
      <c r="K1458" s="33">
        <v>0</v>
      </c>
      <c r="L1458" s="33">
        <v>2</v>
      </c>
      <c r="M1458" s="33">
        <v>1</v>
      </c>
      <c r="N1458" s="34" t="s">
        <v>80</v>
      </c>
      <c r="O1458" s="34">
        <v>46</v>
      </c>
      <c r="P1458" s="34" t="s">
        <v>87</v>
      </c>
      <c r="Q1458" s="12">
        <f>O1458*J1458</f>
        <v>46</v>
      </c>
      <c r="R1458" s="13">
        <f>Q1458/18</f>
        <v>2.5555555555555554</v>
      </c>
      <c r="S1458" s="14">
        <f>R1458</f>
        <v>2.5555555555555554</v>
      </c>
      <c r="T1458" s="13">
        <v>0</v>
      </c>
      <c r="U1458" s="13">
        <f>S1458+T1458</f>
        <v>2.5555555555555554</v>
      </c>
    </row>
    <row r="1459" spans="1:21">
      <c r="A1459" s="104"/>
      <c r="B1459" s="104"/>
      <c r="C1459" s="104"/>
      <c r="D1459" s="106"/>
      <c r="E1459" s="262" t="s">
        <v>154</v>
      </c>
      <c r="F1459" s="113">
        <v>50</v>
      </c>
      <c r="G1459" s="615"/>
      <c r="H1459" s="97">
        <f>SUM(G1458*F1459)/100</f>
        <v>0.16500000000000001</v>
      </c>
      <c r="I1459" s="33"/>
      <c r="J1459" s="33"/>
      <c r="K1459" s="33"/>
      <c r="L1459" s="33"/>
      <c r="M1459" s="33"/>
      <c r="N1459" s="34"/>
      <c r="O1459" s="34"/>
      <c r="P1459" s="34"/>
      <c r="Q1459" s="32"/>
      <c r="R1459" s="7"/>
      <c r="S1459" s="7"/>
      <c r="T1459" s="7"/>
      <c r="U1459" s="7"/>
    </row>
    <row r="1460" spans="1:21">
      <c r="A1460" s="104"/>
      <c r="B1460" s="104"/>
      <c r="C1460" s="104"/>
      <c r="D1460" s="106"/>
      <c r="E1460" s="262" t="s">
        <v>417</v>
      </c>
      <c r="F1460" s="113">
        <v>50</v>
      </c>
      <c r="G1460" s="615"/>
      <c r="H1460" s="97">
        <f>SUM(G1458*F1460)/100</f>
        <v>0.16500000000000001</v>
      </c>
      <c r="I1460" s="33"/>
      <c r="J1460" s="33"/>
      <c r="K1460" s="33"/>
      <c r="L1460" s="33"/>
      <c r="M1460" s="33"/>
      <c r="N1460" s="34"/>
      <c r="O1460" s="34"/>
      <c r="P1460" s="34"/>
      <c r="Q1460" s="32"/>
      <c r="R1460" s="7"/>
      <c r="S1460" s="7"/>
      <c r="T1460" s="7"/>
      <c r="U1460" s="7"/>
    </row>
    <row r="1461" spans="1:21">
      <c r="A1461" s="105" t="s">
        <v>25</v>
      </c>
      <c r="B1461" s="105" t="s">
        <v>579</v>
      </c>
      <c r="C1461" s="105" t="s">
        <v>581</v>
      </c>
      <c r="D1461" s="106" t="s">
        <v>570</v>
      </c>
      <c r="E1461" s="262" t="s">
        <v>293</v>
      </c>
      <c r="F1461" s="34"/>
      <c r="G1461" s="615"/>
      <c r="H1461" s="34"/>
      <c r="I1461" s="33" t="s">
        <v>294</v>
      </c>
      <c r="J1461" s="33">
        <v>1</v>
      </c>
      <c r="K1461" s="33">
        <v>0</v>
      </c>
      <c r="L1461" s="33">
        <v>2</v>
      </c>
      <c r="M1461" s="33">
        <v>1</v>
      </c>
      <c r="N1461" s="34" t="s">
        <v>43</v>
      </c>
      <c r="O1461" s="34">
        <v>35</v>
      </c>
      <c r="P1461" s="34" t="s">
        <v>87</v>
      </c>
      <c r="Q1461" s="12">
        <f>O1461*J1461</f>
        <v>35</v>
      </c>
      <c r="R1461" s="13">
        <f>Q1461/18</f>
        <v>1.9444444444444444</v>
      </c>
      <c r="S1461" s="14">
        <f>R1461</f>
        <v>1.9444444444444444</v>
      </c>
      <c r="T1461" s="13">
        <v>0</v>
      </c>
      <c r="U1461" s="13">
        <f>S1461+T1461</f>
        <v>1.9444444444444444</v>
      </c>
    </row>
    <row r="1462" spans="1:21">
      <c r="A1462" s="104"/>
      <c r="B1462" s="104"/>
      <c r="C1462" s="104"/>
      <c r="D1462" s="106"/>
      <c r="E1462" s="262" t="s">
        <v>154</v>
      </c>
      <c r="F1462" s="113"/>
      <c r="G1462" s="615"/>
      <c r="H1462" s="113"/>
      <c r="I1462" s="33"/>
      <c r="J1462" s="33"/>
      <c r="K1462" s="33"/>
      <c r="L1462" s="33"/>
      <c r="M1462" s="33"/>
      <c r="N1462" s="34"/>
      <c r="O1462" s="34"/>
      <c r="P1462" s="34"/>
      <c r="Q1462" s="32"/>
      <c r="R1462" s="7"/>
      <c r="S1462" s="7"/>
      <c r="T1462" s="7"/>
      <c r="U1462" s="7"/>
    </row>
    <row r="1463" spans="1:21">
      <c r="A1463" s="104"/>
      <c r="B1463" s="104"/>
      <c r="C1463" s="104"/>
      <c r="D1463" s="106"/>
      <c r="E1463" s="262" t="s">
        <v>417</v>
      </c>
      <c r="F1463" s="113"/>
      <c r="G1463" s="615"/>
      <c r="H1463" s="113"/>
      <c r="I1463" s="33"/>
      <c r="J1463" s="33"/>
      <c r="K1463" s="33"/>
      <c r="L1463" s="33"/>
      <c r="M1463" s="33"/>
      <c r="N1463" s="34"/>
      <c r="O1463" s="34"/>
      <c r="P1463" s="34"/>
      <c r="Q1463" s="32"/>
      <c r="R1463" s="7"/>
      <c r="S1463" s="7"/>
      <c r="T1463" s="7"/>
      <c r="U1463" s="7"/>
    </row>
    <row r="1464" spans="1:21">
      <c r="A1464" s="8" t="s">
        <v>25</v>
      </c>
      <c r="B1464" s="8" t="s">
        <v>579</v>
      </c>
      <c r="C1464" s="8" t="s">
        <v>581</v>
      </c>
      <c r="D1464" s="31" t="s">
        <v>571</v>
      </c>
      <c r="E1464" s="265" t="s">
        <v>484</v>
      </c>
      <c r="F1464" s="34"/>
      <c r="G1464" s="615">
        <v>1.5</v>
      </c>
      <c r="H1464" s="34"/>
      <c r="I1464" s="33" t="s">
        <v>83</v>
      </c>
      <c r="J1464" s="33">
        <v>3</v>
      </c>
      <c r="K1464" s="33">
        <v>2</v>
      </c>
      <c r="L1464" s="33">
        <v>3</v>
      </c>
      <c r="M1464" s="33">
        <v>5</v>
      </c>
      <c r="N1464" s="34" t="s">
        <v>80</v>
      </c>
      <c r="O1464" s="34">
        <v>1</v>
      </c>
      <c r="P1464" s="34" t="s">
        <v>87</v>
      </c>
      <c r="Q1464" s="12">
        <f>O1464*J1464</f>
        <v>3</v>
      </c>
      <c r="R1464" s="13">
        <f>Q1464/18</f>
        <v>0.16666666666666666</v>
      </c>
      <c r="S1464" s="14">
        <f>R1464</f>
        <v>0.16666666666666666</v>
      </c>
      <c r="T1464" s="13">
        <v>0</v>
      </c>
      <c r="U1464" s="13">
        <f>S1464+T1464</f>
        <v>0.16666666666666666</v>
      </c>
    </row>
    <row r="1465" spans="1:21">
      <c r="A1465" s="7"/>
      <c r="B1465" s="7"/>
      <c r="C1465" s="7"/>
      <c r="D1465" s="31"/>
      <c r="E1465" s="265" t="s">
        <v>63</v>
      </c>
      <c r="F1465" s="113">
        <v>25</v>
      </c>
      <c r="G1465" s="615"/>
      <c r="H1465" s="97">
        <f>SUM(G1464*F1465)/100</f>
        <v>0.375</v>
      </c>
      <c r="I1465" s="33"/>
      <c r="J1465" s="33"/>
      <c r="K1465" s="33"/>
      <c r="L1465" s="33"/>
      <c r="M1465" s="33"/>
      <c r="N1465" s="34"/>
      <c r="O1465" s="34"/>
      <c r="P1465" s="34"/>
      <c r="Q1465" s="32"/>
      <c r="R1465" s="7"/>
      <c r="S1465" s="7"/>
      <c r="T1465" s="7"/>
      <c r="U1465" s="7"/>
    </row>
    <row r="1466" spans="1:21">
      <c r="A1466" s="7"/>
      <c r="B1466" s="7"/>
      <c r="C1466" s="7"/>
      <c r="D1466" s="31"/>
      <c r="E1466" s="265" t="s">
        <v>61</v>
      </c>
      <c r="F1466" s="113">
        <v>25</v>
      </c>
      <c r="G1466" s="615"/>
      <c r="H1466" s="97">
        <f>SUM(G1464*F1466)/100</f>
        <v>0.375</v>
      </c>
      <c r="I1466" s="33"/>
      <c r="J1466" s="33"/>
      <c r="K1466" s="33"/>
      <c r="L1466" s="33"/>
      <c r="M1466" s="33"/>
      <c r="N1466" s="34"/>
      <c r="O1466" s="34"/>
      <c r="P1466" s="34"/>
      <c r="Q1466" s="32"/>
      <c r="R1466" s="7"/>
      <c r="S1466" s="7"/>
      <c r="T1466" s="7"/>
      <c r="U1466" s="7"/>
    </row>
    <row r="1467" spans="1:21">
      <c r="A1467" s="7"/>
      <c r="B1467" s="7"/>
      <c r="C1467" s="7"/>
      <c r="D1467" s="31"/>
      <c r="E1467" s="210" t="s">
        <v>77</v>
      </c>
      <c r="F1467" s="113">
        <v>25</v>
      </c>
      <c r="G1467" s="615"/>
      <c r="H1467" s="97">
        <f>SUM(G1464*F1467)/100</f>
        <v>0.375</v>
      </c>
      <c r="I1467" s="33"/>
      <c r="J1467" s="33"/>
      <c r="K1467" s="33"/>
      <c r="L1467" s="33"/>
      <c r="M1467" s="33"/>
      <c r="N1467" s="34"/>
      <c r="O1467" s="34"/>
      <c r="P1467" s="34"/>
      <c r="Q1467" s="32"/>
      <c r="R1467" s="7"/>
      <c r="S1467" s="7"/>
      <c r="T1467" s="7"/>
      <c r="U1467" s="7"/>
    </row>
    <row r="1468" spans="1:21">
      <c r="A1468" s="7"/>
      <c r="B1468" s="7"/>
      <c r="C1468" s="7"/>
      <c r="D1468" s="31"/>
      <c r="E1468" s="210" t="s">
        <v>62</v>
      </c>
      <c r="F1468" s="113">
        <v>25</v>
      </c>
      <c r="G1468" s="615"/>
      <c r="H1468" s="97">
        <f>SUM(G1464*F1468)/100</f>
        <v>0.375</v>
      </c>
      <c r="I1468" s="33"/>
      <c r="J1468" s="33"/>
      <c r="K1468" s="33"/>
      <c r="L1468" s="33"/>
      <c r="M1468" s="33"/>
      <c r="N1468" s="34"/>
      <c r="O1468" s="34"/>
      <c r="P1468" s="34"/>
      <c r="Q1468" s="32"/>
      <c r="R1468" s="7"/>
      <c r="S1468" s="7"/>
      <c r="T1468" s="7"/>
      <c r="U1468" s="7"/>
    </row>
    <row r="1469" spans="1:21">
      <c r="A1469" s="8" t="s">
        <v>25</v>
      </c>
      <c r="B1469" s="8" t="s">
        <v>579</v>
      </c>
      <c r="C1469" s="8" t="s">
        <v>581</v>
      </c>
      <c r="D1469" s="31" t="s">
        <v>572</v>
      </c>
      <c r="E1469" s="265" t="s">
        <v>486</v>
      </c>
      <c r="F1469" s="34"/>
      <c r="G1469" s="615">
        <v>1.5</v>
      </c>
      <c r="H1469" s="34"/>
      <c r="I1469" s="33" t="s">
        <v>83</v>
      </c>
      <c r="J1469" s="33">
        <v>3</v>
      </c>
      <c r="K1469" s="33">
        <v>2</v>
      </c>
      <c r="L1469" s="33">
        <v>3</v>
      </c>
      <c r="M1469" s="33">
        <v>5</v>
      </c>
      <c r="N1469" s="34" t="s">
        <v>80</v>
      </c>
      <c r="O1469" s="34">
        <v>4</v>
      </c>
      <c r="P1469" s="34" t="s">
        <v>87</v>
      </c>
      <c r="Q1469" s="12">
        <f>O1469*J1469</f>
        <v>12</v>
      </c>
      <c r="R1469" s="13">
        <f>Q1469/18</f>
        <v>0.66666666666666663</v>
      </c>
      <c r="S1469" s="14">
        <f>R1469</f>
        <v>0.66666666666666663</v>
      </c>
      <c r="T1469" s="13">
        <v>0</v>
      </c>
      <c r="U1469" s="13">
        <f>S1469+T1469</f>
        <v>0.66666666666666663</v>
      </c>
    </row>
    <row r="1470" spans="1:21">
      <c r="A1470" s="7"/>
      <c r="B1470" s="7"/>
      <c r="C1470" s="7"/>
      <c r="D1470" s="31"/>
      <c r="E1470" s="265" t="s">
        <v>61</v>
      </c>
      <c r="F1470" s="113">
        <v>25</v>
      </c>
      <c r="G1470" s="615"/>
      <c r="H1470" s="97">
        <f>SUM(G1469*F1470)/100</f>
        <v>0.375</v>
      </c>
      <c r="I1470" s="33"/>
      <c r="J1470" s="33"/>
      <c r="K1470" s="33"/>
      <c r="L1470" s="33"/>
      <c r="M1470" s="33"/>
      <c r="N1470" s="34"/>
      <c r="O1470" s="34"/>
      <c r="P1470" s="34"/>
      <c r="Q1470" s="32"/>
      <c r="R1470" s="7"/>
      <c r="S1470" s="7"/>
      <c r="T1470" s="7"/>
      <c r="U1470" s="7"/>
    </row>
    <row r="1471" spans="1:21">
      <c r="A1471" s="7"/>
      <c r="B1471" s="7"/>
      <c r="C1471" s="7"/>
      <c r="D1471" s="31"/>
      <c r="E1471" s="210" t="s">
        <v>62</v>
      </c>
      <c r="F1471" s="113">
        <v>25</v>
      </c>
      <c r="G1471" s="615"/>
      <c r="H1471" s="97">
        <f>SUM(G1469*F1471)/100</f>
        <v>0.375</v>
      </c>
      <c r="I1471" s="33"/>
      <c r="J1471" s="33"/>
      <c r="K1471" s="33"/>
      <c r="L1471" s="33"/>
      <c r="M1471" s="33"/>
      <c r="N1471" s="34"/>
      <c r="O1471" s="34"/>
      <c r="P1471" s="34"/>
      <c r="Q1471" s="32"/>
      <c r="R1471" s="7"/>
      <c r="S1471" s="7"/>
      <c r="T1471" s="7"/>
      <c r="U1471" s="7"/>
    </row>
    <row r="1472" spans="1:21">
      <c r="A1472" s="7"/>
      <c r="B1472" s="7"/>
      <c r="C1472" s="7"/>
      <c r="D1472" s="31"/>
      <c r="E1472" s="210" t="s">
        <v>77</v>
      </c>
      <c r="F1472" s="113">
        <v>25</v>
      </c>
      <c r="G1472" s="615"/>
      <c r="H1472" s="97">
        <f>SUM(G1469*F1472)/100</f>
        <v>0.375</v>
      </c>
      <c r="I1472" s="33"/>
      <c r="J1472" s="33"/>
      <c r="K1472" s="33"/>
      <c r="L1472" s="33"/>
      <c r="M1472" s="33"/>
      <c r="N1472" s="34"/>
      <c r="O1472" s="34"/>
      <c r="P1472" s="34"/>
      <c r="Q1472" s="32"/>
      <c r="R1472" s="7"/>
      <c r="S1472" s="7"/>
      <c r="T1472" s="7"/>
      <c r="U1472" s="7"/>
    </row>
    <row r="1473" spans="1:21">
      <c r="A1473" s="7"/>
      <c r="B1473" s="7"/>
      <c r="C1473" s="7"/>
      <c r="D1473" s="31"/>
      <c r="E1473" s="265" t="s">
        <v>63</v>
      </c>
      <c r="F1473" s="113">
        <v>25</v>
      </c>
      <c r="G1473" s="615"/>
      <c r="H1473" s="97">
        <f>SUM(G1469*F1473)/100</f>
        <v>0.375</v>
      </c>
      <c r="I1473" s="33"/>
      <c r="J1473" s="33"/>
      <c r="K1473" s="33"/>
      <c r="L1473" s="33"/>
      <c r="M1473" s="33"/>
      <c r="N1473" s="34"/>
      <c r="O1473" s="34"/>
      <c r="P1473" s="34"/>
      <c r="Q1473" s="32"/>
      <c r="R1473" s="7"/>
      <c r="S1473" s="7"/>
      <c r="T1473" s="7"/>
      <c r="U1473" s="7"/>
    </row>
    <row r="1474" spans="1:21">
      <c r="A1474" s="8" t="s">
        <v>25</v>
      </c>
      <c r="B1474" s="8" t="s">
        <v>579</v>
      </c>
      <c r="C1474" s="8" t="s">
        <v>581</v>
      </c>
      <c r="D1474" s="31" t="s">
        <v>573</v>
      </c>
      <c r="E1474" s="265" t="s">
        <v>488</v>
      </c>
      <c r="F1474" s="34"/>
      <c r="G1474" s="615">
        <v>1.5</v>
      </c>
      <c r="H1474" s="34"/>
      <c r="I1474" s="33" t="s">
        <v>83</v>
      </c>
      <c r="J1474" s="33">
        <v>3</v>
      </c>
      <c r="K1474" s="33">
        <v>2</v>
      </c>
      <c r="L1474" s="33">
        <v>3</v>
      </c>
      <c r="M1474" s="33">
        <v>5</v>
      </c>
      <c r="N1474" s="34" t="s">
        <v>80</v>
      </c>
      <c r="O1474" s="34">
        <v>1</v>
      </c>
      <c r="P1474" s="34" t="s">
        <v>87</v>
      </c>
      <c r="Q1474" s="12">
        <f>O1474*J1474</f>
        <v>3</v>
      </c>
      <c r="R1474" s="13">
        <f>Q1474/18</f>
        <v>0.16666666666666666</v>
      </c>
      <c r="S1474" s="14">
        <f>R1474</f>
        <v>0.16666666666666666</v>
      </c>
      <c r="T1474" s="13">
        <v>0</v>
      </c>
      <c r="U1474" s="13">
        <f>S1474+T1474</f>
        <v>0.16666666666666666</v>
      </c>
    </row>
    <row r="1475" spans="1:21">
      <c r="A1475" s="7"/>
      <c r="B1475" s="7"/>
      <c r="C1475" s="7"/>
      <c r="D1475" s="31"/>
      <c r="E1475" s="265" t="s">
        <v>63</v>
      </c>
      <c r="F1475" s="113">
        <v>16.670000000000002</v>
      </c>
      <c r="G1475" s="615"/>
      <c r="H1475" s="97">
        <f>SUM(G1474*F1475)/100</f>
        <v>0.25005000000000005</v>
      </c>
      <c r="I1475" s="33"/>
      <c r="J1475" s="33"/>
      <c r="K1475" s="33"/>
      <c r="L1475" s="33"/>
      <c r="M1475" s="33"/>
      <c r="N1475" s="34"/>
      <c r="O1475" s="34"/>
      <c r="P1475" s="34"/>
      <c r="Q1475" s="32"/>
      <c r="R1475" s="7"/>
      <c r="S1475" s="7"/>
      <c r="T1475" s="7"/>
      <c r="U1475" s="7"/>
    </row>
    <row r="1476" spans="1:21">
      <c r="A1476" s="7"/>
      <c r="B1476" s="7"/>
      <c r="C1476" s="7"/>
      <c r="D1476" s="31"/>
      <c r="E1476" s="210" t="s">
        <v>176</v>
      </c>
      <c r="F1476" s="120">
        <v>16.670000000000002</v>
      </c>
      <c r="G1476" s="615"/>
      <c r="H1476" s="97">
        <f>SUM(G1474*F1476)/100</f>
        <v>0.25005000000000005</v>
      </c>
      <c r="I1476" s="33"/>
      <c r="J1476" s="33"/>
      <c r="K1476" s="33"/>
      <c r="L1476" s="33"/>
      <c r="M1476" s="33"/>
      <c r="N1476" s="34"/>
      <c r="O1476" s="34"/>
      <c r="P1476" s="34"/>
      <c r="Q1476" s="32"/>
      <c r="R1476" s="7"/>
      <c r="S1476" s="7"/>
      <c r="T1476" s="7"/>
      <c r="U1476" s="7"/>
    </row>
    <row r="1477" spans="1:21">
      <c r="A1477" s="7"/>
      <c r="B1477" s="7"/>
      <c r="C1477" s="7"/>
      <c r="D1477" s="31"/>
      <c r="E1477" s="265" t="s">
        <v>64</v>
      </c>
      <c r="F1477" s="120">
        <v>16.670000000000002</v>
      </c>
      <c r="G1477" s="615"/>
      <c r="H1477" s="97">
        <f>SUM(G1474*F1477)/100</f>
        <v>0.25005000000000005</v>
      </c>
      <c r="I1477" s="33"/>
      <c r="J1477" s="33"/>
      <c r="K1477" s="33"/>
      <c r="L1477" s="33"/>
      <c r="M1477" s="33"/>
      <c r="N1477" s="34"/>
      <c r="O1477" s="34"/>
      <c r="P1477" s="34"/>
      <c r="Q1477" s="32"/>
      <c r="R1477" s="7"/>
      <c r="S1477" s="7"/>
      <c r="T1477" s="7"/>
      <c r="U1477" s="7"/>
    </row>
    <row r="1478" spans="1:21">
      <c r="A1478" s="7"/>
      <c r="B1478" s="7"/>
      <c r="C1478" s="7"/>
      <c r="D1478" s="31"/>
      <c r="E1478" s="265" t="s">
        <v>62</v>
      </c>
      <c r="F1478" s="120">
        <v>16.670000000000002</v>
      </c>
      <c r="G1478" s="615"/>
      <c r="H1478" s="97">
        <f>SUM(G1474*F1478)/100</f>
        <v>0.25005000000000005</v>
      </c>
      <c r="I1478" s="33"/>
      <c r="J1478" s="33"/>
      <c r="K1478" s="33"/>
      <c r="L1478" s="33"/>
      <c r="M1478" s="33"/>
      <c r="N1478" s="34"/>
      <c r="O1478" s="34"/>
      <c r="P1478" s="34"/>
      <c r="Q1478" s="32"/>
      <c r="R1478" s="7"/>
      <c r="S1478" s="7"/>
      <c r="T1478" s="7"/>
      <c r="U1478" s="7"/>
    </row>
    <row r="1479" spans="1:21">
      <c r="A1479" s="7"/>
      <c r="B1479" s="7"/>
      <c r="C1479" s="7"/>
      <c r="D1479" s="31"/>
      <c r="E1479" s="265" t="s">
        <v>61</v>
      </c>
      <c r="F1479" s="120">
        <v>16.670000000000002</v>
      </c>
      <c r="G1479" s="615"/>
      <c r="H1479" s="97">
        <f>SUM(G1474*F1479)/100</f>
        <v>0.25005000000000005</v>
      </c>
      <c r="I1479" s="33"/>
      <c r="J1479" s="33"/>
      <c r="K1479" s="33"/>
      <c r="L1479" s="33"/>
      <c r="M1479" s="33"/>
      <c r="N1479" s="34"/>
      <c r="O1479" s="34"/>
      <c r="P1479" s="34"/>
      <c r="Q1479" s="32"/>
      <c r="R1479" s="7"/>
      <c r="S1479" s="7"/>
      <c r="T1479" s="7"/>
      <c r="U1479" s="7"/>
    </row>
    <row r="1480" spans="1:21">
      <c r="A1480" s="7"/>
      <c r="B1480" s="7"/>
      <c r="C1480" s="7"/>
      <c r="D1480" s="31"/>
      <c r="E1480" s="265" t="s">
        <v>77</v>
      </c>
      <c r="F1480" s="120">
        <v>16.670000000000002</v>
      </c>
      <c r="G1480" s="615"/>
      <c r="H1480" s="97">
        <f>SUM(G1474*F1480)/100</f>
        <v>0.25005000000000005</v>
      </c>
      <c r="I1480" s="33"/>
      <c r="J1480" s="33"/>
      <c r="K1480" s="33"/>
      <c r="L1480" s="33"/>
      <c r="M1480" s="33"/>
      <c r="N1480" s="34"/>
      <c r="O1480" s="34"/>
      <c r="P1480" s="34"/>
      <c r="Q1480" s="32"/>
      <c r="R1480" s="7"/>
      <c r="S1480" s="7"/>
      <c r="T1480" s="7"/>
      <c r="U1480" s="7"/>
    </row>
    <row r="1481" spans="1:21">
      <c r="A1481" s="8" t="s">
        <v>25</v>
      </c>
      <c r="B1481" s="8" t="s">
        <v>579</v>
      </c>
      <c r="C1481" s="8" t="s">
        <v>581</v>
      </c>
      <c r="D1481" s="31" t="s">
        <v>574</v>
      </c>
      <c r="E1481" s="265" t="s">
        <v>575</v>
      </c>
      <c r="F1481" s="34"/>
      <c r="G1481" s="615">
        <v>1.5</v>
      </c>
      <c r="H1481" s="34"/>
      <c r="I1481" s="33" t="s">
        <v>83</v>
      </c>
      <c r="J1481" s="33">
        <v>3</v>
      </c>
      <c r="K1481" s="33">
        <v>2</v>
      </c>
      <c r="L1481" s="33">
        <v>3</v>
      </c>
      <c r="M1481" s="33">
        <v>5</v>
      </c>
      <c r="N1481" s="34" t="s">
        <v>80</v>
      </c>
      <c r="O1481" s="34">
        <v>5</v>
      </c>
      <c r="P1481" s="34" t="s">
        <v>87</v>
      </c>
      <c r="Q1481" s="12">
        <f>O1481*J1481</f>
        <v>15</v>
      </c>
      <c r="R1481" s="13">
        <f>Q1481/18</f>
        <v>0.83333333333333337</v>
      </c>
      <c r="S1481" s="14">
        <f>R1481</f>
        <v>0.83333333333333337</v>
      </c>
      <c r="T1481" s="13">
        <v>0</v>
      </c>
      <c r="U1481" s="13">
        <f>S1481+T1481</f>
        <v>0.83333333333333337</v>
      </c>
    </row>
    <row r="1482" spans="1:21">
      <c r="A1482" s="7"/>
      <c r="B1482" s="7"/>
      <c r="C1482" s="7"/>
      <c r="D1482" s="31"/>
      <c r="E1482" s="265" t="s">
        <v>62</v>
      </c>
      <c r="F1482" s="113">
        <v>25</v>
      </c>
      <c r="G1482" s="615"/>
      <c r="H1482" s="97">
        <f>SUM(G1481*F1482)/100</f>
        <v>0.375</v>
      </c>
      <c r="I1482" s="33"/>
      <c r="J1482" s="33"/>
      <c r="K1482" s="33"/>
      <c r="L1482" s="33"/>
      <c r="M1482" s="33"/>
      <c r="N1482" s="34"/>
      <c r="O1482" s="34"/>
      <c r="P1482" s="34"/>
      <c r="Q1482" s="32"/>
      <c r="R1482" s="7"/>
      <c r="S1482" s="7"/>
      <c r="T1482" s="7"/>
      <c r="U1482" s="7"/>
    </row>
    <row r="1483" spans="1:21">
      <c r="A1483" s="7"/>
      <c r="B1483" s="7"/>
      <c r="C1483" s="7"/>
      <c r="D1483" s="31"/>
      <c r="E1483" s="265" t="s">
        <v>63</v>
      </c>
      <c r="F1483" s="113">
        <v>25</v>
      </c>
      <c r="G1483" s="615"/>
      <c r="H1483" s="97">
        <f>SUM(G1481*F1483)/100</f>
        <v>0.375</v>
      </c>
      <c r="I1483" s="33"/>
      <c r="J1483" s="33"/>
      <c r="K1483" s="33"/>
      <c r="L1483" s="33"/>
      <c r="M1483" s="33"/>
      <c r="N1483" s="34"/>
      <c r="O1483" s="34"/>
      <c r="P1483" s="34"/>
      <c r="Q1483" s="32"/>
      <c r="R1483" s="7"/>
      <c r="S1483" s="7"/>
      <c r="T1483" s="7"/>
      <c r="U1483" s="7"/>
    </row>
    <row r="1484" spans="1:21">
      <c r="A1484" s="7"/>
      <c r="B1484" s="7"/>
      <c r="C1484" s="7"/>
      <c r="D1484" s="31"/>
      <c r="E1484" s="265" t="s">
        <v>61</v>
      </c>
      <c r="F1484" s="113">
        <v>25</v>
      </c>
      <c r="G1484" s="615"/>
      <c r="H1484" s="97">
        <f>SUM(G1481*F1484)/100</f>
        <v>0.375</v>
      </c>
      <c r="I1484" s="33"/>
      <c r="J1484" s="33"/>
      <c r="K1484" s="33"/>
      <c r="L1484" s="33"/>
      <c r="M1484" s="33"/>
      <c r="N1484" s="34"/>
      <c r="O1484" s="34"/>
      <c r="P1484" s="34"/>
      <c r="Q1484" s="32"/>
      <c r="R1484" s="7"/>
      <c r="S1484" s="7"/>
      <c r="T1484" s="7"/>
      <c r="U1484" s="7"/>
    </row>
    <row r="1485" spans="1:21">
      <c r="A1485" s="7"/>
      <c r="B1485" s="7"/>
      <c r="C1485" s="7"/>
      <c r="D1485" s="31"/>
      <c r="E1485" s="265" t="s">
        <v>64</v>
      </c>
      <c r="F1485" s="113">
        <v>25</v>
      </c>
      <c r="G1485" s="615"/>
      <c r="H1485" s="97">
        <f>SUM(G1481*F1485)/100</f>
        <v>0.375</v>
      </c>
      <c r="I1485" s="33"/>
      <c r="J1485" s="33"/>
      <c r="K1485" s="33"/>
      <c r="L1485" s="33"/>
      <c r="M1485" s="33"/>
      <c r="N1485" s="34"/>
      <c r="O1485" s="34"/>
      <c r="P1485" s="34"/>
      <c r="Q1485" s="32"/>
      <c r="R1485" s="7"/>
      <c r="S1485" s="7"/>
      <c r="T1485" s="7"/>
      <c r="U1485" s="7"/>
    </row>
    <row r="1486" spans="1:21" hidden="1">
      <c r="A1486" s="8" t="s">
        <v>25</v>
      </c>
      <c r="B1486" s="8" t="s">
        <v>610</v>
      </c>
      <c r="C1486" s="8" t="s">
        <v>580</v>
      </c>
      <c r="D1486" s="56" t="s">
        <v>110</v>
      </c>
      <c r="E1486" s="21" t="s">
        <v>111</v>
      </c>
      <c r="F1486" s="33"/>
      <c r="G1486" s="119"/>
      <c r="H1486" s="33"/>
      <c r="I1486" s="33" t="s">
        <v>112</v>
      </c>
      <c r="J1486" s="33">
        <v>4</v>
      </c>
      <c r="K1486" s="33">
        <v>3</v>
      </c>
      <c r="L1486" s="33">
        <v>3</v>
      </c>
      <c r="M1486" s="33">
        <v>7</v>
      </c>
      <c r="N1486" s="33" t="s">
        <v>80</v>
      </c>
      <c r="O1486" s="33">
        <v>17</v>
      </c>
      <c r="P1486" s="33" t="s">
        <v>87</v>
      </c>
      <c r="Q1486" s="12">
        <f>O1486*J1486</f>
        <v>68</v>
      </c>
      <c r="R1486" s="13">
        <f>Q1486/18</f>
        <v>3.7777777777777777</v>
      </c>
      <c r="S1486" s="14">
        <f>R1486</f>
        <v>3.7777777777777777</v>
      </c>
      <c r="T1486" s="13">
        <v>0</v>
      </c>
      <c r="U1486" s="13">
        <f>S1486+T1486</f>
        <v>3.7777777777777777</v>
      </c>
    </row>
    <row r="1487" spans="1:21" hidden="1">
      <c r="A1487" s="7"/>
      <c r="B1487" s="7"/>
      <c r="C1487" s="7"/>
      <c r="D1487" s="56"/>
      <c r="E1487" s="21" t="s">
        <v>609</v>
      </c>
      <c r="F1487" s="118"/>
      <c r="G1487" s="118"/>
      <c r="H1487" s="118"/>
      <c r="I1487" s="33"/>
      <c r="J1487" s="33"/>
      <c r="K1487" s="33"/>
      <c r="L1487" s="33"/>
      <c r="M1487" s="33"/>
      <c r="N1487" s="33"/>
      <c r="O1487" s="33"/>
      <c r="P1487" s="33"/>
      <c r="Q1487" s="33"/>
      <c r="R1487" s="8"/>
      <c r="S1487" s="8"/>
      <c r="T1487" s="8"/>
      <c r="U1487" s="8"/>
    </row>
    <row r="1488" spans="1:21" hidden="1">
      <c r="A1488" s="8" t="s">
        <v>25</v>
      </c>
      <c r="B1488" s="8" t="s">
        <v>610</v>
      </c>
      <c r="C1488" s="8" t="s">
        <v>581</v>
      </c>
      <c r="D1488" s="56" t="s">
        <v>151</v>
      </c>
      <c r="E1488" s="21" t="s">
        <v>152</v>
      </c>
      <c r="F1488" s="33"/>
      <c r="G1488" s="119"/>
      <c r="H1488" s="33"/>
      <c r="I1488" s="33" t="s">
        <v>23</v>
      </c>
      <c r="J1488" s="33">
        <v>3</v>
      </c>
      <c r="K1488" s="33">
        <v>3</v>
      </c>
      <c r="L1488" s="33">
        <v>0</v>
      </c>
      <c r="M1488" s="33">
        <v>6</v>
      </c>
      <c r="N1488" s="33" t="s">
        <v>55</v>
      </c>
      <c r="O1488" s="33">
        <v>18</v>
      </c>
      <c r="P1488" s="33" t="s">
        <v>87</v>
      </c>
      <c r="Q1488" s="12">
        <f>O1488*J1488</f>
        <v>54</v>
      </c>
      <c r="R1488" s="13">
        <f>Q1488/18</f>
        <v>3</v>
      </c>
      <c r="S1488" s="14">
        <f>R1488</f>
        <v>3</v>
      </c>
      <c r="T1488" s="13">
        <v>0</v>
      </c>
      <c r="U1488" s="13">
        <f>S1488+T1488</f>
        <v>3</v>
      </c>
    </row>
    <row r="1489" spans="1:21" hidden="1">
      <c r="A1489" s="7"/>
      <c r="B1489" s="7"/>
      <c r="C1489" s="7"/>
      <c r="D1489" s="56"/>
      <c r="E1489" s="21" t="s">
        <v>153</v>
      </c>
      <c r="F1489" s="118"/>
      <c r="G1489" s="118"/>
      <c r="H1489" s="118"/>
      <c r="I1489" s="33"/>
      <c r="J1489" s="33"/>
      <c r="K1489" s="33"/>
      <c r="L1489" s="33"/>
      <c r="M1489" s="33"/>
      <c r="N1489" s="33"/>
      <c r="O1489" s="33"/>
      <c r="P1489" s="33"/>
      <c r="Q1489" s="33"/>
      <c r="R1489" s="8"/>
      <c r="S1489" s="8"/>
      <c r="T1489" s="8"/>
      <c r="U1489" s="8"/>
    </row>
    <row r="1490" spans="1:21" hidden="1">
      <c r="A1490" s="8" t="s">
        <v>25</v>
      </c>
      <c r="B1490" s="8" t="s">
        <v>610</v>
      </c>
      <c r="C1490" s="8" t="s">
        <v>581</v>
      </c>
      <c r="D1490" s="56" t="s">
        <v>155</v>
      </c>
      <c r="E1490" s="21" t="s">
        <v>156</v>
      </c>
      <c r="F1490" s="33"/>
      <c r="G1490" s="119"/>
      <c r="H1490" s="33"/>
      <c r="I1490" s="33" t="s">
        <v>23</v>
      </c>
      <c r="J1490" s="33">
        <v>3</v>
      </c>
      <c r="K1490" s="33">
        <v>3</v>
      </c>
      <c r="L1490" s="33">
        <v>0</v>
      </c>
      <c r="M1490" s="33">
        <v>6</v>
      </c>
      <c r="N1490" s="33" t="s">
        <v>80</v>
      </c>
      <c r="O1490" s="33">
        <v>18</v>
      </c>
      <c r="P1490" s="33" t="s">
        <v>87</v>
      </c>
      <c r="Q1490" s="12">
        <f>O1490*J1490</f>
        <v>54</v>
      </c>
      <c r="R1490" s="13">
        <f>Q1490/18</f>
        <v>3</v>
      </c>
      <c r="S1490" s="14">
        <f>R1490</f>
        <v>3</v>
      </c>
      <c r="T1490" s="13">
        <v>0</v>
      </c>
      <c r="U1490" s="13">
        <f>S1490+T1490</f>
        <v>3</v>
      </c>
    </row>
    <row r="1491" spans="1:21" hidden="1">
      <c r="A1491" s="7"/>
      <c r="B1491" s="7"/>
      <c r="C1491" s="7"/>
      <c r="D1491" s="56"/>
      <c r="E1491" s="21" t="s">
        <v>157</v>
      </c>
      <c r="F1491" s="118"/>
      <c r="G1491" s="118"/>
      <c r="H1491" s="118"/>
      <c r="I1491" s="33"/>
      <c r="J1491" s="33"/>
      <c r="K1491" s="33"/>
      <c r="L1491" s="33"/>
      <c r="M1491" s="33"/>
      <c r="N1491" s="33"/>
      <c r="O1491" s="33"/>
      <c r="P1491" s="33"/>
      <c r="Q1491" s="33"/>
      <c r="R1491" s="8"/>
      <c r="S1491" s="8"/>
      <c r="T1491" s="8"/>
      <c r="U1491" s="8"/>
    </row>
    <row r="1492" spans="1:21" hidden="1">
      <c r="A1492" s="8" t="s">
        <v>25</v>
      </c>
      <c r="B1492" s="8" t="s">
        <v>610</v>
      </c>
      <c r="C1492" s="8" t="s">
        <v>581</v>
      </c>
      <c r="D1492" s="56" t="s">
        <v>415</v>
      </c>
      <c r="E1492" s="21" t="s">
        <v>416</v>
      </c>
      <c r="F1492" s="33"/>
      <c r="G1492" s="119"/>
      <c r="H1492" s="33"/>
      <c r="I1492" s="33" t="s">
        <v>23</v>
      </c>
      <c r="J1492" s="33">
        <v>3</v>
      </c>
      <c r="K1492" s="33">
        <v>3</v>
      </c>
      <c r="L1492" s="33">
        <v>0</v>
      </c>
      <c r="M1492" s="33">
        <v>6</v>
      </c>
      <c r="N1492" s="33" t="s">
        <v>80</v>
      </c>
      <c r="O1492" s="33">
        <v>19</v>
      </c>
      <c r="P1492" s="33" t="s">
        <v>87</v>
      </c>
      <c r="Q1492" s="12">
        <f>O1492*J1492</f>
        <v>57</v>
      </c>
      <c r="R1492" s="13">
        <f>Q1492/18</f>
        <v>3.1666666666666665</v>
      </c>
      <c r="S1492" s="14">
        <f>R1492</f>
        <v>3.1666666666666665</v>
      </c>
      <c r="T1492" s="13">
        <v>0</v>
      </c>
      <c r="U1492" s="13">
        <f>S1492+T1492</f>
        <v>3.1666666666666665</v>
      </c>
    </row>
    <row r="1493" spans="1:21" hidden="1">
      <c r="A1493" s="7"/>
      <c r="B1493" s="7"/>
      <c r="C1493" s="7"/>
      <c r="D1493" s="56"/>
      <c r="E1493" s="21" t="s">
        <v>154</v>
      </c>
      <c r="F1493" s="118"/>
      <c r="G1493" s="118"/>
      <c r="H1493" s="118"/>
      <c r="I1493" s="33"/>
      <c r="J1493" s="33"/>
      <c r="K1493" s="33"/>
      <c r="L1493" s="33"/>
      <c r="M1493" s="33"/>
      <c r="N1493" s="33"/>
      <c r="O1493" s="33"/>
      <c r="P1493" s="33"/>
      <c r="Q1493" s="33"/>
      <c r="R1493" s="8"/>
      <c r="S1493" s="8"/>
      <c r="T1493" s="8"/>
      <c r="U1493" s="8"/>
    </row>
    <row r="1494" spans="1:21" hidden="1">
      <c r="A1494" s="8" t="s">
        <v>25</v>
      </c>
      <c r="B1494" s="8" t="s">
        <v>610</v>
      </c>
      <c r="C1494" s="8" t="s">
        <v>581</v>
      </c>
      <c r="D1494" s="56" t="s">
        <v>158</v>
      </c>
      <c r="E1494" s="21" t="s">
        <v>159</v>
      </c>
      <c r="F1494" s="33"/>
      <c r="G1494" s="119"/>
      <c r="H1494" s="33"/>
      <c r="I1494" s="33" t="s">
        <v>23</v>
      </c>
      <c r="J1494" s="33">
        <v>3</v>
      </c>
      <c r="K1494" s="33">
        <v>3</v>
      </c>
      <c r="L1494" s="33">
        <v>0</v>
      </c>
      <c r="M1494" s="33">
        <v>6</v>
      </c>
      <c r="N1494" s="33" t="s">
        <v>80</v>
      </c>
      <c r="O1494" s="33">
        <v>18</v>
      </c>
      <c r="P1494" s="33" t="s">
        <v>87</v>
      </c>
      <c r="Q1494" s="12">
        <f>O1494*J1494</f>
        <v>54</v>
      </c>
      <c r="R1494" s="13">
        <f>Q1494/18</f>
        <v>3</v>
      </c>
      <c r="S1494" s="14">
        <f>R1494</f>
        <v>3</v>
      </c>
      <c r="T1494" s="13">
        <v>0</v>
      </c>
      <c r="U1494" s="13">
        <f>S1494+T1494</f>
        <v>3</v>
      </c>
    </row>
    <row r="1495" spans="1:21" hidden="1">
      <c r="A1495" s="7"/>
      <c r="B1495" s="7"/>
      <c r="C1495" s="7"/>
      <c r="D1495" s="56"/>
      <c r="E1495" s="21" t="s">
        <v>160</v>
      </c>
      <c r="F1495" s="118"/>
      <c r="G1495" s="118"/>
      <c r="H1495" s="118"/>
      <c r="I1495" s="33"/>
      <c r="J1495" s="33"/>
      <c r="K1495" s="33"/>
      <c r="L1495" s="33"/>
      <c r="M1495" s="33"/>
      <c r="N1495" s="33"/>
      <c r="O1495" s="33"/>
      <c r="P1495" s="33"/>
      <c r="Q1495" s="33"/>
      <c r="R1495" s="8"/>
      <c r="S1495" s="8"/>
      <c r="T1495" s="8"/>
      <c r="U1495" s="8"/>
    </row>
    <row r="1496" spans="1:21" hidden="1">
      <c r="A1496" s="7"/>
      <c r="B1496" s="7"/>
      <c r="C1496" s="7"/>
      <c r="D1496" s="56"/>
      <c r="E1496" s="21" t="s">
        <v>161</v>
      </c>
      <c r="F1496" s="118"/>
      <c r="G1496" s="118"/>
      <c r="H1496" s="118"/>
      <c r="I1496" s="33"/>
      <c r="J1496" s="33"/>
      <c r="K1496" s="33"/>
      <c r="L1496" s="33"/>
      <c r="M1496" s="33"/>
      <c r="N1496" s="33"/>
      <c r="O1496" s="33"/>
      <c r="P1496" s="33"/>
      <c r="Q1496" s="33"/>
      <c r="R1496" s="8"/>
      <c r="S1496" s="8"/>
      <c r="T1496" s="8"/>
      <c r="U1496" s="8"/>
    </row>
    <row r="1497" spans="1:21" hidden="1">
      <c r="A1497" s="8" t="s">
        <v>25</v>
      </c>
      <c r="B1497" s="8" t="s">
        <v>610</v>
      </c>
      <c r="C1497" s="8" t="s">
        <v>581</v>
      </c>
      <c r="D1497" s="56" t="s">
        <v>165</v>
      </c>
      <c r="E1497" s="21" t="s">
        <v>166</v>
      </c>
      <c r="F1497" s="33"/>
      <c r="G1497" s="119"/>
      <c r="H1497" s="33"/>
      <c r="I1497" s="33" t="s">
        <v>23</v>
      </c>
      <c r="J1497" s="33">
        <v>3</v>
      </c>
      <c r="K1497" s="33">
        <v>3</v>
      </c>
      <c r="L1497" s="33">
        <v>0</v>
      </c>
      <c r="M1497" s="33">
        <v>6</v>
      </c>
      <c r="N1497" s="33" t="s">
        <v>80</v>
      </c>
      <c r="O1497" s="33">
        <v>18</v>
      </c>
      <c r="P1497" s="33" t="s">
        <v>87</v>
      </c>
      <c r="Q1497" s="12">
        <f>O1497*J1497</f>
        <v>54</v>
      </c>
      <c r="R1497" s="13">
        <f>Q1497/18</f>
        <v>3</v>
      </c>
      <c r="S1497" s="14">
        <f>R1497</f>
        <v>3</v>
      </c>
      <c r="T1497" s="13">
        <v>0</v>
      </c>
      <c r="U1497" s="13">
        <f>S1497+T1497</f>
        <v>3</v>
      </c>
    </row>
    <row r="1498" spans="1:21" hidden="1">
      <c r="A1498" s="7"/>
      <c r="B1498" s="7"/>
      <c r="C1498" s="7"/>
      <c r="D1498" s="56"/>
      <c r="E1498" s="21" t="s">
        <v>167</v>
      </c>
      <c r="F1498" s="118"/>
      <c r="G1498" s="118"/>
      <c r="H1498" s="118"/>
      <c r="I1498" s="33"/>
      <c r="J1498" s="33"/>
      <c r="K1498" s="33"/>
      <c r="L1498" s="33"/>
      <c r="M1498" s="33"/>
      <c r="N1498" s="33"/>
      <c r="O1498" s="33"/>
      <c r="P1498" s="33"/>
      <c r="Q1498" s="33"/>
      <c r="R1498" s="8"/>
      <c r="S1498" s="8"/>
      <c r="T1498" s="8"/>
      <c r="U1498" s="8"/>
    </row>
    <row r="1499" spans="1:21" hidden="1">
      <c r="A1499" s="8" t="s">
        <v>25</v>
      </c>
      <c r="B1499" s="8" t="s">
        <v>610</v>
      </c>
      <c r="C1499" s="8" t="s">
        <v>581</v>
      </c>
      <c r="D1499" s="56" t="s">
        <v>168</v>
      </c>
      <c r="E1499" s="21" t="s">
        <v>169</v>
      </c>
      <c r="F1499" s="33"/>
      <c r="G1499" s="119"/>
      <c r="H1499" s="33"/>
      <c r="I1499" s="33" t="s">
        <v>23</v>
      </c>
      <c r="J1499" s="33">
        <v>3</v>
      </c>
      <c r="K1499" s="33">
        <v>3</v>
      </c>
      <c r="L1499" s="33">
        <v>0</v>
      </c>
      <c r="M1499" s="33">
        <v>6</v>
      </c>
      <c r="N1499" s="33" t="s">
        <v>43</v>
      </c>
      <c r="O1499" s="33">
        <v>19</v>
      </c>
      <c r="P1499" s="33" t="s">
        <v>87</v>
      </c>
      <c r="Q1499" s="12">
        <f>O1499*J1499</f>
        <v>57</v>
      </c>
      <c r="R1499" s="13">
        <f>Q1499/18</f>
        <v>3.1666666666666665</v>
      </c>
      <c r="S1499" s="14">
        <f>R1499</f>
        <v>3.1666666666666665</v>
      </c>
      <c r="T1499" s="13">
        <v>0</v>
      </c>
      <c r="U1499" s="13">
        <f>S1499+T1499</f>
        <v>3.1666666666666665</v>
      </c>
    </row>
    <row r="1500" spans="1:21" hidden="1">
      <c r="A1500" s="7"/>
      <c r="B1500" s="7"/>
      <c r="C1500" s="7"/>
      <c r="D1500" s="56"/>
      <c r="E1500" s="21" t="s">
        <v>170</v>
      </c>
      <c r="F1500" s="118"/>
      <c r="G1500" s="118"/>
      <c r="H1500" s="118"/>
      <c r="I1500" s="33"/>
      <c r="J1500" s="33"/>
      <c r="K1500" s="33"/>
      <c r="L1500" s="33"/>
      <c r="M1500" s="33"/>
      <c r="N1500" s="33"/>
      <c r="O1500" s="33"/>
      <c r="P1500" s="33"/>
      <c r="Q1500" s="33"/>
      <c r="R1500" s="8"/>
      <c r="S1500" s="8"/>
      <c r="T1500" s="8"/>
      <c r="U1500" s="8"/>
    </row>
    <row r="1501" spans="1:21" hidden="1">
      <c r="A1501" s="8" t="s">
        <v>25</v>
      </c>
      <c r="B1501" s="8" t="s">
        <v>610</v>
      </c>
      <c r="C1501" s="8" t="s">
        <v>581</v>
      </c>
      <c r="D1501" s="56" t="s">
        <v>182</v>
      </c>
      <c r="E1501" s="21" t="s">
        <v>183</v>
      </c>
      <c r="F1501" s="33"/>
      <c r="G1501" s="119"/>
      <c r="H1501" s="33"/>
      <c r="I1501" s="33" t="s">
        <v>83</v>
      </c>
      <c r="J1501" s="33">
        <v>3</v>
      </c>
      <c r="K1501" s="33">
        <v>2</v>
      </c>
      <c r="L1501" s="33">
        <v>3</v>
      </c>
      <c r="M1501" s="33">
        <v>5</v>
      </c>
      <c r="N1501" s="33" t="s">
        <v>80</v>
      </c>
      <c r="O1501" s="33">
        <v>19</v>
      </c>
      <c r="P1501" s="33" t="s">
        <v>87</v>
      </c>
      <c r="Q1501" s="12">
        <f>O1501*J1501</f>
        <v>57</v>
      </c>
      <c r="R1501" s="13">
        <f>Q1501/18</f>
        <v>3.1666666666666665</v>
      </c>
      <c r="S1501" s="14">
        <f>R1501</f>
        <v>3.1666666666666665</v>
      </c>
      <c r="T1501" s="13">
        <v>0</v>
      </c>
      <c r="U1501" s="13">
        <f>S1501+T1501</f>
        <v>3.1666666666666665</v>
      </c>
    </row>
    <row r="1502" spans="1:21" hidden="1">
      <c r="A1502" s="7"/>
      <c r="B1502" s="7"/>
      <c r="C1502" s="7"/>
      <c r="D1502" s="56"/>
      <c r="E1502" s="21" t="s">
        <v>75</v>
      </c>
      <c r="F1502" s="118"/>
      <c r="G1502" s="118"/>
      <c r="H1502" s="118"/>
      <c r="I1502" s="33"/>
      <c r="J1502" s="33"/>
      <c r="K1502" s="33"/>
      <c r="L1502" s="33"/>
      <c r="M1502" s="33"/>
      <c r="N1502" s="33"/>
      <c r="O1502" s="33"/>
      <c r="P1502" s="33"/>
      <c r="Q1502" s="33"/>
      <c r="R1502" s="8"/>
      <c r="S1502" s="8"/>
      <c r="T1502" s="8"/>
      <c r="U1502" s="8"/>
    </row>
    <row r="1503" spans="1:21" hidden="1">
      <c r="A1503" s="7"/>
      <c r="B1503" s="7"/>
      <c r="C1503" s="7"/>
      <c r="D1503" s="56"/>
      <c r="E1503" s="21" t="s">
        <v>70</v>
      </c>
      <c r="F1503" s="118"/>
      <c r="G1503" s="118"/>
      <c r="H1503" s="118"/>
      <c r="I1503" s="33"/>
      <c r="J1503" s="33"/>
      <c r="K1503" s="33"/>
      <c r="L1503" s="33"/>
      <c r="M1503" s="33"/>
      <c r="N1503" s="33"/>
      <c r="O1503" s="33"/>
      <c r="P1503" s="33"/>
      <c r="Q1503" s="33"/>
      <c r="R1503" s="8"/>
      <c r="S1503" s="8"/>
      <c r="T1503" s="8"/>
      <c r="U1503" s="8"/>
    </row>
    <row r="1504" spans="1:21" hidden="1">
      <c r="A1504" s="7"/>
      <c r="B1504" s="7"/>
      <c r="C1504" s="7"/>
      <c r="D1504" s="56"/>
      <c r="E1504" s="21" t="s">
        <v>72</v>
      </c>
      <c r="F1504" s="118"/>
      <c r="G1504" s="118"/>
      <c r="H1504" s="118"/>
      <c r="I1504" s="33"/>
      <c r="J1504" s="33"/>
      <c r="K1504" s="33"/>
      <c r="L1504" s="33"/>
      <c r="M1504" s="33"/>
      <c r="N1504" s="33"/>
      <c r="O1504" s="33"/>
      <c r="P1504" s="33"/>
      <c r="Q1504" s="33"/>
      <c r="R1504" s="8"/>
      <c r="S1504" s="8"/>
      <c r="T1504" s="8"/>
      <c r="U1504" s="8"/>
    </row>
    <row r="1505" spans="1:21" hidden="1">
      <c r="A1505" s="7"/>
      <c r="B1505" s="7"/>
      <c r="C1505" s="7"/>
      <c r="D1505" s="56"/>
      <c r="E1505" s="21" t="s">
        <v>74</v>
      </c>
      <c r="F1505" s="118"/>
      <c r="G1505" s="118"/>
      <c r="H1505" s="118"/>
      <c r="I1505" s="33"/>
      <c r="J1505" s="33"/>
      <c r="K1505" s="33"/>
      <c r="L1505" s="33"/>
      <c r="M1505" s="33"/>
      <c r="N1505" s="33"/>
      <c r="O1505" s="33"/>
      <c r="P1505" s="33"/>
      <c r="Q1505" s="33"/>
      <c r="R1505" s="8"/>
      <c r="S1505" s="8"/>
      <c r="T1505" s="8"/>
      <c r="U1505" s="8"/>
    </row>
    <row r="1506" spans="1:21" hidden="1">
      <c r="A1506" s="7"/>
      <c r="B1506" s="7"/>
      <c r="C1506" s="7"/>
      <c r="D1506" s="56"/>
      <c r="E1506" s="21" t="s">
        <v>184</v>
      </c>
      <c r="F1506" s="118"/>
      <c r="G1506" s="118"/>
      <c r="H1506" s="118"/>
      <c r="I1506" s="33"/>
      <c r="J1506" s="33"/>
      <c r="K1506" s="33"/>
      <c r="L1506" s="33"/>
      <c r="M1506" s="33"/>
      <c r="N1506" s="33"/>
      <c r="O1506" s="33"/>
      <c r="P1506" s="33"/>
      <c r="Q1506" s="33"/>
      <c r="R1506" s="8"/>
      <c r="S1506" s="8"/>
      <c r="T1506" s="8"/>
      <c r="U1506" s="8"/>
    </row>
    <row r="1507" spans="1:21" hidden="1">
      <c r="A1507" s="7"/>
      <c r="B1507" s="7"/>
      <c r="C1507" s="7"/>
      <c r="D1507" s="56"/>
      <c r="E1507" s="21" t="s">
        <v>76</v>
      </c>
      <c r="F1507" s="118"/>
      <c r="G1507" s="118"/>
      <c r="H1507" s="118"/>
      <c r="I1507" s="33"/>
      <c r="J1507" s="33"/>
      <c r="K1507" s="33"/>
      <c r="L1507" s="33"/>
      <c r="M1507" s="33"/>
      <c r="N1507" s="33"/>
      <c r="O1507" s="33"/>
      <c r="P1507" s="33"/>
      <c r="Q1507" s="33"/>
      <c r="R1507" s="8"/>
      <c r="S1507" s="8"/>
      <c r="T1507" s="8"/>
      <c r="U1507" s="8"/>
    </row>
    <row r="1508" spans="1:21" hidden="1">
      <c r="A1508" s="7"/>
      <c r="B1508" s="7"/>
      <c r="C1508" s="7"/>
      <c r="D1508" s="56"/>
      <c r="E1508" s="21" t="s">
        <v>46</v>
      </c>
      <c r="F1508" s="118"/>
      <c r="G1508" s="118"/>
      <c r="H1508" s="118"/>
      <c r="I1508" s="33"/>
      <c r="J1508" s="33"/>
      <c r="K1508" s="33"/>
      <c r="L1508" s="33"/>
      <c r="M1508" s="33"/>
      <c r="N1508" s="33"/>
      <c r="O1508" s="33"/>
      <c r="P1508" s="33"/>
      <c r="Q1508" s="33"/>
      <c r="R1508" s="8"/>
      <c r="S1508" s="8"/>
      <c r="T1508" s="8"/>
      <c r="U1508" s="8"/>
    </row>
    <row r="1509" spans="1:21" hidden="1">
      <c r="A1509" s="7"/>
      <c r="B1509" s="7"/>
      <c r="C1509" s="7"/>
      <c r="D1509" s="56"/>
      <c r="E1509" s="21" t="s">
        <v>67</v>
      </c>
      <c r="F1509" s="118"/>
      <c r="G1509" s="118"/>
      <c r="H1509" s="118"/>
      <c r="I1509" s="33"/>
      <c r="J1509" s="33"/>
      <c r="K1509" s="33"/>
      <c r="L1509" s="33"/>
      <c r="M1509" s="33"/>
      <c r="N1509" s="33"/>
      <c r="O1509" s="33"/>
      <c r="P1509" s="33"/>
      <c r="Q1509" s="33"/>
      <c r="R1509" s="8"/>
      <c r="S1509" s="8"/>
      <c r="T1509" s="8"/>
      <c r="U1509" s="8"/>
    </row>
    <row r="1510" spans="1:21" hidden="1">
      <c r="A1510" s="8" t="s">
        <v>25</v>
      </c>
      <c r="B1510" s="8" t="s">
        <v>610</v>
      </c>
      <c r="C1510" s="8" t="s">
        <v>581</v>
      </c>
      <c r="D1510" s="56" t="s">
        <v>193</v>
      </c>
      <c r="E1510" s="21" t="s">
        <v>194</v>
      </c>
      <c r="F1510" s="33"/>
      <c r="G1510" s="119"/>
      <c r="H1510" s="33"/>
      <c r="I1510" s="33" t="s">
        <v>83</v>
      </c>
      <c r="J1510" s="33">
        <v>3</v>
      </c>
      <c r="K1510" s="33">
        <v>2</v>
      </c>
      <c r="L1510" s="33">
        <v>3</v>
      </c>
      <c r="M1510" s="33">
        <v>5</v>
      </c>
      <c r="N1510" s="33" t="s">
        <v>80</v>
      </c>
      <c r="O1510" s="33">
        <v>19</v>
      </c>
      <c r="P1510" s="33" t="s">
        <v>87</v>
      </c>
      <c r="Q1510" s="12">
        <f>O1510*J1510</f>
        <v>57</v>
      </c>
      <c r="R1510" s="13">
        <f>Q1510/18</f>
        <v>3.1666666666666665</v>
      </c>
      <c r="S1510" s="14">
        <f>R1510</f>
        <v>3.1666666666666665</v>
      </c>
      <c r="T1510" s="13">
        <v>0</v>
      </c>
      <c r="U1510" s="13">
        <f>S1510+T1510</f>
        <v>3.1666666666666665</v>
      </c>
    </row>
    <row r="1511" spans="1:21" hidden="1">
      <c r="A1511" s="7"/>
      <c r="B1511" s="7"/>
      <c r="C1511" s="7"/>
      <c r="D1511" s="56"/>
      <c r="E1511" s="21" t="s">
        <v>195</v>
      </c>
      <c r="F1511" s="118"/>
      <c r="G1511" s="118"/>
      <c r="H1511" s="118"/>
      <c r="I1511" s="33"/>
      <c r="J1511" s="33"/>
      <c r="K1511" s="33"/>
      <c r="L1511" s="33"/>
      <c r="M1511" s="33"/>
      <c r="N1511" s="33"/>
      <c r="O1511" s="33"/>
      <c r="P1511" s="33"/>
      <c r="Q1511" s="33"/>
      <c r="R1511" s="8"/>
      <c r="S1511" s="8"/>
      <c r="T1511" s="8"/>
      <c r="U1511" s="8"/>
    </row>
    <row r="1512" spans="1:21" hidden="1">
      <c r="A1512" s="8" t="s">
        <v>25</v>
      </c>
      <c r="B1512" s="8" t="s">
        <v>610</v>
      </c>
      <c r="C1512" s="8" t="s">
        <v>581</v>
      </c>
      <c r="D1512" s="36" t="s">
        <v>21</v>
      </c>
      <c r="E1512" s="116" t="s">
        <v>22</v>
      </c>
      <c r="F1512" s="34"/>
      <c r="G1512" s="114"/>
      <c r="H1512" s="34"/>
      <c r="I1512" s="54" t="s">
        <v>23</v>
      </c>
      <c r="J1512" s="33">
        <v>3</v>
      </c>
      <c r="K1512" s="33">
        <v>3</v>
      </c>
      <c r="L1512" s="33">
        <v>0</v>
      </c>
      <c r="M1512" s="33">
        <v>6</v>
      </c>
      <c r="N1512" s="34" t="s">
        <v>80</v>
      </c>
      <c r="O1512" s="34">
        <v>14</v>
      </c>
      <c r="P1512" s="34" t="s">
        <v>87</v>
      </c>
      <c r="Q1512" s="12">
        <f>O1512*J1512</f>
        <v>42</v>
      </c>
      <c r="R1512" s="13">
        <f>Q1512/18</f>
        <v>2.3333333333333335</v>
      </c>
      <c r="S1512" s="14">
        <f>R1512</f>
        <v>2.3333333333333335</v>
      </c>
      <c r="T1512" s="13">
        <v>0</v>
      </c>
      <c r="U1512" s="13">
        <f>S1512+T1512</f>
        <v>2.3333333333333335</v>
      </c>
    </row>
    <row r="1513" spans="1:21" hidden="1">
      <c r="A1513" s="7"/>
      <c r="B1513" s="7"/>
      <c r="C1513" s="7"/>
      <c r="D1513" s="36"/>
      <c r="E1513" s="116" t="s">
        <v>30</v>
      </c>
      <c r="F1513" s="113"/>
      <c r="G1513" s="120"/>
      <c r="H1513" s="113"/>
      <c r="I1513" s="54"/>
      <c r="J1513" s="33"/>
      <c r="K1513" s="33"/>
      <c r="L1513" s="33"/>
      <c r="M1513" s="33"/>
      <c r="N1513" s="34"/>
      <c r="O1513" s="34"/>
      <c r="P1513" s="34"/>
      <c r="Q1513" s="34"/>
      <c r="R1513" s="8"/>
      <c r="S1513" s="8"/>
      <c r="T1513" s="8"/>
      <c r="U1513" s="8"/>
    </row>
    <row r="1514" spans="1:21" hidden="1">
      <c r="A1514" s="8" t="s">
        <v>25</v>
      </c>
      <c r="B1514" s="8" t="s">
        <v>610</v>
      </c>
      <c r="C1514" s="8" t="s">
        <v>581</v>
      </c>
      <c r="D1514" s="36" t="s">
        <v>408</v>
      </c>
      <c r="E1514" s="116" t="s">
        <v>342</v>
      </c>
      <c r="F1514" s="34"/>
      <c r="G1514" s="114"/>
      <c r="H1514" s="34"/>
      <c r="I1514" s="54" t="s">
        <v>83</v>
      </c>
      <c r="J1514" s="33">
        <v>3</v>
      </c>
      <c r="K1514" s="33">
        <v>2</v>
      </c>
      <c r="L1514" s="33">
        <v>3</v>
      </c>
      <c r="M1514" s="33">
        <v>5</v>
      </c>
      <c r="N1514" s="34" t="s">
        <v>80</v>
      </c>
      <c r="O1514" s="34">
        <v>18</v>
      </c>
      <c r="P1514" s="34" t="s">
        <v>87</v>
      </c>
      <c r="Q1514" s="12">
        <f>O1514*J1514</f>
        <v>54</v>
      </c>
      <c r="R1514" s="13">
        <f>Q1514/18</f>
        <v>3</v>
      </c>
      <c r="S1514" s="14">
        <f>R1514</f>
        <v>3</v>
      </c>
      <c r="T1514" s="13">
        <v>0</v>
      </c>
      <c r="U1514" s="13">
        <f>S1514+T1514</f>
        <v>3</v>
      </c>
    </row>
    <row r="1515" spans="1:21" hidden="1">
      <c r="A1515" s="7"/>
      <c r="B1515" s="7"/>
      <c r="C1515" s="7"/>
      <c r="D1515" s="36"/>
      <c r="E1515" s="116" t="s">
        <v>45</v>
      </c>
      <c r="F1515" s="113"/>
      <c r="G1515" s="120"/>
      <c r="H1515" s="113"/>
      <c r="I1515" s="54"/>
      <c r="J1515" s="33"/>
      <c r="K1515" s="33"/>
      <c r="L1515" s="33"/>
      <c r="M1515" s="33"/>
      <c r="N1515" s="34"/>
      <c r="O1515" s="34"/>
      <c r="P1515" s="34"/>
      <c r="Q1515" s="34"/>
      <c r="R1515" s="8"/>
      <c r="S1515" s="8"/>
      <c r="T1515" s="8"/>
      <c r="U1515" s="8"/>
    </row>
    <row r="1516" spans="1:21" hidden="1">
      <c r="A1516" s="8" t="s">
        <v>25</v>
      </c>
      <c r="B1516" s="8" t="s">
        <v>610</v>
      </c>
      <c r="C1516" s="8" t="s">
        <v>581</v>
      </c>
      <c r="D1516" s="36" t="s">
        <v>418</v>
      </c>
      <c r="E1516" s="116" t="s">
        <v>419</v>
      </c>
      <c r="F1516" s="34"/>
      <c r="G1516" s="114"/>
      <c r="H1516" s="34"/>
      <c r="I1516" s="54" t="s">
        <v>164</v>
      </c>
      <c r="J1516" s="33">
        <v>3</v>
      </c>
      <c r="K1516" s="33">
        <v>2</v>
      </c>
      <c r="L1516" s="33">
        <v>2</v>
      </c>
      <c r="M1516" s="33">
        <v>5</v>
      </c>
      <c r="N1516" s="34" t="s">
        <v>80</v>
      </c>
      <c r="O1516" s="34">
        <v>14</v>
      </c>
      <c r="P1516" s="34" t="s">
        <v>87</v>
      </c>
      <c r="Q1516" s="12">
        <f>O1516*J1516</f>
        <v>42</v>
      </c>
      <c r="R1516" s="13">
        <f>Q1516/18</f>
        <v>2.3333333333333335</v>
      </c>
      <c r="S1516" s="14">
        <f>R1516</f>
        <v>2.3333333333333335</v>
      </c>
      <c r="T1516" s="13">
        <v>0</v>
      </c>
      <c r="U1516" s="13">
        <f>S1516+T1516</f>
        <v>2.3333333333333335</v>
      </c>
    </row>
    <row r="1517" spans="1:21" hidden="1">
      <c r="A1517" s="7"/>
      <c r="B1517" s="7"/>
      <c r="C1517" s="7"/>
      <c r="D1517" s="36"/>
      <c r="E1517" s="116" t="s">
        <v>160</v>
      </c>
      <c r="F1517" s="113"/>
      <c r="G1517" s="120"/>
      <c r="H1517" s="113"/>
      <c r="I1517" s="54"/>
      <c r="J1517" s="33"/>
      <c r="K1517" s="33"/>
      <c r="L1517" s="33"/>
      <c r="M1517" s="33"/>
      <c r="N1517" s="34"/>
      <c r="O1517" s="34"/>
      <c r="P1517" s="34"/>
      <c r="Q1517" s="34"/>
      <c r="R1517" s="8"/>
      <c r="S1517" s="8"/>
      <c r="T1517" s="8"/>
      <c r="U1517" s="8"/>
    </row>
    <row r="1518" spans="1:21" hidden="1">
      <c r="A1518" s="7"/>
      <c r="B1518" s="7"/>
      <c r="C1518" s="7"/>
      <c r="D1518" s="36"/>
      <c r="E1518" s="116" t="s">
        <v>161</v>
      </c>
      <c r="F1518" s="113"/>
      <c r="G1518" s="120"/>
      <c r="H1518" s="113"/>
      <c r="I1518" s="54"/>
      <c r="J1518" s="33"/>
      <c r="K1518" s="33"/>
      <c r="L1518" s="33"/>
      <c r="M1518" s="33"/>
      <c r="N1518" s="34"/>
      <c r="O1518" s="34"/>
      <c r="P1518" s="34"/>
      <c r="Q1518" s="34"/>
      <c r="R1518" s="8"/>
      <c r="S1518" s="8"/>
      <c r="T1518" s="8"/>
      <c r="U1518" s="8"/>
    </row>
    <row r="1519" spans="1:21" hidden="1">
      <c r="A1519" s="8" t="s">
        <v>25</v>
      </c>
      <c r="B1519" s="8" t="s">
        <v>610</v>
      </c>
      <c r="C1519" s="8" t="s">
        <v>581</v>
      </c>
      <c r="D1519" s="36" t="s">
        <v>422</v>
      </c>
      <c r="E1519" s="116" t="s">
        <v>423</v>
      </c>
      <c r="F1519" s="34"/>
      <c r="G1519" s="114"/>
      <c r="H1519" s="34"/>
      <c r="I1519" s="54" t="s">
        <v>164</v>
      </c>
      <c r="J1519" s="33">
        <v>3</v>
      </c>
      <c r="K1519" s="33">
        <v>2</v>
      </c>
      <c r="L1519" s="33">
        <v>2</v>
      </c>
      <c r="M1519" s="33">
        <v>5</v>
      </c>
      <c r="N1519" s="34" t="s">
        <v>80</v>
      </c>
      <c r="O1519" s="34">
        <v>14</v>
      </c>
      <c r="P1519" s="34" t="s">
        <v>87</v>
      </c>
      <c r="Q1519" s="12">
        <f>O1519*J1519</f>
        <v>42</v>
      </c>
      <c r="R1519" s="13">
        <f>Q1519/18</f>
        <v>2.3333333333333335</v>
      </c>
      <c r="S1519" s="14">
        <f>R1519</f>
        <v>2.3333333333333335</v>
      </c>
      <c r="T1519" s="13">
        <v>0</v>
      </c>
      <c r="U1519" s="13">
        <f>S1519+T1519</f>
        <v>2.3333333333333335</v>
      </c>
    </row>
    <row r="1520" spans="1:21" hidden="1">
      <c r="A1520" s="7"/>
      <c r="B1520" s="7"/>
      <c r="C1520" s="7"/>
      <c r="D1520" s="36"/>
      <c r="E1520" s="116" t="s">
        <v>167</v>
      </c>
      <c r="F1520" s="113"/>
      <c r="G1520" s="120"/>
      <c r="H1520" s="113"/>
      <c r="I1520" s="54"/>
      <c r="J1520" s="33"/>
      <c r="K1520" s="33"/>
      <c r="L1520" s="33"/>
      <c r="M1520" s="33"/>
      <c r="N1520" s="34"/>
      <c r="O1520" s="34"/>
      <c r="P1520" s="34"/>
      <c r="Q1520" s="34"/>
      <c r="R1520" s="8"/>
      <c r="S1520" s="8"/>
      <c r="T1520" s="8"/>
      <c r="U1520" s="8"/>
    </row>
    <row r="1521" spans="1:21" hidden="1">
      <c r="A1521" s="8" t="s">
        <v>25</v>
      </c>
      <c r="B1521" s="8" t="s">
        <v>610</v>
      </c>
      <c r="C1521" s="8" t="s">
        <v>581</v>
      </c>
      <c r="D1521" s="36" t="s">
        <v>424</v>
      </c>
      <c r="E1521" s="116" t="s">
        <v>425</v>
      </c>
      <c r="F1521" s="34"/>
      <c r="G1521" s="114"/>
      <c r="H1521" s="34"/>
      <c r="I1521" s="54" t="s">
        <v>23</v>
      </c>
      <c r="J1521" s="33">
        <v>3</v>
      </c>
      <c r="K1521" s="33">
        <v>3</v>
      </c>
      <c r="L1521" s="33">
        <v>0</v>
      </c>
      <c r="M1521" s="33">
        <v>6</v>
      </c>
      <c r="N1521" s="34" t="s">
        <v>80</v>
      </c>
      <c r="O1521" s="34">
        <v>18</v>
      </c>
      <c r="P1521" s="34" t="s">
        <v>87</v>
      </c>
      <c r="Q1521" s="12">
        <f>O1521*J1521</f>
        <v>54</v>
      </c>
      <c r="R1521" s="13">
        <f>Q1521/18</f>
        <v>3</v>
      </c>
      <c r="S1521" s="14">
        <f>R1521</f>
        <v>3</v>
      </c>
      <c r="T1521" s="13">
        <v>0</v>
      </c>
      <c r="U1521" s="13">
        <f>S1521+T1521</f>
        <v>3</v>
      </c>
    </row>
    <row r="1522" spans="1:21" hidden="1">
      <c r="A1522" s="7"/>
      <c r="B1522" s="7"/>
      <c r="C1522" s="7"/>
      <c r="D1522" s="36"/>
      <c r="E1522" s="116" t="s">
        <v>170</v>
      </c>
      <c r="F1522" s="113"/>
      <c r="G1522" s="120"/>
      <c r="H1522" s="113"/>
      <c r="I1522" s="54"/>
      <c r="J1522" s="33"/>
      <c r="K1522" s="33"/>
      <c r="L1522" s="33"/>
      <c r="M1522" s="33"/>
      <c r="N1522" s="34"/>
      <c r="O1522" s="34"/>
      <c r="P1522" s="34"/>
      <c r="Q1522" s="34"/>
      <c r="R1522" s="8"/>
      <c r="S1522" s="8"/>
      <c r="T1522" s="8"/>
      <c r="U1522" s="8"/>
    </row>
    <row r="1523" spans="1:21" hidden="1">
      <c r="A1523" s="8" t="s">
        <v>25</v>
      </c>
      <c r="B1523" s="8" t="s">
        <v>610</v>
      </c>
      <c r="C1523" s="8" t="s">
        <v>581</v>
      </c>
      <c r="D1523" s="36" t="s">
        <v>430</v>
      </c>
      <c r="E1523" s="116" t="s">
        <v>345</v>
      </c>
      <c r="F1523" s="34"/>
      <c r="G1523" s="114"/>
      <c r="H1523" s="34"/>
      <c r="I1523" s="54" t="s">
        <v>221</v>
      </c>
      <c r="J1523" s="33">
        <v>3</v>
      </c>
      <c r="K1523" s="33">
        <v>0</v>
      </c>
      <c r="L1523" s="33">
        <v>9</v>
      </c>
      <c r="M1523" s="33">
        <v>0</v>
      </c>
      <c r="N1523" s="34" t="s">
        <v>80</v>
      </c>
      <c r="O1523" s="34">
        <v>18</v>
      </c>
      <c r="P1523" s="34" t="s">
        <v>87</v>
      </c>
      <c r="Q1523" s="12">
        <f>O1523*J1523</f>
        <v>54</v>
      </c>
      <c r="R1523" s="13">
        <f>Q1523/18</f>
        <v>3</v>
      </c>
      <c r="S1523" s="14">
        <f>R1523</f>
        <v>3</v>
      </c>
      <c r="T1523" s="13">
        <v>0</v>
      </c>
      <c r="U1523" s="13">
        <f>S1523+T1523</f>
        <v>3</v>
      </c>
    </row>
    <row r="1524" spans="1:21" hidden="1">
      <c r="A1524" s="7"/>
      <c r="B1524" s="7"/>
      <c r="C1524" s="7"/>
      <c r="D1524" s="36"/>
      <c r="E1524" s="116" t="s">
        <v>157</v>
      </c>
      <c r="F1524" s="113"/>
      <c r="G1524" s="120"/>
      <c r="H1524" s="113"/>
      <c r="I1524" s="54"/>
      <c r="J1524" s="33"/>
      <c r="K1524" s="33"/>
      <c r="L1524" s="33"/>
      <c r="M1524" s="33"/>
      <c r="N1524" s="34"/>
      <c r="O1524" s="34"/>
      <c r="P1524" s="34"/>
      <c r="Q1524" s="34"/>
      <c r="R1524" s="8"/>
      <c r="S1524" s="8"/>
      <c r="T1524" s="8"/>
      <c r="U1524" s="8"/>
    </row>
    <row r="1525" spans="1:21" hidden="1">
      <c r="A1525" s="8" t="s">
        <v>25</v>
      </c>
      <c r="B1525" s="8" t="s">
        <v>610</v>
      </c>
      <c r="C1525" s="8" t="s">
        <v>581</v>
      </c>
      <c r="D1525" s="36" t="s">
        <v>180</v>
      </c>
      <c r="E1525" s="116" t="s">
        <v>181</v>
      </c>
      <c r="F1525" s="34"/>
      <c r="G1525" s="114"/>
      <c r="H1525" s="34"/>
      <c r="I1525" s="54" t="s">
        <v>83</v>
      </c>
      <c r="J1525" s="33">
        <v>3</v>
      </c>
      <c r="K1525" s="33">
        <v>2</v>
      </c>
      <c r="L1525" s="33">
        <v>3</v>
      </c>
      <c r="M1525" s="33">
        <v>5</v>
      </c>
      <c r="N1525" s="34" t="s">
        <v>80</v>
      </c>
      <c r="O1525" s="34">
        <v>18</v>
      </c>
      <c r="P1525" s="34" t="s">
        <v>87</v>
      </c>
      <c r="Q1525" s="12">
        <f>O1525*J1525</f>
        <v>54</v>
      </c>
      <c r="R1525" s="13">
        <f>Q1525/18</f>
        <v>3</v>
      </c>
      <c r="S1525" s="14">
        <f>R1525</f>
        <v>3</v>
      </c>
      <c r="T1525" s="13">
        <v>0</v>
      </c>
      <c r="U1525" s="13">
        <f>S1525+T1525</f>
        <v>3</v>
      </c>
    </row>
    <row r="1526" spans="1:21" hidden="1">
      <c r="A1526" s="7"/>
      <c r="B1526" s="7"/>
      <c r="C1526" s="7"/>
      <c r="D1526" s="36"/>
      <c r="E1526" s="116" t="s">
        <v>62</v>
      </c>
      <c r="F1526" s="113"/>
      <c r="G1526" s="120"/>
      <c r="H1526" s="113"/>
      <c r="I1526" s="54"/>
      <c r="J1526" s="33"/>
      <c r="K1526" s="33"/>
      <c r="L1526" s="33"/>
      <c r="M1526" s="33"/>
      <c r="N1526" s="34"/>
      <c r="O1526" s="34"/>
      <c r="P1526" s="34"/>
      <c r="Q1526" s="34"/>
      <c r="R1526" s="8"/>
      <c r="S1526" s="8"/>
      <c r="T1526" s="8"/>
      <c r="U1526" s="8"/>
    </row>
    <row r="1527" spans="1:21" hidden="1">
      <c r="A1527" s="7"/>
      <c r="B1527" s="7"/>
      <c r="C1527" s="7"/>
      <c r="D1527" s="36"/>
      <c r="E1527" s="116" t="s">
        <v>63</v>
      </c>
      <c r="F1527" s="113"/>
      <c r="G1527" s="120"/>
      <c r="H1527" s="113"/>
      <c r="I1527" s="54"/>
      <c r="J1527" s="33"/>
      <c r="K1527" s="33"/>
      <c r="L1527" s="33"/>
      <c r="M1527" s="33"/>
      <c r="N1527" s="34"/>
      <c r="O1527" s="34"/>
      <c r="P1527" s="34"/>
      <c r="Q1527" s="34"/>
      <c r="R1527" s="8"/>
      <c r="S1527" s="8"/>
      <c r="T1527" s="8"/>
      <c r="U1527" s="8"/>
    </row>
    <row r="1528" spans="1:21" hidden="1">
      <c r="A1528" s="7"/>
      <c r="B1528" s="7"/>
      <c r="C1528" s="7"/>
      <c r="D1528" s="36"/>
      <c r="E1528" s="116" t="s">
        <v>61</v>
      </c>
      <c r="F1528" s="113"/>
      <c r="G1528" s="120"/>
      <c r="H1528" s="113"/>
      <c r="I1528" s="54"/>
      <c r="J1528" s="33"/>
      <c r="K1528" s="33"/>
      <c r="L1528" s="33"/>
      <c r="M1528" s="33"/>
      <c r="N1528" s="34"/>
      <c r="O1528" s="34"/>
      <c r="P1528" s="34"/>
      <c r="Q1528" s="34"/>
      <c r="R1528" s="8"/>
      <c r="S1528" s="8"/>
      <c r="T1528" s="8"/>
      <c r="U1528" s="8"/>
    </row>
    <row r="1529" spans="1:21" hidden="1">
      <c r="A1529" s="7"/>
      <c r="B1529" s="7"/>
      <c r="C1529" s="7"/>
      <c r="D1529" s="36"/>
      <c r="E1529" s="116" t="s">
        <v>64</v>
      </c>
      <c r="F1529" s="113"/>
      <c r="G1529" s="120"/>
      <c r="H1529" s="113"/>
      <c r="I1529" s="54"/>
      <c r="J1529" s="33"/>
      <c r="K1529" s="33"/>
      <c r="L1529" s="33"/>
      <c r="M1529" s="33"/>
      <c r="N1529" s="34"/>
      <c r="O1529" s="34"/>
      <c r="P1529" s="34"/>
      <c r="Q1529" s="34"/>
      <c r="R1529" s="8"/>
      <c r="S1529" s="8"/>
      <c r="T1529" s="8"/>
      <c r="U1529" s="8"/>
    </row>
    <row r="1530" spans="1:21" hidden="1">
      <c r="A1530" s="8" t="s">
        <v>25</v>
      </c>
      <c r="B1530" s="8" t="s">
        <v>610</v>
      </c>
      <c r="C1530" s="8" t="s">
        <v>581</v>
      </c>
      <c r="D1530" s="36" t="s">
        <v>562</v>
      </c>
      <c r="E1530" s="116" t="s">
        <v>563</v>
      </c>
      <c r="F1530" s="34"/>
      <c r="G1530" s="114"/>
      <c r="H1530" s="34"/>
      <c r="I1530" s="54" t="s">
        <v>164</v>
      </c>
      <c r="J1530" s="33">
        <v>3</v>
      </c>
      <c r="K1530" s="33">
        <v>2</v>
      </c>
      <c r="L1530" s="33">
        <v>2</v>
      </c>
      <c r="M1530" s="33">
        <v>5</v>
      </c>
      <c r="N1530" s="34" t="s">
        <v>80</v>
      </c>
      <c r="O1530" s="34">
        <v>1</v>
      </c>
      <c r="P1530" s="34" t="s">
        <v>87</v>
      </c>
      <c r="Q1530" s="12">
        <f>O1530*J1530</f>
        <v>3</v>
      </c>
      <c r="R1530" s="13">
        <f>Q1530/18</f>
        <v>0.16666666666666666</v>
      </c>
      <c r="S1530" s="14">
        <f>R1530</f>
        <v>0.16666666666666666</v>
      </c>
      <c r="T1530" s="13">
        <v>0</v>
      </c>
      <c r="U1530" s="13">
        <f>S1530+T1530</f>
        <v>0.16666666666666666</v>
      </c>
    </row>
    <row r="1531" spans="1:21" hidden="1">
      <c r="A1531" s="7"/>
      <c r="B1531" s="7"/>
      <c r="C1531" s="7"/>
      <c r="D1531" s="36"/>
      <c r="E1531" s="116" t="s">
        <v>564</v>
      </c>
      <c r="F1531" s="113"/>
      <c r="G1531" s="120"/>
      <c r="H1531" s="113"/>
      <c r="I1531" s="54"/>
      <c r="J1531" s="33"/>
      <c r="K1531" s="33"/>
      <c r="L1531" s="33"/>
      <c r="M1531" s="33"/>
      <c r="N1531" s="34"/>
      <c r="O1531" s="34"/>
      <c r="P1531" s="34"/>
      <c r="Q1531" s="34"/>
      <c r="R1531" s="8"/>
      <c r="S1531" s="8"/>
      <c r="T1531" s="8"/>
      <c r="U1531" s="8"/>
    </row>
    <row r="1532" spans="1:21" hidden="1">
      <c r="A1532" s="7"/>
      <c r="B1532" s="7"/>
      <c r="C1532" s="7"/>
      <c r="D1532" s="36"/>
      <c r="E1532" s="116" t="s">
        <v>157</v>
      </c>
      <c r="F1532" s="113"/>
      <c r="G1532" s="120"/>
      <c r="H1532" s="113"/>
      <c r="I1532" s="54"/>
      <c r="J1532" s="33"/>
      <c r="K1532" s="33"/>
      <c r="L1532" s="33"/>
      <c r="M1532" s="33"/>
      <c r="N1532" s="34"/>
      <c r="O1532" s="34"/>
      <c r="P1532" s="34"/>
      <c r="Q1532" s="34"/>
      <c r="R1532" s="8"/>
      <c r="S1532" s="8"/>
      <c r="T1532" s="8"/>
      <c r="U1532" s="8"/>
    </row>
    <row r="1533" spans="1:21" hidden="1">
      <c r="A1533" s="8" t="s">
        <v>25</v>
      </c>
      <c r="B1533" s="8" t="s">
        <v>610</v>
      </c>
      <c r="C1533" s="8" t="s">
        <v>581</v>
      </c>
      <c r="D1533" s="36" t="s">
        <v>569</v>
      </c>
      <c r="E1533" s="116" t="s">
        <v>429</v>
      </c>
      <c r="F1533" s="34"/>
      <c r="G1533" s="114"/>
      <c r="H1533" s="34"/>
      <c r="I1533" s="54" t="s">
        <v>164</v>
      </c>
      <c r="J1533" s="33">
        <v>3</v>
      </c>
      <c r="K1533" s="33">
        <v>2</v>
      </c>
      <c r="L1533" s="33">
        <v>2</v>
      </c>
      <c r="M1533" s="33">
        <v>5</v>
      </c>
      <c r="N1533" s="34" t="s">
        <v>80</v>
      </c>
      <c r="O1533" s="34">
        <v>1</v>
      </c>
      <c r="P1533" s="34" t="s">
        <v>87</v>
      </c>
      <c r="Q1533" s="12">
        <f>O1533*J1533</f>
        <v>3</v>
      </c>
      <c r="R1533" s="13">
        <f>Q1533/18</f>
        <v>0.16666666666666666</v>
      </c>
      <c r="S1533" s="14">
        <f>R1533</f>
        <v>0.16666666666666666</v>
      </c>
      <c r="T1533" s="13">
        <v>0</v>
      </c>
      <c r="U1533" s="13">
        <f>S1533+T1533</f>
        <v>0.16666666666666666</v>
      </c>
    </row>
    <row r="1534" spans="1:21" hidden="1">
      <c r="A1534" s="7"/>
      <c r="B1534" s="7"/>
      <c r="C1534" s="7"/>
      <c r="D1534" s="36"/>
      <c r="E1534" s="116" t="s">
        <v>154</v>
      </c>
      <c r="F1534" s="113"/>
      <c r="G1534" s="120"/>
      <c r="H1534" s="113"/>
      <c r="I1534" s="54"/>
      <c r="J1534" s="33"/>
      <c r="K1534" s="33"/>
      <c r="L1534" s="33"/>
      <c r="M1534" s="33"/>
      <c r="N1534" s="34"/>
      <c r="O1534" s="34"/>
      <c r="P1534" s="34"/>
      <c r="Q1534" s="34"/>
      <c r="R1534" s="8"/>
      <c r="S1534" s="8"/>
      <c r="T1534" s="8"/>
      <c r="U1534" s="8"/>
    </row>
  </sheetData>
  <autoFilter ref="A1:U749" xr:uid="{056C9D96-A502-4806-AD97-2B2CE5F13DC5}"/>
  <mergeCells count="130">
    <mergeCell ref="G1469:G1473"/>
    <mergeCell ref="G1474:G1480"/>
    <mergeCell ref="G1481:G1485"/>
    <mergeCell ref="G1422:G1424"/>
    <mergeCell ref="G1427:G1429"/>
    <mergeCell ref="G1432:G1434"/>
    <mergeCell ref="G1435:G1437"/>
    <mergeCell ref="G1438:G1440"/>
    <mergeCell ref="G1441:G1443"/>
    <mergeCell ref="G1310:G1312"/>
    <mergeCell ref="G1317:G1325"/>
    <mergeCell ref="G1326:G1328"/>
    <mergeCell ref="G1448:G1450"/>
    <mergeCell ref="G1357:G1359"/>
    <mergeCell ref="G1206:G1208"/>
    <mergeCell ref="G1451:G1453"/>
    <mergeCell ref="G1458:G1463"/>
    <mergeCell ref="G1464:G1468"/>
    <mergeCell ref="G1360:G1374"/>
    <mergeCell ref="G1379:G1385"/>
    <mergeCell ref="G1386:G1391"/>
    <mergeCell ref="G1396:G1400"/>
    <mergeCell ref="G1401:G1404"/>
    <mergeCell ref="G1407:G1409"/>
    <mergeCell ref="G1226:G1234"/>
    <mergeCell ref="G1235:G1237"/>
    <mergeCell ref="G1260:G1267"/>
    <mergeCell ref="G1268:G1272"/>
    <mergeCell ref="G1164:G1173"/>
    <mergeCell ref="G1174:G1187"/>
    <mergeCell ref="G1209:G1211"/>
    <mergeCell ref="G1212:G1215"/>
    <mergeCell ref="G1220:G1222"/>
    <mergeCell ref="G1223:G1225"/>
    <mergeCell ref="G1296:G1301"/>
    <mergeCell ref="G1304:G1309"/>
    <mergeCell ref="G983:G997"/>
    <mergeCell ref="G1087:G1089"/>
    <mergeCell ref="G1092:G1095"/>
    <mergeCell ref="G1106:G1108"/>
    <mergeCell ref="G1110:G1121"/>
    <mergeCell ref="G1128:G1131"/>
    <mergeCell ref="G1154:G1163"/>
    <mergeCell ref="G998:G1022"/>
    <mergeCell ref="G1023:G1067"/>
    <mergeCell ref="G1068:G1071"/>
    <mergeCell ref="G1072:G1078"/>
    <mergeCell ref="G1079:G1082"/>
    <mergeCell ref="G1083:G1086"/>
    <mergeCell ref="G958:G961"/>
    <mergeCell ref="G972:G977"/>
    <mergeCell ref="G978:G982"/>
    <mergeCell ref="G923:G925"/>
    <mergeCell ref="G926:G929"/>
    <mergeCell ref="G948:G951"/>
    <mergeCell ref="G952:G954"/>
    <mergeCell ref="G955:G957"/>
    <mergeCell ref="G936:G938"/>
    <mergeCell ref="G945:G947"/>
    <mergeCell ref="G878:G882"/>
    <mergeCell ref="G883:G892"/>
    <mergeCell ref="G893:G898"/>
    <mergeCell ref="G901:G903"/>
    <mergeCell ref="G904:G907"/>
    <mergeCell ref="G916:G922"/>
    <mergeCell ref="G823:G832"/>
    <mergeCell ref="G835:G838"/>
    <mergeCell ref="G839:G842"/>
    <mergeCell ref="G845:G857"/>
    <mergeCell ref="G860:G862"/>
    <mergeCell ref="G867:G877"/>
    <mergeCell ref="G726:G728"/>
    <mergeCell ref="G729:G732"/>
    <mergeCell ref="G735:G737"/>
    <mergeCell ref="G744:G749"/>
    <mergeCell ref="G804:G809"/>
    <mergeCell ref="G818:G822"/>
    <mergeCell ref="G652:G660"/>
    <mergeCell ref="G674:G679"/>
    <mergeCell ref="G680:G697"/>
    <mergeCell ref="G698:G704"/>
    <mergeCell ref="G707:G709"/>
    <mergeCell ref="G721:G723"/>
    <mergeCell ref="G715:G716"/>
    <mergeCell ref="G604:G613"/>
    <mergeCell ref="G622:G624"/>
    <mergeCell ref="G627:G636"/>
    <mergeCell ref="G637:G640"/>
    <mergeCell ref="G641:G644"/>
    <mergeCell ref="G647:G651"/>
    <mergeCell ref="G525:G527"/>
    <mergeCell ref="G599:G601"/>
    <mergeCell ref="G566:G568"/>
    <mergeCell ref="G209:G211"/>
    <mergeCell ref="G212:G215"/>
    <mergeCell ref="G471:G473"/>
    <mergeCell ref="G478:G480"/>
    <mergeCell ref="G483:G486"/>
    <mergeCell ref="G487:G489"/>
    <mergeCell ref="G506:G508"/>
    <mergeCell ref="G518:G524"/>
    <mergeCell ref="G401:G404"/>
    <mergeCell ref="G420:G433"/>
    <mergeCell ref="G440:G442"/>
    <mergeCell ref="G465:G470"/>
    <mergeCell ref="G455:G460"/>
    <mergeCell ref="G55:G63"/>
    <mergeCell ref="G64:G69"/>
    <mergeCell ref="G80:G89"/>
    <mergeCell ref="G90:G93"/>
    <mergeCell ref="G117:G128"/>
    <mergeCell ref="G191:G192"/>
    <mergeCell ref="G195:G200"/>
    <mergeCell ref="G591:G594"/>
    <mergeCell ref="G143:G153"/>
    <mergeCell ref="G154:G156"/>
    <mergeCell ref="G157:G168"/>
    <mergeCell ref="G169:G171"/>
    <mergeCell ref="G178:G180"/>
    <mergeCell ref="G181:G185"/>
    <mergeCell ref="G96:G113"/>
    <mergeCell ref="G114:G116"/>
    <mergeCell ref="G133:G138"/>
    <mergeCell ref="G139:G142"/>
    <mergeCell ref="G220:G284"/>
    <mergeCell ref="G285:G304"/>
    <mergeCell ref="G305:G385"/>
    <mergeCell ref="G386:G390"/>
    <mergeCell ref="G393:G400"/>
    <mergeCell ref="G203:G208"/>
  </mergeCells>
  <hyperlinks>
    <hyperlink ref="D2" r:id="rId1" display="https://reg.mju.ac.th/registrar/class_info_2.asp?backto=home&amp;option=0&amp;courseid=8895629&amp;acadyear=2567&amp;semester=1&amp;avs793821952=108" xr:uid="{D390DB5A-5B2E-4A5A-B773-785AB6BBD3A9}"/>
    <hyperlink ref="D17" r:id="rId2" display="https://reg.mju.ac.th/registrar/class_info_2.asp?backto=home&amp;option=0&amp;courseid=8895629&amp;acadyear=2567&amp;semester=1&amp;avs793821952=109" xr:uid="{73D7AC7B-5196-4F9B-9A35-1709A6F0A23D}"/>
    <hyperlink ref="D31" r:id="rId3" display="https://reg.mju.ac.th/registrar/class_info_2.asp?backto=home&amp;option=0&amp;courseid=8895629&amp;acadyear=2567&amp;semester=1&amp;avs793821952=110" xr:uid="{04BC1192-5756-4F3C-9658-E8A622B7DDF0}"/>
    <hyperlink ref="D55" r:id="rId4" display="https://reg.mju.ac.th/registrar/class_info_2.asp?backto=home&amp;option=0&amp;courseid=8896182&amp;acadyear=2567&amp;semester=1&amp;avs793821952=111" xr:uid="{4C47D3FA-1F6B-4065-B3C6-02B0F1342BE0}"/>
    <hyperlink ref="D58" r:id="rId5" display="https://reg.mju.ac.th/registrar/class_info_2.asp?backto=home&amp;option=0&amp;courseid=8896182&amp;acadyear=2567&amp;semester=1&amp;avs793821952=112" xr:uid="{E601FC5E-CCC4-4E83-BBD8-D7AA7517CCDA}"/>
    <hyperlink ref="D61" r:id="rId6" display="https://reg.mju.ac.th/registrar/class_info_2.asp?backto=home&amp;option=0&amp;courseid=8896182&amp;acadyear=2567&amp;semester=1&amp;avs793821952=113" xr:uid="{D609C16C-81D3-471E-A770-CC146F3FC981}"/>
    <hyperlink ref="D64" r:id="rId7" display="https://reg.mju.ac.th/registrar/class_info_2.asp?backto=home&amp;option=0&amp;courseid=8896185&amp;acadyear=2567&amp;semester=1&amp;avs793821952=114" xr:uid="{0C0AE23A-1C82-4B0D-AFBA-AB190B7D38FC}"/>
    <hyperlink ref="D67" r:id="rId8" display="https://reg.mju.ac.th/registrar/class_info_2.asp?backto=home&amp;option=0&amp;courseid=8896185&amp;acadyear=2567&amp;semester=1&amp;avs793821952=115" xr:uid="{F7D2B642-9BF6-4BC7-93B1-CA8DB2CDD391}"/>
    <hyperlink ref="D70" r:id="rId9" display="https://reg.mju.ac.th/registrar/class_info_2.asp?backto=home&amp;option=0&amp;courseid=8896188&amp;acadyear=2567&amp;semester=1&amp;avs793821952=116" xr:uid="{D4F20F64-C0CC-4A38-B27C-086D6A551698}"/>
    <hyperlink ref="D72" r:id="rId10" display="https://reg.mju.ac.th/registrar/class_info_2.asp?backto=home&amp;option=0&amp;courseid=8896190&amp;acadyear=2567&amp;semester=1&amp;avs793821952=117" xr:uid="{FF607181-69B7-4FDE-B505-C6ABFB2F5406}"/>
    <hyperlink ref="D74" r:id="rId11" display="https://reg.mju.ac.th/registrar/class_info_2.asp?backto=home&amp;option=0&amp;courseid=8896191&amp;acadyear=2567&amp;semester=1&amp;avs793821952=118" xr:uid="{8DFCA6E5-7BF8-4DC5-BE38-2AD2E0FA4B45}"/>
    <hyperlink ref="D76" r:id="rId12" display="https://reg.mju.ac.th/registrar/class_info_2.asp?backto=home&amp;option=0&amp;courseid=8896192&amp;acadyear=2567&amp;semester=1&amp;avs793821952=119" xr:uid="{A563A84B-7A0E-4C94-A3B7-8DCAE6BD9F30}"/>
    <hyperlink ref="D78" r:id="rId13" display="https://reg.mju.ac.th/registrar/class_info_2.asp?backto=home&amp;option=0&amp;courseid=8896193&amp;acadyear=2567&amp;semester=1&amp;avs793821952=120" xr:uid="{DD91BECF-7435-4513-9C13-AA4F8B5FCF03}"/>
    <hyperlink ref="D80" r:id="rId14" display="https://reg.mju.ac.th/registrar/class_info_2.asp?backto=home&amp;option=0&amp;courseid=8896195&amp;acadyear=2567&amp;semester=1&amp;avs793821952=121" xr:uid="{7DCDFA9B-82AD-4F86-9DAB-BEAEF93B904A}"/>
    <hyperlink ref="D85" r:id="rId15" display="https://reg.mju.ac.th/registrar/class_info_2.asp?backto=home&amp;option=0&amp;courseid=8896195&amp;acadyear=2567&amp;semester=1&amp;avs793821952=122" xr:uid="{6698E12C-2B9D-4EA2-A918-CF3EF3D8930B}"/>
    <hyperlink ref="D90" r:id="rId16" display="https://reg.mju.ac.th/registrar/class_info_2.asp?backto=home&amp;option=0&amp;courseid=8896675&amp;acadyear=2567&amp;semester=1&amp;avs793821952=123" xr:uid="{86C2B64A-EC3E-4403-8154-4381C22BA8F7}"/>
    <hyperlink ref="D94" r:id="rId17" display="https://reg.mju.ac.th/registrar/class_info_2.asp?backto=home&amp;option=0&amp;courseid=8897154&amp;acadyear=2567&amp;semester=1&amp;avs793821952=124" xr:uid="{04C342EB-BC97-4B56-86F0-52DFA5FEC96D}"/>
    <hyperlink ref="D96" r:id="rId18" display="https://reg.mju.ac.th/registrar/class_info_2.asp?backto=home&amp;option=0&amp;courseid=8896681&amp;acadyear=2567&amp;semester=1&amp;avs793821952=125" xr:uid="{4C98CC1F-456C-4041-AD33-7C230380C0BD}"/>
    <hyperlink ref="D102" r:id="rId19" display="https://reg.mju.ac.th/registrar/class_info_2.asp?backto=home&amp;option=0&amp;courseid=8896681&amp;acadyear=2567&amp;semester=1&amp;avs793821952=126" xr:uid="{D0FDC7CD-0A62-4D7F-B765-903F23CC685A}"/>
    <hyperlink ref="D108" r:id="rId20" display="https://reg.mju.ac.th/registrar/class_info_2.asp?backto=home&amp;option=0&amp;courseid=8896681&amp;acadyear=2567&amp;semester=1&amp;avs793821952=127" xr:uid="{8E28BBBF-4CBA-4531-A5B9-0D9647169878}"/>
    <hyperlink ref="D114" r:id="rId21" display="https://reg.mju.ac.th/registrar/class_info_2.asp?backto=home&amp;option=0&amp;courseid=8896682&amp;acadyear=2567&amp;semester=1&amp;avs793821952=128" xr:uid="{7E97318A-8A7D-45E0-AE9C-9353A0769F20}"/>
    <hyperlink ref="D117" r:id="rId22" display="https://reg.mju.ac.th/registrar/class_info_2.asp?backto=home&amp;option=0&amp;courseid=8896686&amp;acadyear=2567&amp;semester=1&amp;avs793821952=129" xr:uid="{A39CD994-25CB-4C58-B07D-4B8ACDED8E3E}"/>
    <hyperlink ref="D119" r:id="rId23" display="https://reg.mju.ac.th/registrar/class_info_2.asp?backto=home&amp;option=0&amp;courseid=8896686&amp;acadyear=2567&amp;semester=1&amp;avs793821952=130" xr:uid="{85599850-B04B-41F7-936A-F2B5331276D6}"/>
    <hyperlink ref="D126" r:id="rId24" display="https://reg.mju.ac.th/registrar/class_info_2.asp?backto=home&amp;option=0&amp;courseid=8896686&amp;acadyear=2567&amp;semester=1&amp;avs793821952=131" xr:uid="{70075278-35F5-452B-B373-9AFF831D6DCE}"/>
    <hyperlink ref="D129" r:id="rId25" display="https://reg.mju.ac.th/registrar/class_info_2.asp?backto=home&amp;option=0&amp;courseid=8896687&amp;acadyear=2567&amp;semester=1&amp;avs793821952=132" xr:uid="{9D9CA80E-65DC-4AB8-B4DF-C2A482643A18}"/>
    <hyperlink ref="D131" r:id="rId26" display="https://reg.mju.ac.th/registrar/class_info_2.asp?backto=home&amp;option=0&amp;courseid=8897148&amp;acadyear=2567&amp;semester=1&amp;avs793821952=133" xr:uid="{5501CDA6-43A8-4B44-8828-281B1DCE3F92}"/>
    <hyperlink ref="D133" r:id="rId27" display="https://reg.mju.ac.th/registrar/class_info_2.asp?backto=home&amp;option=0&amp;courseid=8896683&amp;acadyear=2567&amp;semester=1&amp;avs793821952=134" xr:uid="{9D69B9AF-0DC4-4E5E-B03C-5744EE8246A6}"/>
    <hyperlink ref="D136" r:id="rId28" display="https://reg.mju.ac.th/registrar/class_info_2.asp?backto=home&amp;option=0&amp;courseid=8896683&amp;acadyear=2567&amp;semester=1&amp;avs793821952=135" xr:uid="{7A917379-D669-4945-931F-20D17CDB6EC0}"/>
    <hyperlink ref="D139" r:id="rId29" display="https://reg.mju.ac.th/registrar/class_info_2.asp?backto=home&amp;option=0&amp;courseid=8896684&amp;acadyear=2567&amp;semester=1&amp;avs793821952=136" xr:uid="{E2EDD288-B448-464B-B488-4E5832A9C682}"/>
    <hyperlink ref="D141" r:id="rId30" display="https://reg.mju.ac.th/registrar/class_info_2.asp?backto=home&amp;option=0&amp;courseid=8896684&amp;acadyear=2567&amp;semester=1&amp;avs793821952=137" xr:uid="{8EC347E3-30FB-4312-B1E7-F07D3A6B6588}"/>
    <hyperlink ref="D143" r:id="rId31" display="https://reg.mju.ac.th/registrar/class_info_2.asp?backto=home&amp;option=0&amp;courseid=8896697&amp;acadyear=2567&amp;semester=1&amp;avs793821952=138" xr:uid="{265949B5-885C-4723-A881-659A73E7CF91}"/>
    <hyperlink ref="D145" r:id="rId32" display="https://reg.mju.ac.th/registrar/class_info_2.asp?backto=home&amp;option=0&amp;courseid=8896697&amp;acadyear=2567&amp;semester=1&amp;avs793821952=139" xr:uid="{32AB991D-08AF-4F8F-844A-15BD91489CFB}"/>
    <hyperlink ref="D152" r:id="rId33" display="https://reg.mju.ac.th/registrar/class_info_2.asp?backto=home&amp;option=0&amp;courseid=8896697&amp;acadyear=2567&amp;semester=1&amp;avs793821952=140" xr:uid="{982E1E0C-B51D-4978-9805-FF923946991C}"/>
    <hyperlink ref="D154" r:id="rId34" display="https://reg.mju.ac.th/registrar/class_info_2.asp?backto=home&amp;option=0&amp;courseid=8896698&amp;acadyear=2567&amp;semester=1&amp;avs793821952=141" xr:uid="{E0F2EFBF-5664-4F54-99FD-470A374E6644}"/>
    <hyperlink ref="D157" r:id="rId35" display="https://reg.mju.ac.th/registrar/class_info_2.asp?backto=home&amp;option=0&amp;courseid=8897095&amp;acadyear=2567&amp;semester=1&amp;avs793821952=142" xr:uid="{23C4DADE-DE65-419C-A65E-64B55A69501E}"/>
    <hyperlink ref="D161" r:id="rId36" display="https://reg.mju.ac.th/registrar/class_info_2.asp?backto=home&amp;option=0&amp;courseid=8897095&amp;acadyear=2567&amp;semester=1&amp;avs793821952=143" xr:uid="{5B4C7910-5AFE-4284-862E-AA640E0E7222}"/>
    <hyperlink ref="D165" r:id="rId37" display="https://reg.mju.ac.th/registrar/class_info_2.asp?backto=home&amp;option=0&amp;courseid=8897095&amp;acadyear=2567&amp;semester=1&amp;avs793821952=144" xr:uid="{C2A50A9D-087A-488F-8B08-7C6E383B68DE}"/>
    <hyperlink ref="D169" r:id="rId38" display="https://reg.mju.ac.th/registrar/class_info_2.asp?backto=home&amp;option=0&amp;courseid=8897142&amp;acadyear=2567&amp;semester=1&amp;avs793821952=145" xr:uid="{A55C41B8-5228-406A-9A90-EEECA11786C5}"/>
    <hyperlink ref="D172" r:id="rId39" display="https://reg.mju.ac.th/registrar/class_info_2.asp?backto=home&amp;option=0&amp;courseid=8897097&amp;acadyear=2567&amp;semester=1&amp;avs793821952=146" xr:uid="{6FF7F366-7B30-44B6-9D6B-78E1AFAB875B}"/>
    <hyperlink ref="D174" r:id="rId40" display="https://reg.mju.ac.th/registrar/class_info_2.asp?backto=home&amp;option=0&amp;courseid=8897084&amp;acadyear=2567&amp;semester=1&amp;avs793821952=147" xr:uid="{58EF7C22-F7C1-4620-A074-C42D26D4F67C}"/>
    <hyperlink ref="D176" r:id="rId41" display="https://reg.mju.ac.th/registrar/class_info_2.asp?backto=home&amp;option=0&amp;courseid=8897147&amp;acadyear=2567&amp;semester=1&amp;avs793821952=148" xr:uid="{3A69C1CA-2A25-4292-ADE4-B92B55CC94B5}"/>
    <hyperlink ref="D178" r:id="rId42" display="https://reg.mju.ac.th/registrar/class_info_2.asp?backto=home&amp;option=0&amp;courseid=8897150&amp;acadyear=2567&amp;semester=1&amp;avs793821952=149" xr:uid="{ED5E5F62-FC8C-4B71-AE7C-69626046A843}"/>
    <hyperlink ref="D181" r:id="rId43" display="https://reg.mju.ac.th/registrar/class_info_2.asp?backto=home&amp;option=0&amp;courseid=8897088&amp;acadyear=2567&amp;semester=1&amp;avs793821952=150" xr:uid="{6E0F30A9-421F-4BFD-AADF-233DA4459282}"/>
    <hyperlink ref="D186" r:id="rId44" display="https://reg.mju.ac.th/registrar/class_info_2.asp?backto=home&amp;option=0&amp;courseid=8897091&amp;acadyear=2567&amp;semester=1&amp;avs793821952=151" xr:uid="{7C9DECF1-F34F-4852-86EB-46246EF76D3F}"/>
    <hyperlink ref="D188" r:id="rId45" display="https://reg.mju.ac.th/registrar/class_info_2.asp?backto=home&amp;option=0&amp;courseid=8897145&amp;acadyear=2567&amp;semester=1&amp;avs793821952=152" xr:uid="{82DCCD91-37F0-4479-BE2F-48AD13CF8108}"/>
    <hyperlink ref="D190" r:id="rId46" display="https://reg.mju.ac.th/registrar/class_info_2.asp?backto=home&amp;option=0&amp;courseid=8897144&amp;acadyear=2567&amp;semester=1&amp;avs793821952=153" xr:uid="{A595D5C7-1B71-4D2F-AB9E-1F9AD2F4FE91}"/>
    <hyperlink ref="D193" r:id="rId47" display="https://reg.mju.ac.th/registrar/class_info_2.asp?backto=home&amp;option=0&amp;courseid=8897143&amp;acadyear=2567&amp;semester=1&amp;avs793821952=154" xr:uid="{91A5A99C-6895-4F9B-BB88-042BDDED96E4}"/>
    <hyperlink ref="D195" r:id="rId48" display="https://reg.mju.ac.th/registrar/class_info_2.asp?backto=home&amp;option=0&amp;courseid=8898091&amp;acadyear=2567&amp;semester=1&amp;avs793821952=155" xr:uid="{33C35667-5D29-4FB3-BC1C-599B882BAFB0}"/>
    <hyperlink ref="D198" r:id="rId49" display="https://reg.mju.ac.th/registrar/class_info_2.asp?backto=home&amp;option=0&amp;courseid=8898091&amp;acadyear=2567&amp;semester=1&amp;avs793821952=156" xr:uid="{F8E9FA3A-AFB1-4809-91CB-F77969DB6B68}"/>
    <hyperlink ref="D201" r:id="rId50" display="https://reg.mju.ac.th/registrar/class_info_2.asp?backto=home&amp;option=0&amp;courseid=8898092&amp;acadyear=2567&amp;semester=1&amp;avs793821952=157" xr:uid="{F832845D-AFC7-4BB0-8C21-ADEC777D757F}"/>
    <hyperlink ref="D203" r:id="rId51" display="https://reg.mju.ac.th/registrar/class_info_2.asp?backto=home&amp;option=0&amp;courseid=8898093&amp;acadyear=2567&amp;semester=1&amp;avs793821952=158" xr:uid="{86EBD917-476A-4955-89D5-F9D8629C65D1}"/>
    <hyperlink ref="D206" r:id="rId52" display="https://reg.mju.ac.th/registrar/class_info_2.asp?backto=home&amp;option=0&amp;courseid=8898093&amp;acadyear=2567&amp;semester=1&amp;avs793821952=159" xr:uid="{DDB3F5D1-02F0-4551-8C5E-4F37CC56DB72}"/>
    <hyperlink ref="D209" r:id="rId53" display="https://reg.mju.ac.th/registrar/class_info_2.asp?backto=home&amp;option=0&amp;courseid=8898954&amp;acadyear=2567&amp;semester=1&amp;avs793821952=160" xr:uid="{8AFFB821-1490-482C-8945-61E13E425994}"/>
    <hyperlink ref="D212" r:id="rId54" display="https://reg.mju.ac.th/registrar/class_info_2.asp?backto=home&amp;option=0&amp;courseid=8898094&amp;acadyear=2567&amp;semester=1&amp;avs793821952=161" xr:uid="{0577FD5A-F7D6-45A8-B031-CC438CFD259E}"/>
    <hyperlink ref="D214" r:id="rId55" display="https://reg.mju.ac.th/registrar/class_info_2.asp?backto=home&amp;option=0&amp;courseid=8898094&amp;acadyear=2567&amp;semester=1&amp;avs793821952=162" xr:uid="{59C859ED-A1B7-44D5-B9D4-B887861279A4}"/>
    <hyperlink ref="D216" r:id="rId56" display="https://reg.mju.ac.th/registrar/class_info_2.asp?backto=home&amp;option=0&amp;courseid=8898963&amp;acadyear=2567&amp;semester=1&amp;avs793821952=163" xr:uid="{5EE18CC3-F858-40EE-BAB1-5D06ABCFD511}"/>
    <hyperlink ref="D218" r:id="rId57" display="https://reg.mju.ac.th/registrar/class_info_2.asp?backto=home&amp;option=0&amp;courseid=8898430&amp;acadyear=2567&amp;semester=1&amp;avs793821952=164" xr:uid="{6AC90211-D7D3-46D0-9F8E-D89D1E608224}"/>
    <hyperlink ref="D220" r:id="rId58" display="https://reg.mju.ac.th/registrar/class_info_2.asp?backto=home&amp;option=0&amp;courseid=8896025&amp;acadyear=2567&amp;semester=1&amp;avs793821952=165" xr:uid="{8F6ED80B-7182-43C2-AC94-D283B509C989}"/>
    <hyperlink ref="D233" r:id="rId59" display="https://reg.mju.ac.th/registrar/class_info_2.asp?backto=home&amp;option=0&amp;courseid=8896025&amp;acadyear=2567&amp;semester=1&amp;avs793821952=166" xr:uid="{55B98C34-115D-4B60-A58F-B4ACAA584C1C}"/>
    <hyperlink ref="D246" r:id="rId60" display="https://reg.mju.ac.th/registrar/class_info_2.asp?backto=home&amp;option=0&amp;courseid=8896025&amp;acadyear=2567&amp;semester=1&amp;avs793821952=167" xr:uid="{C68EF86D-D6B4-498A-99AA-B2B90D6457E8}"/>
    <hyperlink ref="D259" r:id="rId61" display="https://reg.mju.ac.th/registrar/class_info_2.asp?backto=home&amp;option=0&amp;courseid=8896025&amp;acadyear=2567&amp;semester=1&amp;avs793821952=168" xr:uid="{F21600AA-3D17-4DD7-BDB6-427A7D8E1355}"/>
    <hyperlink ref="D272" r:id="rId62" display="https://reg.mju.ac.th/registrar/class_info_2.asp?backto=home&amp;option=0&amp;courseid=8896025&amp;acadyear=2567&amp;semester=1&amp;avs793821952=169" xr:uid="{4ED33C87-E429-4ACD-9AA8-F08BA54DE9DF}"/>
    <hyperlink ref="D285" r:id="rId63" display="https://reg.mju.ac.th/registrar/class_info_2.asp?backto=home&amp;option=0&amp;courseid=8896030&amp;acadyear=2567&amp;semester=1&amp;avs793821952=170" xr:uid="{FF646250-FF31-4BF1-944F-A6647EE877B2}"/>
    <hyperlink ref="D290" r:id="rId64" display="https://reg.mju.ac.th/registrar/class_info_2.asp?backto=home&amp;option=0&amp;courseid=8896030&amp;acadyear=2567&amp;semester=1&amp;avs793821952=171" xr:uid="{B1F6ED28-4D5E-43BF-90AB-D93F519527F4}"/>
    <hyperlink ref="D295" r:id="rId65" display="https://reg.mju.ac.th/registrar/class_info_2.asp?backto=home&amp;option=0&amp;courseid=8896030&amp;acadyear=2567&amp;semester=1&amp;avs793821952=172" xr:uid="{C9F2371A-6BEB-4907-B695-6B101FE37ED5}"/>
    <hyperlink ref="D300" r:id="rId66" display="https://reg.mju.ac.th/registrar/class_info_2.asp?backto=home&amp;option=0&amp;courseid=8896030&amp;acadyear=2567&amp;semester=1&amp;avs793821952=173" xr:uid="{F1D0B888-7D5F-47D1-A9EF-B694BD5A41CC}"/>
    <hyperlink ref="D305" r:id="rId67" display="https://reg.mju.ac.th/registrar/class_info_2.asp?backto=home&amp;option=0&amp;courseid=8896031&amp;acadyear=2567&amp;semester=1&amp;avs793821952=174" xr:uid="{F3A4D70D-4EDA-4852-BEFA-559F3F0898E6}"/>
    <hyperlink ref="D314" r:id="rId68" display="https://reg.mju.ac.th/registrar/class_info_2.asp?backto=home&amp;option=0&amp;courseid=8896031&amp;acadyear=2567&amp;semester=1&amp;avs793821952=175" xr:uid="{3B76C7B1-4A90-4933-9802-B5FBDEA3CA80}"/>
    <hyperlink ref="D323" r:id="rId69" display="https://reg.mju.ac.th/registrar/class_info_2.asp?backto=home&amp;option=0&amp;courseid=8896031&amp;acadyear=2567&amp;semester=1&amp;avs793821952=176" xr:uid="{4ADCB56D-CADD-4055-AA00-58B56B1CCE02}"/>
    <hyperlink ref="D332" r:id="rId70" display="https://reg.mju.ac.th/registrar/class_info_2.asp?backto=home&amp;option=0&amp;courseid=8896031&amp;acadyear=2567&amp;semester=1&amp;avs793821952=177" xr:uid="{AFC94E70-A3EA-4BBA-A813-A14BBA2117E2}"/>
    <hyperlink ref="D341" r:id="rId71" display="https://reg.mju.ac.th/registrar/class_info_2.asp?backto=home&amp;option=0&amp;courseid=8896031&amp;acadyear=2567&amp;semester=1&amp;avs793821952=178" xr:uid="{2D751417-8FAA-4629-9C79-57D490EE8BDE}"/>
    <hyperlink ref="D350" r:id="rId72" display="https://reg.mju.ac.th/registrar/class_info_2.asp?backto=home&amp;option=0&amp;courseid=8896031&amp;acadyear=2567&amp;semester=1&amp;avs793821952=179" xr:uid="{6C8C7DE2-4658-4506-A4AD-9D7A67FF6ADC}"/>
    <hyperlink ref="D359" r:id="rId73" display="https://reg.mju.ac.th/registrar/class_info_2.asp?backto=home&amp;option=0&amp;courseid=8896031&amp;acadyear=2567&amp;semester=1&amp;avs793821952=180" xr:uid="{0B92D70B-E440-478F-88B2-0A73C50D6478}"/>
    <hyperlink ref="D368" r:id="rId74" display="https://reg.mju.ac.th/registrar/class_info_2.asp?backto=home&amp;option=0&amp;courseid=8896031&amp;acadyear=2567&amp;semester=1&amp;avs793821952=181" xr:uid="{BD643D5F-F0C7-4E31-9D08-DB80D0A8656B}"/>
    <hyperlink ref="D377" r:id="rId75" display="https://reg.mju.ac.th/registrar/class_info_2.asp?backto=home&amp;option=0&amp;courseid=8896031&amp;acadyear=2567&amp;semester=1&amp;avs793821952=182" xr:uid="{A60A95D1-1B3A-449F-B38F-717FC844F02F}"/>
    <hyperlink ref="D386" r:id="rId76" display="https://reg.mju.ac.th/registrar/class_info_2.asp?backto=home&amp;option=0&amp;courseid=8896034&amp;acadyear=2567&amp;semester=1&amp;avs793821952=183" xr:uid="{5F38A281-6F41-459C-B7C2-0B636A6EC5B6}"/>
    <hyperlink ref="D391" r:id="rId77" display="https://reg.mju.ac.th/registrar/class_info_2.asp?backto=home&amp;option=0&amp;courseid=8898014&amp;acadyear=2567&amp;semester=1&amp;avs793821952=184" xr:uid="{CC39FE69-F188-4F32-84C1-02E7AD34F0A9}"/>
    <hyperlink ref="D393" r:id="rId78" display="https://reg.mju.ac.th/registrar/class_info_2.asp?backto=home&amp;option=0&amp;courseid=8896040&amp;acadyear=2567&amp;semester=1&amp;avs793821952=185" xr:uid="{FD581E3D-BAF4-4A6C-860E-0876BA11CCD3}"/>
    <hyperlink ref="D397" r:id="rId79" display="https://reg.mju.ac.th/registrar/class_info_2.asp?backto=home&amp;option=0&amp;courseid=8896040&amp;acadyear=2567&amp;semester=1&amp;avs793821952=186" xr:uid="{B621ED13-114D-48CB-A80B-0368461A77C5}"/>
    <hyperlink ref="D401" r:id="rId80" display="https://reg.mju.ac.th/registrar/class_info_2.asp?backto=home&amp;option=0&amp;courseid=8896042&amp;acadyear=2567&amp;semester=1&amp;avs793821952=187" xr:uid="{3CB2267D-F923-44C7-89B5-F8BB5380DD7A}"/>
    <hyperlink ref="D405" r:id="rId81" display="https://reg.mju.ac.th/registrar/class_info_2.asp?backto=home&amp;option=0&amp;courseid=8896047&amp;acadyear=2567&amp;semester=1&amp;avs793821952=189" xr:uid="{2DC9EE99-5D27-4B13-A49F-D96B6BCC2949}"/>
    <hyperlink ref="D407" r:id="rId82" display="https://reg.mju.ac.th/registrar/class_info_2.asp?backto=home&amp;option=0&amp;courseid=8896049&amp;acadyear=2567&amp;semester=1&amp;avs793821952=190" xr:uid="{1A6BB653-C7DD-4584-9BEC-C6C729F3C579}"/>
    <hyperlink ref="D409" r:id="rId83" display="https://reg.mju.ac.th/registrar/class_info_2.asp?backto=home&amp;option=0&amp;courseid=8896051&amp;acadyear=2567&amp;semester=1&amp;avs793821952=192" xr:uid="{ED06B4F6-7009-4531-B79E-9B561027333F}"/>
    <hyperlink ref="D411" r:id="rId84" display="https://reg.mju.ac.th/registrar/class_info_2.asp?backto=home&amp;option=0&amp;courseid=8896052&amp;acadyear=2567&amp;semester=1&amp;avs793821952=193" xr:uid="{66E35EB8-DCD7-48F7-A51F-820942B90FB6}"/>
    <hyperlink ref="D413" r:id="rId85" display="https://reg.mju.ac.th/registrar/class_info_2.asp?backto=home&amp;option=0&amp;courseid=8896055&amp;acadyear=2567&amp;semester=1&amp;avs793821952=195" xr:uid="{C5276DA6-5EBA-4BB8-B189-56895C6061B8}"/>
    <hyperlink ref="D415" r:id="rId86" display="https://reg.mju.ac.th/registrar/class_info_2.asp?backto=home&amp;option=0&amp;courseid=8896057&amp;acadyear=2567&amp;semester=1&amp;avs793821952=196" xr:uid="{4C7A7606-4E0F-4141-B704-3A85DB0A5BE4}"/>
    <hyperlink ref="D417" r:id="rId87" display="https://reg.mju.ac.th/registrar/class_info_2.asp?backto=home&amp;option=0&amp;courseid=8896045&amp;acadyear=2567&amp;semester=1&amp;avs793821952=197" xr:uid="{F267036B-A353-47FC-98BC-1796261A72DF}"/>
    <hyperlink ref="D420" r:id="rId88" display="https://reg.mju.ac.th/registrar/class_info_2.asp?backto=home&amp;option=0&amp;courseid=8896046&amp;acadyear=2567&amp;semester=1&amp;avs793821952=198" xr:uid="{9D3047A5-F544-409F-B6E0-A3DF226A8A8A}"/>
    <hyperlink ref="D422" r:id="rId89" display="https://reg.mju.ac.th/registrar/class_info_2.asp?backto=home&amp;option=0&amp;courseid=8896046&amp;acadyear=2567&amp;semester=1&amp;avs793821952=199" xr:uid="{8AF266FF-3E42-47EC-AF6D-64469791F7B2}"/>
    <hyperlink ref="D424" r:id="rId90" display="https://reg.mju.ac.th/registrar/class_info_2.asp?backto=home&amp;option=0&amp;courseid=8896046&amp;acadyear=2567&amp;semester=1&amp;avs793821952=200" xr:uid="{9EF6C019-AC55-49AC-96C2-0E3281C85B39}"/>
    <hyperlink ref="D426" r:id="rId91" display="https://reg.mju.ac.th/registrar/class_info_2.asp?backto=home&amp;option=0&amp;courseid=8896046&amp;acadyear=2567&amp;semester=1&amp;avs793821952=201" xr:uid="{9DEC42C3-7D2B-40B1-924A-6100B58A9C25}"/>
    <hyperlink ref="D428" r:id="rId92" display="https://reg.mju.ac.th/registrar/class_info_2.asp?backto=home&amp;option=0&amp;courseid=8896046&amp;acadyear=2567&amp;semester=1&amp;avs793821952=202" xr:uid="{5557FFB1-3FE1-4BAF-A5DF-C1A8658B18CD}"/>
    <hyperlink ref="D430" r:id="rId93" display="https://reg.mju.ac.th/registrar/class_info_2.asp?backto=home&amp;option=0&amp;courseid=8896046&amp;acadyear=2567&amp;semester=1&amp;avs793821952=203" xr:uid="{89F098DD-E47C-40C3-AE96-B9719B561324}"/>
    <hyperlink ref="D432" r:id="rId94" display="https://reg.mju.ac.th/registrar/class_info_2.asp?backto=home&amp;option=0&amp;courseid=8896046&amp;acadyear=2567&amp;semester=1&amp;avs793821952=204" xr:uid="{E8588678-BB1D-4521-871A-05E66E26FD0C}"/>
    <hyperlink ref="D434" r:id="rId95" display="https://reg.mju.ac.th/registrar/class_info_2.asp?backto=home&amp;option=0&amp;courseid=8896059&amp;acadyear=2567&amp;semester=1&amp;avs793821952=205" xr:uid="{D42C71F2-DDAF-4755-A917-A461BD7A4F56}"/>
    <hyperlink ref="D436" r:id="rId96" display="https://reg.mju.ac.th/registrar/class_info_2.asp?backto=home&amp;option=0&amp;courseid=8896060&amp;acadyear=2567&amp;semester=1&amp;avs793821952=206" xr:uid="{9CA9F03F-ABBE-44C5-811C-3F1E52795F40}"/>
    <hyperlink ref="D438" r:id="rId97" display="https://reg.mju.ac.th/registrar/class_info_2.asp?backto=home&amp;option=0&amp;courseid=8896061&amp;acadyear=2567&amp;semester=1&amp;avs793821952=207" xr:uid="{F9ADFA73-9AF9-43BC-BD81-3F11AF2AFEFD}"/>
    <hyperlink ref="D440" r:id="rId98" display="https://reg.mju.ac.th/registrar/class_info_2.asp?backto=home&amp;option=0&amp;courseid=8896062&amp;acadyear=2567&amp;semester=1&amp;avs793821952=208" xr:uid="{498249CA-88BC-4FFD-A8C5-3B43C4E2D241}"/>
    <hyperlink ref="D443" r:id="rId99" display="https://reg.mju.ac.th/registrar/class_info_2.asp?backto=home&amp;option=0&amp;courseid=8896072&amp;acadyear=2567&amp;semester=1&amp;avs793821952=209" xr:uid="{60F4C953-5C00-4F53-8E6D-A8F01777B690}"/>
    <hyperlink ref="D445" r:id="rId100" display="https://reg.mju.ac.th/registrar/class_info_2.asp?backto=home&amp;option=0&amp;courseid=8896092&amp;acadyear=2567&amp;semester=1&amp;avs793821952=210" xr:uid="{33422AC6-003C-4F33-8800-00B7F4645C6A}"/>
    <hyperlink ref="D447" r:id="rId101" display="https://reg.mju.ac.th/registrar/class_info_2.asp?backto=home&amp;option=0&amp;courseid=8896095&amp;acadyear=2567&amp;semester=1&amp;avs793821952=211" xr:uid="{1E6F8217-144A-45A4-B2D9-F39FE2BBBA0E}"/>
    <hyperlink ref="D449" r:id="rId102" display="https://reg.mju.ac.th/registrar/class_info_2.asp?backto=home&amp;option=0&amp;courseid=8896097&amp;acadyear=2567&amp;semester=1&amp;avs793821952=212" xr:uid="{864CFF40-5C1A-4114-A3C8-DFB80496992F}"/>
    <hyperlink ref="D451" r:id="rId103" display="https://reg.mju.ac.th/registrar/class_info_2.asp?backto=home&amp;option=0&amp;courseid=8896100&amp;acadyear=2567&amp;semester=1&amp;avs793821952=214" xr:uid="{C09618B4-ED03-4AB2-AAF8-00AA7E976AF4}"/>
    <hyperlink ref="D453" r:id="rId104" display="https://reg.mju.ac.th/registrar/class_info_2.asp?backto=home&amp;option=0&amp;courseid=8896103&amp;acadyear=2567&amp;semester=1&amp;avs793821952=215" xr:uid="{B79DEF3A-5B27-4D32-91BB-48073C0E36C0}"/>
    <hyperlink ref="D455" r:id="rId105" display="https://reg.mju.ac.th/registrar/class_info_2.asp?backto=home&amp;option=0&amp;courseid=8896115&amp;acadyear=2567&amp;semester=1&amp;avs793821952=216" xr:uid="{C76BC8C5-41AF-4CF0-93F2-8FA7474510E7}"/>
    <hyperlink ref="D458" r:id="rId106" display="https://reg.mju.ac.th/registrar/class_info_2.asp?backto=home&amp;option=0&amp;courseid=8896115&amp;acadyear=2567&amp;semester=1&amp;avs793821952=217" xr:uid="{2F7E91E1-AB03-4C45-9374-5717624BE514}"/>
    <hyperlink ref="D461" r:id="rId107" display="https://reg.mju.ac.th/registrar/class_info_2.asp?backto=home&amp;option=0&amp;courseid=8896116&amp;acadyear=2567&amp;semester=1&amp;avs793821952=218" xr:uid="{05FCC19A-CE94-4DB3-B2A7-A437A0860325}"/>
    <hyperlink ref="D463" r:id="rId108" display="https://reg.mju.ac.th/registrar/class_info_2.asp?backto=home&amp;option=0&amp;courseid=8896116&amp;acadyear=2567&amp;semester=1&amp;avs793821952=219" xr:uid="{FB2EC7FA-8CD8-477D-8BDF-9F8DF5A65749}"/>
    <hyperlink ref="D465" r:id="rId109" display="https://reg.mju.ac.th/registrar/class_info_2.asp?backto=home&amp;option=0&amp;courseid=8896117&amp;acadyear=2567&amp;semester=1&amp;avs793821952=220" xr:uid="{E873894F-34E7-477A-B43D-D2BD23F5464C}"/>
    <hyperlink ref="D468" r:id="rId110" display="https://reg.mju.ac.th/registrar/class_info_2.asp?backto=home&amp;option=0&amp;courseid=8896117&amp;acadyear=2567&amp;semester=1&amp;avs793821952=221" xr:uid="{5848690A-13E0-4837-88D5-72CB663A5684}"/>
    <hyperlink ref="D471" r:id="rId111" display="https://reg.mju.ac.th/registrar/class_info_2.asp?backto=home&amp;option=0&amp;courseid=8896144&amp;acadyear=2567&amp;semester=1&amp;avs793821952=222" xr:uid="{454FA08B-C140-475E-8038-26B8D388675F}"/>
    <hyperlink ref="D474" r:id="rId112" display="https://reg.mju.ac.th/registrar/class_info_2.asp?backto=home&amp;option=0&amp;courseid=8896145&amp;acadyear=2567&amp;semester=1&amp;avs793821952=223" xr:uid="{B08F545A-30FC-49C0-880C-2DCD83662AE2}"/>
    <hyperlink ref="D476" r:id="rId113" display="https://reg.mju.ac.th/registrar/class_info_2.asp?backto=home&amp;option=0&amp;courseid=8896146&amp;acadyear=2567&amp;semester=1&amp;avs793821952=224" xr:uid="{C5D05CC2-6810-4255-BDCE-D0C9A66D7C9A}"/>
    <hyperlink ref="D478" r:id="rId114" display="https://reg.mju.ac.th/registrar/class_info_2.asp?backto=home&amp;option=0&amp;courseid=8896148&amp;acadyear=2567&amp;semester=1&amp;avs793821952=225" xr:uid="{7615317D-41F5-4361-AE76-3D8A491BCA98}"/>
    <hyperlink ref="D481" r:id="rId115" display="https://reg.mju.ac.th/registrar/class_info_2.asp?backto=home&amp;option=0&amp;courseid=8896149&amp;acadyear=2567&amp;semester=1&amp;avs793821952=226" xr:uid="{209A45C2-EE6F-4A2F-8E41-6BEEAC2656AB}"/>
    <hyperlink ref="D483" r:id="rId116" display="https://reg.mju.ac.th/registrar/class_info_2.asp?backto=home&amp;option=0&amp;courseid=8896161&amp;acadyear=2567&amp;semester=1&amp;avs793821952=227" xr:uid="{A51B5C8B-2957-4996-8F22-A26C33E5B630}"/>
    <hyperlink ref="D487" r:id="rId117" display="https://reg.mju.ac.th/registrar/class_info_2.asp?backto=home&amp;option=0&amp;courseid=8896164&amp;acadyear=2567&amp;semester=1&amp;avs793821952=228" xr:uid="{2204EB40-747A-420B-8A8A-B93BA6DAEC4B}"/>
    <hyperlink ref="D490" r:id="rId118" display="https://reg.mju.ac.th/registrar/class_info_2.asp?backto=home&amp;option=0&amp;courseid=8896165&amp;acadyear=2567&amp;semester=1&amp;avs793821952=229" xr:uid="{7C905408-187B-487D-8469-5087C4AEA3D2}"/>
    <hyperlink ref="D492" r:id="rId119" display="https://reg.mju.ac.th/registrar/class_info_2.asp?backto=home&amp;option=0&amp;courseid=8896171&amp;acadyear=2567&amp;semester=1&amp;avs793821952=230" xr:uid="{96020EE2-098D-47FE-BFD5-2E995C965F98}"/>
    <hyperlink ref="D494" r:id="rId120" display="https://reg.mju.ac.th/registrar/class_info_2.asp?backto=home&amp;option=0&amp;courseid=8896172&amp;acadyear=2567&amp;semester=1&amp;avs793821952=231" xr:uid="{9260ABE7-CFCA-4937-9CB8-88226797CF82}"/>
    <hyperlink ref="D496" r:id="rId121" display="https://reg.mju.ac.th/registrar/class_info_2.asp?backto=home&amp;option=0&amp;courseid=8896167&amp;acadyear=2567&amp;semester=1&amp;avs793821952=232" xr:uid="{CA62C547-7372-401B-AF5C-A78D1C6AC280}"/>
    <hyperlink ref="D506" r:id="rId122" display="https://reg.mju.ac.th/registrar/class_info_2.asp?backto=home&amp;option=0&amp;courseid=8896175&amp;acadyear=2567&amp;semester=1&amp;avs793821952=233" xr:uid="{5321E026-5C98-49D8-8274-74F7C5F14984}"/>
    <hyperlink ref="D510" r:id="rId123" display="https://reg.mju.ac.th/registrar/class_info_2.asp?backto=home&amp;option=0&amp;courseid=16430&amp;acadyear=2567&amp;semester=1&amp;avs793821952=235" xr:uid="{8D11ED8A-FFC7-48AF-8DC6-68C030F98E40}"/>
    <hyperlink ref="D512" r:id="rId124" display="https://reg.mju.ac.th/registrar/class_info_2.asp?backto=home&amp;option=0&amp;courseid=8890306&amp;acadyear=2567&amp;semester=1&amp;avs793821952=236" xr:uid="{17B26D70-7F73-41CE-A28C-C42522CE87AA}"/>
    <hyperlink ref="D514" r:id="rId125" display="https://reg.mju.ac.th/registrar/class_info_2.asp?backto=home&amp;option=0&amp;courseid=8890307&amp;acadyear=2567&amp;semester=1&amp;avs793821952=237" xr:uid="{D14E97C8-155B-4C4B-A1BF-4B99F1207AFB}"/>
    <hyperlink ref="D516" r:id="rId126" display="https://reg.mju.ac.th/registrar/class_info_2.asp?backto=home&amp;option=0&amp;courseid=8895564&amp;acadyear=2567&amp;semester=1&amp;avs793821952=238" xr:uid="{16D31650-4849-45E6-98E3-982D58F37D40}"/>
    <hyperlink ref="D518" r:id="rId127" display="https://reg.mju.ac.th/registrar/class_info_2.asp?backto=home&amp;option=0&amp;courseid=8893958&amp;acadyear=2567&amp;semester=1&amp;avs793821952=239" xr:uid="{7688562B-DB13-47B2-ACF4-DB1EFA40C3DA}"/>
    <hyperlink ref="D525" r:id="rId128" display="https://reg.mju.ac.th/registrar/class_info_2.asp?backto=home&amp;option=0&amp;courseid=25498&amp;acadyear=2567&amp;semester=1&amp;avs793821952=240" xr:uid="{9454AF81-BDED-4581-B191-65924B798B08}"/>
    <hyperlink ref="D528" r:id="rId129" display="https://reg.mju.ac.th/registrar/class_info_2.asp?backto=home&amp;option=0&amp;courseid=8891453&amp;acadyear=2567&amp;semester=1&amp;avs793821952=241" xr:uid="{8BED20DA-DAE9-4432-93AC-AD88BEB73024}"/>
    <hyperlink ref="D552" r:id="rId130" display="https://reg.mju.ac.th/registrar/class_info_2.asp?backto=home&amp;option=0&amp;courseid=8891453&amp;acadyear=2567&amp;semester=1&amp;avs793821952=242" xr:uid="{DF0F3906-5ED3-4C82-B4E2-FD9C43E43A7A}"/>
    <hyperlink ref="D566" r:id="rId131" display="https://reg.mju.ac.th/registrar/class_info_2.asp?backto=home&amp;option=0&amp;courseid=8890584&amp;acadyear=2567&amp;semester=1&amp;avs793821952=243" xr:uid="{4D6A1E58-6007-49EF-8300-DF0E24B37A7B}"/>
    <hyperlink ref="D569" r:id="rId132" display="https://reg.mju.ac.th/registrar/class_info_2.asp?backto=home&amp;option=0&amp;courseid=8890584&amp;acadyear=2567&amp;semester=1&amp;avs793821952=244" xr:uid="{9BF64535-6A91-40D4-8D2A-9353446D05A0}"/>
    <hyperlink ref="D571" r:id="rId133" display="https://reg.mju.ac.th/registrar/class_info_2.asp?backto=home&amp;option=0&amp;courseid=8890584&amp;acadyear=2567&amp;semester=1&amp;avs793821952=245" xr:uid="{E1F9226D-A6EF-4FD0-85F6-A03854EB0B3B}"/>
    <hyperlink ref="D573" r:id="rId134" display="https://reg.mju.ac.th/registrar/class_info_2.asp?backto=home&amp;option=0&amp;courseid=8888983&amp;acadyear=2567&amp;semester=1&amp;avs793821952=246" xr:uid="{615B6394-E4E4-46DD-9E43-B4743562C50E}"/>
    <hyperlink ref="D575" r:id="rId135" display="https://reg.mju.ac.th/registrar/class_info_2.asp?backto=home&amp;option=0&amp;courseid=8888983&amp;acadyear=2567&amp;semester=1&amp;avs793821952=247" xr:uid="{BACEB93C-AB94-43CD-9FB0-51B2E3E15CCC}"/>
    <hyperlink ref="D577" r:id="rId136" display="https://reg.mju.ac.th/registrar/class_info_2.asp?backto=home&amp;option=0&amp;courseid=8888983&amp;acadyear=2567&amp;semester=1&amp;avs793821952=248" xr:uid="{4722B7D9-023D-44E8-9520-45E7F3435BF7}"/>
    <hyperlink ref="D579" r:id="rId137" display="https://reg.mju.ac.th/registrar/class_info_2.asp?backto=home&amp;option=0&amp;courseid=8888983&amp;acadyear=2567&amp;semester=1&amp;avs793821952=249" xr:uid="{28ED7C6A-765A-4197-8448-996E69EB3A55}"/>
    <hyperlink ref="D581" r:id="rId138" display="https://reg.mju.ac.th/registrar/class_info_2.asp?backto=home&amp;option=0&amp;courseid=8888983&amp;acadyear=2567&amp;semester=1&amp;avs793821952=250" xr:uid="{AFD9F377-EEAB-4AF6-B5B9-77246D6C528C}"/>
    <hyperlink ref="D583" r:id="rId139" display="https://reg.mju.ac.th/registrar/class_info_2.asp?backto=home&amp;option=0&amp;courseid=8888983&amp;acadyear=2567&amp;semester=1&amp;avs793821952=251" xr:uid="{48DD6378-E3EB-4101-899B-007DC29AF967}"/>
    <hyperlink ref="D585" r:id="rId140" display="https://reg.mju.ac.th/registrar/class_info_2.asp?backto=home&amp;option=0&amp;courseid=8888984&amp;acadyear=2567&amp;semester=1&amp;avs793821952=252" xr:uid="{A02EA8A5-F659-41B4-8A5F-360A7CB5E6E7}"/>
    <hyperlink ref="D587" r:id="rId141" display="https://reg.mju.ac.th/registrar/class_info_2.asp?backto=home&amp;option=0&amp;courseid=8888984&amp;acadyear=2567&amp;semester=1&amp;avs793821952=253" xr:uid="{B3CBA757-871D-4D95-BC7C-B113DAD896C3}"/>
    <hyperlink ref="D589" r:id="rId142" display="https://reg.mju.ac.th/registrar/class_info_2.asp?backto=home&amp;option=0&amp;courseid=8888984&amp;acadyear=2567&amp;semester=1&amp;avs793821952=254" xr:uid="{DC172787-7B95-4B25-9C98-FA36028076FE}"/>
    <hyperlink ref="D591" r:id="rId143" display="https://reg.mju.ac.th/registrar/class_info_2.asp?backto=home&amp;option=0&amp;courseid=11440&amp;acadyear=2567&amp;semester=1&amp;avs793821952=256" xr:uid="{55EDE624-411B-48E1-9EA1-04F97EBCAD70}"/>
    <hyperlink ref="D593" r:id="rId144" display="https://reg.mju.ac.th/registrar/class_info_2.asp?backto=home&amp;option=0&amp;courseid=11440&amp;acadyear=2567&amp;semester=1&amp;avs793821952=257" xr:uid="{253BB81F-35A6-4347-A29D-C21D13E78F8E}"/>
    <hyperlink ref="D595" r:id="rId145" display="https://reg.mju.ac.th/registrar/class_info_2.asp?backto=home&amp;option=0&amp;courseid=11441&amp;acadyear=2567&amp;semester=1&amp;avs793821952=258" xr:uid="{890C6620-FE1C-4F56-B84A-44EAA908917F}"/>
    <hyperlink ref="D597" r:id="rId146" display="https://reg.mju.ac.th/registrar/class_info_2.asp?backto=home&amp;option=0&amp;courseid=8893953&amp;acadyear=2567&amp;semester=1&amp;avs793821952=259" xr:uid="{7839B04C-7100-4B1A-83CC-7D68F77E847B}"/>
    <hyperlink ref="D599" r:id="rId147" display="https://reg.mju.ac.th/registrar/class_info_2.asp?backto=home&amp;option=0&amp;courseid=8893954&amp;acadyear=2567&amp;semester=1&amp;avs793821952=260" xr:uid="{317323B3-B9EC-4CAC-8DAB-06A9099F9F45}"/>
    <hyperlink ref="D602" r:id="rId148" display="https://reg.mju.ac.th/registrar/class_info_2.asp?backto=home&amp;option=0&amp;courseid=11498&amp;acadyear=2567&amp;semester=1&amp;avs793821952=261" xr:uid="{82D81588-96DA-468F-8B81-8C022FB66ECF}"/>
    <hyperlink ref="D604" r:id="rId149" display="https://reg.mju.ac.th/registrar/class_info_2.asp?backto=home&amp;option=0&amp;courseid=8890897&amp;acadyear=2567&amp;semester=1&amp;avs793821952=262" xr:uid="{24024110-1F21-4008-AA26-22EE69E91CD3}"/>
    <hyperlink ref="D614" r:id="rId150" display="https://reg.mju.ac.th/registrar/class_info_2.asp?backto=home&amp;option=0&amp;courseid=8891955&amp;acadyear=2567&amp;semester=1&amp;avs793821952=263" xr:uid="{5B6EB347-01F7-4FA3-A696-8702240BAE65}"/>
    <hyperlink ref="D616" r:id="rId151" display="https://reg.mju.ac.th/registrar/class_info_2.asp?backto=home&amp;option=0&amp;courseid=12303&amp;acadyear=2567&amp;semester=1&amp;avs793821952=264" xr:uid="{DA0A62B4-D590-4DBE-A7D4-B879E90D460E}"/>
    <hyperlink ref="D618" r:id="rId152" display="https://reg.mju.ac.th/registrar/class_info_2.asp?backto=home&amp;option=0&amp;courseid=626360&amp;acadyear=2567&amp;semester=1&amp;avs793821952=265" xr:uid="{851F2155-7AB1-4D28-B6EA-A5A00B9346CA}"/>
    <hyperlink ref="D620" r:id="rId153" display="https://reg.mju.ac.th/registrar/class_info_2.asp?backto=home&amp;option=0&amp;courseid=626357&amp;acadyear=2567&amp;semester=1&amp;avs793821952=266" xr:uid="{B2527A68-75BE-4C7A-9D92-40FA367B1C35}"/>
    <hyperlink ref="D622" r:id="rId154" display="https://reg.mju.ac.th/registrar/class_info_2.asp?backto=home&amp;option=0&amp;courseid=12413&amp;acadyear=2567&amp;semester=1&amp;avs793821952=267" xr:uid="{DB120809-FD07-4A95-81EB-87FFD6C338AA}"/>
    <hyperlink ref="D625" r:id="rId155" display="https://reg.mju.ac.th/registrar/class_info_2.asp?backto=home&amp;option=0&amp;courseid=12415&amp;acadyear=2567&amp;semester=1&amp;avs793821952=268" xr:uid="{C58BFA1C-0CC6-472D-92DF-207EFD0A21C3}"/>
    <hyperlink ref="D627" r:id="rId156" display="https://reg.mju.ac.th/registrar/class_info_2.asp?backto=home&amp;option=0&amp;courseid=12420&amp;acadyear=2567&amp;semester=1&amp;avs793821952=269" xr:uid="{58986B66-3D4E-4FD8-85E3-22A104F2A015}"/>
    <hyperlink ref="D632" r:id="rId157" display="https://reg.mju.ac.th/registrar/class_info_2.asp?backto=home&amp;option=0&amp;courseid=12420&amp;acadyear=2567&amp;semester=1&amp;avs793821952=270" xr:uid="{62F53E17-176D-4BF8-912F-54A3039F21DE}"/>
    <hyperlink ref="D637" r:id="rId158" display="https://reg.mju.ac.th/registrar/class_info_2.asp?backto=home&amp;option=0&amp;courseid=12421&amp;acadyear=2567&amp;semester=1&amp;avs793821952=271" xr:uid="{70018F78-C507-4677-B812-2A617C49D4AB}"/>
    <hyperlink ref="D641" r:id="rId159" display="https://reg.mju.ac.th/registrar/class_info_2.asp?backto=home&amp;option=0&amp;courseid=12423&amp;acadyear=2567&amp;semester=1&amp;avs793821952=272" xr:uid="{0B385B04-8714-4CF3-9EED-5EC3F9C796DF}"/>
    <hyperlink ref="D643" r:id="rId160" display="https://reg.mju.ac.th/registrar/class_info_2.asp?backto=home&amp;option=0&amp;courseid=12423&amp;acadyear=2567&amp;semester=1&amp;avs793821952=273" xr:uid="{28755BAB-C368-4F60-A984-F2210417CD32}"/>
    <hyperlink ref="D645" r:id="rId161" display="https://reg.mju.ac.th/registrar/class_info_2.asp?backto=home&amp;option=0&amp;courseid=12424&amp;acadyear=2567&amp;semester=1&amp;avs793821952=274" xr:uid="{36ABDEA8-7367-4936-9926-06AE3AE0E800}"/>
    <hyperlink ref="D647" r:id="rId162" display="https://reg.mju.ac.th/registrar/class_info_2.asp?backto=home&amp;option=0&amp;courseid=8893894&amp;acadyear=2567&amp;semester=1&amp;avs793821952=275" xr:uid="{DF103059-4DD9-48FD-A1DF-6C42A71E71A9}"/>
    <hyperlink ref="D652" r:id="rId163" display="https://reg.mju.ac.th/registrar/class_info_2.asp?backto=home&amp;option=0&amp;courseid=8893888&amp;acadyear=2567&amp;semester=1&amp;avs793821952=276" xr:uid="{6243227E-2FDB-4682-B6DC-4865490BA729}"/>
    <hyperlink ref="D655" r:id="rId164" display="https://reg.mju.ac.th/registrar/class_info_2.asp?backto=home&amp;option=0&amp;courseid=8893888&amp;acadyear=2567&amp;semester=1&amp;avs793821952=277" xr:uid="{1B5BC3BF-B8B1-4D6C-BDF1-0AAAC2FEC1AC}"/>
    <hyperlink ref="D658" r:id="rId165" display="https://reg.mju.ac.th/registrar/class_info_2.asp?backto=home&amp;option=0&amp;courseid=8893888&amp;acadyear=2567&amp;semester=1&amp;avs793821952=278" xr:uid="{B641380A-DEB7-449F-9537-1B18B297F8C9}"/>
    <hyperlink ref="D661" r:id="rId166" display="https://reg.mju.ac.th/registrar/class_info_2.asp?backto=home&amp;option=0&amp;courseid=8890716&amp;acadyear=2567&amp;semester=1&amp;avs793821952=279" xr:uid="{C5CA09ED-A1E6-4C05-BA06-4A0D94FFEC2D}"/>
    <hyperlink ref="D663" r:id="rId167" display="https://reg.mju.ac.th/registrar/class_info_2.asp?backto=home&amp;option=0&amp;courseid=12444&amp;acadyear=2567&amp;semester=1&amp;avs793821952=280" xr:uid="{7FE3CD4F-C296-419A-BAE2-8B7C66A9874E}"/>
    <hyperlink ref="D665" r:id="rId168" display="https://reg.mju.ac.th/registrar/class_info_2.asp?backto=home&amp;option=0&amp;courseid=8891269&amp;acadyear=2567&amp;semester=1&amp;avs793821952=281" xr:uid="{CADBA760-CF82-4F2B-86F0-40908553CEF7}"/>
    <hyperlink ref="D667" r:id="rId169" display="https://reg.mju.ac.th/registrar/class_info_2.asp?backto=home&amp;option=0&amp;courseid=8894386&amp;acadyear=2567&amp;semester=1&amp;avs793821952=282" xr:uid="{86F2794F-96D9-41A8-B1CA-C8B56DB20620}"/>
    <hyperlink ref="D669" r:id="rId170" display="https://reg.mju.ac.th/registrar/class_info_2.asp?backto=home&amp;option=0&amp;courseid=626628&amp;acadyear=2567&amp;semester=1&amp;avs793821952=283" xr:uid="{B23E8AF5-3779-4C30-9D76-2EC9514BDB50}"/>
    <hyperlink ref="D671" r:id="rId171" display="https://reg.mju.ac.th/registrar/class_info_2.asp?backto=home&amp;option=0&amp;courseid=12466&amp;acadyear=2567&amp;semester=1&amp;avs793821952=284" xr:uid="{6F004456-2C6C-44FA-BB24-7FAA4CBA0A47}"/>
    <hyperlink ref="D674" r:id="rId172" display="https://reg.mju.ac.th/registrar/class_info_2.asp?backto=home&amp;option=0&amp;courseid=12497&amp;acadyear=2567&amp;semester=1&amp;avs793821952=285" xr:uid="{6B79B903-F12F-4607-9389-3031A1B87AB8}"/>
    <hyperlink ref="D680" r:id="rId173" display="https://reg.mju.ac.th/registrar/class_info_2.asp?backto=home&amp;option=0&amp;courseid=12498&amp;acadyear=2567&amp;semester=1&amp;avs793821952=286" xr:uid="{6FD8AAC4-8678-4AEA-B43F-B60489323408}"/>
    <hyperlink ref="D686" r:id="rId174" display="https://reg.mju.ac.th/registrar/class_info_2.asp?backto=home&amp;option=0&amp;courseid=12498&amp;acadyear=2567&amp;semester=1&amp;avs793821952=287" xr:uid="{60663044-73BB-4040-9CEC-4FBF832D4E88}"/>
    <hyperlink ref="D688" r:id="rId175" display="https://reg.mju.ac.th/registrar/class_info_2.asp?backto=home&amp;option=0&amp;courseid=12498&amp;acadyear=2567&amp;semester=1&amp;avs793821952=288" xr:uid="{190C9703-324A-4D88-B8FC-B6CE45EBF24D}"/>
    <hyperlink ref="D690" r:id="rId176" display="https://reg.mju.ac.th/registrar/class_info_2.asp?backto=home&amp;option=0&amp;courseid=12498&amp;acadyear=2567&amp;semester=1&amp;avs793821952=289" xr:uid="{4CCE8057-8C9A-4EC3-B6BA-F1E4501ACB39}"/>
    <hyperlink ref="D692" r:id="rId177" display="https://reg.mju.ac.th/registrar/class_info_2.asp?backto=home&amp;option=0&amp;courseid=12498&amp;acadyear=2567&amp;semester=1&amp;avs793821952=290" xr:uid="{A219677D-B104-4EF0-AE64-C30A25DC9006}"/>
    <hyperlink ref="D694" r:id="rId178" display="https://reg.mju.ac.th/registrar/class_info_2.asp?backto=home&amp;option=0&amp;courseid=12498&amp;acadyear=2567&amp;semester=1&amp;avs793821952=291" xr:uid="{BECA8537-03A0-4E66-B3E0-3CF07B2A385F}"/>
    <hyperlink ref="D696" r:id="rId179" display="https://reg.mju.ac.th/registrar/class_info_2.asp?backto=home&amp;option=0&amp;courseid=12498&amp;acadyear=2567&amp;semester=1&amp;avs793821952=292" xr:uid="{0C4D98BD-9EF7-4FDF-BC0A-23CDF483C71F}"/>
    <hyperlink ref="D698" r:id="rId180" display="https://reg.mju.ac.th/registrar/class_info_2.asp?backto=home&amp;option=0&amp;courseid=12499&amp;acadyear=2567&amp;semester=1&amp;avs793821952=293" xr:uid="{F69503C8-09E2-4A83-A069-4D985C3FE260}"/>
    <hyperlink ref="D700" r:id="rId181" display="https://reg.mju.ac.th/registrar/class_info_2.asp?backto=home&amp;option=0&amp;courseid=8893896&amp;acadyear=2567&amp;semester=1&amp;avs793821952=294" xr:uid="{C7297843-9EE8-4414-A93A-94CAC241644D}"/>
    <hyperlink ref="D702" r:id="rId182" display="https://reg.mju.ac.th/registrar/class_info_2.asp?backto=home&amp;option=0&amp;courseid=8893896&amp;acadyear=2567&amp;semester=1&amp;avs793821952=295" xr:uid="{7BAE75EB-2034-43AE-81E1-D6BDDA73A005}"/>
    <hyperlink ref="D705" r:id="rId183" display="https://reg.mju.ac.th/registrar/class_info_2.asp?backto=home&amp;option=0&amp;courseid=8890308&amp;acadyear=2567&amp;semester=1&amp;avs793821952=296" xr:uid="{77C5B9BC-90B4-42C7-ACE6-D852039516EF}"/>
    <hyperlink ref="D707" r:id="rId184" display="https://reg.mju.ac.th/registrar/class_info_2.asp?backto=home&amp;option=0&amp;courseid=17411&amp;acadyear=2567&amp;semester=1&amp;avs793821952=297" xr:uid="{7BDBC281-1295-470F-9675-CBAAB5CAF2CF}"/>
    <hyperlink ref="D710" r:id="rId185" display="https://reg.mju.ac.th/registrar/class_info_2.asp?backto=home&amp;option=0&amp;courseid=8890309&amp;acadyear=2567&amp;semester=1&amp;avs793821952=298" xr:uid="{49CBDE5D-4306-430F-91F3-159C6B1DAEC1}"/>
    <hyperlink ref="D712" r:id="rId186" display="https://reg.mju.ac.th/registrar/class_info_2.asp?backto=home&amp;option=0&amp;courseid=17470&amp;acadyear=2567&amp;semester=1&amp;avs793821952=299" xr:uid="{CE4C2E5A-C500-4710-8D7E-B8BE6EB87078}"/>
    <hyperlink ref="D714" r:id="rId187" display="https://reg.mju.ac.th/registrar/class_info_2.asp?backto=home&amp;option=0&amp;courseid=8890311&amp;acadyear=2567&amp;semester=1&amp;avs793821952=300" xr:uid="{2207454F-F06D-40D0-BCCA-44FC20398291}"/>
    <hyperlink ref="D717" r:id="rId188" display="https://reg.mju.ac.th/registrar/class_info_2.asp?backto=home&amp;option=0&amp;courseid=8889692&amp;acadyear=2567&amp;semester=1&amp;avs793821952=301" xr:uid="{692F7559-77DE-49BF-8DD7-C888A51855C5}"/>
    <hyperlink ref="D719" r:id="rId189" display="https://reg.mju.ac.th/registrar/class_info_2.asp?backto=home&amp;option=0&amp;courseid=8895565&amp;acadyear=2567&amp;semester=1&amp;avs793821952=302" xr:uid="{A1146E3B-A63B-4E8B-83DA-8C995AFCFFF7}"/>
    <hyperlink ref="D721" r:id="rId190" display="https://reg.mju.ac.th/registrar/class_info_2.asp?backto=home&amp;option=0&amp;courseid=8890315&amp;acadyear=2567&amp;semester=1&amp;avs793821952=303" xr:uid="{3A4A3C9B-48D4-4120-9C2D-091C71E6C9F0}"/>
    <hyperlink ref="D724" r:id="rId191" display="https://reg.mju.ac.th/registrar/class_info_2.asp?backto=home&amp;option=0&amp;courseid=8890316&amp;acadyear=2567&amp;semester=1&amp;avs793821952=304" xr:uid="{0C8AC9D1-C879-4105-997A-4DD67E5A5093}"/>
    <hyperlink ref="D726" r:id="rId192" display="https://reg.mju.ac.th/registrar/class_info_2.asp?backto=home&amp;option=0&amp;courseid=8893913&amp;acadyear=2567&amp;semester=1&amp;avs793821952=305" xr:uid="{71736AE8-FF6A-44E4-91A6-ED388FBAFD8D}"/>
    <hyperlink ref="D729" r:id="rId193" display="https://reg.mju.ac.th/registrar/class_info_2.asp?backto=home&amp;option=0&amp;courseid=8893914&amp;acadyear=2567&amp;semester=1&amp;avs793821952=306" xr:uid="{BF9D0D1D-0EFE-4077-8F2B-C41C716FD004}"/>
    <hyperlink ref="D731" r:id="rId194" display="https://reg.mju.ac.th/registrar/class_info_2.asp?backto=home&amp;option=0&amp;courseid=8893914&amp;acadyear=2567&amp;semester=1&amp;avs793821952=307" xr:uid="{F22D63E9-D69F-42C1-AF0A-B8E1B940A017}"/>
    <hyperlink ref="D733" r:id="rId195" display="https://reg.mju.ac.th/registrar/class_info_2.asp?backto=home&amp;option=0&amp;courseid=8893956&amp;acadyear=2567&amp;semester=1&amp;avs793821952=308" xr:uid="{9C3655FE-C62A-4185-B54D-432FAD277E2C}"/>
    <hyperlink ref="D735" r:id="rId196" display="https://reg.mju.ac.th/registrar/class_info_2.asp?backto=home&amp;option=0&amp;courseid=8893934&amp;acadyear=2567&amp;semester=1&amp;avs793821952=309" xr:uid="{3CE255E1-CAE6-4526-BE63-BBE26DAC9460}"/>
    <hyperlink ref="D738" r:id="rId197" display="https://reg.mju.ac.th/registrar/class_info_2.asp?backto=home&amp;option=0&amp;courseid=8893935&amp;acadyear=2567&amp;semester=1&amp;avs793821952=310" xr:uid="{4F7A9F54-9357-4869-8874-885D853F8FFD}"/>
    <hyperlink ref="D740" r:id="rId198" display="https://reg.mju.ac.th/registrar/class_info_2.asp?backto=home&amp;option=0&amp;courseid=8895358&amp;acadyear=2567&amp;semester=1&amp;avs793821952=311" xr:uid="{B3610148-A6E8-4091-9F3A-EB6A01E4B75A}"/>
    <hyperlink ref="D742" r:id="rId199" display="https://reg.mju.ac.th/registrar/class_info_2.asp?backto=home&amp;option=0&amp;courseid=8891300&amp;acadyear=2567&amp;semester=1&amp;avs793821952=312" xr:uid="{9CAE358A-F531-4B6F-821C-CEDBDF057055}"/>
    <hyperlink ref="D744" r:id="rId200" display="https://reg.mju.ac.th/registrar/class_info_2.asp?backto=home&amp;option=0&amp;courseid=8893884&amp;acadyear=2567&amp;semester=1&amp;avs793821952=313" xr:uid="{FE007F78-9D62-4EC5-A6D2-C714924F2473}"/>
    <hyperlink ref="D746" r:id="rId201" display="https://reg.mju.ac.th/registrar/class_info_2.asp?backto=home&amp;option=0&amp;courseid=8893884&amp;acadyear=2567&amp;semester=1&amp;avs793821952=314" xr:uid="{F3664A11-A278-415E-83FC-EA2F63D565B2}"/>
    <hyperlink ref="D748" r:id="rId202" display="https://reg.mju.ac.th/registrar/class_info_2.asp?backto=home&amp;option=0&amp;courseid=8893884&amp;acadyear=2567&amp;semester=1&amp;avs793821952=315" xr:uid="{59AC3F06-6E67-4C03-913D-762FCE4EED4A}"/>
    <hyperlink ref="D765" r:id="rId203" display="https://reg.mju.ac.th/registrar/class_info_2.asp?backto=home&amp;option=0&amp;courseid=8895629&amp;acadyear=2567&amp;semester=2&amp;avs1007185455=6" xr:uid="{2A487D9C-6B03-4932-85D1-78205EC4E315}"/>
    <hyperlink ref="D777" r:id="rId204" display="https://reg.mju.ac.th/registrar/class_info_2.asp?backto=home&amp;option=0&amp;courseid=8895629&amp;acadyear=2567&amp;semester=2&amp;avs1007185455=7" xr:uid="{658A8400-22A5-43FB-947D-26DC0F6DDCA1}"/>
    <hyperlink ref="D800" r:id="rId205" display="https://reg.mju.ac.th/registrar/class_info_2.asp?backto=home&amp;option=0&amp;courseid=8896177&amp;acadyear=2567&amp;semester=2&amp;avs1007185455=8" xr:uid="{7B59D126-A201-4544-AF29-B361270324FF}"/>
    <hyperlink ref="D802" r:id="rId206" display="https://reg.mju.ac.th/registrar/class_info_2.asp?backto=home&amp;option=0&amp;courseid=8896178&amp;acadyear=2567&amp;semester=2&amp;avs1007185455=9" xr:uid="{E020ADFD-B10D-4148-BA17-3DA23911BD8B}"/>
    <hyperlink ref="D804" r:id="rId207" display="https://reg.mju.ac.th/registrar/class_info_2.asp?backto=home&amp;option=0&amp;courseid=8896185&amp;acadyear=2567&amp;semester=2&amp;avs1007185455=10" xr:uid="{D348707C-B91E-4C15-93C8-A49317C7F04E}"/>
    <hyperlink ref="D807" r:id="rId208" display="https://reg.mju.ac.th/registrar/class_info_2.asp?backto=home&amp;option=0&amp;courseid=8896185&amp;acadyear=2567&amp;semester=2&amp;avs1007185455=11" xr:uid="{9567B694-79AA-4624-9B56-0F6F8552B660}"/>
    <hyperlink ref="D810" r:id="rId209" display="https://reg.mju.ac.th/registrar/class_info_2.asp?backto=home&amp;option=0&amp;courseid=8896188&amp;acadyear=2567&amp;semester=2&amp;avs1007185455=12" xr:uid="{F1624D59-4AD3-4CB9-9488-99C0C2D3C4C6}"/>
    <hyperlink ref="D812" r:id="rId210" display="https://reg.mju.ac.th/registrar/class_info_2.asp?backto=home&amp;option=0&amp;courseid=8896191&amp;acadyear=2567&amp;semester=2&amp;avs1007185455=13" xr:uid="{FDAF14D2-DE58-40E0-A8D2-A5B6D29804D6}"/>
    <hyperlink ref="D814" r:id="rId211" display="https://reg.mju.ac.th/registrar/class_info_2.asp?backto=home&amp;option=0&amp;courseid=8896192&amp;acadyear=2567&amp;semester=2&amp;avs1007185455=14" xr:uid="{D240A712-811E-49FB-9919-76ABFB15A164}"/>
    <hyperlink ref="D816" r:id="rId212" display="https://reg.mju.ac.th/registrar/class_info_2.asp?backto=home&amp;option=0&amp;courseid=8896193&amp;acadyear=2567&amp;semester=2&amp;avs1007185455=15" xr:uid="{B5BA715B-F334-4BC7-81C3-B5A7BACA7761}"/>
    <hyperlink ref="D818" r:id="rId213" display="https://reg.mju.ac.th/registrar/class_info_2.asp?backto=home&amp;option=0&amp;courseid=8896195&amp;acadyear=2567&amp;semester=2&amp;avs1007185455=16" xr:uid="{958E9491-D82D-4A0C-8909-95BAA976F7BE}"/>
    <hyperlink ref="D823" r:id="rId214" display="https://reg.mju.ac.th/registrar/class_info_2.asp?backto=home&amp;option=0&amp;courseid=8896036&amp;acadyear=2567&amp;semester=2&amp;avs1007185455=17" xr:uid="{6685A0D3-FDDC-478D-A5C3-27499A324FFE}"/>
    <hyperlink ref="D833" r:id="rId215" display="https://reg.mju.ac.th/registrar/class_info_2.asp?backto=home&amp;option=0&amp;courseid=8896039&amp;acadyear=2567&amp;semester=2&amp;avs1007185455=18" xr:uid="{9C0808BF-EFBC-4341-A919-F3D1428FD2B2}"/>
    <hyperlink ref="D835" r:id="rId216" display="https://reg.mju.ac.th/registrar/class_info_2.asp?backto=home&amp;option=0&amp;courseid=8896675&amp;acadyear=2567&amp;semester=2&amp;avs1007185455=19" xr:uid="{DB8EFD68-7F8D-45FA-B02C-98BBE742E87E}"/>
    <hyperlink ref="D839" r:id="rId217" display="https://reg.mju.ac.th/registrar/class_info_2.asp?backto=home&amp;option=0&amp;courseid=8896678&amp;acadyear=2567&amp;semester=2&amp;avs1007185455=20" xr:uid="{5CB01FCC-8C4D-4561-A4A2-84E4F28499C9}"/>
    <hyperlink ref="D843" r:id="rId218" display="https://reg.mju.ac.th/registrar/class_info_2.asp?backto=home&amp;option=0&amp;courseid=8896686&amp;acadyear=2567&amp;semester=2&amp;avs1007185455=21" xr:uid="{BE188077-E16C-447B-A5B2-536E5C46F260}"/>
    <hyperlink ref="D845" r:id="rId219" display="https://reg.mju.ac.th/registrar/class_info_2.asp?backto=home&amp;option=0&amp;courseid=8896687&amp;acadyear=2567&amp;semester=2&amp;avs1007185455=22" xr:uid="{07C3270E-FD21-41D4-A86A-1CAFFE40A6BF}"/>
    <hyperlink ref="D848" r:id="rId220" display="https://reg.mju.ac.th/registrar/class_info_2.asp?backto=home&amp;option=0&amp;courseid=8896687&amp;acadyear=2567&amp;semester=2&amp;avs1007185455=23" xr:uid="{CAF495DD-C239-4DE0-AEB5-FD0D0395F9AD}"/>
    <hyperlink ref="D855" r:id="rId221" display="https://reg.mju.ac.th/registrar/class_info_2.asp?backto=home&amp;option=0&amp;courseid=8896687&amp;acadyear=2567&amp;semester=2&amp;avs1007185455=24" xr:uid="{144A79C9-AF39-4933-9190-07D10578E362}"/>
    <hyperlink ref="D858" r:id="rId222" display="https://reg.mju.ac.th/registrar/class_info_2.asp?backto=home&amp;option=0&amp;courseid=8897148&amp;acadyear=2567&amp;semester=2&amp;avs1007185455=25" xr:uid="{14CF2BE6-DE7D-4D89-827F-4E1D6010D265}"/>
    <hyperlink ref="D860" r:id="rId223" display="https://reg.mju.ac.th/registrar/class_info_2.asp?backto=home&amp;option=0&amp;courseid=8896683&amp;acadyear=2567&amp;semester=2&amp;avs1007185455=26" xr:uid="{ADE6820D-043A-4015-8974-5B4882F1088E}"/>
    <hyperlink ref="D863" r:id="rId224" display="https://reg.mju.ac.th/registrar/class_info_2.asp?backto=home&amp;option=0&amp;courseid=8896684&amp;acadyear=2567&amp;semester=2&amp;avs1007185455=27" xr:uid="{A10743AB-4349-4588-B68E-BA6B9443F487}"/>
    <hyperlink ref="D865" r:id="rId225" display="https://reg.mju.ac.th/registrar/class_info_2.asp?backto=home&amp;option=0&amp;courseid=8896697&amp;acadyear=2567&amp;semester=2&amp;avs1007185455=28" xr:uid="{3BEBC5AC-AA6C-460D-8CAA-826ED8FE7FE1}"/>
    <hyperlink ref="D867" r:id="rId226" display="https://reg.mju.ac.th/registrar/class_info_2.asp?backto=home&amp;option=0&amp;courseid=8896698&amp;acadyear=2567&amp;semester=2&amp;avs1007185455=29" xr:uid="{27567E92-B177-4AD3-B830-1BF24350D085}"/>
    <hyperlink ref="D869" r:id="rId227" display="https://reg.mju.ac.th/registrar/class_info_2.asp?backto=home&amp;option=0&amp;courseid=8896698&amp;acadyear=2567&amp;semester=2&amp;avs1007185455=30" xr:uid="{9FA3E24B-4232-4DAC-8748-3353784158F6}"/>
    <hyperlink ref="D876" r:id="rId228" display="https://reg.mju.ac.th/registrar/class_info_2.asp?backto=home&amp;option=0&amp;courseid=8896698&amp;acadyear=2567&amp;semester=2&amp;avs1007185455=31" xr:uid="{DDDF74EF-EFAE-4173-B1AA-42B9E4CA1387}"/>
    <hyperlink ref="D878" r:id="rId229" display="https://reg.mju.ac.th/registrar/class_info_2.asp?backto=home&amp;option=0&amp;courseid=8896685&amp;acadyear=2567&amp;semester=2&amp;avs1007185455=32" xr:uid="{0941F3AA-0029-4AD5-9545-6EB7F7BD636B}"/>
    <hyperlink ref="D883" r:id="rId230" display="https://reg.mju.ac.th/registrar/class_info_2.asp?backto=home&amp;option=0&amp;courseid=8897087&amp;acadyear=2567&amp;semester=2&amp;avs1007185455=33" xr:uid="{E4E599E1-345B-439C-A25C-9818D74B301D}"/>
    <hyperlink ref="D888" r:id="rId231" display="https://reg.mju.ac.th/registrar/class_info_2.asp?backto=home&amp;option=0&amp;courseid=8897087&amp;acadyear=2567&amp;semester=2&amp;avs1007185455=34" xr:uid="{1908D418-7205-4A7A-AAD2-F9D4198441FE}"/>
    <hyperlink ref="D893" r:id="rId232" display="https://reg.mju.ac.th/registrar/class_info_2.asp?backto=home&amp;option=0&amp;courseid=8896696&amp;acadyear=2567&amp;semester=2&amp;avs1007185455=35" xr:uid="{63DD6D42-ABFF-453E-AB2D-829FC206A540}"/>
    <hyperlink ref="D896" r:id="rId233" display="https://reg.mju.ac.th/registrar/class_info_2.asp?backto=home&amp;option=0&amp;courseid=8896696&amp;acadyear=2567&amp;semester=2&amp;avs1007185455=36" xr:uid="{1EB2507D-660E-404D-A8E0-C5C0BD18ED8F}"/>
    <hyperlink ref="D899" r:id="rId234" display="https://reg.mju.ac.th/registrar/class_info_2.asp?backto=home&amp;option=0&amp;courseid=8897141&amp;acadyear=2567&amp;semester=2&amp;avs1007185455=37" xr:uid="{E5A052C8-6365-4B4A-848B-51D5CA8EAB3B}"/>
    <hyperlink ref="D901" r:id="rId235" display="https://reg.mju.ac.th/registrar/class_info_2.asp?backto=home&amp;option=0&amp;courseid=8897142&amp;acadyear=2567&amp;semester=2&amp;avs1007185455=38" xr:uid="{4A9D18DC-07C5-45DE-A15B-2AF4DC2DFF07}"/>
    <hyperlink ref="D904" r:id="rId236" display="https://reg.mju.ac.th/registrar/class_info_2.asp?backto=home&amp;option=0&amp;courseid=8896700&amp;acadyear=2567&amp;semester=2&amp;avs1007185455=39" xr:uid="{AAC29D3E-9C5F-4B2A-868C-685F01D9B4C1}"/>
    <hyperlink ref="D908" r:id="rId237" display="https://reg.mju.ac.th/registrar/class_info_2.asp?backto=home&amp;option=0&amp;courseid=8897097&amp;acadyear=2567&amp;semester=2&amp;avs1007185455=40" xr:uid="{E95CDEAB-968B-48D5-8C80-8DB76607E139}"/>
    <hyperlink ref="D910" r:id="rId238" display="https://reg.mju.ac.th/registrar/class_info_2.asp?backto=home&amp;option=0&amp;courseid=8897115&amp;acadyear=2567&amp;semester=2&amp;avs1007185455=41" xr:uid="{35514F12-4262-49B8-8D21-4484C808CAF2}"/>
    <hyperlink ref="D912" r:id="rId239" display="https://reg.mju.ac.th/registrar/class_info_2.asp?backto=home&amp;option=0&amp;courseid=8897085&amp;acadyear=2567&amp;semester=2&amp;avs1007185455=42" xr:uid="{02C0B15A-A067-4DDB-9128-8258A46E9CC1}"/>
    <hyperlink ref="D914" r:id="rId240" display="https://reg.mju.ac.th/registrar/class_info_2.asp?backto=home&amp;option=0&amp;courseid=8897130&amp;acadyear=2567&amp;semester=2&amp;avs1007185455=43" xr:uid="{F6054074-7BAD-4BAC-9B3D-C15CCF7CC23A}"/>
    <hyperlink ref="D916" r:id="rId241" display="https://reg.mju.ac.th/registrar/class_info_2.asp?backto=home&amp;option=0&amp;courseid=8896701&amp;acadyear=2567&amp;semester=2&amp;avs1007185455=44" xr:uid="{DED0EC87-A1B7-4FB4-8599-BF4E67C7F3AF}"/>
    <hyperlink ref="D923" r:id="rId242" display="https://reg.mju.ac.th/registrar/class_info_2.asp?backto=home&amp;option=0&amp;courseid=8897150&amp;acadyear=2567&amp;semester=2&amp;avs1007185455=45" xr:uid="{24233FD6-33E2-4C26-9CFF-8D7F72A73F92}"/>
    <hyperlink ref="D926" r:id="rId243" display="https://reg.mju.ac.th/registrar/class_info_2.asp?backto=home&amp;option=0&amp;courseid=8897151&amp;acadyear=2567&amp;semester=2&amp;avs1007185455=46" xr:uid="{CECA8CF5-06A3-4C0C-831A-2F6BAE667124}"/>
    <hyperlink ref="D930" r:id="rId244" display="https://reg.mju.ac.th/registrar/class_info_2.asp?backto=home&amp;option=0&amp;courseid=8897090&amp;acadyear=2567&amp;semester=2&amp;avs1007185455=47" xr:uid="{464590A9-0659-4850-AF03-4D043CBE71EA}"/>
    <hyperlink ref="D932" r:id="rId245" display="https://reg.mju.ac.th/registrar/class_info_2.asp?backto=home&amp;option=0&amp;courseid=8898953&amp;acadyear=2567&amp;semester=2&amp;avs1007185455=48" xr:uid="{18191777-0492-4596-969B-6D6859C228F2}"/>
    <hyperlink ref="D934" r:id="rId246" display="https://reg.mju.ac.th/registrar/class_info_2.asp?backto=home&amp;option=0&amp;courseid=8896702&amp;acadyear=2567&amp;semester=2&amp;avs1007185455=49" xr:uid="{AAE61837-88DB-42CB-AD49-3EA6FAFE3248}"/>
    <hyperlink ref="D936" r:id="rId247" display="https://reg.mju.ac.th/registrar/class_info_2.asp?backto=home&amp;option=0&amp;courseid=8897093&amp;acadyear=2567&amp;semester=2&amp;avs1007185455=50" xr:uid="{4D6883BD-647B-4045-B2CC-6DAC62D8AAC0}"/>
    <hyperlink ref="D939" r:id="rId248" display="https://reg.mju.ac.th/registrar/class_info_2.asp?backto=home&amp;option=0&amp;courseid=8897094&amp;acadyear=2567&amp;semester=2&amp;avs1007185455=51" xr:uid="{EAE68BDE-627E-40A6-9310-CCF277880E28}"/>
    <hyperlink ref="D941" r:id="rId249" display="https://reg.mju.ac.th/registrar/class_info_2.asp?backto=home&amp;option=0&amp;courseid=8897145&amp;acadyear=2567&amp;semester=2&amp;avs1007185455=52" xr:uid="{7E4DB909-CCEC-406F-891A-24E8E5EB4877}"/>
    <hyperlink ref="D943" r:id="rId250" display="https://reg.mju.ac.th/registrar/class_info_2.asp?backto=home&amp;option=0&amp;courseid=8898092&amp;acadyear=2567&amp;semester=2&amp;avs1007185455=53" xr:uid="{AC23C0F1-ACF0-4294-8F43-7394F798857B}"/>
    <hyperlink ref="D945" r:id="rId251" display="https://reg.mju.ac.th/registrar/class_info_2.asp?backto=home&amp;option=0&amp;courseid=8898096&amp;acadyear=2567&amp;semester=2&amp;avs1007185455=54" xr:uid="{F63233AE-5700-41D3-92C2-6B99F301A421}"/>
    <hyperlink ref="D948" r:id="rId252" display="https://reg.mju.ac.th/registrar/class_info_2.asp?backto=home&amp;option=0&amp;courseid=8898097&amp;acadyear=2567&amp;semester=2&amp;avs1007185455=55" xr:uid="{7ECB7D5D-914F-4A1E-A636-B26ED46D5DC4}"/>
    <hyperlink ref="D950" r:id="rId253" display="https://reg.mju.ac.th/registrar/class_info_2.asp?backto=home&amp;option=0&amp;courseid=8898097&amp;acadyear=2567&amp;semester=2&amp;avs1007185455=56" xr:uid="{8C7CB4E0-C30A-4A6C-8C76-0E7D9E4F8AF3}"/>
    <hyperlink ref="D952" r:id="rId254" display="https://reg.mju.ac.th/registrar/class_info_2.asp?backto=home&amp;option=0&amp;courseid=8898954&amp;acadyear=2567&amp;semester=2&amp;avs1007185455=57" xr:uid="{03FB674F-E268-42FF-86B6-B43993C4E9C4}"/>
    <hyperlink ref="D955" r:id="rId255" display="https://reg.mju.ac.th/registrar/class_info_2.asp?backto=home&amp;option=0&amp;courseid=8898955&amp;acadyear=2567&amp;semester=2&amp;avs1007185455=58" xr:uid="{7F275EA1-EB8C-4BC4-BFCE-91FFC426C308}"/>
    <hyperlink ref="D958" r:id="rId256" display="https://reg.mju.ac.th/registrar/class_info_2.asp?backto=home&amp;option=0&amp;courseid=8898098&amp;acadyear=2567&amp;semester=2&amp;avs1007185455=59" xr:uid="{D595FF08-3818-4CD5-8712-967A8E132063}"/>
    <hyperlink ref="D960" r:id="rId257" display="https://reg.mju.ac.th/registrar/class_info_2.asp?backto=home&amp;option=0&amp;courseid=8898098&amp;acadyear=2567&amp;semester=2&amp;avs1007185455=60" xr:uid="{22B131AC-0EED-468F-A2C4-7D5A11D86A74}"/>
    <hyperlink ref="D962" r:id="rId258" display="https://reg.mju.ac.th/registrar/class_info_2.asp?backto=home&amp;option=0&amp;courseid=8898968&amp;acadyear=2567&amp;semester=2&amp;avs1007185455=61" xr:uid="{1A35947C-42F4-4B4F-B9B8-C0CF5B03C587}"/>
    <hyperlink ref="D964" r:id="rId259" display="https://reg.mju.ac.th/registrar/class_info_2.asp?backto=home&amp;option=0&amp;courseid=8898959&amp;acadyear=2567&amp;semester=2&amp;avs1007185455=62" xr:uid="{1E90A62D-BF59-4F17-80EE-F74CFEF10849}"/>
    <hyperlink ref="D966" r:id="rId260" display="https://reg.mju.ac.th/registrar/class_info_2.asp?backto=home&amp;option=0&amp;courseid=8898430&amp;acadyear=2567&amp;semester=2&amp;avs1007185455=63" xr:uid="{F1AF6831-D246-48E1-9255-54368200C232}"/>
    <hyperlink ref="D968" r:id="rId261" display="https://reg.mju.ac.th/registrar/class_info_2.asp?backto=home&amp;option=0&amp;courseid=8898965&amp;acadyear=2567&amp;semester=2&amp;avs1007185455=64" xr:uid="{59FF2998-FE4E-42FE-9378-BCCAC817A21A}"/>
    <hyperlink ref="D970" r:id="rId262" display="https://reg.mju.ac.th/registrar/class_info_2.asp?backto=home&amp;option=0&amp;courseid=8898969&amp;acadyear=2567&amp;semester=2&amp;avs1007185455=65" xr:uid="{0F590106-5FD0-4E6F-99E6-E0B890D93EE1}"/>
    <hyperlink ref="D972" r:id="rId263" display="https://reg.mju.ac.th/registrar/class_info_2.asp?backto=home&amp;option=0&amp;courseid=8896026&amp;acadyear=2567&amp;semester=2&amp;avs1007185455=66" xr:uid="{286A79DC-B637-4248-877E-C2898AFCE86A}"/>
    <hyperlink ref="D975" r:id="rId264" display="https://reg.mju.ac.th/registrar/class_info_2.asp?backto=home&amp;option=0&amp;courseid=8896026&amp;acadyear=2567&amp;semester=2&amp;avs1007185455=67" xr:uid="{F705771C-3448-4E9B-9689-BE3AA8E2FFDF}"/>
    <hyperlink ref="D978" r:id="rId265" display="https://reg.mju.ac.th/registrar/class_info_2.asp?backto=home&amp;option=0&amp;courseid=8896025&amp;acadyear=2567&amp;semester=2&amp;avs1007185455=68" xr:uid="{C70D558E-23FE-48C0-9CF8-0467DE197D78}"/>
    <hyperlink ref="D983" r:id="rId266" display="https://reg.mju.ac.th/registrar/class_info_2.asp?backto=home&amp;option=0&amp;courseid=8896028&amp;acadyear=2567&amp;semester=2&amp;avs1007185455=69" xr:uid="{1ED98F27-0BE2-49DA-BB60-6030C272E1B1}"/>
    <hyperlink ref="D985" r:id="rId267" display="https://reg.mju.ac.th/registrar/class_info_2.asp?backto=home&amp;option=0&amp;courseid=8896028&amp;acadyear=2567&amp;semester=2&amp;avs1007185455=70" xr:uid="{82ADD198-F86E-4D18-B6D0-C1FC1720B5D9}"/>
    <hyperlink ref="D988" r:id="rId268" display="https://reg.mju.ac.th/registrar/class_info_2.asp?backto=home&amp;option=0&amp;courseid=8896028&amp;acadyear=2567&amp;semester=2&amp;avs1007185455=71" xr:uid="{30F51A8C-A2E2-4DDF-B191-4083098F18C2}"/>
    <hyperlink ref="D990" r:id="rId269" display="https://reg.mju.ac.th/registrar/class_info_2.asp?backto=home&amp;option=0&amp;courseid=8896028&amp;acadyear=2567&amp;semester=2&amp;avs1007185455=72" xr:uid="{A615BF51-AE7A-4D65-B50F-5E04F6C943E2}"/>
    <hyperlink ref="D992" r:id="rId270" display="https://reg.mju.ac.th/registrar/class_info_2.asp?backto=home&amp;option=0&amp;courseid=8896028&amp;acadyear=2567&amp;semester=2&amp;avs1007185455=73" xr:uid="{F2D3F6DC-D1E4-47C0-A64D-6607B04B642C}"/>
    <hyperlink ref="D995" r:id="rId271" display="https://reg.mju.ac.th/registrar/class_info_2.asp?backto=home&amp;option=0&amp;courseid=8896028&amp;acadyear=2567&amp;semester=2&amp;avs1007185455=74" xr:uid="{DBA9E3A5-6123-49B1-A75A-7559F5F44673}"/>
    <hyperlink ref="D998" r:id="rId272" display="https://reg.mju.ac.th/registrar/class_info_2.asp?backto=home&amp;option=0&amp;courseid=8896030&amp;acadyear=2567&amp;semester=2&amp;avs1007185455=75" xr:uid="{D8C894B8-23DE-462A-9DCE-22ED7615A93B}"/>
    <hyperlink ref="D1003" r:id="rId273" display="https://reg.mju.ac.th/registrar/class_info_2.asp?backto=home&amp;option=0&amp;courseid=8896030&amp;acadyear=2567&amp;semester=2&amp;avs1007185455=76" xr:uid="{7458E9DE-FC01-4FB3-A669-E491F6446E68}"/>
    <hyperlink ref="D1008" r:id="rId274" display="https://reg.mju.ac.th/registrar/class_info_2.asp?backto=home&amp;option=0&amp;courseid=8896030&amp;acadyear=2567&amp;semester=2&amp;avs1007185455=77" xr:uid="{A8BDFC96-B2D6-4F2C-9C9E-77A6C85EA355}"/>
    <hyperlink ref="D1013" r:id="rId275" display="https://reg.mju.ac.th/registrar/class_info_2.asp?backto=home&amp;option=0&amp;courseid=8896030&amp;acadyear=2567&amp;semester=2&amp;avs1007185455=78" xr:uid="{FCFD9298-8912-4E95-B9D7-F04A04E3556B}"/>
    <hyperlink ref="D1018" r:id="rId276" display="https://reg.mju.ac.th/registrar/class_info_2.asp?backto=home&amp;option=0&amp;courseid=8896030&amp;acadyear=2567&amp;semester=2&amp;avs1007185455=79" xr:uid="{8ACAA51C-69C4-472F-BD73-27DB678FC885}"/>
    <hyperlink ref="D1023" r:id="rId277" display="https://reg.mju.ac.th/registrar/class_info_2.asp?backto=home&amp;option=0&amp;courseid=8896031&amp;acadyear=2567&amp;semester=2&amp;avs1007185455=80" xr:uid="{D29F8E08-FFD7-47EC-ADB4-6867005CDD6E}"/>
    <hyperlink ref="D1032" r:id="rId278" display="https://reg.mju.ac.th/registrar/class_info_2.asp?backto=home&amp;option=0&amp;courseid=8896031&amp;acadyear=2567&amp;semester=2&amp;avs1007185455=81" xr:uid="{2DC59CC0-1247-4FC8-85A1-7FE7B0590D44}"/>
    <hyperlink ref="D1041" r:id="rId279" display="https://reg.mju.ac.th/registrar/class_info_2.asp?backto=home&amp;option=0&amp;courseid=8896031&amp;acadyear=2567&amp;semester=2&amp;avs1007185455=82" xr:uid="{2A474ADE-1352-44F4-96ED-E27040AF2784}"/>
    <hyperlink ref="D1050" r:id="rId280" display="https://reg.mju.ac.th/registrar/class_info_2.asp?backto=home&amp;option=0&amp;courseid=8896031&amp;acadyear=2567&amp;semester=2&amp;avs1007185455=83" xr:uid="{04F41D8D-6F4D-48EC-8DE5-5A9E1D59FBB7}"/>
    <hyperlink ref="D1059" r:id="rId281" display="https://reg.mju.ac.th/registrar/class_info_2.asp?backto=home&amp;option=0&amp;courseid=8896031&amp;acadyear=2567&amp;semester=2&amp;avs1007185455=84" xr:uid="{11B7CD86-6EAD-41C4-AE3B-581C5C6C916A}"/>
    <hyperlink ref="D1068" r:id="rId282" display="https://reg.mju.ac.th/registrar/class_info_2.asp?backto=home&amp;option=0&amp;courseid=8896032&amp;acadyear=2567&amp;semester=2&amp;avs1007185455=85" xr:uid="{3A6C2094-3C05-4CC5-B6BA-F4C5AD43D76E}"/>
    <hyperlink ref="D1070" r:id="rId283" display="https://reg.mju.ac.th/registrar/class_info_2.asp?backto=home&amp;option=0&amp;courseid=8896032&amp;acadyear=2567&amp;semester=2&amp;avs1007185455=86" xr:uid="{F6B06E65-E149-43EE-8DDE-1E5DEBC4074C}"/>
    <hyperlink ref="D1072" r:id="rId284" display="https://reg.mju.ac.th/registrar/class_info_2.asp?backto=home&amp;option=0&amp;courseid=8896033&amp;acadyear=2567&amp;semester=2&amp;avs1007185455=87" xr:uid="{760DB8AF-AB34-4BCA-BAF3-D2B1772216B6}"/>
    <hyperlink ref="D1079" r:id="rId285" display="https://reg.mju.ac.th/registrar/class_info_2.asp?backto=home&amp;option=0&amp;courseid=8896035&amp;acadyear=2567&amp;semester=2&amp;avs1007185455=88" xr:uid="{DEFB5C73-E331-43F9-A730-0F0D7FC5C54C}"/>
    <hyperlink ref="D1081" r:id="rId286" display="https://reg.mju.ac.th/registrar/class_info_2.asp?backto=home&amp;option=0&amp;courseid=8896035&amp;acadyear=2567&amp;semester=2&amp;avs1007185455=89" xr:uid="{44E70DDE-B0E8-441F-B477-183A10B746BF}"/>
    <hyperlink ref="D1083" r:id="rId287" display="https://reg.mju.ac.th/registrar/class_info_2.asp?backto=home&amp;option=0&amp;courseid=8898014&amp;acadyear=2567&amp;semester=2&amp;avs1007185455=90" xr:uid="{63C38807-1C7E-401B-BAB3-A5EC9B12F176}"/>
    <hyperlink ref="D1085" r:id="rId288" display="https://reg.mju.ac.th/registrar/class_info_2.asp?backto=home&amp;option=0&amp;courseid=8898014&amp;acadyear=2567&amp;semester=2&amp;avs1007185455=91" xr:uid="{855A8772-A7FC-4DD6-940E-4BC96B185414}"/>
    <hyperlink ref="D1087" r:id="rId289" display="https://reg.mju.ac.th/registrar/class_info_2.asp?backto=home&amp;option=0&amp;courseid=8896041&amp;acadyear=2567&amp;semester=2&amp;avs1007185455=92" xr:uid="{6BA83A0B-AE1B-42CD-AA94-C3D1216D4561}"/>
    <hyperlink ref="D1090" r:id="rId290" display="https://reg.mju.ac.th/registrar/class_info_2.asp?backto=home&amp;option=0&amp;courseid=8896043&amp;acadyear=2567&amp;semester=2&amp;avs1007185455=93" xr:uid="{B3163AF2-C4CD-4DB5-8A27-109A5A4C7B13}"/>
    <hyperlink ref="D1092" r:id="rId291" display="https://reg.mju.ac.th/registrar/class_info_2.asp?backto=home&amp;option=0&amp;courseid=8896044&amp;acadyear=2567&amp;semester=2&amp;avs1007185455=94" xr:uid="{5605F4CE-3262-4E62-BB6B-4B2FF9D620FF}"/>
    <hyperlink ref="D1094" r:id="rId292" display="https://reg.mju.ac.th/registrar/class_info_2.asp?backto=home&amp;option=0&amp;courseid=8896044&amp;acadyear=2567&amp;semester=2&amp;avs1007185455=95" xr:uid="{ED5904C1-DAB6-4A45-B507-1BCDB10247AC}"/>
    <hyperlink ref="D1096" r:id="rId293" display="https://reg.mju.ac.th/registrar/class_info_2.asp?backto=home&amp;option=0&amp;courseid=8896048&amp;acadyear=2567&amp;semester=2&amp;avs1007185455=96" xr:uid="{040B52EA-59A5-434F-B60E-507810689E46}"/>
    <hyperlink ref="D1098" r:id="rId294" display="https://reg.mju.ac.th/registrar/class_info_2.asp?backto=home&amp;option=0&amp;courseid=8896049&amp;acadyear=2567&amp;semester=2&amp;avs1007185455=97" xr:uid="{23342D50-3C42-4D6E-9D88-8C07435CB42E}"/>
    <hyperlink ref="D1100" r:id="rId295" display="https://reg.mju.ac.th/registrar/class_info_2.asp?backto=home&amp;option=0&amp;courseid=8896050&amp;acadyear=2567&amp;semester=2&amp;avs1007185455=98" xr:uid="{CEEE4C39-113A-43F0-8189-89DC9E6A56E1}"/>
    <hyperlink ref="D1102" r:id="rId296" display="https://reg.mju.ac.th/registrar/class_info_2.asp?backto=home&amp;option=0&amp;courseid=8896051&amp;acadyear=2567&amp;semester=2&amp;avs1007185455=99" xr:uid="{833B6B5A-380E-4A98-AE10-1D1911284C85}"/>
    <hyperlink ref="D1104" r:id="rId297" display="https://reg.mju.ac.th/registrar/class_info_2.asp?backto=home&amp;option=0&amp;courseid=8896052&amp;acadyear=2567&amp;semester=2&amp;avs1007185455=100" xr:uid="{4DD975F1-21B5-4274-AE6A-0CDC6A2B473C}"/>
    <hyperlink ref="D1106" r:id="rId298" display="https://reg.mju.ac.th/registrar/class_info_2.asp?backto=home&amp;option=0&amp;courseid=8896053&amp;acadyear=2567&amp;semester=2&amp;avs1007185455=101" xr:uid="{8A9CE1DA-F385-4136-A061-1D1B65C0FC92}"/>
    <hyperlink ref="D1109" r:id="rId299" display="https://reg.mju.ac.th/registrar/class_info_2.asp?backto=home&amp;option=0&amp;courseid=8896057&amp;acadyear=2567&amp;semester=2&amp;avs1007185455=102" xr:uid="{7DE6075C-75C5-4B0D-8DA6-983F1DE317AB}"/>
    <hyperlink ref="D1110" r:id="rId300" display="https://reg.mju.ac.th/registrar/class_info_2.asp?backto=home&amp;option=0&amp;courseid=8896046&amp;acadyear=2567&amp;semester=2&amp;avs1007185455=103" xr:uid="{B510C489-0906-4E51-B2F1-FC90F975EFFB}"/>
    <hyperlink ref="D1112" r:id="rId301" display="https://reg.mju.ac.th/registrar/class_info_2.asp?backto=home&amp;option=0&amp;courseid=8896046&amp;acadyear=2567&amp;semester=2&amp;avs1007185455=104" xr:uid="{38806F96-AE15-418B-A7D2-82DF5BA6F868}"/>
    <hyperlink ref="D1114" r:id="rId302" display="https://reg.mju.ac.th/registrar/class_info_2.asp?backto=home&amp;option=0&amp;courseid=8896046&amp;acadyear=2567&amp;semester=2&amp;avs1007185455=105" xr:uid="{9730CE57-8073-4074-8530-0714BAA2D4AA}"/>
    <hyperlink ref="D1116" r:id="rId303" display="https://reg.mju.ac.th/registrar/class_info_2.asp?backto=home&amp;option=0&amp;courseid=8896046&amp;acadyear=2567&amp;semester=2&amp;avs1007185455=106" xr:uid="{F7BEC755-EC62-4BDA-AA01-2C46962FB834}"/>
    <hyperlink ref="D1118" r:id="rId304" display="https://reg.mju.ac.th/registrar/class_info_2.asp?backto=home&amp;option=0&amp;courseid=8896046&amp;acadyear=2567&amp;semester=2&amp;avs1007185455=107" xr:uid="{6708497A-8C1A-4AEB-861E-C7E2051B11DA}"/>
    <hyperlink ref="D1120" r:id="rId305" display="https://reg.mju.ac.th/registrar/class_info_2.asp?backto=home&amp;option=0&amp;courseid=8896046&amp;acadyear=2567&amp;semester=2&amp;avs1007185455=108" xr:uid="{C6F6830D-3E6A-47A4-A216-6C29A63710B9}"/>
    <hyperlink ref="D1122" r:id="rId306" display="https://reg.mju.ac.th/registrar/class_info_2.asp?backto=home&amp;option=0&amp;courseid=8896058&amp;acadyear=2567&amp;semester=2&amp;avs1007185455=109" xr:uid="{3AFFB4DC-3DF5-4D3F-A84A-4CE857D69EAF}"/>
    <hyperlink ref="D1124" r:id="rId307" display="https://reg.mju.ac.th/registrar/class_info_2.asp?backto=home&amp;option=0&amp;courseid=8896063&amp;acadyear=2567&amp;semester=2&amp;avs1007185455=110" xr:uid="{9EF204AD-FAA6-44F6-957A-957442131D28}"/>
    <hyperlink ref="D1126" r:id="rId308" display="https://reg.mju.ac.th/registrar/class_info_2.asp?backto=home&amp;option=0&amp;courseid=8896064&amp;acadyear=2567&amp;semester=2&amp;avs1007185455=111" xr:uid="{286E181D-EBFF-46AF-8472-771170C021C6}"/>
    <hyperlink ref="D1128" r:id="rId309" display="https://reg.mju.ac.th/registrar/class_info_2.asp?backto=home&amp;option=0&amp;courseid=8896069&amp;acadyear=2567&amp;semester=2&amp;avs1007185455=112" xr:uid="{C1C76E9E-46C5-4993-8DAE-3A161FCA3822}"/>
    <hyperlink ref="D1132" r:id="rId310" display="https://reg.mju.ac.th/registrar/class_info_2.asp?backto=home&amp;option=0&amp;courseid=8896070&amp;acadyear=2567&amp;semester=2&amp;avs1007185455=113" xr:uid="{04AD5E84-609F-4D4B-B6CD-4345CEB8658F}"/>
    <hyperlink ref="D1134" r:id="rId311" display="https://reg.mju.ac.th/registrar/class_info_2.asp?backto=home&amp;option=0&amp;courseid=8896071&amp;acadyear=2567&amp;semester=2&amp;avs1007185455=114" xr:uid="{7A482828-0A7C-458A-81E2-5EB720F9B642}"/>
    <hyperlink ref="D1136" r:id="rId312" display="https://reg.mju.ac.th/registrar/class_info_2.asp?backto=home&amp;option=0&amp;courseid=8896075&amp;acadyear=2567&amp;semester=2&amp;avs1007185455=115" xr:uid="{FF25EB35-34AF-4DED-934A-34019ECF1401}"/>
    <hyperlink ref="D1138" r:id="rId313" display="https://reg.mju.ac.th/registrar/class_info_2.asp?backto=home&amp;option=0&amp;courseid=8896087&amp;acadyear=2567&amp;semester=2&amp;avs1007185455=116" xr:uid="{175E172B-15F1-42A0-A0AF-347B866EADA9}"/>
    <hyperlink ref="D1140" r:id="rId314" display="https://reg.mju.ac.th/registrar/class_info_2.asp?backto=home&amp;option=0&amp;courseid=8896093&amp;acadyear=2567&amp;semester=2&amp;avs1007185455=117" xr:uid="{9EA1871E-B622-42EB-9D88-8C159A95ABAD}"/>
    <hyperlink ref="D1142" r:id="rId315" display="https://reg.mju.ac.th/registrar/class_info_2.asp?backto=home&amp;option=0&amp;courseid=8896094&amp;acadyear=2567&amp;semester=2&amp;avs1007185455=118" xr:uid="{E31D7D9A-2482-4303-AE97-7362822D90D4}"/>
    <hyperlink ref="D1144" r:id="rId316" display="https://reg.mju.ac.th/registrar/class_info_2.asp?backto=home&amp;option=0&amp;courseid=8896096&amp;acadyear=2567&amp;semester=2&amp;avs1007185455=119" xr:uid="{97D91E5C-7B34-41BE-AA26-C67D169C27BB}"/>
    <hyperlink ref="D1146" r:id="rId317" display="https://reg.mju.ac.th/registrar/class_info_2.asp?backto=home&amp;option=0&amp;courseid=8896100&amp;acadyear=2567&amp;semester=2&amp;avs1007185455=120" xr:uid="{6842DBEB-222F-48F7-8923-F8EE790C4535}"/>
    <hyperlink ref="D1148" r:id="rId318" display="https://reg.mju.ac.th/registrar/class_info_2.asp?backto=home&amp;option=0&amp;courseid=8896101&amp;acadyear=2567&amp;semester=2&amp;avs1007185455=121" xr:uid="{1E7C3BA9-671F-4685-817F-A7933BAE0902}"/>
    <hyperlink ref="D1150" r:id="rId319" display="https://reg.mju.ac.th/registrar/class_info_2.asp?backto=home&amp;option=0&amp;courseid=8896105&amp;acadyear=2567&amp;semester=2&amp;avs1007185455=122" xr:uid="{37AC1E07-0120-49AB-B0D7-8DCCC4A915F4}"/>
    <hyperlink ref="D1152" r:id="rId320" display="https://reg.mju.ac.th/registrar/class_info_2.asp?backto=home&amp;option=0&amp;courseid=8896113&amp;acadyear=2567&amp;semester=2&amp;avs1007185455=123" xr:uid="{AFEFCA57-3AC0-4622-9BBE-575F96C172F8}"/>
    <hyperlink ref="D1154" r:id="rId321" display="https://reg.mju.ac.th/registrar/class_info_2.asp?backto=home&amp;option=0&amp;courseid=8896118&amp;acadyear=2567&amp;semester=2&amp;avs1007185455=124" xr:uid="{43F4061E-9FA1-4A33-98DA-875458DE4D5B}"/>
    <hyperlink ref="D1159" r:id="rId322" display="https://reg.mju.ac.th/registrar/class_info_2.asp?backto=home&amp;option=0&amp;courseid=8896118&amp;acadyear=2567&amp;semester=2&amp;avs1007185455=125" xr:uid="{55FA20A9-48E5-417E-A83F-489D7EA46878}"/>
    <hyperlink ref="D1164" r:id="rId323" display="https://reg.mju.ac.th/registrar/class_info_2.asp?backto=home&amp;option=0&amp;courseid=8896119&amp;acadyear=2567&amp;semester=2&amp;avs1007185455=126" xr:uid="{F4C27D03-32AD-4E8D-8B62-443267E2B9DB}"/>
    <hyperlink ref="D1169" r:id="rId324" display="https://reg.mju.ac.th/registrar/class_info_2.asp?backto=home&amp;option=0&amp;courseid=8896119&amp;acadyear=2567&amp;semester=2&amp;avs1007185455=127" xr:uid="{0B355860-2C10-4543-9288-D5265D7614CC}"/>
    <hyperlink ref="D1174" r:id="rId325" display="https://reg.mju.ac.th/registrar/class_info_2.asp?backto=home&amp;option=0&amp;courseid=8896120&amp;acadyear=2567&amp;semester=2&amp;avs1007185455=128" xr:uid="{D5B33424-AC59-4C5E-B749-4681D4AEF1C9}"/>
    <hyperlink ref="D1181" r:id="rId326" display="https://reg.mju.ac.th/registrar/class_info_2.asp?backto=home&amp;option=0&amp;courseid=8896120&amp;acadyear=2567&amp;semester=2&amp;avs1007185455=129" xr:uid="{CF87031B-A252-4D3E-8E33-E51675D6DA5C}"/>
    <hyperlink ref="D1188" r:id="rId327" display="https://reg.mju.ac.th/registrar/class_info_2.asp?backto=home&amp;option=0&amp;courseid=8896121&amp;acadyear=2567&amp;semester=2&amp;avs1007185455=130" xr:uid="{8EC4BA9F-35A3-4A9B-AC3A-C77F80332873}"/>
    <hyperlink ref="D1190" r:id="rId328" display="https://reg.mju.ac.th/registrar/class_info_2.asp?backto=home&amp;option=0&amp;courseid=8896128&amp;acadyear=2567&amp;semester=2&amp;avs1007185455=131" xr:uid="{9AC5028F-F6CB-4605-B870-21A97B7FE8CB}"/>
    <hyperlink ref="D1192" r:id="rId329" display="https://reg.mju.ac.th/registrar/class_info_2.asp?backto=home&amp;option=0&amp;courseid=8896136&amp;acadyear=2567&amp;semester=2&amp;avs1007185455=132" xr:uid="{F54FDD00-88B4-4067-8FE3-9A9B47FB40B9}"/>
    <hyperlink ref="D1194" r:id="rId330" display="https://reg.mju.ac.th/registrar/class_info_2.asp?backto=home&amp;option=0&amp;courseid=8896138&amp;acadyear=2567&amp;semester=2&amp;avs1007185455=133" xr:uid="{2A0111AD-DE9C-4253-984D-E5C91AA5A339}"/>
    <hyperlink ref="D1196" r:id="rId331" display="https://reg.mju.ac.th/registrar/class_info_2.asp?backto=home&amp;option=0&amp;courseid=8896126&amp;acadyear=2567&amp;semester=2&amp;avs1007185455=134" xr:uid="{27DEB8DC-6939-46D5-9013-52AA572AC759}"/>
    <hyperlink ref="D1198" r:id="rId332" display="https://reg.mju.ac.th/registrar/class_info_2.asp?backto=home&amp;option=0&amp;courseid=8896132&amp;acadyear=2567&amp;semester=2&amp;avs1007185455=135" xr:uid="{06BAA939-989D-4119-BC63-86D9AE7D83CC}"/>
    <hyperlink ref="D1200" r:id="rId333" display="https://reg.mju.ac.th/registrar/class_info_2.asp?backto=home&amp;option=0&amp;courseid=8896147&amp;acadyear=2567&amp;semester=2&amp;avs1007185455=136" xr:uid="{81429C15-7239-4221-B6C6-91AD64040A5C}"/>
    <hyperlink ref="D1202" r:id="rId334" display="https://reg.mju.ac.th/registrar/class_info_2.asp?backto=home&amp;option=0&amp;courseid=8896149&amp;acadyear=2567&amp;semester=2&amp;avs1007185455=137" xr:uid="{EC5B90FF-FDDE-41CD-A24D-F24265449BB9}"/>
    <hyperlink ref="D1204" r:id="rId335" display="https://reg.mju.ac.th/registrar/class_info_2.asp?backto=home&amp;option=0&amp;courseid=8896150&amp;acadyear=2567&amp;semester=2&amp;avs1007185455=138" xr:uid="{22A4621E-C207-4263-A0A9-CD56B5D68E3A}"/>
    <hyperlink ref="D1206" r:id="rId336" display="https://reg.mju.ac.th/registrar/class_info_2.asp?backto=home&amp;option=0&amp;courseid=8896152&amp;acadyear=2567&amp;semester=2&amp;avs1007185455=139" xr:uid="{FF3BFC83-1068-452E-8BE1-3237A2462346}"/>
    <hyperlink ref="D1209" r:id="rId337" display="https://reg.mju.ac.th/registrar/class_info_2.asp?backto=home&amp;option=0&amp;courseid=8896156&amp;acadyear=2567&amp;semester=2&amp;avs1007185455=140" xr:uid="{99F1EC60-3DE0-4FE9-A5E0-5DDF47B6C537}"/>
    <hyperlink ref="D1212" r:id="rId338" display="https://reg.mju.ac.th/registrar/class_info_2.asp?backto=home&amp;option=0&amp;courseid=8896160&amp;acadyear=2567&amp;semester=2&amp;avs1007185455=141" xr:uid="{9166CF51-F318-421D-95D0-89578EAE4195}"/>
    <hyperlink ref="D1214" r:id="rId339" display="https://reg.mju.ac.th/registrar/class_info_2.asp?backto=home&amp;option=0&amp;courseid=8896160&amp;acadyear=2567&amp;semester=2&amp;avs1007185455=142" xr:uid="{532D25D1-FC27-42C7-B322-820295E6AB6F}"/>
    <hyperlink ref="D1216" r:id="rId340" display="https://reg.mju.ac.th/registrar/class_info_2.asp?backto=home&amp;option=0&amp;courseid=8896162&amp;acadyear=2567&amp;semester=2&amp;avs1007185455=143" xr:uid="{C16329DF-3ECD-45D5-B005-6F4061E74C8E}"/>
    <hyperlink ref="D1218" r:id="rId341" display="https://reg.mju.ac.th/registrar/class_info_2.asp?backto=home&amp;option=0&amp;courseid=8896163&amp;acadyear=2567&amp;semester=2&amp;avs1007185455=144" xr:uid="{C12DBDD6-35FE-474D-830A-0BB74C5A2A54}"/>
    <hyperlink ref="D1220" r:id="rId342" display="https://reg.mju.ac.th/registrar/class_info_2.asp?backto=home&amp;option=0&amp;courseid=8896169&amp;acadyear=2567&amp;semester=2&amp;avs1007185455=145" xr:uid="{72232097-0BDE-47DE-9741-09EDA6C5A4B6}"/>
    <hyperlink ref="D1223" r:id="rId343" display="https://reg.mju.ac.th/registrar/class_info_2.asp?backto=home&amp;option=0&amp;courseid=8896170&amp;acadyear=2567&amp;semester=2&amp;avs1007185455=146" xr:uid="{9B356D27-9E3E-49CB-9364-8CC1D5B786C6}"/>
    <hyperlink ref="D1226" r:id="rId344" display="https://reg.mju.ac.th/registrar/class_info_2.asp?backto=home&amp;option=0&amp;courseid=8896167&amp;acadyear=2567&amp;semester=2&amp;avs1007185455=147" xr:uid="{693CE2D4-62F7-4AFB-B3E5-EE3C7018DE4C}"/>
    <hyperlink ref="D1235" r:id="rId345" display="https://reg.mju.ac.th/registrar/class_info_2.asp?backto=home&amp;option=0&amp;courseid=8896175&amp;acadyear=2567&amp;semester=2&amp;avs1007185455=148" xr:uid="{37DAE6C6-A937-492D-9415-3F1C560F054F}"/>
    <hyperlink ref="D1238" r:id="rId346" display="https://reg.mju.ac.th/registrar/class_info_2.asp?backto=home&amp;option=0&amp;courseid=8892813&amp;acadyear=2567&amp;semester=2&amp;avs1007185455=149" xr:uid="{F5C8065A-346B-4CD3-9780-D924BCCF5D33}"/>
    <hyperlink ref="D1240" r:id="rId347" display="https://reg.mju.ac.th/registrar/class_info_2.asp?backto=home&amp;option=0&amp;courseid=8892820&amp;acadyear=2567&amp;semester=2&amp;avs1007185455=150" xr:uid="{4E24D1C9-53FD-4E6A-BDDE-8042A7234E11}"/>
    <hyperlink ref="D1242" r:id="rId348" display="https://reg.mju.ac.th/registrar/class_info_2.asp?backto=home&amp;option=0&amp;courseid=8890582&amp;acadyear=2567&amp;semester=2&amp;avs1007185455=151" xr:uid="{EEA518B4-0380-4A28-9196-6DAE404644DA}"/>
    <hyperlink ref="D1244" r:id="rId349" display="https://reg.mju.ac.th/registrar/class_info_2.asp?backto=home&amp;option=0&amp;courseid=16320&amp;acadyear=2567&amp;semester=2&amp;avs1007185455=152" xr:uid="{7594ABD4-1A40-4BA7-85B9-76FC74221CDC}"/>
    <hyperlink ref="D1246" r:id="rId350" display="https://reg.mju.ac.th/registrar/class_info_2.asp?backto=home&amp;option=0&amp;courseid=8890304&amp;acadyear=2567&amp;semester=2&amp;avs1007185455=153" xr:uid="{BE181C72-397F-49A9-BFF9-1DE42302C42E}"/>
    <hyperlink ref="D1248" r:id="rId351" display="https://reg.mju.ac.th/registrar/class_info_2.asp?backto=home&amp;option=0&amp;courseid=8895564&amp;acadyear=2567&amp;semester=2&amp;avs1007185455=154" xr:uid="{85322563-3B84-4BBB-AEA6-69DEF80D0016}"/>
    <hyperlink ref="D1250" r:id="rId352" display="https://reg.mju.ac.th/registrar/class_info_2.asp?backto=home&amp;option=0&amp;courseid=25300&amp;acadyear=2567&amp;semester=2&amp;avs1007185455=155" xr:uid="{5171387D-5C9B-4033-B6E0-830839649690}"/>
    <hyperlink ref="D1252" r:id="rId353" display="https://reg.mju.ac.th/registrar/class_info_2.asp?backto=home&amp;option=0&amp;courseid=8894389&amp;acadyear=2567&amp;semester=2&amp;avs1007185455=156" xr:uid="{947E6855-626E-4CFB-A7A0-7D478FBAF4E2}"/>
    <hyperlink ref="D1254" r:id="rId354" display="https://reg.mju.ac.th/registrar/class_info_2.asp?backto=home&amp;option=0&amp;courseid=8894390&amp;acadyear=2567&amp;semester=2&amp;avs1007185455=157" xr:uid="{213009B9-1D31-47B5-9BC1-2795901DD77E}"/>
    <hyperlink ref="D1256" r:id="rId355" display="https://reg.mju.ac.th/registrar/class_info_2.asp?backto=home&amp;option=0&amp;courseid=8894391&amp;acadyear=2567&amp;semester=2&amp;avs1007185455=158" xr:uid="{BB4A3AAF-C107-4EB0-8266-4DB743DF7FC3}"/>
    <hyperlink ref="D1258" r:id="rId356" display="https://reg.mju.ac.th/registrar/class_info_2.asp?backto=home&amp;option=0&amp;courseid=8894396&amp;acadyear=2567&amp;semester=2&amp;avs1007185455=159" xr:uid="{A2767F94-E13B-4B52-A0D8-48B133E807FE}"/>
    <hyperlink ref="D1260" r:id="rId357" display="https://reg.mju.ac.th/registrar/class_info_2.asp?backto=home&amp;option=0&amp;courseid=8893958&amp;acadyear=2567&amp;semester=2&amp;avs1007185455=160" xr:uid="{F16D9C66-CAFA-4BA7-B4A5-A18537ABC381}"/>
    <hyperlink ref="D1268" r:id="rId358" display="https://reg.mju.ac.th/registrar/class_info_2.asp?backto=home&amp;option=0&amp;courseid=25498&amp;acadyear=2567&amp;semester=2&amp;avs1007185455=161" xr:uid="{77AA31CD-536F-415F-B447-86102F6A5A08}"/>
    <hyperlink ref="D1273" r:id="rId359" display="https://reg.mju.ac.th/registrar/class_info_2.asp?backto=home&amp;option=0&amp;courseid=8891453&amp;acadyear=2567&amp;semester=2&amp;avs1007185455=162" xr:uid="{1EB7D350-A131-4E14-A1DC-87397C572C66}"/>
    <hyperlink ref="D1296" r:id="rId360" display="https://reg.mju.ac.th/registrar/class_info_2.asp?backto=home&amp;option=0&amp;courseid=8890584&amp;acadyear=2567&amp;semester=2&amp;avs1007185455=163" xr:uid="{147E8EE0-2AD5-4F55-B8AB-3FC4E7909F54}"/>
    <hyperlink ref="D1302" r:id="rId361" display="https://reg.mju.ac.th/registrar/class_info_2.asp?backto=home&amp;option=0&amp;courseid=8890584&amp;acadyear=2567&amp;semester=2&amp;avs1007185455=164" xr:uid="{B0223D3E-55F2-415F-9B26-6886FD9474A7}"/>
    <hyperlink ref="D1304" r:id="rId362" display="https://reg.mju.ac.th/registrar/class_info_2.asp?backto=home&amp;option=0&amp;courseid=8890584&amp;acadyear=2567&amp;semester=2&amp;avs1007185455=165" xr:uid="{6D57027D-B219-479D-A3C3-84F864AD8784}"/>
    <hyperlink ref="D1310" r:id="rId363" display="https://reg.mju.ac.th/registrar/class_info_2.asp?backto=home&amp;option=0&amp;courseid=8890584&amp;acadyear=2567&amp;semester=2&amp;avs1007185455=166" xr:uid="{2390E811-8787-4C0B-A4DF-B2617EBC7013}"/>
    <hyperlink ref="D1313" r:id="rId364" display="https://reg.mju.ac.th/registrar/class_info_2.asp?backto=home&amp;option=0&amp;courseid=8890584&amp;acadyear=2567&amp;semester=2&amp;avs1007185455=167" xr:uid="{96362388-C976-4FE6-969A-B761C91B48C0}"/>
    <hyperlink ref="D1315" r:id="rId365" display="https://reg.mju.ac.th/registrar/class_info_2.asp?backto=home&amp;option=0&amp;courseid=8890584&amp;acadyear=2567&amp;semester=2&amp;avs1007185455=168" xr:uid="{E02A423E-8060-4648-8C21-41D2EFDA361E}"/>
    <hyperlink ref="D1317" r:id="rId366" display="https://reg.mju.ac.th/registrar/class_info_2.asp?backto=home&amp;option=0&amp;courseid=8890584&amp;acadyear=2567&amp;semester=2&amp;avs1007185455=169" xr:uid="{4BB24967-797A-4BDA-9E7B-FBA243DCC48E}"/>
    <hyperlink ref="D1326" r:id="rId367" display="https://reg.mju.ac.th/registrar/class_info_2.asp?backto=home&amp;option=0&amp;courseid=8888983&amp;acadyear=2567&amp;semester=2&amp;avs1007185455=170" xr:uid="{A49998CB-4855-4B42-9CA1-D0BFA0C8A50E}"/>
    <hyperlink ref="D1329" r:id="rId368" display="https://reg.mju.ac.th/registrar/class_info_2.asp?backto=home&amp;option=0&amp;courseid=8888983&amp;acadyear=2567&amp;semester=2&amp;avs1007185455=171" xr:uid="{AC6F1852-63C9-4FB9-8756-51434CEC1B8B}"/>
    <hyperlink ref="D1331" r:id="rId369" display="https://reg.mju.ac.th/registrar/class_info_2.asp?backto=home&amp;option=0&amp;courseid=8888983&amp;acadyear=2567&amp;semester=2&amp;avs1007185455=172" xr:uid="{75CDA1B7-6C29-4F91-B119-035CEFB640EC}"/>
    <hyperlink ref="D1333" r:id="rId370" display="https://reg.mju.ac.th/registrar/class_info_2.asp?backto=home&amp;option=0&amp;courseid=8888983&amp;acadyear=2567&amp;semester=2&amp;avs1007185455=173" xr:uid="{7F6AACEA-1CFA-4B16-BAD5-91FEC51A0880}"/>
    <hyperlink ref="D1335" r:id="rId371" display="https://reg.mju.ac.th/registrar/class_info_2.asp?backto=home&amp;option=0&amp;courseid=8888983&amp;acadyear=2567&amp;semester=2&amp;avs1007185455=174" xr:uid="{5035271A-270A-4358-83FB-B8AB2B5CEB45}"/>
    <hyperlink ref="D1337" r:id="rId372" display="https://reg.mju.ac.th/registrar/class_info_2.asp?backto=home&amp;option=0&amp;courseid=8888983&amp;acadyear=2567&amp;semester=2&amp;avs1007185455=175" xr:uid="{82A3C70E-32A1-4291-AD1D-01BC806ED9EC}"/>
    <hyperlink ref="D1339" r:id="rId373" display="https://reg.mju.ac.th/registrar/class_info_2.asp?backto=home&amp;option=0&amp;courseid=8888983&amp;acadyear=2567&amp;semester=2&amp;avs1007185455=176" xr:uid="{A969855A-63AE-493C-AF27-DB5C927CC7CA}"/>
    <hyperlink ref="D1341" r:id="rId374" display="https://reg.mju.ac.th/registrar/class_info_2.asp?backto=home&amp;option=0&amp;courseid=8888983&amp;acadyear=2567&amp;semester=2&amp;avs1007185455=177" xr:uid="{E92C7544-A179-46DC-B72E-6351CC811E69}"/>
    <hyperlink ref="D1343" r:id="rId375" display="https://reg.mju.ac.th/registrar/class_info_2.asp?backto=home&amp;option=0&amp;courseid=8888983&amp;acadyear=2567&amp;semester=2&amp;avs1007185455=178" xr:uid="{BB8F6F17-8019-49EB-9AA0-4B6FABE766FE}"/>
    <hyperlink ref="D1345" r:id="rId376" display="https://reg.mju.ac.th/registrar/class_info_2.asp?backto=home&amp;option=0&amp;courseid=8888983&amp;acadyear=2567&amp;semester=2&amp;avs1007185455=179" xr:uid="{7655AAE8-E3B0-424A-9D80-754EB5894640}"/>
    <hyperlink ref="D1347" r:id="rId377" display="https://reg.mju.ac.th/registrar/class_info_2.asp?backto=home&amp;option=0&amp;courseid=8888983&amp;acadyear=2567&amp;semester=2&amp;avs1007185455=180" xr:uid="{0BCD3CAD-DC33-4284-BD93-9CFA9ED0FC82}"/>
    <hyperlink ref="D1349" r:id="rId378" display="https://reg.mju.ac.th/registrar/class_info_2.asp?backto=home&amp;option=0&amp;courseid=8888983&amp;acadyear=2567&amp;semester=2&amp;avs1007185455=181" xr:uid="{425E86A0-F41A-493F-A55A-F44111E4AC80}"/>
    <hyperlink ref="D1351" r:id="rId379" display="https://reg.mju.ac.th/registrar/class_info_2.asp?backto=home&amp;option=0&amp;courseid=8888983&amp;acadyear=2567&amp;semester=2&amp;avs1007185455=182" xr:uid="{B17A5B29-377C-43EC-940E-521C47FF1AF0}"/>
    <hyperlink ref="D1353" r:id="rId380" display="https://reg.mju.ac.th/registrar/class_info_2.asp?backto=home&amp;option=0&amp;courseid=8888983&amp;acadyear=2567&amp;semester=2&amp;avs1007185455=183" xr:uid="{A22E6F20-6272-4FF1-9D59-314A6D70AB45}"/>
    <hyperlink ref="D1355" r:id="rId381" display="https://reg.mju.ac.th/registrar/class_info_2.asp?backto=home&amp;option=0&amp;courseid=8888983&amp;acadyear=2567&amp;semester=2&amp;avs1007185455=184" xr:uid="{A02DBE56-76D1-46A0-B246-73A8E3153AB9}"/>
    <hyperlink ref="D1357" r:id="rId382" display="https://reg.mju.ac.th/registrar/class_info_2.asp?backto=home&amp;option=0&amp;courseid=8888984&amp;acadyear=2567&amp;semester=2&amp;avs1007185455=185" xr:uid="{700F44D6-3C3F-4E72-B1BE-FF13F0536779}"/>
    <hyperlink ref="D1360" r:id="rId383" display="https://reg.mju.ac.th/registrar/class_info_2.asp?backto=home&amp;option=0&amp;courseid=8890892&amp;acadyear=2567&amp;semester=2&amp;avs1007185455=186" xr:uid="{778BEEDD-F4AF-4A76-AFC3-938CAC3C5251}"/>
    <hyperlink ref="D1362" r:id="rId384" display="https://reg.mju.ac.th/registrar/class_info_2.asp?backto=home&amp;option=0&amp;courseid=8890892&amp;acadyear=2567&amp;semester=2&amp;avs1007185455=187" xr:uid="{07C7E67B-2D40-4184-9C24-CBAF3B32374C}"/>
    <hyperlink ref="D1365" r:id="rId385" display="https://reg.mju.ac.th/registrar/class_info_2.asp?backto=home&amp;option=0&amp;courseid=8890892&amp;acadyear=2567&amp;semester=2&amp;avs1007185455=188" xr:uid="{DDB994B0-8976-4179-8139-AEAF9322105B}"/>
    <hyperlink ref="D1367" r:id="rId386" display="https://reg.mju.ac.th/registrar/class_info_2.asp?backto=home&amp;option=0&amp;courseid=8890892&amp;acadyear=2567&amp;semester=2&amp;avs1007185455=189" xr:uid="{6072AF19-D9AD-497C-9E48-7B630E2A961E}"/>
    <hyperlink ref="D1369" r:id="rId387" display="https://reg.mju.ac.th/registrar/class_info_2.asp?backto=home&amp;option=0&amp;courseid=8890892&amp;acadyear=2567&amp;semester=2&amp;avs1007185455=190" xr:uid="{253F83D4-C786-4736-8AB0-A9EB86C3B2D2}"/>
    <hyperlink ref="D1372" r:id="rId388" display="https://reg.mju.ac.th/registrar/class_info_2.asp?backto=home&amp;option=0&amp;courseid=8890892&amp;acadyear=2567&amp;semester=2&amp;avs1007185455=191" xr:uid="{D8913F69-8D7D-41FF-827A-0CB224D49B54}"/>
    <hyperlink ref="D1375" r:id="rId389" display="https://reg.mju.ac.th/registrar/class_info_2.asp?backto=home&amp;option=0&amp;courseid=8893953&amp;acadyear=2567&amp;semester=2&amp;avs1007185455=192" xr:uid="{ABAC01DA-3E73-4019-B5ED-F6B9D2A2E729}"/>
    <hyperlink ref="D1377" r:id="rId390" display="https://reg.mju.ac.th/registrar/class_info_2.asp?backto=home&amp;option=0&amp;courseid=8893895&amp;acadyear=2567&amp;semester=2&amp;avs1007185455=193" xr:uid="{61987501-56BC-4813-A8FF-44675AADD42B}"/>
    <hyperlink ref="D1379" r:id="rId391" display="https://reg.mju.ac.th/registrar/class_info_2.asp?backto=home&amp;option=0&amp;courseid=8893887&amp;acadyear=2567&amp;semester=2&amp;avs1007185455=194" xr:uid="{9DACEF8A-7454-43DD-9B96-46A7392DEBAE}"/>
    <hyperlink ref="D1386" r:id="rId392" display="https://reg.mju.ac.th/registrar/class_info_2.asp?backto=home&amp;option=0&amp;courseid=626358&amp;acadyear=2567&amp;semester=2&amp;avs1007185455=195" xr:uid="{44EDBD52-598A-4874-BE97-7CB7E8897590}"/>
    <hyperlink ref="D1388" r:id="rId393" display="https://reg.mju.ac.th/registrar/class_info_2.asp?backto=home&amp;option=0&amp;courseid=626358&amp;acadyear=2567&amp;semester=2&amp;avs1007185455=196" xr:uid="{102D3023-6F1C-4297-8A71-7049FF1D8370}"/>
    <hyperlink ref="D1390" r:id="rId394" display="https://reg.mju.ac.th/registrar/class_info_2.asp?backto=home&amp;option=0&amp;courseid=626358&amp;acadyear=2567&amp;semester=2&amp;avs1007185455=197" xr:uid="{344D5761-6D2D-4A80-BD5C-E1603684DD9F}"/>
    <hyperlink ref="D1392" r:id="rId395" display="https://reg.mju.ac.th/registrar/class_info_2.asp?backto=home&amp;option=0&amp;courseid=8893892&amp;acadyear=2567&amp;semester=2&amp;avs1007185455=198" xr:uid="{481EC904-A17D-4734-913E-9BA2A322C319}"/>
    <hyperlink ref="D1394" r:id="rId396" display="https://reg.mju.ac.th/registrar/class_info_2.asp?backto=home&amp;option=0&amp;courseid=12415&amp;acadyear=2567&amp;semester=2&amp;avs1007185455=199" xr:uid="{49E26C9C-24F3-475D-8283-88FA944BE5F7}"/>
    <hyperlink ref="D1396" r:id="rId397" display="https://reg.mju.ac.th/registrar/class_info_2.asp?backto=home&amp;option=0&amp;courseid=8895131&amp;acadyear=2567&amp;semester=2&amp;avs1007185455=200" xr:uid="{79CB8BF5-6793-4C49-BC57-CC4305CA8982}"/>
    <hyperlink ref="D1401" r:id="rId398" display="https://reg.mju.ac.th/registrar/class_info_2.asp?backto=home&amp;option=0&amp;courseid=12423&amp;acadyear=2567&amp;semester=2&amp;avs1007185455=201" xr:uid="{718F06FD-E8D9-46BB-BEAF-2716519AB9AD}"/>
    <hyperlink ref="D1403" r:id="rId399" display="https://reg.mju.ac.th/registrar/class_info_2.asp?backto=home&amp;option=0&amp;courseid=12423&amp;acadyear=2567&amp;semester=2&amp;avs1007185455=202" xr:uid="{78E1A9D6-5E27-4DB4-B27A-B4E2098C7ECA}"/>
    <hyperlink ref="D1405" r:id="rId400" display="https://reg.mju.ac.th/registrar/class_info_2.asp?backto=home&amp;option=0&amp;courseid=12424&amp;acadyear=2567&amp;semester=2&amp;avs1007185455=203" xr:uid="{01EAABB5-38F8-445B-8A7D-6657C1EF1C31}"/>
    <hyperlink ref="D1407" r:id="rId401" display="https://reg.mju.ac.th/registrar/class_info_2.asp?backto=home&amp;option=0&amp;courseid=12430&amp;acadyear=2567&amp;semester=2&amp;avs1007185455=204" xr:uid="{B71F6929-613F-419C-A79F-66C813D248BF}"/>
    <hyperlink ref="D1410" r:id="rId402" display="https://reg.mju.ac.th/registrar/class_info_2.asp?backto=home&amp;option=0&amp;courseid=8891269&amp;acadyear=2567&amp;semester=2&amp;avs1007185455=205" xr:uid="{9E8C7A77-E7E2-4633-84B8-4CD24831502A}"/>
    <hyperlink ref="D1412" r:id="rId403" display="https://reg.mju.ac.th/registrar/class_info_2.asp?backto=home&amp;option=0&amp;courseid=626362&amp;acadyear=2567&amp;semester=2&amp;avs1007185455=206" xr:uid="{9D2541C7-70C6-4A12-A96B-85684A502835}"/>
    <hyperlink ref="D1414" r:id="rId404" display="https://reg.mju.ac.th/registrar/class_info_2.asp?backto=home&amp;option=0&amp;courseid=626628&amp;acadyear=2567&amp;semester=2&amp;avs1007185455=207" xr:uid="{037AFCC3-59AD-44D0-A2C2-702473AA8B72}"/>
    <hyperlink ref="D1416" r:id="rId405" display="https://reg.mju.ac.th/registrar/class_info_2.asp?backto=home&amp;option=0&amp;courseid=12466&amp;acadyear=2567&amp;semester=2&amp;avs1007185455=208" xr:uid="{B967FEC6-7109-4A8C-AECC-3159C3C51361}"/>
    <hyperlink ref="D1418" r:id="rId406" display="https://reg.mju.ac.th/registrar/class_info_2.asp?backto=home&amp;option=0&amp;courseid=12467&amp;acadyear=2567&amp;semester=2&amp;avs1007185455=209" xr:uid="{E29C37BB-EB53-4819-A906-5807ED3A4910}"/>
    <hyperlink ref="D1420" r:id="rId407" display="https://reg.mju.ac.th/registrar/class_info_2.asp?backto=home&amp;option=0&amp;courseid=626363&amp;acadyear=2567&amp;semester=2&amp;avs1007185455=210" xr:uid="{09D7CD18-781D-456A-8F92-829637936BA6}"/>
    <hyperlink ref="D1422" r:id="rId408" display="https://reg.mju.ac.th/registrar/class_info_2.asp?backto=home&amp;option=0&amp;courseid=626367&amp;acadyear=2567&amp;semester=2&amp;avs1007185455=211" xr:uid="{18CE1A2F-859F-45E4-A519-0A9635D96C2B}"/>
    <hyperlink ref="D1425" r:id="rId409" display="https://reg.mju.ac.th/registrar/class_info_2.asp?backto=home&amp;option=0&amp;courseid=12498&amp;acadyear=2567&amp;semester=2&amp;avs1007185455=212" xr:uid="{14D193F2-D588-4F70-9BD0-716BB5579C0A}"/>
    <hyperlink ref="D1427" r:id="rId410" display="https://reg.mju.ac.th/registrar/class_info_2.asp?backto=home&amp;option=0&amp;courseid=12499&amp;acadyear=2567&amp;semester=2&amp;avs1007185455=213" xr:uid="{43B3F399-0674-4DED-9D47-4F1EDF8824D7}"/>
    <hyperlink ref="D1430" r:id="rId411" display="https://reg.mju.ac.th/registrar/class_info_2.asp?backto=home&amp;option=0&amp;courseid=8893925&amp;acadyear=2567&amp;semester=2&amp;avs1007185455=214" xr:uid="{E6A898CF-8830-4678-8D53-D6855A3585AB}"/>
    <hyperlink ref="D1432" r:id="rId412" display="https://reg.mju.ac.th/registrar/class_info_2.asp?backto=home&amp;option=0&amp;courseid=8893913&amp;acadyear=2567&amp;semester=2&amp;avs1007185455=215" xr:uid="{352A145B-385A-402B-BBBA-4122DE010BED}"/>
    <hyperlink ref="D1435" r:id="rId413" display="https://reg.mju.ac.th/registrar/class_info_2.asp?backto=home&amp;option=0&amp;courseid=8893914&amp;acadyear=2567&amp;semester=2&amp;avs1007185455=216" xr:uid="{C0618930-4717-404B-A150-482310AF9E43}"/>
    <hyperlink ref="D1438" r:id="rId414" display="https://reg.mju.ac.th/registrar/class_info_2.asp?backto=home&amp;option=0&amp;courseid=8893932&amp;acadyear=2567&amp;semester=2&amp;avs1007185455=217" xr:uid="{B6A584B8-C862-4DD9-801B-0A6CB38C0C03}"/>
    <hyperlink ref="D1441" r:id="rId415" display="https://reg.mju.ac.th/registrar/class_info_2.asp?backto=home&amp;option=0&amp;courseid=8893948&amp;acadyear=2567&amp;semester=2&amp;avs1007185455=218" xr:uid="{CB6628E9-10EE-4896-BD6F-D8840AA0A4DC}"/>
    <hyperlink ref="D1444" r:id="rId416" display="https://reg.mju.ac.th/registrar/class_info_2.asp?backto=home&amp;option=0&amp;courseid=8893936&amp;acadyear=2567&amp;semester=2&amp;avs1007185455=219" xr:uid="{E654CDD1-D672-461A-9770-2D46B2486EAE}"/>
    <hyperlink ref="D1446" r:id="rId417" display="https://reg.mju.ac.th/registrar/class_info_2.asp?backto=home&amp;option=0&amp;courseid=8893937&amp;acadyear=2567&amp;semester=2&amp;avs1007185455=220" xr:uid="{1860F08F-DB9F-411B-984C-FBA9520E237A}"/>
    <hyperlink ref="D1448" r:id="rId418" display="https://reg.mju.ac.th/registrar/class_info_2.asp?backto=home&amp;option=0&amp;courseid=8893938&amp;acadyear=2567&amp;semester=2&amp;avs1007185455=221" xr:uid="{4DE4D5D9-55D0-41E4-8B3A-C5CADBD1BB2A}"/>
    <hyperlink ref="D1451" r:id="rId419" display="https://reg.mju.ac.th/registrar/class_info_2.asp?backto=home&amp;option=0&amp;courseid=8893942&amp;acadyear=2567&amp;semester=2&amp;avs1007185455=222" xr:uid="{9760A2D7-AAA4-44C6-B43D-8C573EEC7A5D}"/>
    <hyperlink ref="D1454" r:id="rId420" display="https://reg.mju.ac.th/registrar/class_info_2.asp?backto=home&amp;option=0&amp;courseid=8893951&amp;acadyear=2567&amp;semester=2&amp;avs1007185455=223" xr:uid="{F28DC5EC-63E3-4E5A-9287-1E0664CD573D}"/>
    <hyperlink ref="D1456" r:id="rId421" display="https://reg.mju.ac.th/registrar/class_info_2.asp?backto=home&amp;option=0&amp;courseid=8893939&amp;acadyear=2567&amp;semester=2&amp;avs1007185455=224" xr:uid="{12EB31F5-CDE5-4701-B390-EB8B9424EEE5}"/>
    <hyperlink ref="D1458" r:id="rId422" display="https://reg.mju.ac.th/registrar/class_info_2.asp?backto=home&amp;option=0&amp;courseid=8890844&amp;acadyear=2567&amp;semester=2&amp;avs1007185455=225" xr:uid="{42090E47-218A-4755-9F9F-1760C51A114E}"/>
    <hyperlink ref="D1461" r:id="rId423" display="https://reg.mju.ac.th/registrar/class_info_2.asp?backto=home&amp;option=0&amp;courseid=8890844&amp;acadyear=2567&amp;semester=2&amp;avs1007185455=226" xr:uid="{0E85AF8E-E6D2-46DF-BF56-CE8BB69B1816}"/>
    <hyperlink ref="D1464" r:id="rId424" display="https://reg.mju.ac.th/registrar/class_info_2.asp?backto=home&amp;option=0&amp;courseid=8893882&amp;acadyear=2567&amp;semester=2&amp;avs1007185455=227" xr:uid="{189E0819-D522-4649-82CA-E62E36374302}"/>
    <hyperlink ref="D1469" r:id="rId425" display="https://reg.mju.ac.th/registrar/class_info_2.asp?backto=home&amp;option=0&amp;courseid=8893883&amp;acadyear=2567&amp;semester=2&amp;avs1007185455=228" xr:uid="{15B29071-9C59-49E3-9CCD-09942B0ABE46}"/>
    <hyperlink ref="D1474" r:id="rId426" display="https://reg.mju.ac.th/registrar/class_info_2.asp?backto=home&amp;option=0&amp;courseid=8893885&amp;acadyear=2567&amp;semester=2&amp;avs1007185455=229" xr:uid="{7BA5B508-DE4D-4049-8AC2-B1A3626AED13}"/>
    <hyperlink ref="D1481" r:id="rId427" display="https://reg.mju.ac.th/registrar/class_info_2.asp?backto=home&amp;option=0&amp;courseid=8893898&amp;acadyear=2567&amp;semester=2&amp;avs1007185455=230" xr:uid="{24AF7239-59A3-454E-AA33-AF3E75D98072}"/>
    <hyperlink ref="D750" r:id="rId428" display="https://reg.mju.ac.th/registrar/class_info_2.asp?backto=home&amp;option=0&amp;courseid=8895629&amp;acadyear=2567&amp;semester=2&amp;avs1007185455=6" xr:uid="{9D8A60A4-0A36-4B6B-9318-DD1304277E37}"/>
    <hyperlink ref="D1486" r:id="rId429" display="https://reg.mju.ac.th/registrar/class_info_2.asp?backto=home&amp;option=0&amp;courseid=8896682&amp;acadyear=2567&amp;semester=1&amp;avs1007257115=4" xr:uid="{B4872FE0-2A3E-411C-A146-F132410DCF68}"/>
    <hyperlink ref="D1488" r:id="rId430" display="https://reg.mju.ac.th/registrar/class_info_2.asp?backto=home&amp;option=0&amp;courseid=8898091&amp;acadyear=2567&amp;semester=1&amp;avs1007257115=5" xr:uid="{516DE4B2-70A8-407E-872B-1B54A68C8ECC}"/>
    <hyperlink ref="D1490" r:id="rId431" display="https://reg.mju.ac.th/registrar/class_info_2.asp?backto=home&amp;option=0&amp;courseid=8898092&amp;acadyear=2567&amp;semester=1&amp;avs1007257115=6" xr:uid="{C6C03FCF-D26B-49CC-B3EC-0D34FC863566}"/>
    <hyperlink ref="D1492" r:id="rId432" display="https://reg.mju.ac.th/registrar/class_info_2.asp?backto=home&amp;option=0&amp;courseid=8898096&amp;acadyear=2567&amp;semester=1&amp;avs1007257115=7" xr:uid="{65A3807F-7530-4613-8AC4-5285EE3A0130}"/>
    <hyperlink ref="D1494" r:id="rId433" display="https://reg.mju.ac.th/registrar/class_info_2.asp?backto=home&amp;option=0&amp;courseid=8898093&amp;acadyear=2567&amp;semester=1&amp;avs1007257115=8" xr:uid="{4664B70D-05BF-40C4-8856-E5C89A8389DE}"/>
    <hyperlink ref="D1497" r:id="rId434" display="https://reg.mju.ac.th/registrar/class_info_2.asp?backto=home&amp;option=0&amp;courseid=8898094&amp;acadyear=2567&amp;semester=1&amp;avs1007257115=9" xr:uid="{F20E4472-B2E8-4E58-813F-F3711C52FD78}"/>
    <hyperlink ref="D1499" r:id="rId435" display="https://reg.mju.ac.th/registrar/class_info_2.asp?backto=home&amp;option=0&amp;courseid=8898963&amp;acadyear=2567&amp;semester=1&amp;avs1007257115=10" xr:uid="{10B777C3-993C-4A80-A464-20EBF9FBE308}"/>
    <hyperlink ref="D1501" r:id="rId436" display="https://reg.mju.ac.th/registrar/class_info_2.asp?backto=home&amp;option=0&amp;courseid=8896031&amp;acadyear=2567&amp;semester=1&amp;avs1007257115=11" xr:uid="{18B9E847-57CB-4EBE-8B2A-4312F0C9ADA4}"/>
    <hyperlink ref="D1510" r:id="rId437" display="https://reg.mju.ac.th/registrar/class_info_2.asp?backto=home&amp;option=0&amp;courseid=8898014&amp;acadyear=2567&amp;semester=1&amp;avs1007257115=12" xr:uid="{6CD48F03-8A0F-4E47-AD87-FF30699E01A1}"/>
    <hyperlink ref="D1512" r:id="rId438" display="https://reg.mju.ac.th/registrar/class_info_2.asp?backto=home&amp;option=0&amp;courseid=8895629&amp;acadyear=2567&amp;semester=2&amp;avs1007257115=16" xr:uid="{DEFA0E0D-6D0C-4D0F-A61B-37151CDAA90A}"/>
    <hyperlink ref="D1514" r:id="rId439" display="https://reg.mju.ac.th/registrar/class_info_2.asp?backto=home&amp;option=0&amp;courseid=8898953&amp;acadyear=2567&amp;semester=2&amp;avs1007257115=17" xr:uid="{04EE1B6B-BA26-40BF-A218-A86C7572A8DC}"/>
    <hyperlink ref="D1516" r:id="rId440" display="https://reg.mju.ac.th/registrar/class_info_2.asp?backto=home&amp;option=0&amp;courseid=8898097&amp;acadyear=2567&amp;semester=2&amp;avs1007257115=18" xr:uid="{C546ACCB-6CA2-4B62-B0E2-CE2BF046C2C7}"/>
    <hyperlink ref="D1519" r:id="rId441" display="https://reg.mju.ac.th/registrar/class_info_2.asp?backto=home&amp;option=0&amp;courseid=8898098&amp;acadyear=2567&amp;semester=2&amp;avs1007257115=19" xr:uid="{26B16252-55E6-4071-8E27-2FDFA41F2002}"/>
    <hyperlink ref="D1521" r:id="rId442" display="https://reg.mju.ac.th/registrar/class_info_2.asp?backto=home&amp;option=0&amp;courseid=8898968&amp;acadyear=2567&amp;semester=2&amp;avs1007257115=20" xr:uid="{5BE83004-4A88-4ED6-A2C5-F4DFF97EE374}"/>
    <hyperlink ref="D1523" r:id="rId443" display="https://reg.mju.ac.th/registrar/class_info_2.asp?backto=home&amp;option=0&amp;courseid=8898969&amp;acadyear=2567&amp;semester=2&amp;avs1007257115=21" xr:uid="{472EC2C6-D66C-4E33-A123-E1A2126D33C1}"/>
    <hyperlink ref="D1525" r:id="rId444" display="https://reg.mju.ac.th/registrar/class_info_2.asp?backto=home&amp;option=0&amp;courseid=8896030&amp;acadyear=2567&amp;semester=2&amp;avs1007257115=22" xr:uid="{3DF877B4-C1BB-44D9-85B2-62EE8FF9F616}"/>
    <hyperlink ref="D1530" r:id="rId445" display="https://reg.mju.ac.th/registrar/class_info_2.asp?backto=home&amp;option=0&amp;courseid=8893938&amp;acadyear=2567&amp;semester=2&amp;avs1007257115=23" xr:uid="{7F165E8B-E1CB-4C42-A555-98D3A2136EDE}"/>
    <hyperlink ref="D1533" r:id="rId446" display="https://reg.mju.ac.th/registrar/class_info_2.asp?backto=home&amp;option=0&amp;courseid=8893939&amp;acadyear=2567&amp;semester=2&amp;avs1007257115=24" xr:uid="{3899621D-94A5-440A-AAC6-BFF7D8A2D7E5}"/>
  </hyperlinks>
  <pageMargins left="0.23622047244094491" right="0.23622047244094491" top="0.15748031496062992" bottom="0.15748031496062992" header="0.31496062992125984" footer="0.31496062992125984"/>
  <pageSetup scale="68" fitToHeight="0" orientation="portrait" horizontalDpi="300" verticalDpi="300" r:id="rId44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53CE2-B724-4B85-B1BE-094CCCA795EA}">
  <sheetPr>
    <pageSetUpPr fitToPage="1"/>
  </sheetPr>
  <dimension ref="A1:U466"/>
  <sheetViews>
    <sheetView topLeftCell="B1" workbookViewId="0">
      <pane ySplit="1" topLeftCell="A256" activePane="bottomLeft" state="frozen"/>
      <selection pane="bottomLeft" activeCell="E267" sqref="E267"/>
    </sheetView>
  </sheetViews>
  <sheetFormatPr defaultColWidth="8.75" defaultRowHeight="21"/>
  <cols>
    <col min="1" max="1" width="0" style="16" hidden="1" customWidth="1"/>
    <col min="2" max="2" width="5.25" style="16" bestFit="1" customWidth="1"/>
    <col min="3" max="3" width="7.25" style="16" bestFit="1" customWidth="1"/>
    <col min="4" max="4" width="7.6640625" style="16" customWidth="1"/>
    <col min="5" max="5" width="36.25" style="27" bestFit="1" customWidth="1"/>
    <col min="6" max="6" width="6.4140625" style="17" bestFit="1" customWidth="1"/>
    <col min="7" max="7" width="7" style="17" bestFit="1" customWidth="1"/>
    <col min="8" max="8" width="10.25" style="17" bestFit="1" customWidth="1"/>
    <col min="9" max="9" width="7.4140625" style="16" bestFit="1" customWidth="1"/>
    <col min="10" max="10" width="7.4140625" style="16" hidden="1" customWidth="1"/>
    <col min="11" max="11" width="7.08203125" style="16" hidden="1" customWidth="1"/>
    <col min="12" max="12" width="6.1640625" style="16" hidden="1" customWidth="1"/>
    <col min="13" max="13" width="8.25" style="16" hidden="1" customWidth="1"/>
    <col min="14" max="14" width="7.6640625" style="16" hidden="1" customWidth="1"/>
    <col min="15" max="15" width="8.4140625" style="30" hidden="1" customWidth="1"/>
    <col min="16" max="16" width="8.75" style="16"/>
    <col min="17" max="17" width="6.33203125" style="19" hidden="1" customWidth="1"/>
    <col min="18" max="18" width="6.83203125" style="19" hidden="1" customWidth="1"/>
    <col min="19" max="19" width="6.6640625" style="17" hidden="1" customWidth="1"/>
    <col min="20" max="20" width="7.33203125" style="13" hidden="1" customWidth="1"/>
    <col min="21" max="21" width="8.6640625" style="13" hidden="1" customWidth="1"/>
    <col min="22" max="16384" width="8.75" style="17"/>
  </cols>
  <sheetData>
    <row r="1" spans="1:21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955</v>
      </c>
      <c r="G1" s="2" t="s">
        <v>953</v>
      </c>
      <c r="H1" s="2" t="s">
        <v>952</v>
      </c>
      <c r="I1" s="2" t="s">
        <v>5</v>
      </c>
      <c r="J1" s="2" t="s">
        <v>5</v>
      </c>
      <c r="K1" s="2" t="s">
        <v>26</v>
      </c>
      <c r="L1" s="2" t="s">
        <v>27</v>
      </c>
      <c r="M1" s="3" t="s">
        <v>28</v>
      </c>
      <c r="N1" s="2" t="s">
        <v>10</v>
      </c>
      <c r="O1" s="4" t="s">
        <v>11</v>
      </c>
      <c r="P1" s="2" t="s">
        <v>12</v>
      </c>
      <c r="Q1" s="5" t="s">
        <v>13</v>
      </c>
      <c r="R1" s="5" t="s">
        <v>14</v>
      </c>
      <c r="S1" s="3" t="s">
        <v>15</v>
      </c>
      <c r="T1" s="15" t="s">
        <v>16</v>
      </c>
      <c r="U1" s="6" t="s">
        <v>17</v>
      </c>
    </row>
    <row r="2" spans="1:21">
      <c r="A2" s="16" t="s">
        <v>611</v>
      </c>
      <c r="B2" s="16" t="s">
        <v>579</v>
      </c>
      <c r="C2" s="16" t="s">
        <v>580</v>
      </c>
      <c r="D2" s="36" t="s">
        <v>612</v>
      </c>
      <c r="E2" s="265" t="s">
        <v>613</v>
      </c>
      <c r="F2" s="255"/>
      <c r="G2" s="615">
        <v>1.5</v>
      </c>
      <c r="H2" s="255"/>
      <c r="I2" s="54" t="s">
        <v>164</v>
      </c>
      <c r="J2" s="259">
        <v>3</v>
      </c>
      <c r="K2" s="259">
        <v>2</v>
      </c>
      <c r="L2" s="259">
        <v>2</v>
      </c>
      <c r="M2" s="259">
        <v>5</v>
      </c>
      <c r="N2" s="255" t="s">
        <v>80</v>
      </c>
      <c r="O2" s="255">
        <v>1</v>
      </c>
      <c r="P2" s="255" t="s">
        <v>87</v>
      </c>
      <c r="Q2" s="12">
        <f>O2*J2</f>
        <v>3</v>
      </c>
      <c r="R2" s="13">
        <f>Q2/12</f>
        <v>0.25</v>
      </c>
      <c r="S2" s="14">
        <v>0</v>
      </c>
      <c r="T2" s="13">
        <f>R2*2</f>
        <v>0.5</v>
      </c>
      <c r="U2" s="13">
        <f>S2+T2</f>
        <v>0.5</v>
      </c>
    </row>
    <row r="3" spans="1:21">
      <c r="D3" s="36"/>
      <c r="E3" s="265" t="s">
        <v>98</v>
      </c>
      <c r="F3" s="256">
        <v>25</v>
      </c>
      <c r="G3" s="615"/>
      <c r="H3" s="256">
        <f>SUM(G2*F3)/100</f>
        <v>0.375</v>
      </c>
      <c r="I3" s="54"/>
      <c r="J3" s="259"/>
      <c r="K3" s="259"/>
      <c r="L3" s="259"/>
      <c r="M3" s="259"/>
      <c r="N3" s="255"/>
      <c r="O3" s="255"/>
      <c r="P3" s="255"/>
      <c r="Q3" s="255"/>
      <c r="R3" s="8"/>
      <c r="S3" s="8"/>
      <c r="T3" s="8"/>
      <c r="U3" s="8"/>
    </row>
    <row r="4" spans="1:21">
      <c r="D4" s="36"/>
      <c r="E4" s="265" t="s">
        <v>191</v>
      </c>
      <c r="F4" s="256">
        <v>25</v>
      </c>
      <c r="G4" s="615"/>
      <c r="H4" s="256">
        <f>SUM(G2*F4)/100</f>
        <v>0.375</v>
      </c>
      <c r="I4" s="54"/>
      <c r="J4" s="259"/>
      <c r="K4" s="259"/>
      <c r="L4" s="259"/>
      <c r="M4" s="259"/>
      <c r="N4" s="255"/>
      <c r="O4" s="255"/>
      <c r="P4" s="255"/>
      <c r="Q4" s="255"/>
      <c r="R4" s="8"/>
      <c r="S4" s="8"/>
      <c r="T4" s="8"/>
      <c r="U4" s="8"/>
    </row>
    <row r="5" spans="1:21">
      <c r="D5" s="36"/>
      <c r="E5" s="265" t="s">
        <v>202</v>
      </c>
      <c r="F5" s="256">
        <v>25</v>
      </c>
      <c r="G5" s="615"/>
      <c r="H5" s="256">
        <f>SUM(G2*F5)/100</f>
        <v>0.375</v>
      </c>
      <c r="I5" s="54"/>
      <c r="J5" s="259"/>
      <c r="K5" s="259"/>
      <c r="L5" s="259"/>
      <c r="M5" s="259"/>
      <c r="N5" s="255"/>
      <c r="O5" s="255"/>
      <c r="P5" s="255"/>
      <c r="Q5" s="255"/>
      <c r="R5" s="8"/>
      <c r="S5" s="8"/>
      <c r="T5" s="8"/>
      <c r="U5" s="8"/>
    </row>
    <row r="6" spans="1:21">
      <c r="D6" s="36"/>
      <c r="E6" s="372" t="s">
        <v>201</v>
      </c>
      <c r="F6" s="121">
        <v>25</v>
      </c>
      <c r="G6" s="615"/>
      <c r="H6" s="256">
        <f>SUM(G2*F6)/100</f>
        <v>0.375</v>
      </c>
      <c r="I6" s="54"/>
      <c r="J6" s="259"/>
      <c r="K6" s="259"/>
      <c r="L6" s="259"/>
      <c r="M6" s="259"/>
      <c r="N6" s="255"/>
      <c r="O6" s="255"/>
      <c r="P6" s="255"/>
      <c r="Q6" s="255"/>
      <c r="R6" s="8"/>
      <c r="S6" s="8"/>
      <c r="T6" s="8"/>
      <c r="U6" s="8"/>
    </row>
    <row r="7" spans="1:21">
      <c r="A7" s="16" t="s">
        <v>611</v>
      </c>
      <c r="B7" s="16" t="s">
        <v>579</v>
      </c>
      <c r="C7" s="16" t="s">
        <v>580</v>
      </c>
      <c r="D7" s="36" t="s">
        <v>614</v>
      </c>
      <c r="E7" s="265" t="s">
        <v>615</v>
      </c>
      <c r="F7" s="255"/>
      <c r="G7" s="255"/>
      <c r="H7" s="255"/>
      <c r="I7" s="54" t="s">
        <v>83</v>
      </c>
      <c r="J7" s="259">
        <v>3</v>
      </c>
      <c r="K7" s="259">
        <v>2</v>
      </c>
      <c r="L7" s="259">
        <v>3</v>
      </c>
      <c r="M7" s="259">
        <v>5</v>
      </c>
      <c r="N7" s="255" t="s">
        <v>80</v>
      </c>
      <c r="O7" s="255">
        <v>1</v>
      </c>
      <c r="P7" s="255" t="s">
        <v>87</v>
      </c>
      <c r="Q7" s="12">
        <f>O7*J7</f>
        <v>3</v>
      </c>
      <c r="R7" s="13">
        <f>Q7/12</f>
        <v>0.25</v>
      </c>
      <c r="S7" s="14">
        <v>0</v>
      </c>
      <c r="T7" s="13">
        <f>R7*2</f>
        <v>0.5</v>
      </c>
      <c r="U7" s="13">
        <f>S7+T7</f>
        <v>0.5</v>
      </c>
    </row>
    <row r="8" spans="1:21">
      <c r="D8" s="36"/>
      <c r="E8" s="265" t="s">
        <v>191</v>
      </c>
      <c r="F8" s="256">
        <v>100</v>
      </c>
      <c r="G8" s="256">
        <v>1.5</v>
      </c>
      <c r="H8" s="256">
        <f>SUM(G8*F8)/100</f>
        <v>1.5</v>
      </c>
      <c r="I8" s="54"/>
      <c r="J8" s="259"/>
      <c r="K8" s="259"/>
      <c r="L8" s="259"/>
      <c r="M8" s="259"/>
      <c r="N8" s="255"/>
      <c r="O8" s="255"/>
      <c r="P8" s="255"/>
      <c r="Q8" s="255"/>
      <c r="R8" s="8"/>
      <c r="S8" s="8"/>
      <c r="T8" s="8"/>
      <c r="U8" s="8"/>
    </row>
    <row r="9" spans="1:21">
      <c r="A9" s="16" t="s">
        <v>611</v>
      </c>
      <c r="B9" s="16" t="s">
        <v>579</v>
      </c>
      <c r="C9" s="16" t="s">
        <v>580</v>
      </c>
      <c r="D9" s="36" t="s">
        <v>616</v>
      </c>
      <c r="E9" s="265" t="s">
        <v>617</v>
      </c>
      <c r="F9" s="255"/>
      <c r="G9" s="616">
        <v>0.25</v>
      </c>
      <c r="H9" s="255"/>
      <c r="I9" s="54" t="s">
        <v>294</v>
      </c>
      <c r="J9" s="259">
        <v>1</v>
      </c>
      <c r="K9" s="259">
        <v>0</v>
      </c>
      <c r="L9" s="259">
        <v>2</v>
      </c>
      <c r="M9" s="259">
        <v>1</v>
      </c>
      <c r="N9" s="255" t="s">
        <v>80</v>
      </c>
      <c r="O9" s="255">
        <v>4</v>
      </c>
      <c r="P9" s="255" t="s">
        <v>87</v>
      </c>
      <c r="Q9" s="12">
        <f>O9*J9</f>
        <v>4</v>
      </c>
      <c r="R9" s="13">
        <f>Q9/12</f>
        <v>0.33333333333333331</v>
      </c>
      <c r="S9" s="14">
        <v>0</v>
      </c>
      <c r="T9" s="13">
        <f>R9*2</f>
        <v>0.66666666666666663</v>
      </c>
      <c r="U9" s="13">
        <f>S9+T9</f>
        <v>0.66666666666666663</v>
      </c>
    </row>
    <row r="10" spans="1:21">
      <c r="D10" s="36"/>
      <c r="E10" s="265" t="s">
        <v>98</v>
      </c>
      <c r="F10" s="256">
        <v>25</v>
      </c>
      <c r="G10" s="616"/>
      <c r="H10" s="256">
        <f>SUM(G9*F10)/100</f>
        <v>6.25E-2</v>
      </c>
      <c r="I10" s="54"/>
      <c r="J10" s="259"/>
      <c r="K10" s="259"/>
      <c r="L10" s="259"/>
      <c r="M10" s="259"/>
      <c r="N10" s="255"/>
      <c r="O10" s="255"/>
      <c r="P10" s="255"/>
      <c r="Q10" s="255"/>
      <c r="R10" s="8"/>
      <c r="S10" s="8"/>
      <c r="T10" s="8"/>
      <c r="U10" s="8"/>
    </row>
    <row r="11" spans="1:21">
      <c r="D11" s="36"/>
      <c r="E11" s="265" t="s">
        <v>191</v>
      </c>
      <c r="F11" s="256">
        <v>25</v>
      </c>
      <c r="G11" s="616"/>
      <c r="H11" s="256">
        <f>SUM(G9*F11)/100</f>
        <v>6.25E-2</v>
      </c>
      <c r="I11" s="54"/>
      <c r="J11" s="259"/>
      <c r="K11" s="259"/>
      <c r="L11" s="259"/>
      <c r="M11" s="259"/>
      <c r="N11" s="255"/>
      <c r="O11" s="255"/>
      <c r="P11" s="255"/>
      <c r="Q11" s="255"/>
      <c r="R11" s="8"/>
      <c r="S11" s="8"/>
      <c r="T11" s="8"/>
      <c r="U11" s="8"/>
    </row>
    <row r="12" spans="1:21">
      <c r="D12" s="36"/>
      <c r="E12" s="265" t="s">
        <v>202</v>
      </c>
      <c r="F12" s="256">
        <v>25</v>
      </c>
      <c r="G12" s="616"/>
      <c r="H12" s="256">
        <f>SUM(G9*F12)/100</f>
        <v>6.25E-2</v>
      </c>
      <c r="I12" s="54"/>
      <c r="J12" s="259"/>
      <c r="K12" s="259"/>
      <c r="L12" s="259"/>
      <c r="M12" s="259"/>
      <c r="N12" s="255"/>
      <c r="O12" s="255"/>
      <c r="P12" s="255"/>
      <c r="Q12" s="255"/>
      <c r="R12" s="8"/>
      <c r="S12" s="8"/>
      <c r="T12" s="8"/>
      <c r="U12" s="8"/>
    </row>
    <row r="13" spans="1:21">
      <c r="D13" s="36"/>
      <c r="E13" s="265" t="s">
        <v>198</v>
      </c>
      <c r="F13" s="256">
        <v>25</v>
      </c>
      <c r="G13" s="616"/>
      <c r="H13" s="256">
        <f>SUM(G9*F13)/100</f>
        <v>6.25E-2</v>
      </c>
      <c r="I13" s="54"/>
      <c r="J13" s="259"/>
      <c r="K13" s="259"/>
      <c r="L13" s="259"/>
      <c r="M13" s="259"/>
      <c r="N13" s="255"/>
      <c r="O13" s="255"/>
      <c r="P13" s="255"/>
      <c r="Q13" s="255"/>
      <c r="R13" s="8"/>
      <c r="S13" s="8"/>
      <c r="T13" s="8"/>
      <c r="U13" s="8"/>
    </row>
    <row r="14" spans="1:21">
      <c r="A14" s="16" t="s">
        <v>611</v>
      </c>
      <c r="B14" s="16" t="s">
        <v>579</v>
      </c>
      <c r="C14" s="16" t="s">
        <v>580</v>
      </c>
      <c r="D14" s="36" t="s">
        <v>618</v>
      </c>
      <c r="E14" s="265" t="s">
        <v>619</v>
      </c>
      <c r="F14" s="255"/>
      <c r="G14" s="615">
        <v>0.25</v>
      </c>
      <c r="H14" s="255"/>
      <c r="I14" s="54" t="s">
        <v>294</v>
      </c>
      <c r="J14" s="259">
        <v>1</v>
      </c>
      <c r="K14" s="259">
        <v>0</v>
      </c>
      <c r="L14" s="259">
        <v>2</v>
      </c>
      <c r="M14" s="259">
        <v>1</v>
      </c>
      <c r="N14" s="255" t="s">
        <v>80</v>
      </c>
      <c r="O14" s="255">
        <v>4</v>
      </c>
      <c r="P14" s="255" t="s">
        <v>87</v>
      </c>
      <c r="Q14" s="12">
        <f>O14*J14</f>
        <v>4</v>
      </c>
      <c r="R14" s="13">
        <f>Q14/12</f>
        <v>0.33333333333333331</v>
      </c>
      <c r="S14" s="14">
        <v>0</v>
      </c>
      <c r="T14" s="13">
        <f>R14*2</f>
        <v>0.66666666666666663</v>
      </c>
      <c r="U14" s="13">
        <f>S14+T14</f>
        <v>0.66666666666666663</v>
      </c>
    </row>
    <row r="15" spans="1:21">
      <c r="D15" s="36"/>
      <c r="E15" s="265" t="s">
        <v>98</v>
      </c>
      <c r="F15" s="256">
        <v>25</v>
      </c>
      <c r="G15" s="615"/>
      <c r="H15" s="256">
        <f>SUM(G14*F15)/100</f>
        <v>6.25E-2</v>
      </c>
      <c r="I15" s="54"/>
      <c r="J15" s="259"/>
      <c r="K15" s="259"/>
      <c r="L15" s="259"/>
      <c r="M15" s="259"/>
      <c r="N15" s="255"/>
      <c r="O15" s="255"/>
      <c r="P15" s="255"/>
      <c r="Q15" s="255"/>
      <c r="R15" s="8"/>
      <c r="S15" s="8"/>
      <c r="T15" s="8"/>
      <c r="U15" s="8"/>
    </row>
    <row r="16" spans="1:21">
      <c r="D16" s="36"/>
      <c r="E16" s="265" t="s">
        <v>191</v>
      </c>
      <c r="F16" s="256">
        <v>25</v>
      </c>
      <c r="G16" s="615"/>
      <c r="H16" s="256">
        <f>SUM(G14*F16)/100</f>
        <v>6.25E-2</v>
      </c>
      <c r="I16" s="54"/>
      <c r="J16" s="259"/>
      <c r="K16" s="259"/>
      <c r="L16" s="259"/>
      <c r="M16" s="259"/>
      <c r="N16" s="255"/>
      <c r="O16" s="255"/>
      <c r="P16" s="255"/>
      <c r="Q16" s="255"/>
      <c r="R16" s="8"/>
      <c r="S16" s="8"/>
      <c r="T16" s="8"/>
      <c r="U16" s="8"/>
    </row>
    <row r="17" spans="1:21">
      <c r="D17" s="36"/>
      <c r="E17" s="265" t="s">
        <v>202</v>
      </c>
      <c r="F17" s="256">
        <v>25</v>
      </c>
      <c r="G17" s="615"/>
      <c r="H17" s="256">
        <f>SUM(G14*F17)/100</f>
        <v>6.25E-2</v>
      </c>
      <c r="I17" s="54"/>
      <c r="J17" s="259"/>
      <c r="K17" s="259"/>
      <c r="L17" s="259"/>
      <c r="M17" s="259"/>
      <c r="N17" s="255"/>
      <c r="O17" s="255"/>
      <c r="P17" s="255"/>
      <c r="Q17" s="255"/>
      <c r="R17" s="8"/>
      <c r="S17" s="8"/>
      <c r="T17" s="8"/>
      <c r="U17" s="8"/>
    </row>
    <row r="18" spans="1:21">
      <c r="D18" s="36"/>
      <c r="E18" s="265" t="s">
        <v>198</v>
      </c>
      <c r="F18" s="256">
        <v>25</v>
      </c>
      <c r="G18" s="615"/>
      <c r="H18" s="256">
        <f>SUM(G14*F18)/100</f>
        <v>6.25E-2</v>
      </c>
      <c r="I18" s="54"/>
      <c r="J18" s="259"/>
      <c r="K18" s="259"/>
      <c r="L18" s="259"/>
      <c r="M18" s="259"/>
      <c r="N18" s="255"/>
      <c r="O18" s="255"/>
      <c r="P18" s="255"/>
      <c r="Q18" s="255"/>
      <c r="R18" s="8"/>
      <c r="S18" s="8"/>
      <c r="T18" s="8"/>
      <c r="U18" s="8"/>
    </row>
    <row r="19" spans="1:21">
      <c r="A19" s="16" t="s">
        <v>611</v>
      </c>
      <c r="B19" s="16" t="s">
        <v>579</v>
      </c>
      <c r="C19" s="16" t="s">
        <v>580</v>
      </c>
      <c r="D19" s="36" t="s">
        <v>620</v>
      </c>
      <c r="E19" s="265" t="s">
        <v>621</v>
      </c>
      <c r="F19" s="255"/>
      <c r="G19" s="255"/>
      <c r="H19" s="255"/>
      <c r="I19" s="54" t="s">
        <v>622</v>
      </c>
      <c r="J19" s="259">
        <v>6</v>
      </c>
      <c r="K19" s="259">
        <v>0</v>
      </c>
      <c r="L19" s="259">
        <v>18</v>
      </c>
      <c r="M19" s="259">
        <v>0</v>
      </c>
      <c r="N19" s="255" t="s">
        <v>80</v>
      </c>
      <c r="O19" s="255">
        <v>4</v>
      </c>
      <c r="P19" s="255" t="s">
        <v>87</v>
      </c>
      <c r="Q19" s="12">
        <f>O19*J19</f>
        <v>24</v>
      </c>
      <c r="R19" s="13">
        <f>Q19/12</f>
        <v>2</v>
      </c>
      <c r="S19" s="14">
        <v>0</v>
      </c>
      <c r="T19" s="13">
        <f>R19*2</f>
        <v>4</v>
      </c>
      <c r="U19" s="13">
        <f>S19+T19</f>
        <v>4</v>
      </c>
    </row>
    <row r="20" spans="1:21">
      <c r="D20" s="36"/>
      <c r="E20" s="265" t="s">
        <v>98</v>
      </c>
      <c r="F20" s="256">
        <v>100</v>
      </c>
      <c r="G20" s="256">
        <v>1</v>
      </c>
      <c r="H20" s="256">
        <f>SUM(G20*F20)/100</f>
        <v>1</v>
      </c>
      <c r="I20" s="54"/>
      <c r="J20" s="259"/>
      <c r="K20" s="259"/>
      <c r="L20" s="259"/>
      <c r="M20" s="259"/>
      <c r="N20" s="255"/>
      <c r="O20" s="255"/>
      <c r="P20" s="255"/>
      <c r="Q20" s="255"/>
      <c r="R20" s="8"/>
      <c r="S20" s="8"/>
      <c r="T20" s="8"/>
      <c r="U20" s="8"/>
    </row>
    <row r="21" spans="1:21">
      <c r="A21" s="98" t="s">
        <v>611</v>
      </c>
      <c r="B21" s="98" t="s">
        <v>579</v>
      </c>
      <c r="C21" s="98" t="s">
        <v>580</v>
      </c>
      <c r="D21" s="110" t="s">
        <v>623</v>
      </c>
      <c r="E21" s="263" t="s">
        <v>624</v>
      </c>
      <c r="F21" s="255"/>
      <c r="G21" s="255"/>
      <c r="H21" s="255"/>
      <c r="I21" s="54" t="s">
        <v>622</v>
      </c>
      <c r="J21" s="259">
        <v>6</v>
      </c>
      <c r="K21" s="259">
        <v>0</v>
      </c>
      <c r="L21" s="259">
        <v>18</v>
      </c>
      <c r="M21" s="259">
        <v>0</v>
      </c>
      <c r="N21" s="255" t="s">
        <v>80</v>
      </c>
      <c r="O21" s="255">
        <v>1</v>
      </c>
      <c r="P21" s="255" t="s">
        <v>87</v>
      </c>
      <c r="Q21" s="12">
        <f>O21*J21</f>
        <v>6</v>
      </c>
      <c r="R21" s="13">
        <f>Q21/12</f>
        <v>0.5</v>
      </c>
      <c r="S21" s="14">
        <v>0</v>
      </c>
      <c r="T21" s="13">
        <f>R21*2</f>
        <v>1</v>
      </c>
      <c r="U21" s="13">
        <f>S21+T21</f>
        <v>1</v>
      </c>
    </row>
    <row r="22" spans="1:21">
      <c r="A22" s="98"/>
      <c r="B22" s="98"/>
      <c r="C22" s="98"/>
      <c r="D22" s="110"/>
      <c r="E22" s="263" t="s">
        <v>98</v>
      </c>
      <c r="F22" s="256">
        <v>100</v>
      </c>
      <c r="G22" s="256">
        <v>1</v>
      </c>
      <c r="H22" s="256">
        <f>SUM(G22*F22)/100</f>
        <v>1</v>
      </c>
      <c r="I22" s="54"/>
      <c r="J22" s="259"/>
      <c r="K22" s="259"/>
      <c r="L22" s="259"/>
      <c r="M22" s="259"/>
      <c r="N22" s="255"/>
      <c r="O22" s="255"/>
      <c r="P22" s="255"/>
      <c r="Q22" s="255"/>
      <c r="R22" s="8"/>
      <c r="S22" s="8"/>
      <c r="T22" s="8"/>
      <c r="U22" s="8"/>
    </row>
    <row r="23" spans="1:21">
      <c r="A23" s="98" t="s">
        <v>611</v>
      </c>
      <c r="B23" s="98" t="s">
        <v>579</v>
      </c>
      <c r="C23" s="98" t="s">
        <v>580</v>
      </c>
      <c r="D23" s="110" t="s">
        <v>623</v>
      </c>
      <c r="E23" s="263" t="s">
        <v>624</v>
      </c>
      <c r="F23" s="255"/>
      <c r="G23" s="255"/>
      <c r="H23" s="255"/>
      <c r="I23" s="54" t="s">
        <v>622</v>
      </c>
      <c r="J23" s="259">
        <v>6</v>
      </c>
      <c r="K23" s="259">
        <v>0</v>
      </c>
      <c r="L23" s="259">
        <v>18</v>
      </c>
      <c r="M23" s="259">
        <v>0</v>
      </c>
      <c r="N23" s="255" t="s">
        <v>43</v>
      </c>
      <c r="O23" s="255">
        <v>2</v>
      </c>
      <c r="P23" s="255" t="s">
        <v>87</v>
      </c>
      <c r="Q23" s="12">
        <f>O23*J23</f>
        <v>12</v>
      </c>
      <c r="R23" s="13">
        <f>Q23/12</f>
        <v>1</v>
      </c>
      <c r="S23" s="14">
        <v>0</v>
      </c>
      <c r="T23" s="13">
        <f>R23*2</f>
        <v>2</v>
      </c>
      <c r="U23" s="13">
        <f>S23+T23</f>
        <v>2</v>
      </c>
    </row>
    <row r="24" spans="1:21">
      <c r="A24" s="98"/>
      <c r="B24" s="98"/>
      <c r="C24" s="98"/>
      <c r="D24" s="110"/>
      <c r="E24" s="263" t="s">
        <v>191</v>
      </c>
      <c r="F24" s="256">
        <v>100</v>
      </c>
      <c r="G24" s="256">
        <v>1</v>
      </c>
      <c r="H24" s="256">
        <f>SUM(G24*F24)/100</f>
        <v>1</v>
      </c>
      <c r="I24" s="54"/>
      <c r="J24" s="259"/>
      <c r="K24" s="259"/>
      <c r="L24" s="259"/>
      <c r="M24" s="259"/>
      <c r="N24" s="255"/>
      <c r="O24" s="255"/>
      <c r="P24" s="255"/>
      <c r="Q24" s="255"/>
      <c r="R24" s="8"/>
      <c r="S24" s="8"/>
      <c r="T24" s="8"/>
      <c r="U24" s="8"/>
    </row>
    <row r="25" spans="1:21">
      <c r="A25" s="16" t="s">
        <v>611</v>
      </c>
      <c r="B25" s="16" t="s">
        <v>579</v>
      </c>
      <c r="C25" s="16" t="s">
        <v>580</v>
      </c>
      <c r="D25" s="36" t="s">
        <v>625</v>
      </c>
      <c r="E25" s="265" t="s">
        <v>626</v>
      </c>
      <c r="F25" s="255"/>
      <c r="G25" s="255"/>
      <c r="H25" s="255"/>
      <c r="I25" s="54" t="s">
        <v>83</v>
      </c>
      <c r="J25" s="259">
        <v>3</v>
      </c>
      <c r="K25" s="259">
        <v>2</v>
      </c>
      <c r="L25" s="259">
        <v>3</v>
      </c>
      <c r="M25" s="259">
        <v>5</v>
      </c>
      <c r="N25" s="255" t="s">
        <v>80</v>
      </c>
      <c r="O25" s="255">
        <v>4</v>
      </c>
      <c r="P25" s="255" t="s">
        <v>87</v>
      </c>
      <c r="Q25" s="12">
        <f>O25*J25</f>
        <v>12</v>
      </c>
      <c r="R25" s="13">
        <f>Q25/12</f>
        <v>1</v>
      </c>
      <c r="S25" s="14">
        <v>0</v>
      </c>
      <c r="T25" s="13">
        <f>R25*2</f>
        <v>2</v>
      </c>
      <c r="U25" s="13">
        <f>S25+T25</f>
        <v>2</v>
      </c>
    </row>
    <row r="26" spans="1:21">
      <c r="D26" s="36"/>
      <c r="E26" s="265" t="s">
        <v>30</v>
      </c>
      <c r="F26" s="256">
        <v>100</v>
      </c>
      <c r="G26" s="256">
        <v>1.5</v>
      </c>
      <c r="H26" s="256">
        <f>SUM(G26*F26)/100</f>
        <v>1.5</v>
      </c>
      <c r="I26" s="54"/>
      <c r="J26" s="259"/>
      <c r="K26" s="259"/>
      <c r="L26" s="259"/>
      <c r="M26" s="259"/>
      <c r="N26" s="255"/>
      <c r="O26" s="255"/>
      <c r="P26" s="255"/>
      <c r="Q26" s="255"/>
      <c r="R26" s="8"/>
      <c r="S26" s="8"/>
      <c r="T26" s="8"/>
      <c r="U26" s="8"/>
    </row>
    <row r="27" spans="1:21">
      <c r="A27" s="16" t="s">
        <v>611</v>
      </c>
      <c r="B27" s="16" t="s">
        <v>579</v>
      </c>
      <c r="C27" s="16" t="s">
        <v>580</v>
      </c>
      <c r="D27" s="36" t="s">
        <v>627</v>
      </c>
      <c r="E27" s="265" t="s">
        <v>628</v>
      </c>
      <c r="F27" s="255"/>
      <c r="G27" s="255"/>
      <c r="H27" s="255"/>
      <c r="I27" s="54" t="s">
        <v>83</v>
      </c>
      <c r="J27" s="259">
        <v>3</v>
      </c>
      <c r="K27" s="259">
        <v>2</v>
      </c>
      <c r="L27" s="259">
        <v>3</v>
      </c>
      <c r="M27" s="259">
        <v>5</v>
      </c>
      <c r="N27" s="255" t="s">
        <v>80</v>
      </c>
      <c r="O27" s="255">
        <v>4</v>
      </c>
      <c r="P27" s="255" t="s">
        <v>87</v>
      </c>
      <c r="Q27" s="12">
        <f>O27*J27</f>
        <v>12</v>
      </c>
      <c r="R27" s="13">
        <f>Q27/12</f>
        <v>1</v>
      </c>
      <c r="S27" s="14">
        <v>0</v>
      </c>
      <c r="T27" s="13">
        <f>R27*2</f>
        <v>2</v>
      </c>
      <c r="U27" s="13">
        <f>S27+T27</f>
        <v>2</v>
      </c>
    </row>
    <row r="28" spans="1:21">
      <c r="D28" s="36"/>
      <c r="E28" s="265" t="s">
        <v>109</v>
      </c>
      <c r="F28" s="256">
        <v>100</v>
      </c>
      <c r="G28" s="256">
        <v>1.5</v>
      </c>
      <c r="H28" s="256">
        <f>SUM(G28*F28)/100</f>
        <v>1.5</v>
      </c>
      <c r="I28" s="54"/>
      <c r="J28" s="259"/>
      <c r="K28" s="259"/>
      <c r="L28" s="259"/>
      <c r="M28" s="259"/>
      <c r="N28" s="255"/>
      <c r="O28" s="255"/>
      <c r="P28" s="255"/>
      <c r="Q28" s="255"/>
      <c r="R28" s="8"/>
      <c r="S28" s="8"/>
      <c r="T28" s="8"/>
      <c r="U28" s="8"/>
    </row>
    <row r="29" spans="1:21">
      <c r="A29" s="16" t="s">
        <v>611</v>
      </c>
      <c r="B29" s="16" t="s">
        <v>579</v>
      </c>
      <c r="C29" s="16" t="s">
        <v>580</v>
      </c>
      <c r="D29" s="36" t="s">
        <v>629</v>
      </c>
      <c r="E29" s="210" t="s">
        <v>630</v>
      </c>
      <c r="F29" s="255"/>
      <c r="G29" s="255"/>
      <c r="H29" s="255"/>
      <c r="I29" s="54" t="s">
        <v>83</v>
      </c>
      <c r="J29" s="259">
        <v>3</v>
      </c>
      <c r="K29" s="259">
        <v>2</v>
      </c>
      <c r="L29" s="259">
        <v>3</v>
      </c>
      <c r="M29" s="259">
        <v>5</v>
      </c>
      <c r="N29" s="255" t="s">
        <v>80</v>
      </c>
      <c r="O29" s="255">
        <v>4</v>
      </c>
      <c r="P29" s="255" t="s">
        <v>87</v>
      </c>
      <c r="Q29" s="12">
        <f>O29*J29</f>
        <v>12</v>
      </c>
      <c r="R29" s="13">
        <f>Q29/12</f>
        <v>1</v>
      </c>
      <c r="S29" s="14">
        <v>0</v>
      </c>
      <c r="T29" s="13">
        <f>R29*2</f>
        <v>2</v>
      </c>
      <c r="U29" s="13">
        <f>S29+T29</f>
        <v>2</v>
      </c>
    </row>
    <row r="30" spans="1:21">
      <c r="D30" s="36"/>
      <c r="E30" s="210" t="s">
        <v>954</v>
      </c>
      <c r="F30" s="122"/>
      <c r="G30" s="122"/>
      <c r="H30" s="122"/>
      <c r="I30" s="54"/>
      <c r="J30" s="259"/>
      <c r="K30" s="259"/>
      <c r="L30" s="259"/>
      <c r="M30" s="259"/>
      <c r="N30" s="255"/>
      <c r="O30" s="255"/>
      <c r="P30" s="255"/>
      <c r="Q30" s="255"/>
      <c r="R30" s="8"/>
      <c r="S30" s="8"/>
      <c r="T30" s="8"/>
      <c r="U30" s="8"/>
    </row>
    <row r="31" spans="1:21">
      <c r="D31" s="36"/>
      <c r="E31" s="210" t="s">
        <v>31</v>
      </c>
      <c r="F31" s="256">
        <v>100</v>
      </c>
      <c r="G31" s="256">
        <v>1.5</v>
      </c>
      <c r="H31" s="256">
        <f>SUM(G31*F31)/100</f>
        <v>1.5</v>
      </c>
      <c r="I31" s="54"/>
      <c r="J31" s="259"/>
      <c r="K31" s="259"/>
      <c r="L31" s="259"/>
      <c r="M31" s="259"/>
      <c r="N31" s="255"/>
      <c r="O31" s="255"/>
      <c r="P31" s="255"/>
      <c r="Q31" s="255"/>
      <c r="R31" s="8"/>
      <c r="S31" s="8"/>
      <c r="T31" s="8"/>
      <c r="U31" s="8"/>
    </row>
    <row r="32" spans="1:21">
      <c r="A32" s="16" t="s">
        <v>611</v>
      </c>
      <c r="B32" s="16" t="s">
        <v>579</v>
      </c>
      <c r="C32" s="16" t="s">
        <v>580</v>
      </c>
      <c r="D32" s="36" t="s">
        <v>632</v>
      </c>
      <c r="E32" s="210" t="s">
        <v>633</v>
      </c>
      <c r="F32" s="255"/>
      <c r="G32" s="255"/>
      <c r="H32" s="255"/>
      <c r="I32" s="54" t="s">
        <v>83</v>
      </c>
      <c r="J32" s="259">
        <v>3</v>
      </c>
      <c r="K32" s="259">
        <v>2</v>
      </c>
      <c r="L32" s="259">
        <v>3</v>
      </c>
      <c r="M32" s="259">
        <v>5</v>
      </c>
      <c r="N32" s="255" t="s">
        <v>80</v>
      </c>
      <c r="O32" s="255">
        <v>2</v>
      </c>
      <c r="P32" s="255" t="s">
        <v>87</v>
      </c>
      <c r="Q32" s="12">
        <f>O32*J32</f>
        <v>6</v>
      </c>
      <c r="R32" s="13">
        <f>Q32/12</f>
        <v>0.5</v>
      </c>
      <c r="S32" s="14">
        <v>0</v>
      </c>
      <c r="T32" s="13">
        <f>R32*2</f>
        <v>1</v>
      </c>
      <c r="U32" s="13">
        <f>S32+T32</f>
        <v>1</v>
      </c>
    </row>
    <row r="33" spans="1:21">
      <c r="D33" s="36"/>
      <c r="E33" s="210" t="s">
        <v>954</v>
      </c>
      <c r="F33" s="122"/>
      <c r="G33" s="122"/>
      <c r="H33" s="122"/>
      <c r="I33" s="54"/>
      <c r="J33" s="259"/>
      <c r="K33" s="259"/>
      <c r="L33" s="259"/>
      <c r="M33" s="259"/>
      <c r="N33" s="255"/>
      <c r="O33" s="255"/>
      <c r="P33" s="255"/>
      <c r="Q33" s="255"/>
      <c r="R33" s="8"/>
      <c r="S33" s="8"/>
      <c r="T33" s="8"/>
      <c r="U33" s="8"/>
    </row>
    <row r="34" spans="1:21">
      <c r="D34" s="36"/>
      <c r="E34" s="210" t="s">
        <v>36</v>
      </c>
      <c r="F34" s="256">
        <v>100</v>
      </c>
      <c r="G34" s="256">
        <v>1.5</v>
      </c>
      <c r="H34" s="256">
        <f>SUM(G34*F34)/100</f>
        <v>1.5</v>
      </c>
      <c r="I34" s="54"/>
      <c r="J34" s="259"/>
      <c r="K34" s="259"/>
      <c r="L34" s="259"/>
      <c r="M34" s="259"/>
      <c r="N34" s="255"/>
      <c r="O34" s="255"/>
      <c r="P34" s="255"/>
      <c r="Q34" s="255"/>
      <c r="R34" s="8"/>
      <c r="S34" s="8"/>
      <c r="T34" s="8"/>
      <c r="U34" s="8"/>
    </row>
    <row r="35" spans="1:21">
      <c r="A35" s="16" t="s">
        <v>611</v>
      </c>
      <c r="B35" s="16" t="s">
        <v>579</v>
      </c>
      <c r="C35" s="16" t="s">
        <v>580</v>
      </c>
      <c r="D35" s="36" t="s">
        <v>634</v>
      </c>
      <c r="E35" s="210" t="s">
        <v>635</v>
      </c>
      <c r="F35" s="32"/>
      <c r="G35" s="32"/>
      <c r="H35" s="32"/>
      <c r="I35" s="54" t="s">
        <v>83</v>
      </c>
      <c r="J35" s="259">
        <v>3</v>
      </c>
      <c r="K35" s="259">
        <v>2</v>
      </c>
      <c r="L35" s="259">
        <v>3</v>
      </c>
      <c r="M35" s="259">
        <v>5</v>
      </c>
      <c r="N35" s="255" t="s">
        <v>80</v>
      </c>
      <c r="O35" s="255">
        <v>5</v>
      </c>
      <c r="P35" s="255" t="s">
        <v>87</v>
      </c>
      <c r="Q35" s="12">
        <f>O35*J35</f>
        <v>15</v>
      </c>
      <c r="R35" s="13">
        <f>Q35/12</f>
        <v>1.25</v>
      </c>
      <c r="S35" s="14">
        <v>0</v>
      </c>
      <c r="T35" s="13">
        <f>R35*2</f>
        <v>2.5</v>
      </c>
      <c r="U35" s="13">
        <f>S35+T35</f>
        <v>2.5</v>
      </c>
    </row>
    <row r="36" spans="1:21">
      <c r="D36" s="36"/>
      <c r="E36" s="210" t="s">
        <v>121</v>
      </c>
      <c r="F36" s="256">
        <v>100</v>
      </c>
      <c r="G36" s="256">
        <v>1.5</v>
      </c>
      <c r="H36" s="256">
        <f>SUM(G36*F36)/100</f>
        <v>1.5</v>
      </c>
      <c r="I36" s="54"/>
      <c r="J36" s="259"/>
      <c r="K36" s="259"/>
      <c r="L36" s="259"/>
      <c r="M36" s="259"/>
      <c r="N36" s="255"/>
      <c r="O36" s="255"/>
      <c r="P36" s="255"/>
      <c r="Q36" s="255"/>
      <c r="R36" s="8"/>
      <c r="S36" s="8"/>
      <c r="T36" s="8"/>
      <c r="U36" s="8"/>
    </row>
    <row r="37" spans="1:21">
      <c r="A37" s="16" t="s">
        <v>611</v>
      </c>
      <c r="B37" s="16" t="s">
        <v>579</v>
      </c>
      <c r="C37" s="16" t="s">
        <v>580</v>
      </c>
      <c r="D37" s="36" t="s">
        <v>636</v>
      </c>
      <c r="E37" s="265" t="s">
        <v>617</v>
      </c>
      <c r="F37" s="255"/>
      <c r="G37" s="255"/>
      <c r="H37" s="255"/>
      <c r="I37" s="54" t="s">
        <v>294</v>
      </c>
      <c r="J37" s="259">
        <v>1</v>
      </c>
      <c r="K37" s="259">
        <v>0</v>
      </c>
      <c r="L37" s="259">
        <v>2</v>
      </c>
      <c r="M37" s="259">
        <v>1</v>
      </c>
      <c r="N37" s="255" t="s">
        <v>80</v>
      </c>
      <c r="O37" s="255">
        <v>4</v>
      </c>
      <c r="P37" s="255" t="s">
        <v>87</v>
      </c>
      <c r="Q37" s="12">
        <f>O37*J37</f>
        <v>4</v>
      </c>
      <c r="R37" s="13">
        <f>Q37/12</f>
        <v>0.33333333333333331</v>
      </c>
      <c r="S37" s="14">
        <v>0</v>
      </c>
      <c r="T37" s="13">
        <f>R37*2</f>
        <v>0.66666666666666663</v>
      </c>
      <c r="U37" s="13">
        <f>S37+T37</f>
        <v>0.66666666666666663</v>
      </c>
    </row>
    <row r="38" spans="1:21">
      <c r="D38" s="36"/>
      <c r="E38" s="265" t="s">
        <v>109</v>
      </c>
      <c r="F38" s="256">
        <v>100</v>
      </c>
      <c r="G38" s="256">
        <v>0.25</v>
      </c>
      <c r="H38" s="256">
        <f>SUM(G38*F38)/100</f>
        <v>0.25</v>
      </c>
      <c r="I38" s="54"/>
      <c r="J38" s="259"/>
      <c r="K38" s="259"/>
      <c r="L38" s="259"/>
      <c r="M38" s="259"/>
      <c r="N38" s="255"/>
      <c r="O38" s="255"/>
      <c r="P38" s="255"/>
      <c r="Q38" s="255"/>
      <c r="R38" s="8"/>
      <c r="S38" s="8"/>
      <c r="T38" s="8"/>
      <c r="U38" s="8"/>
    </row>
    <row r="39" spans="1:21">
      <c r="A39" s="16" t="s">
        <v>611</v>
      </c>
      <c r="B39" s="16" t="s">
        <v>579</v>
      </c>
      <c r="C39" s="16" t="s">
        <v>580</v>
      </c>
      <c r="D39" s="36" t="s">
        <v>637</v>
      </c>
      <c r="E39" s="265" t="s">
        <v>619</v>
      </c>
      <c r="F39" s="255"/>
      <c r="G39" s="255"/>
      <c r="H39" s="255"/>
      <c r="I39" s="54" t="s">
        <v>294</v>
      </c>
      <c r="J39" s="259">
        <v>1</v>
      </c>
      <c r="K39" s="259">
        <v>0</v>
      </c>
      <c r="L39" s="259">
        <v>2</v>
      </c>
      <c r="M39" s="259">
        <v>1</v>
      </c>
      <c r="N39" s="255" t="s">
        <v>80</v>
      </c>
      <c r="O39" s="255">
        <v>1</v>
      </c>
      <c r="P39" s="255" t="s">
        <v>87</v>
      </c>
      <c r="Q39" s="12">
        <f>O39*J39</f>
        <v>1</v>
      </c>
      <c r="R39" s="13">
        <f>Q39/12</f>
        <v>8.3333333333333329E-2</v>
      </c>
      <c r="S39" s="14">
        <v>0</v>
      </c>
      <c r="T39" s="13">
        <f>R39*2</f>
        <v>0.16666666666666666</v>
      </c>
      <c r="U39" s="13">
        <f>S39+T39</f>
        <v>0.16666666666666666</v>
      </c>
    </row>
    <row r="40" spans="1:21">
      <c r="D40" s="36"/>
      <c r="E40" s="265" t="s">
        <v>954</v>
      </c>
      <c r="F40" s="122"/>
      <c r="G40" s="122"/>
      <c r="H40" s="122"/>
      <c r="I40" s="54"/>
      <c r="J40" s="259"/>
      <c r="K40" s="259"/>
      <c r="L40" s="259"/>
      <c r="M40" s="259"/>
      <c r="N40" s="255"/>
      <c r="O40" s="255"/>
      <c r="P40" s="255"/>
      <c r="Q40" s="255"/>
      <c r="R40" s="8"/>
      <c r="S40" s="8"/>
      <c r="T40" s="8"/>
      <c r="U40" s="8"/>
    </row>
    <row r="41" spans="1:21">
      <c r="D41" s="36"/>
      <c r="E41" s="265" t="s">
        <v>109</v>
      </c>
      <c r="F41" s="256">
        <v>100</v>
      </c>
      <c r="G41" s="256">
        <v>0.25</v>
      </c>
      <c r="H41" s="256">
        <f>SUM(G41*F41)/100</f>
        <v>0.25</v>
      </c>
      <c r="I41" s="54"/>
      <c r="J41" s="259"/>
      <c r="K41" s="259"/>
      <c r="L41" s="259"/>
      <c r="M41" s="259"/>
      <c r="N41" s="255"/>
      <c r="O41" s="255"/>
      <c r="P41" s="255"/>
      <c r="Q41" s="255"/>
      <c r="R41" s="8"/>
      <c r="S41" s="8"/>
      <c r="T41" s="8"/>
      <c r="U41" s="8"/>
    </row>
    <row r="42" spans="1:21">
      <c r="A42" s="16" t="s">
        <v>611</v>
      </c>
      <c r="B42" s="16" t="s">
        <v>579</v>
      </c>
      <c r="C42" s="16" t="s">
        <v>580</v>
      </c>
      <c r="D42" s="36" t="s">
        <v>638</v>
      </c>
      <c r="E42" s="265" t="s">
        <v>639</v>
      </c>
      <c r="F42" s="255"/>
      <c r="G42" s="255"/>
      <c r="H42" s="255"/>
      <c r="I42" s="54" t="s">
        <v>294</v>
      </c>
      <c r="J42" s="259">
        <v>1</v>
      </c>
      <c r="K42" s="259">
        <v>0</v>
      </c>
      <c r="L42" s="259">
        <v>2</v>
      </c>
      <c r="M42" s="259">
        <v>1</v>
      </c>
      <c r="N42" s="255" t="s">
        <v>80</v>
      </c>
      <c r="O42" s="255">
        <v>4</v>
      </c>
      <c r="P42" s="255" t="s">
        <v>87</v>
      </c>
      <c r="Q42" s="12">
        <f>O42*J42</f>
        <v>4</v>
      </c>
      <c r="R42" s="13">
        <f>Q42/12</f>
        <v>0.33333333333333331</v>
      </c>
      <c r="S42" s="14">
        <v>0</v>
      </c>
      <c r="T42" s="13">
        <f>R42*2</f>
        <v>0.66666666666666663</v>
      </c>
      <c r="U42" s="13">
        <f>S42+T42</f>
        <v>0.66666666666666663</v>
      </c>
    </row>
    <row r="43" spans="1:21">
      <c r="D43" s="36"/>
      <c r="E43" s="265" t="s">
        <v>954</v>
      </c>
      <c r="F43" s="122"/>
      <c r="G43" s="122"/>
      <c r="H43" s="122"/>
      <c r="I43" s="54"/>
      <c r="J43" s="259"/>
      <c r="K43" s="259"/>
      <c r="L43" s="259"/>
      <c r="M43" s="259"/>
      <c r="N43" s="255"/>
      <c r="O43" s="255"/>
      <c r="P43" s="255"/>
      <c r="Q43" s="255"/>
      <c r="R43" s="8"/>
      <c r="S43" s="8"/>
      <c r="T43" s="8"/>
      <c r="U43" s="8"/>
    </row>
    <row r="44" spans="1:21">
      <c r="D44" s="36"/>
      <c r="E44" s="265" t="s">
        <v>109</v>
      </c>
      <c r="F44" s="256">
        <v>100</v>
      </c>
      <c r="G44" s="256">
        <v>0.25</v>
      </c>
      <c r="H44" s="256">
        <f>SUM(G44*F44)/100</f>
        <v>0.25</v>
      </c>
      <c r="I44" s="54"/>
      <c r="J44" s="259"/>
      <c r="K44" s="259"/>
      <c r="L44" s="259"/>
      <c r="M44" s="259"/>
      <c r="N44" s="255"/>
      <c r="O44" s="255"/>
      <c r="P44" s="255"/>
      <c r="Q44" s="255"/>
      <c r="R44" s="8"/>
      <c r="S44" s="8"/>
      <c r="T44" s="8"/>
      <c r="U44" s="8"/>
    </row>
    <row r="45" spans="1:21">
      <c r="A45" s="16" t="s">
        <v>611</v>
      </c>
      <c r="B45" s="16" t="s">
        <v>579</v>
      </c>
      <c r="C45" s="16" t="s">
        <v>580</v>
      </c>
      <c r="D45" s="36" t="s">
        <v>640</v>
      </c>
      <c r="E45" s="265" t="s">
        <v>641</v>
      </c>
      <c r="F45" s="255"/>
      <c r="G45" s="255"/>
      <c r="H45" s="255"/>
      <c r="I45" s="54" t="s">
        <v>294</v>
      </c>
      <c r="J45" s="259">
        <v>1</v>
      </c>
      <c r="K45" s="259">
        <v>0</v>
      </c>
      <c r="L45" s="259">
        <v>2</v>
      </c>
      <c r="M45" s="259">
        <v>1</v>
      </c>
      <c r="N45" s="255" t="s">
        <v>80</v>
      </c>
      <c r="O45" s="255">
        <v>3</v>
      </c>
      <c r="P45" s="255" t="s">
        <v>87</v>
      </c>
      <c r="Q45" s="12">
        <f>O45*J45</f>
        <v>3</v>
      </c>
      <c r="R45" s="13">
        <f>Q45/12</f>
        <v>0.25</v>
      </c>
      <c r="S45" s="14">
        <v>0</v>
      </c>
      <c r="T45" s="13">
        <f>R45*2</f>
        <v>0.5</v>
      </c>
      <c r="U45" s="13">
        <f>S45+T45</f>
        <v>0.5</v>
      </c>
    </row>
    <row r="46" spans="1:21">
      <c r="D46" s="36"/>
      <c r="E46" s="265" t="s">
        <v>954</v>
      </c>
      <c r="F46" s="122"/>
      <c r="G46" s="122"/>
      <c r="H46" s="122"/>
      <c r="I46" s="54"/>
      <c r="J46" s="259"/>
      <c r="K46" s="259"/>
      <c r="L46" s="259"/>
      <c r="M46" s="259"/>
      <c r="N46" s="255"/>
      <c r="O46" s="255"/>
      <c r="P46" s="255"/>
      <c r="Q46" s="255"/>
      <c r="R46" s="8"/>
      <c r="S46" s="8"/>
      <c r="T46" s="8"/>
      <c r="U46" s="8"/>
    </row>
    <row r="47" spans="1:21">
      <c r="D47" s="36"/>
      <c r="E47" s="265" t="s">
        <v>109</v>
      </c>
      <c r="F47" s="256">
        <v>100</v>
      </c>
      <c r="G47" s="256">
        <v>0.25</v>
      </c>
      <c r="H47" s="256">
        <f>SUM(G47*F47)/100</f>
        <v>0.25</v>
      </c>
      <c r="I47" s="54"/>
      <c r="J47" s="259"/>
      <c r="K47" s="259"/>
      <c r="L47" s="259"/>
      <c r="M47" s="259"/>
      <c r="N47" s="255"/>
      <c r="O47" s="255"/>
      <c r="P47" s="255"/>
      <c r="Q47" s="255"/>
      <c r="R47" s="8"/>
      <c r="S47" s="8"/>
      <c r="T47" s="8"/>
      <c r="U47" s="8"/>
    </row>
    <row r="48" spans="1:21">
      <c r="A48" s="16" t="s">
        <v>611</v>
      </c>
      <c r="B48" s="16" t="s">
        <v>579</v>
      </c>
      <c r="C48" s="16" t="s">
        <v>580</v>
      </c>
      <c r="D48" s="36" t="s">
        <v>642</v>
      </c>
      <c r="E48" s="210" t="s">
        <v>621</v>
      </c>
      <c r="F48" s="255"/>
      <c r="G48" s="615">
        <v>1</v>
      </c>
      <c r="H48" s="255"/>
      <c r="I48" s="54" t="s">
        <v>622</v>
      </c>
      <c r="J48" s="259">
        <v>6</v>
      </c>
      <c r="K48" s="259">
        <v>0</v>
      </c>
      <c r="L48" s="259">
        <v>18</v>
      </c>
      <c r="M48" s="259">
        <v>0</v>
      </c>
      <c r="N48" s="255" t="s">
        <v>80</v>
      </c>
      <c r="O48" s="255">
        <v>5</v>
      </c>
      <c r="P48" s="255" t="s">
        <v>87</v>
      </c>
      <c r="Q48" s="12">
        <f>O48*J48</f>
        <v>30</v>
      </c>
      <c r="R48" s="13">
        <f>Q48/12</f>
        <v>2.5</v>
      </c>
      <c r="S48" s="14">
        <v>0</v>
      </c>
      <c r="T48" s="13">
        <f>R48*2</f>
        <v>5</v>
      </c>
      <c r="U48" s="13">
        <f>S48+T48</f>
        <v>5</v>
      </c>
    </row>
    <row r="49" spans="1:21">
      <c r="D49" s="36"/>
      <c r="E49" s="210" t="s">
        <v>954</v>
      </c>
      <c r="F49" s="122"/>
      <c r="G49" s="615"/>
      <c r="H49" s="122"/>
      <c r="I49" s="54"/>
      <c r="J49" s="259"/>
      <c r="K49" s="259"/>
      <c r="L49" s="259"/>
      <c r="M49" s="259"/>
      <c r="N49" s="255"/>
      <c r="O49" s="255"/>
      <c r="P49" s="255"/>
      <c r="Q49" s="255"/>
      <c r="R49" s="8"/>
      <c r="S49" s="8"/>
      <c r="T49" s="8"/>
      <c r="U49" s="8"/>
    </row>
    <row r="50" spans="1:21">
      <c r="D50" s="36"/>
      <c r="E50" s="210" t="s">
        <v>31</v>
      </c>
      <c r="F50" s="256">
        <v>50</v>
      </c>
      <c r="G50" s="615"/>
      <c r="H50" s="256">
        <f>SUM(G48*F50)/100</f>
        <v>0.5</v>
      </c>
      <c r="I50" s="54"/>
      <c r="J50" s="259"/>
      <c r="K50" s="259"/>
      <c r="L50" s="259"/>
      <c r="M50" s="259"/>
      <c r="N50" s="255"/>
      <c r="O50" s="255"/>
      <c r="P50" s="255"/>
      <c r="Q50" s="255"/>
      <c r="R50" s="8"/>
      <c r="S50" s="8"/>
      <c r="T50" s="8"/>
      <c r="U50" s="8"/>
    </row>
    <row r="51" spans="1:21">
      <c r="D51" s="36"/>
      <c r="E51" s="210" t="s">
        <v>126</v>
      </c>
      <c r="F51" s="256">
        <v>50</v>
      </c>
      <c r="G51" s="615"/>
      <c r="H51" s="256">
        <f>SUM(G48*F51)/100</f>
        <v>0.5</v>
      </c>
      <c r="I51" s="54"/>
      <c r="J51" s="259"/>
      <c r="K51" s="259"/>
      <c r="L51" s="259"/>
      <c r="M51" s="259"/>
      <c r="N51" s="255"/>
      <c r="O51" s="255"/>
      <c r="P51" s="255"/>
      <c r="Q51" s="255"/>
      <c r="R51" s="8"/>
      <c r="S51" s="8"/>
      <c r="T51" s="8"/>
      <c r="U51" s="8"/>
    </row>
    <row r="52" spans="1:21">
      <c r="A52" s="16" t="s">
        <v>611</v>
      </c>
      <c r="B52" s="16" t="s">
        <v>579</v>
      </c>
      <c r="C52" s="16" t="s">
        <v>580</v>
      </c>
      <c r="D52" s="36" t="s">
        <v>643</v>
      </c>
      <c r="E52" s="210" t="s">
        <v>624</v>
      </c>
      <c r="F52" s="255"/>
      <c r="G52" s="615">
        <v>1</v>
      </c>
      <c r="H52" s="255"/>
      <c r="I52" s="54" t="s">
        <v>622</v>
      </c>
      <c r="J52" s="259">
        <v>6</v>
      </c>
      <c r="K52" s="259">
        <v>0</v>
      </c>
      <c r="L52" s="259">
        <v>18</v>
      </c>
      <c r="M52" s="259">
        <v>0</v>
      </c>
      <c r="N52" s="255" t="s">
        <v>80</v>
      </c>
      <c r="O52" s="255">
        <v>5</v>
      </c>
      <c r="P52" s="255" t="s">
        <v>87</v>
      </c>
      <c r="Q52" s="12">
        <f>O52*J52</f>
        <v>30</v>
      </c>
      <c r="R52" s="13">
        <f>Q52/12</f>
        <v>2.5</v>
      </c>
      <c r="S52" s="14">
        <v>0</v>
      </c>
      <c r="T52" s="13">
        <f>R52*2</f>
        <v>5</v>
      </c>
      <c r="U52" s="13">
        <f>S52+T52</f>
        <v>5</v>
      </c>
    </row>
    <row r="53" spans="1:21">
      <c r="D53" s="36"/>
      <c r="E53" s="210" t="s">
        <v>954</v>
      </c>
      <c r="F53" s="122"/>
      <c r="G53" s="615"/>
      <c r="H53" s="122"/>
      <c r="I53" s="54"/>
      <c r="J53" s="259"/>
      <c r="K53" s="259"/>
      <c r="L53" s="259"/>
      <c r="M53" s="259"/>
      <c r="N53" s="255"/>
      <c r="O53" s="255"/>
      <c r="P53" s="255"/>
      <c r="Q53" s="255"/>
      <c r="R53" s="8"/>
      <c r="S53" s="8"/>
      <c r="T53" s="8"/>
      <c r="U53" s="8"/>
    </row>
    <row r="54" spans="1:21">
      <c r="D54" s="36"/>
      <c r="E54" s="210" t="s">
        <v>31</v>
      </c>
      <c r="F54" s="256">
        <v>50</v>
      </c>
      <c r="G54" s="615"/>
      <c r="H54" s="256">
        <f>SUM(G52*F54)/100</f>
        <v>0.5</v>
      </c>
      <c r="I54" s="54"/>
      <c r="J54" s="259"/>
      <c r="K54" s="259"/>
      <c r="L54" s="259"/>
      <c r="M54" s="259"/>
      <c r="N54" s="255"/>
      <c r="O54" s="255"/>
      <c r="P54" s="255"/>
      <c r="Q54" s="255"/>
      <c r="R54" s="8"/>
      <c r="S54" s="8"/>
      <c r="T54" s="8"/>
      <c r="U54" s="8"/>
    </row>
    <row r="55" spans="1:21">
      <c r="D55" s="36"/>
      <c r="E55" s="210" t="s">
        <v>126</v>
      </c>
      <c r="F55" s="256">
        <v>50</v>
      </c>
      <c r="G55" s="615"/>
      <c r="H55" s="256">
        <f>SUM(G52*F55)/100</f>
        <v>0.5</v>
      </c>
      <c r="I55" s="54"/>
      <c r="J55" s="259"/>
      <c r="K55" s="259"/>
      <c r="L55" s="259"/>
      <c r="M55" s="259"/>
      <c r="N55" s="255"/>
      <c r="O55" s="255"/>
      <c r="P55" s="255"/>
      <c r="Q55" s="255"/>
      <c r="R55" s="8"/>
      <c r="S55" s="8"/>
      <c r="T55" s="8"/>
      <c r="U55" s="8"/>
    </row>
    <row r="56" spans="1:21">
      <c r="A56" s="16" t="s">
        <v>611</v>
      </c>
      <c r="B56" s="16" t="s">
        <v>579</v>
      </c>
      <c r="C56" s="16" t="s">
        <v>580</v>
      </c>
      <c r="D56" s="36" t="s">
        <v>644</v>
      </c>
      <c r="E56" s="210" t="s">
        <v>645</v>
      </c>
      <c r="F56" s="255"/>
      <c r="G56" s="615">
        <v>1.5</v>
      </c>
      <c r="H56" s="255"/>
      <c r="I56" s="54" t="s">
        <v>164</v>
      </c>
      <c r="J56" s="259">
        <v>3</v>
      </c>
      <c r="K56" s="259">
        <v>2</v>
      </c>
      <c r="L56" s="259">
        <v>2</v>
      </c>
      <c r="M56" s="259">
        <v>5</v>
      </c>
      <c r="N56" s="255" t="s">
        <v>80</v>
      </c>
      <c r="O56" s="255">
        <v>4</v>
      </c>
      <c r="P56" s="255" t="s">
        <v>87</v>
      </c>
      <c r="Q56" s="12">
        <f>O56*J56</f>
        <v>12</v>
      </c>
      <c r="R56" s="13">
        <f>Q56/12</f>
        <v>1</v>
      </c>
      <c r="S56" s="14">
        <v>0</v>
      </c>
      <c r="T56" s="13">
        <f>R56*2</f>
        <v>2</v>
      </c>
      <c r="U56" s="13">
        <f>S56+T56</f>
        <v>2</v>
      </c>
    </row>
    <row r="57" spans="1:21">
      <c r="D57" s="36"/>
      <c r="E57" s="210" t="s">
        <v>59</v>
      </c>
      <c r="F57" s="256">
        <v>50</v>
      </c>
      <c r="G57" s="615"/>
      <c r="H57" s="256">
        <f>SUM(G56*F57)/100</f>
        <v>0.75</v>
      </c>
      <c r="I57" s="54"/>
      <c r="J57" s="259"/>
      <c r="K57" s="259"/>
      <c r="L57" s="259"/>
      <c r="M57" s="259"/>
      <c r="N57" s="255"/>
      <c r="O57" s="255"/>
      <c r="P57" s="255"/>
      <c r="Q57" s="255"/>
      <c r="R57" s="8"/>
      <c r="S57" s="8"/>
      <c r="T57" s="8"/>
      <c r="U57" s="8"/>
    </row>
    <row r="58" spans="1:21">
      <c r="D58" s="36"/>
      <c r="E58" s="210" t="s">
        <v>72</v>
      </c>
      <c r="F58" s="256">
        <v>50</v>
      </c>
      <c r="G58" s="615"/>
      <c r="H58" s="256">
        <f>SUM(G56*F58)/100</f>
        <v>0.75</v>
      </c>
      <c r="I58" s="54"/>
      <c r="J58" s="259"/>
      <c r="K58" s="259"/>
      <c r="L58" s="259"/>
      <c r="M58" s="259"/>
      <c r="N58" s="255"/>
      <c r="O58" s="255"/>
      <c r="P58" s="255"/>
      <c r="Q58" s="255"/>
      <c r="R58" s="8"/>
      <c r="S58" s="8"/>
      <c r="T58" s="8"/>
      <c r="U58" s="8"/>
    </row>
    <row r="59" spans="1:21">
      <c r="A59" s="16" t="s">
        <v>611</v>
      </c>
      <c r="B59" s="16" t="s">
        <v>579</v>
      </c>
      <c r="C59" s="16" t="s">
        <v>580</v>
      </c>
      <c r="D59" s="36" t="s">
        <v>646</v>
      </c>
      <c r="E59" s="210" t="s">
        <v>647</v>
      </c>
      <c r="F59" s="255"/>
      <c r="G59" s="255"/>
      <c r="H59" s="255"/>
      <c r="I59" s="54" t="s">
        <v>83</v>
      </c>
      <c r="J59" s="259">
        <v>3</v>
      </c>
      <c r="K59" s="259">
        <v>2</v>
      </c>
      <c r="L59" s="259">
        <v>3</v>
      </c>
      <c r="M59" s="259">
        <v>5</v>
      </c>
      <c r="N59" s="255" t="s">
        <v>80</v>
      </c>
      <c r="O59" s="255">
        <v>4</v>
      </c>
      <c r="P59" s="255" t="s">
        <v>87</v>
      </c>
      <c r="Q59" s="12">
        <f>O59*J59</f>
        <v>12</v>
      </c>
      <c r="R59" s="13">
        <f>Q59/12</f>
        <v>1</v>
      </c>
      <c r="S59" s="14">
        <v>0</v>
      </c>
      <c r="T59" s="13">
        <f>R59*2</f>
        <v>2</v>
      </c>
      <c r="U59" s="13">
        <f>S59+T59</f>
        <v>2</v>
      </c>
    </row>
    <row r="60" spans="1:21">
      <c r="D60" s="36"/>
      <c r="E60" s="210" t="s">
        <v>74</v>
      </c>
      <c r="F60" s="256">
        <v>100</v>
      </c>
      <c r="G60" s="256">
        <v>1.5</v>
      </c>
      <c r="H60" s="256">
        <f>SUM(G60*F60)/100</f>
        <v>1.5</v>
      </c>
      <c r="I60" s="54"/>
      <c r="J60" s="259"/>
      <c r="K60" s="259"/>
      <c r="L60" s="259"/>
      <c r="M60" s="259"/>
      <c r="N60" s="255"/>
      <c r="O60" s="255"/>
      <c r="P60" s="255"/>
      <c r="Q60" s="255"/>
      <c r="R60" s="8"/>
      <c r="S60" s="8"/>
      <c r="T60" s="8"/>
      <c r="U60" s="8"/>
    </row>
    <row r="61" spans="1:21">
      <c r="A61" s="16" t="s">
        <v>611</v>
      </c>
      <c r="B61" s="16" t="s">
        <v>579</v>
      </c>
      <c r="C61" s="16" t="s">
        <v>580</v>
      </c>
      <c r="D61" s="36" t="s">
        <v>648</v>
      </c>
      <c r="E61" s="210" t="s">
        <v>649</v>
      </c>
      <c r="F61" s="255"/>
      <c r="G61" s="255"/>
      <c r="H61" s="255"/>
      <c r="I61" s="54" t="s">
        <v>83</v>
      </c>
      <c r="J61" s="259">
        <v>3</v>
      </c>
      <c r="K61" s="259">
        <v>2</v>
      </c>
      <c r="L61" s="259">
        <v>3</v>
      </c>
      <c r="M61" s="259">
        <v>5</v>
      </c>
      <c r="N61" s="255" t="s">
        <v>80</v>
      </c>
      <c r="O61" s="255">
        <v>1</v>
      </c>
      <c r="P61" s="255" t="s">
        <v>87</v>
      </c>
      <c r="Q61" s="12">
        <f>O61*J61</f>
        <v>3</v>
      </c>
      <c r="R61" s="13">
        <f>Q61/12</f>
        <v>0.25</v>
      </c>
      <c r="S61" s="14">
        <v>0</v>
      </c>
      <c r="T61" s="13">
        <f>R61*2</f>
        <v>0.5</v>
      </c>
      <c r="U61" s="13">
        <f>S61+T61</f>
        <v>0.5</v>
      </c>
    </row>
    <row r="62" spans="1:21">
      <c r="D62" s="36"/>
      <c r="E62" s="210" t="s">
        <v>67</v>
      </c>
      <c r="F62" s="256">
        <v>100</v>
      </c>
      <c r="G62" s="256">
        <v>1.5</v>
      </c>
      <c r="H62" s="256">
        <f>SUM(G62*F62)/100</f>
        <v>1.5</v>
      </c>
      <c r="I62" s="54"/>
      <c r="J62" s="259"/>
      <c r="K62" s="259"/>
      <c r="L62" s="259"/>
      <c r="M62" s="259"/>
      <c r="N62" s="255"/>
      <c r="O62" s="255"/>
      <c r="P62" s="255"/>
      <c r="Q62" s="255"/>
      <c r="R62" s="8"/>
      <c r="S62" s="8"/>
      <c r="T62" s="8"/>
      <c r="U62" s="8"/>
    </row>
    <row r="63" spans="1:21">
      <c r="A63" s="16" t="s">
        <v>611</v>
      </c>
      <c r="B63" s="16" t="s">
        <v>579</v>
      </c>
      <c r="C63" s="16" t="s">
        <v>580</v>
      </c>
      <c r="D63" s="36" t="s">
        <v>650</v>
      </c>
      <c r="E63" s="210" t="s">
        <v>651</v>
      </c>
      <c r="F63" s="255"/>
      <c r="G63" s="255"/>
      <c r="H63" s="255"/>
      <c r="I63" s="54" t="s">
        <v>83</v>
      </c>
      <c r="J63" s="259">
        <v>3</v>
      </c>
      <c r="K63" s="259">
        <v>2</v>
      </c>
      <c r="L63" s="259">
        <v>3</v>
      </c>
      <c r="M63" s="259">
        <v>5</v>
      </c>
      <c r="N63" s="255" t="s">
        <v>80</v>
      </c>
      <c r="O63" s="255">
        <v>1</v>
      </c>
      <c r="P63" s="255" t="s">
        <v>87</v>
      </c>
      <c r="Q63" s="12">
        <f>O63*J63</f>
        <v>3</v>
      </c>
      <c r="R63" s="13">
        <f>Q63/12</f>
        <v>0.25</v>
      </c>
      <c r="S63" s="14">
        <v>0</v>
      </c>
      <c r="T63" s="13">
        <f>R63*2</f>
        <v>0.5</v>
      </c>
      <c r="U63" s="13">
        <f>S63+T63</f>
        <v>0.5</v>
      </c>
    </row>
    <row r="64" spans="1:21">
      <c r="D64" s="36"/>
      <c r="E64" s="210" t="s">
        <v>75</v>
      </c>
      <c r="F64" s="256">
        <v>100</v>
      </c>
      <c r="G64" s="256">
        <v>1.5</v>
      </c>
      <c r="H64" s="256">
        <f>SUM(G64*F64)/100</f>
        <v>1.5</v>
      </c>
      <c r="I64" s="54"/>
      <c r="J64" s="259"/>
      <c r="K64" s="259"/>
      <c r="L64" s="259"/>
      <c r="M64" s="259"/>
      <c r="N64" s="255"/>
      <c r="O64" s="255"/>
      <c r="P64" s="255"/>
      <c r="Q64" s="255"/>
      <c r="R64" s="8"/>
      <c r="S64" s="8"/>
      <c r="T64" s="8"/>
      <c r="U64" s="8"/>
    </row>
    <row r="65" spans="1:21">
      <c r="A65" s="16" t="s">
        <v>611</v>
      </c>
      <c r="B65" s="16" t="s">
        <v>579</v>
      </c>
      <c r="C65" s="16" t="s">
        <v>580</v>
      </c>
      <c r="D65" s="36" t="s">
        <v>652</v>
      </c>
      <c r="E65" s="210" t="s">
        <v>617</v>
      </c>
      <c r="F65" s="255"/>
      <c r="G65" s="255"/>
      <c r="H65" s="255"/>
      <c r="I65" s="54" t="s">
        <v>294</v>
      </c>
      <c r="J65" s="259">
        <v>1</v>
      </c>
      <c r="K65" s="259">
        <v>0</v>
      </c>
      <c r="L65" s="259">
        <v>2</v>
      </c>
      <c r="M65" s="259">
        <v>1</v>
      </c>
      <c r="N65" s="255" t="s">
        <v>80</v>
      </c>
      <c r="O65" s="255">
        <v>4</v>
      </c>
      <c r="P65" s="255" t="s">
        <v>87</v>
      </c>
      <c r="Q65" s="12">
        <f>O65*J65</f>
        <v>4</v>
      </c>
      <c r="R65" s="13">
        <f>Q65/12</f>
        <v>0.33333333333333331</v>
      </c>
      <c r="S65" s="14">
        <v>0</v>
      </c>
      <c r="T65" s="13">
        <f>R65*2</f>
        <v>0.66666666666666663</v>
      </c>
      <c r="U65" s="13">
        <f>S65+T65</f>
        <v>0.66666666666666663</v>
      </c>
    </row>
    <row r="66" spans="1:21">
      <c r="D66" s="36"/>
      <c r="E66" s="210" t="s">
        <v>72</v>
      </c>
      <c r="F66" s="256">
        <v>100</v>
      </c>
      <c r="G66" s="256">
        <v>0.25</v>
      </c>
      <c r="H66" s="256">
        <f>SUM(G66*F66)/100</f>
        <v>0.25</v>
      </c>
      <c r="I66" s="54"/>
      <c r="J66" s="259"/>
      <c r="K66" s="259"/>
      <c r="L66" s="259"/>
      <c r="M66" s="259"/>
      <c r="N66" s="255"/>
      <c r="O66" s="255"/>
      <c r="P66" s="255"/>
      <c r="Q66" s="255"/>
      <c r="R66" s="8"/>
      <c r="S66" s="8"/>
      <c r="T66" s="8"/>
      <c r="U66" s="8"/>
    </row>
    <row r="67" spans="1:21">
      <c r="A67" s="16" t="s">
        <v>611</v>
      </c>
      <c r="B67" s="16" t="s">
        <v>579</v>
      </c>
      <c r="C67" s="16" t="s">
        <v>580</v>
      </c>
      <c r="D67" s="36" t="s">
        <v>653</v>
      </c>
      <c r="E67" s="210" t="s">
        <v>619</v>
      </c>
      <c r="F67" s="255"/>
      <c r="G67" s="255"/>
      <c r="H67" s="255"/>
      <c r="I67" s="54" t="s">
        <v>294</v>
      </c>
      <c r="J67" s="259">
        <v>1</v>
      </c>
      <c r="K67" s="259">
        <v>0</v>
      </c>
      <c r="L67" s="259">
        <v>2</v>
      </c>
      <c r="M67" s="259">
        <v>1</v>
      </c>
      <c r="N67" s="255" t="s">
        <v>80</v>
      </c>
      <c r="O67" s="255">
        <v>1</v>
      </c>
      <c r="P67" s="255" t="s">
        <v>87</v>
      </c>
      <c r="Q67" s="12">
        <f>O67*J67</f>
        <v>1</v>
      </c>
      <c r="R67" s="13">
        <f>Q67/12</f>
        <v>8.3333333333333329E-2</v>
      </c>
      <c r="S67" s="14">
        <v>0</v>
      </c>
      <c r="T67" s="13">
        <f>R67*2</f>
        <v>0.16666666666666666</v>
      </c>
      <c r="U67" s="13">
        <f>S67+T67</f>
        <v>0.16666666666666666</v>
      </c>
    </row>
    <row r="68" spans="1:21">
      <c r="D68" s="36"/>
      <c r="E68" s="210" t="s">
        <v>72</v>
      </c>
      <c r="F68" s="256">
        <v>100</v>
      </c>
      <c r="G68" s="256">
        <v>0.25</v>
      </c>
      <c r="H68" s="256">
        <f>SUM(G68*F68)/100</f>
        <v>0.25</v>
      </c>
      <c r="I68" s="54"/>
      <c r="J68" s="259"/>
      <c r="K68" s="259"/>
      <c r="L68" s="259"/>
      <c r="M68" s="259"/>
      <c r="N68" s="255"/>
      <c r="O68" s="255"/>
      <c r="P68" s="255"/>
      <c r="Q68" s="255"/>
      <c r="R68" s="8"/>
      <c r="S68" s="8"/>
      <c r="T68" s="8"/>
      <c r="U68" s="8"/>
    </row>
    <row r="69" spans="1:21">
      <c r="A69" s="16" t="s">
        <v>611</v>
      </c>
      <c r="B69" s="16" t="s">
        <v>579</v>
      </c>
      <c r="C69" s="16" t="s">
        <v>580</v>
      </c>
      <c r="D69" s="36" t="s">
        <v>654</v>
      </c>
      <c r="E69" s="210" t="s">
        <v>621</v>
      </c>
      <c r="F69" s="255"/>
      <c r="G69" s="255"/>
      <c r="H69" s="255"/>
      <c r="I69" s="54" t="s">
        <v>622</v>
      </c>
      <c r="J69" s="259">
        <v>6</v>
      </c>
      <c r="K69" s="259">
        <v>0</v>
      </c>
      <c r="L69" s="259">
        <v>18</v>
      </c>
      <c r="M69" s="259">
        <v>0</v>
      </c>
      <c r="N69" s="255" t="s">
        <v>80</v>
      </c>
      <c r="O69" s="255">
        <v>4</v>
      </c>
      <c r="P69" s="255" t="s">
        <v>87</v>
      </c>
      <c r="Q69" s="12">
        <f>O69*J69</f>
        <v>24</v>
      </c>
      <c r="R69" s="13">
        <f>Q69/12</f>
        <v>2</v>
      </c>
      <c r="S69" s="14">
        <v>0</v>
      </c>
      <c r="T69" s="13">
        <f>R69*2</f>
        <v>4</v>
      </c>
      <c r="U69" s="13">
        <f>S69+T69</f>
        <v>4</v>
      </c>
    </row>
    <row r="70" spans="1:21">
      <c r="D70" s="36"/>
      <c r="E70" s="210" t="s">
        <v>72</v>
      </c>
      <c r="F70" s="256">
        <v>100</v>
      </c>
      <c r="G70" s="256">
        <v>1</v>
      </c>
      <c r="H70" s="256">
        <f>SUM(G70*F70)/100</f>
        <v>1</v>
      </c>
      <c r="I70" s="54"/>
      <c r="J70" s="259"/>
      <c r="K70" s="259"/>
      <c r="L70" s="259"/>
      <c r="M70" s="259"/>
      <c r="N70" s="255"/>
      <c r="O70" s="255"/>
      <c r="P70" s="255"/>
      <c r="Q70" s="255"/>
      <c r="R70" s="8"/>
      <c r="S70" s="8"/>
      <c r="T70" s="8"/>
      <c r="U70" s="8"/>
    </row>
    <row r="71" spans="1:21">
      <c r="A71" s="16" t="s">
        <v>611</v>
      </c>
      <c r="B71" s="16" t="s">
        <v>579</v>
      </c>
      <c r="C71" s="16" t="s">
        <v>580</v>
      </c>
      <c r="D71" s="36" t="s">
        <v>655</v>
      </c>
      <c r="E71" s="210" t="s">
        <v>656</v>
      </c>
      <c r="F71" s="255"/>
      <c r="G71" s="255"/>
      <c r="H71" s="255"/>
      <c r="I71" s="54" t="s">
        <v>164</v>
      </c>
      <c r="J71" s="259">
        <v>3</v>
      </c>
      <c r="K71" s="259">
        <v>2</v>
      </c>
      <c r="L71" s="259">
        <v>2</v>
      </c>
      <c r="M71" s="259">
        <v>5</v>
      </c>
      <c r="N71" s="255" t="s">
        <v>80</v>
      </c>
      <c r="O71" s="255">
        <v>1</v>
      </c>
      <c r="P71" s="255" t="s">
        <v>87</v>
      </c>
      <c r="Q71" s="12">
        <f>O71*J71</f>
        <v>3</v>
      </c>
      <c r="R71" s="13">
        <f>Q71/12</f>
        <v>0.25</v>
      </c>
      <c r="S71" s="14">
        <v>0</v>
      </c>
      <c r="T71" s="13">
        <f>R71*2</f>
        <v>0.5</v>
      </c>
      <c r="U71" s="13">
        <f>S71+T71</f>
        <v>0.5</v>
      </c>
    </row>
    <row r="72" spans="1:21">
      <c r="D72" s="36"/>
      <c r="E72" s="210" t="s">
        <v>555</v>
      </c>
      <c r="F72" s="256">
        <v>100</v>
      </c>
      <c r="G72" s="256">
        <v>1.5</v>
      </c>
      <c r="H72" s="256">
        <f>SUM(G72*F72)/100</f>
        <v>1.5</v>
      </c>
      <c r="I72" s="54"/>
      <c r="J72" s="259"/>
      <c r="K72" s="259"/>
      <c r="L72" s="259"/>
      <c r="M72" s="259"/>
      <c r="N72" s="255"/>
      <c r="O72" s="255"/>
      <c r="P72" s="255"/>
      <c r="Q72" s="255"/>
      <c r="R72" s="8"/>
      <c r="S72" s="8"/>
      <c r="T72" s="8"/>
      <c r="U72" s="8"/>
    </row>
    <row r="73" spans="1:21">
      <c r="A73" s="16" t="s">
        <v>611</v>
      </c>
      <c r="B73" s="16" t="s">
        <v>579</v>
      </c>
      <c r="C73" s="16" t="s">
        <v>580</v>
      </c>
      <c r="D73" s="36" t="s">
        <v>657</v>
      </c>
      <c r="E73" s="210" t="s">
        <v>617</v>
      </c>
      <c r="F73" s="255"/>
      <c r="G73" s="255"/>
      <c r="H73" s="255"/>
      <c r="I73" s="54" t="s">
        <v>294</v>
      </c>
      <c r="J73" s="259">
        <v>1</v>
      </c>
      <c r="K73" s="259">
        <v>0</v>
      </c>
      <c r="L73" s="259">
        <v>2</v>
      </c>
      <c r="M73" s="259">
        <v>1</v>
      </c>
      <c r="N73" s="255" t="s">
        <v>80</v>
      </c>
      <c r="O73" s="255">
        <v>1</v>
      </c>
      <c r="P73" s="255" t="s">
        <v>87</v>
      </c>
      <c r="Q73" s="12">
        <f>O73*J73</f>
        <v>1</v>
      </c>
      <c r="R73" s="13">
        <f>Q73/12</f>
        <v>8.3333333333333329E-2</v>
      </c>
      <c r="S73" s="14">
        <v>0</v>
      </c>
      <c r="T73" s="13">
        <f>R73*2</f>
        <v>0.16666666666666666</v>
      </c>
      <c r="U73" s="13">
        <f>S73+T73</f>
        <v>0.16666666666666666</v>
      </c>
    </row>
    <row r="74" spans="1:21">
      <c r="D74" s="36"/>
      <c r="E74" s="210" t="s">
        <v>658</v>
      </c>
      <c r="F74" s="256">
        <v>100</v>
      </c>
      <c r="G74" s="256">
        <v>0.25</v>
      </c>
      <c r="H74" s="256">
        <f>SUM(G74*F74)/100</f>
        <v>0.25</v>
      </c>
      <c r="I74" s="54"/>
      <c r="J74" s="259"/>
      <c r="K74" s="259"/>
      <c r="L74" s="259"/>
      <c r="M74" s="259"/>
      <c r="N74" s="255"/>
      <c r="O74" s="255"/>
      <c r="P74" s="255"/>
      <c r="Q74" s="255"/>
      <c r="R74" s="8"/>
      <c r="S74" s="8"/>
      <c r="T74" s="8"/>
      <c r="U74" s="8"/>
    </row>
    <row r="75" spans="1:21">
      <c r="A75" s="16" t="s">
        <v>611</v>
      </c>
      <c r="B75" s="16" t="s">
        <v>579</v>
      </c>
      <c r="C75" s="16" t="s">
        <v>580</v>
      </c>
      <c r="D75" s="36" t="s">
        <v>659</v>
      </c>
      <c r="E75" s="210" t="s">
        <v>621</v>
      </c>
      <c r="F75" s="255"/>
      <c r="G75" s="255"/>
      <c r="H75" s="255"/>
      <c r="I75" s="54" t="s">
        <v>622</v>
      </c>
      <c r="J75" s="259">
        <v>6</v>
      </c>
      <c r="K75" s="259">
        <v>0</v>
      </c>
      <c r="L75" s="259">
        <v>18</v>
      </c>
      <c r="M75" s="259">
        <v>0</v>
      </c>
      <c r="N75" s="255" t="s">
        <v>80</v>
      </c>
      <c r="O75" s="255">
        <v>1</v>
      </c>
      <c r="P75" s="255" t="s">
        <v>87</v>
      </c>
      <c r="Q75" s="12">
        <f>O75*J75</f>
        <v>6</v>
      </c>
      <c r="R75" s="13">
        <f>Q75/12</f>
        <v>0.5</v>
      </c>
      <c r="S75" s="14">
        <v>0</v>
      </c>
      <c r="T75" s="13">
        <f>R75*2</f>
        <v>1</v>
      </c>
      <c r="U75" s="13">
        <f>S75+T75</f>
        <v>1</v>
      </c>
    </row>
    <row r="76" spans="1:21">
      <c r="D76" s="36"/>
      <c r="E76" s="210" t="s">
        <v>658</v>
      </c>
      <c r="F76" s="256">
        <v>100</v>
      </c>
      <c r="G76" s="256">
        <v>1</v>
      </c>
      <c r="H76" s="256">
        <f>SUM(G76*F76)/100</f>
        <v>1</v>
      </c>
      <c r="I76" s="54"/>
      <c r="J76" s="259"/>
      <c r="K76" s="259"/>
      <c r="L76" s="259"/>
      <c r="M76" s="259"/>
      <c r="N76" s="255"/>
      <c r="O76" s="255"/>
      <c r="P76" s="255"/>
      <c r="Q76" s="255"/>
      <c r="R76" s="8"/>
      <c r="S76" s="8"/>
      <c r="T76" s="8"/>
      <c r="U76" s="8"/>
    </row>
    <row r="77" spans="1:21">
      <c r="A77" s="16" t="s">
        <v>611</v>
      </c>
      <c r="B77" s="16" t="s">
        <v>579</v>
      </c>
      <c r="C77" s="16" t="s">
        <v>580</v>
      </c>
      <c r="D77" s="36" t="s">
        <v>660</v>
      </c>
      <c r="E77" s="210" t="s">
        <v>624</v>
      </c>
      <c r="F77" s="255"/>
      <c r="G77" s="255"/>
      <c r="H77" s="255"/>
      <c r="I77" s="54" t="s">
        <v>622</v>
      </c>
      <c r="J77" s="259">
        <v>6</v>
      </c>
      <c r="K77" s="259">
        <v>0</v>
      </c>
      <c r="L77" s="259">
        <v>18</v>
      </c>
      <c r="M77" s="259">
        <v>0</v>
      </c>
      <c r="N77" s="255" t="s">
        <v>43</v>
      </c>
      <c r="O77" s="255">
        <v>5</v>
      </c>
      <c r="P77" s="255" t="s">
        <v>87</v>
      </c>
      <c r="Q77" s="12">
        <f>O77*J77</f>
        <v>30</v>
      </c>
      <c r="R77" s="13">
        <f>Q77/12</f>
        <v>2.5</v>
      </c>
      <c r="S77" s="14">
        <v>0</v>
      </c>
      <c r="T77" s="13">
        <f>R77*2</f>
        <v>5</v>
      </c>
      <c r="U77" s="13">
        <f>S77+T77</f>
        <v>5</v>
      </c>
    </row>
    <row r="78" spans="1:21">
      <c r="D78" s="36"/>
      <c r="E78" s="210" t="s">
        <v>661</v>
      </c>
      <c r="F78" s="122"/>
      <c r="G78" s="122"/>
      <c r="H78" s="122"/>
      <c r="I78" s="54"/>
      <c r="J78" s="259"/>
      <c r="K78" s="259"/>
      <c r="L78" s="259"/>
      <c r="M78" s="259"/>
      <c r="N78" s="255"/>
      <c r="O78" s="255"/>
      <c r="P78" s="255"/>
      <c r="Q78" s="255"/>
      <c r="R78" s="8"/>
      <c r="S78" s="8"/>
      <c r="T78" s="8"/>
      <c r="U78" s="8"/>
    </row>
    <row r="79" spans="1:21">
      <c r="D79" s="36"/>
      <c r="E79" s="210" t="s">
        <v>555</v>
      </c>
      <c r="F79" s="256">
        <v>100</v>
      </c>
      <c r="G79" s="256">
        <v>1</v>
      </c>
      <c r="H79" s="256">
        <f>SUM(G79*F79)/100</f>
        <v>1</v>
      </c>
      <c r="I79" s="54"/>
      <c r="J79" s="259"/>
      <c r="K79" s="259"/>
      <c r="L79" s="259"/>
      <c r="M79" s="259"/>
      <c r="N79" s="255"/>
      <c r="O79" s="255"/>
      <c r="P79" s="255"/>
      <c r="Q79" s="255"/>
      <c r="R79" s="8"/>
      <c r="S79" s="8"/>
      <c r="T79" s="8"/>
      <c r="U79" s="8"/>
    </row>
    <row r="80" spans="1:21">
      <c r="A80" s="16" t="s">
        <v>611</v>
      </c>
      <c r="B80" s="16" t="s">
        <v>579</v>
      </c>
      <c r="C80" s="16" t="s">
        <v>580</v>
      </c>
      <c r="D80" s="36" t="s">
        <v>662</v>
      </c>
      <c r="E80" s="210" t="s">
        <v>663</v>
      </c>
      <c r="F80" s="255"/>
      <c r="G80" s="615">
        <v>1.5</v>
      </c>
      <c r="H80" s="255"/>
      <c r="I80" s="54" t="s">
        <v>83</v>
      </c>
      <c r="J80" s="259">
        <v>3</v>
      </c>
      <c r="K80" s="259">
        <v>2</v>
      </c>
      <c r="L80" s="259">
        <v>3</v>
      </c>
      <c r="M80" s="259">
        <v>5</v>
      </c>
      <c r="N80" s="255" t="s">
        <v>80</v>
      </c>
      <c r="O80" s="255">
        <v>3</v>
      </c>
      <c r="P80" s="255" t="s">
        <v>87</v>
      </c>
      <c r="Q80" s="12">
        <f>O80*J80</f>
        <v>9</v>
      </c>
      <c r="R80" s="13">
        <f>Q80/12</f>
        <v>0.75</v>
      </c>
      <c r="S80" s="14">
        <v>0</v>
      </c>
      <c r="T80" s="13">
        <f>R80*2</f>
        <v>1.5</v>
      </c>
      <c r="U80" s="13">
        <f>S80+T80</f>
        <v>1.5</v>
      </c>
    </row>
    <row r="81" spans="1:21">
      <c r="D81" s="36"/>
      <c r="E81" s="210" t="s">
        <v>109</v>
      </c>
      <c r="F81" s="256">
        <v>33.33</v>
      </c>
      <c r="G81" s="615"/>
      <c r="H81" s="256">
        <f>SUM(G80*F81)/100</f>
        <v>0.49994999999999995</v>
      </c>
      <c r="I81" s="54"/>
      <c r="J81" s="259"/>
      <c r="K81" s="259"/>
      <c r="L81" s="259"/>
      <c r="M81" s="259"/>
      <c r="N81" s="255"/>
      <c r="O81" s="255"/>
      <c r="P81" s="255"/>
      <c r="Q81" s="255"/>
      <c r="R81" s="8"/>
      <c r="S81" s="8"/>
      <c r="T81" s="8"/>
      <c r="U81" s="8"/>
    </row>
    <row r="82" spans="1:21">
      <c r="D82" s="36"/>
      <c r="E82" s="210" t="s">
        <v>54</v>
      </c>
      <c r="F82" s="256">
        <v>33.33</v>
      </c>
      <c r="G82" s="615"/>
      <c r="H82" s="256">
        <f>SUM(G80*F82)/100</f>
        <v>0.49994999999999995</v>
      </c>
      <c r="I82" s="54"/>
      <c r="J82" s="259"/>
      <c r="K82" s="259"/>
      <c r="L82" s="259"/>
      <c r="M82" s="259"/>
      <c r="N82" s="255"/>
      <c r="O82" s="255"/>
      <c r="P82" s="255"/>
      <c r="Q82" s="255"/>
      <c r="R82" s="8"/>
      <c r="S82" s="8"/>
      <c r="T82" s="8"/>
      <c r="U82" s="8"/>
    </row>
    <row r="83" spans="1:21">
      <c r="D83" s="36"/>
      <c r="E83" s="210" t="s">
        <v>664</v>
      </c>
      <c r="F83" s="256">
        <v>33.33</v>
      </c>
      <c r="G83" s="615"/>
      <c r="H83" s="256">
        <f>SUM(G80*F83)/100</f>
        <v>0.49994999999999995</v>
      </c>
      <c r="I83" s="54"/>
      <c r="J83" s="259"/>
      <c r="K83" s="259"/>
      <c r="L83" s="259"/>
      <c r="M83" s="259"/>
      <c r="N83" s="255"/>
      <c r="O83" s="255"/>
      <c r="P83" s="255"/>
      <c r="Q83" s="255"/>
      <c r="R83" s="8"/>
      <c r="S83" s="8"/>
      <c r="T83" s="8"/>
      <c r="U83" s="8"/>
    </row>
    <row r="84" spans="1:21">
      <c r="A84" s="16" t="s">
        <v>611</v>
      </c>
      <c r="B84" s="16" t="s">
        <v>579</v>
      </c>
      <c r="C84" s="16" t="s">
        <v>580</v>
      </c>
      <c r="D84" s="36" t="s">
        <v>665</v>
      </c>
      <c r="E84" s="210" t="s">
        <v>666</v>
      </c>
      <c r="F84" s="255"/>
      <c r="G84" s="255"/>
      <c r="H84" s="255"/>
      <c r="I84" s="54" t="s">
        <v>667</v>
      </c>
      <c r="J84" s="259">
        <v>6</v>
      </c>
      <c r="K84" s="259">
        <v>4</v>
      </c>
      <c r="L84" s="259">
        <v>6</v>
      </c>
      <c r="M84" s="259">
        <v>10</v>
      </c>
      <c r="N84" s="255" t="s">
        <v>80</v>
      </c>
      <c r="O84" s="255">
        <v>3</v>
      </c>
      <c r="P84" s="255" t="s">
        <v>87</v>
      </c>
      <c r="Q84" s="12">
        <f>O84*J84</f>
        <v>18</v>
      </c>
      <c r="R84" s="13">
        <f>Q84/12</f>
        <v>1.5</v>
      </c>
      <c r="S84" s="14">
        <v>0</v>
      </c>
      <c r="T84" s="13">
        <f>R84*2</f>
        <v>3</v>
      </c>
      <c r="U84" s="13">
        <f>S84+T84</f>
        <v>3</v>
      </c>
    </row>
    <row r="85" spans="1:21">
      <c r="D85" s="36"/>
      <c r="E85" s="210" t="s">
        <v>54</v>
      </c>
      <c r="F85" s="256">
        <v>100</v>
      </c>
      <c r="G85" s="256">
        <v>3</v>
      </c>
      <c r="H85" s="256">
        <f>SUM(G85*F85)/100</f>
        <v>3</v>
      </c>
      <c r="I85" s="54"/>
      <c r="J85" s="259"/>
      <c r="K85" s="259"/>
      <c r="L85" s="259"/>
      <c r="M85" s="259"/>
      <c r="N85" s="255"/>
      <c r="O85" s="255"/>
      <c r="P85" s="255"/>
      <c r="Q85" s="255"/>
      <c r="R85" s="8"/>
      <c r="S85" s="8"/>
      <c r="T85" s="8"/>
      <c r="U85" s="8"/>
    </row>
    <row r="86" spans="1:21">
      <c r="A86" s="16" t="s">
        <v>611</v>
      </c>
      <c r="B86" s="16" t="s">
        <v>579</v>
      </c>
      <c r="C86" s="16" t="s">
        <v>580</v>
      </c>
      <c r="D86" s="36" t="s">
        <v>668</v>
      </c>
      <c r="E86" s="210" t="s">
        <v>617</v>
      </c>
      <c r="F86" s="255"/>
      <c r="G86" s="255"/>
      <c r="H86" s="255"/>
      <c r="I86" s="54" t="s">
        <v>294</v>
      </c>
      <c r="J86" s="259">
        <v>1</v>
      </c>
      <c r="K86" s="259">
        <v>0</v>
      </c>
      <c r="L86" s="259">
        <v>2</v>
      </c>
      <c r="M86" s="259">
        <v>1</v>
      </c>
      <c r="N86" s="255" t="s">
        <v>80</v>
      </c>
      <c r="O86" s="255">
        <v>3</v>
      </c>
      <c r="P86" s="255" t="s">
        <v>87</v>
      </c>
      <c r="Q86" s="12">
        <f>O86*J86</f>
        <v>3</v>
      </c>
      <c r="R86" s="13">
        <f>Q86/12</f>
        <v>0.25</v>
      </c>
      <c r="S86" s="14">
        <v>0</v>
      </c>
      <c r="T86" s="13">
        <f>R86*2</f>
        <v>0.5</v>
      </c>
      <c r="U86" s="13">
        <f>S86+T86</f>
        <v>0.5</v>
      </c>
    </row>
    <row r="87" spans="1:21">
      <c r="D87" s="36"/>
      <c r="E87" s="210" t="s">
        <v>109</v>
      </c>
      <c r="F87" s="256">
        <v>100</v>
      </c>
      <c r="G87" s="256">
        <v>0.25</v>
      </c>
      <c r="H87" s="256">
        <f>SUM(G87*F87)/100</f>
        <v>0.25</v>
      </c>
      <c r="I87" s="54"/>
      <c r="J87" s="259"/>
      <c r="K87" s="259"/>
      <c r="L87" s="259"/>
      <c r="M87" s="259"/>
      <c r="N87" s="255"/>
      <c r="O87" s="255"/>
      <c r="P87" s="255"/>
      <c r="Q87" s="255"/>
      <c r="R87" s="8"/>
      <c r="S87" s="8"/>
      <c r="T87" s="8"/>
      <c r="U87" s="8"/>
    </row>
    <row r="88" spans="1:21">
      <c r="A88" s="16" t="s">
        <v>611</v>
      </c>
      <c r="B88" s="16" t="s">
        <v>579</v>
      </c>
      <c r="C88" s="16" t="s">
        <v>580</v>
      </c>
      <c r="D88" s="36" t="s">
        <v>669</v>
      </c>
      <c r="E88" s="210" t="s">
        <v>641</v>
      </c>
      <c r="F88" s="32"/>
      <c r="G88" s="32"/>
      <c r="H88" s="32"/>
      <c r="I88" s="54" t="s">
        <v>294</v>
      </c>
      <c r="J88" s="259">
        <v>1</v>
      </c>
      <c r="K88" s="259">
        <v>0</v>
      </c>
      <c r="L88" s="259">
        <v>2</v>
      </c>
      <c r="M88" s="259">
        <v>1</v>
      </c>
      <c r="N88" s="255" t="s">
        <v>80</v>
      </c>
      <c r="O88" s="255">
        <v>1</v>
      </c>
      <c r="P88" s="255" t="s">
        <v>87</v>
      </c>
      <c r="Q88" s="12">
        <f>O88*J88</f>
        <v>1</v>
      </c>
      <c r="R88" s="13">
        <f>Q88/12</f>
        <v>8.3333333333333329E-2</v>
      </c>
      <c r="S88" s="14">
        <v>0</v>
      </c>
      <c r="T88" s="13">
        <f>R88*2</f>
        <v>0.16666666666666666</v>
      </c>
      <c r="U88" s="13">
        <f>S88+T88</f>
        <v>0.16666666666666666</v>
      </c>
    </row>
    <row r="89" spans="1:21">
      <c r="D89" s="36"/>
      <c r="E89" s="210" t="s">
        <v>954</v>
      </c>
      <c r="F89" s="55"/>
      <c r="G89" s="32"/>
      <c r="H89" s="55"/>
      <c r="I89" s="54"/>
      <c r="J89" s="259"/>
      <c r="K89" s="259"/>
      <c r="L89" s="259"/>
      <c r="M89" s="259"/>
      <c r="N89" s="255"/>
      <c r="O89" s="255"/>
      <c r="P89" s="255"/>
      <c r="Q89" s="255"/>
      <c r="R89" s="8"/>
      <c r="S89" s="8"/>
      <c r="T89" s="8"/>
      <c r="U89" s="8"/>
    </row>
    <row r="90" spans="1:21">
      <c r="D90" s="36"/>
      <c r="E90" s="210" t="s">
        <v>109</v>
      </c>
      <c r="F90" s="256">
        <v>100</v>
      </c>
      <c r="G90" s="256">
        <v>0.25</v>
      </c>
      <c r="H90" s="256">
        <f>SUM(G90*F90)/100</f>
        <v>0.25</v>
      </c>
      <c r="I90" s="54"/>
      <c r="J90" s="259"/>
      <c r="K90" s="259"/>
      <c r="L90" s="259"/>
      <c r="M90" s="259"/>
      <c r="N90" s="255"/>
      <c r="O90" s="255"/>
      <c r="P90" s="255"/>
      <c r="Q90" s="255"/>
      <c r="R90" s="8"/>
      <c r="S90" s="8"/>
      <c r="T90" s="8"/>
      <c r="U90" s="8"/>
    </row>
    <row r="91" spans="1:21">
      <c r="A91" s="16" t="s">
        <v>611</v>
      </c>
      <c r="B91" s="16" t="s">
        <v>579</v>
      </c>
      <c r="C91" s="16" t="s">
        <v>580</v>
      </c>
      <c r="D91" s="36" t="s">
        <v>670</v>
      </c>
      <c r="E91" s="210" t="s">
        <v>671</v>
      </c>
      <c r="F91" s="255"/>
      <c r="G91" s="255"/>
      <c r="H91" s="255"/>
      <c r="I91" s="54" t="s">
        <v>283</v>
      </c>
      <c r="J91" s="259">
        <v>12</v>
      </c>
      <c r="K91" s="259">
        <v>0</v>
      </c>
      <c r="L91" s="259">
        <v>36</v>
      </c>
      <c r="M91" s="259">
        <v>0</v>
      </c>
      <c r="N91" s="255" t="s">
        <v>80</v>
      </c>
      <c r="O91" s="255">
        <v>1</v>
      </c>
      <c r="P91" s="255" t="s">
        <v>87</v>
      </c>
      <c r="Q91" s="12">
        <f>O91*J91</f>
        <v>12</v>
      </c>
      <c r="R91" s="13">
        <f>Q91/12</f>
        <v>1</v>
      </c>
      <c r="S91" s="14">
        <v>0</v>
      </c>
      <c r="T91" s="13">
        <f>R91*2</f>
        <v>2</v>
      </c>
      <c r="U91" s="13">
        <f>S91+T91</f>
        <v>2</v>
      </c>
    </row>
    <row r="92" spans="1:21">
      <c r="D92" s="36"/>
      <c r="E92" s="210" t="s">
        <v>954</v>
      </c>
      <c r="F92" s="122"/>
      <c r="G92" s="122"/>
      <c r="H92" s="122"/>
      <c r="I92" s="54"/>
      <c r="J92" s="259"/>
      <c r="K92" s="259"/>
      <c r="L92" s="259"/>
      <c r="M92" s="259"/>
      <c r="N92" s="255"/>
      <c r="O92" s="255"/>
      <c r="P92" s="255"/>
      <c r="Q92" s="255"/>
      <c r="R92" s="8"/>
      <c r="S92" s="8"/>
      <c r="T92" s="8"/>
      <c r="U92" s="8"/>
    </row>
    <row r="93" spans="1:21">
      <c r="D93" s="36"/>
      <c r="E93" s="210" t="s">
        <v>54</v>
      </c>
      <c r="F93" s="256">
        <v>100</v>
      </c>
      <c r="G93" s="256">
        <v>1</v>
      </c>
      <c r="H93" s="256">
        <f>SUM(G93*F93)/100</f>
        <v>1</v>
      </c>
      <c r="I93" s="54"/>
      <c r="J93" s="259"/>
      <c r="K93" s="259"/>
      <c r="L93" s="259"/>
      <c r="M93" s="259"/>
      <c r="N93" s="255"/>
      <c r="O93" s="255"/>
      <c r="P93" s="255"/>
      <c r="Q93" s="255"/>
      <c r="R93" s="8"/>
      <c r="S93" s="8"/>
      <c r="T93" s="8"/>
      <c r="U93" s="8"/>
    </row>
    <row r="94" spans="1:21">
      <c r="A94" s="16" t="s">
        <v>611</v>
      </c>
      <c r="B94" s="16" t="s">
        <v>579</v>
      </c>
      <c r="C94" s="16" t="s">
        <v>580</v>
      </c>
      <c r="D94" s="36" t="s">
        <v>672</v>
      </c>
      <c r="E94" s="210" t="s">
        <v>641</v>
      </c>
      <c r="F94" s="255"/>
      <c r="G94" s="255"/>
      <c r="H94" s="255"/>
      <c r="I94" s="54" t="s">
        <v>294</v>
      </c>
      <c r="J94" s="259">
        <v>1</v>
      </c>
      <c r="K94" s="259">
        <v>0</v>
      </c>
      <c r="L94" s="259">
        <v>2</v>
      </c>
      <c r="M94" s="259">
        <v>1</v>
      </c>
      <c r="N94" s="255" t="s">
        <v>80</v>
      </c>
      <c r="O94" s="255">
        <v>1</v>
      </c>
      <c r="P94" s="255" t="s">
        <v>87</v>
      </c>
      <c r="Q94" s="12">
        <f>O94*J94</f>
        <v>1</v>
      </c>
      <c r="R94" s="13">
        <f>Q94/12</f>
        <v>8.3333333333333329E-2</v>
      </c>
      <c r="S94" s="14">
        <v>0</v>
      </c>
      <c r="T94" s="13">
        <f>R94*2</f>
        <v>0.16666666666666666</v>
      </c>
      <c r="U94" s="13">
        <f>S94+T94</f>
        <v>0.16666666666666666</v>
      </c>
    </row>
    <row r="95" spans="1:21">
      <c r="D95" s="36"/>
      <c r="E95" s="210" t="s">
        <v>673</v>
      </c>
      <c r="F95" s="122"/>
      <c r="G95" s="122"/>
      <c r="H95" s="122"/>
      <c r="I95" s="54"/>
      <c r="J95" s="259"/>
      <c r="K95" s="259"/>
      <c r="L95" s="259"/>
      <c r="M95" s="259"/>
      <c r="N95" s="255"/>
      <c r="O95" s="255"/>
      <c r="P95" s="255"/>
      <c r="Q95" s="255"/>
      <c r="R95" s="8"/>
      <c r="S95" s="8"/>
      <c r="T95" s="8"/>
      <c r="U95" s="8"/>
    </row>
    <row r="96" spans="1:21">
      <c r="D96" s="36"/>
      <c r="E96" s="210" t="s">
        <v>72</v>
      </c>
      <c r="F96" s="256">
        <v>100</v>
      </c>
      <c r="G96" s="256">
        <v>0.25</v>
      </c>
      <c r="H96" s="256">
        <f>SUM(G96*F96)/100</f>
        <v>0.25</v>
      </c>
      <c r="I96" s="54"/>
      <c r="J96" s="259"/>
      <c r="K96" s="259"/>
      <c r="L96" s="259"/>
      <c r="M96" s="259"/>
      <c r="N96" s="255"/>
      <c r="O96" s="255"/>
      <c r="P96" s="255"/>
      <c r="Q96" s="255"/>
      <c r="R96" s="8"/>
      <c r="S96" s="8"/>
      <c r="T96" s="8"/>
      <c r="U96" s="8"/>
    </row>
    <row r="97" spans="1:21">
      <c r="A97" s="101" t="s">
        <v>611</v>
      </c>
      <c r="B97" s="101" t="s">
        <v>579</v>
      </c>
      <c r="C97" s="101" t="s">
        <v>580</v>
      </c>
      <c r="D97" s="111" t="s">
        <v>674</v>
      </c>
      <c r="E97" s="211" t="s">
        <v>624</v>
      </c>
      <c r="F97" s="255"/>
      <c r="G97" s="615">
        <v>1</v>
      </c>
      <c r="H97" s="255"/>
      <c r="I97" s="54" t="s">
        <v>622</v>
      </c>
      <c r="J97" s="259">
        <v>6</v>
      </c>
      <c r="K97" s="259">
        <v>0</v>
      </c>
      <c r="L97" s="259">
        <v>18</v>
      </c>
      <c r="M97" s="259">
        <v>0</v>
      </c>
      <c r="N97" s="255" t="s">
        <v>80</v>
      </c>
      <c r="O97" s="255">
        <v>1</v>
      </c>
      <c r="P97" s="255" t="s">
        <v>87</v>
      </c>
      <c r="Q97" s="12">
        <f>O97*J97</f>
        <v>6</v>
      </c>
      <c r="R97" s="13">
        <f>Q97/12</f>
        <v>0.5</v>
      </c>
      <c r="S97" s="14">
        <v>0</v>
      </c>
      <c r="T97" s="13">
        <f>R97*2</f>
        <v>1</v>
      </c>
      <c r="U97" s="13">
        <f>S97+T97</f>
        <v>1</v>
      </c>
    </row>
    <row r="98" spans="1:21">
      <c r="A98" s="101"/>
      <c r="B98" s="101"/>
      <c r="C98" s="101"/>
      <c r="D98" s="111"/>
      <c r="E98" s="211" t="s">
        <v>67</v>
      </c>
      <c r="F98" s="256">
        <v>33.33</v>
      </c>
      <c r="G98" s="615"/>
      <c r="H98" s="256">
        <f>SUM(G97*F98)/100</f>
        <v>0.33329999999999999</v>
      </c>
      <c r="I98" s="54"/>
      <c r="J98" s="259"/>
      <c r="K98" s="259"/>
      <c r="L98" s="259"/>
      <c r="M98" s="259"/>
      <c r="N98" s="255"/>
      <c r="O98" s="255"/>
      <c r="P98" s="255"/>
      <c r="Q98" s="255"/>
      <c r="R98" s="8"/>
      <c r="S98" s="8"/>
      <c r="T98" s="8"/>
      <c r="U98" s="8"/>
    </row>
    <row r="99" spans="1:21">
      <c r="A99" s="101"/>
      <c r="B99" s="101"/>
      <c r="C99" s="101"/>
      <c r="D99" s="111"/>
      <c r="E99" s="211" t="s">
        <v>75</v>
      </c>
      <c r="F99" s="256">
        <v>33.33</v>
      </c>
      <c r="G99" s="615"/>
      <c r="H99" s="256">
        <f>SUM(G97*F99)/100</f>
        <v>0.33329999999999999</v>
      </c>
      <c r="I99" s="54"/>
      <c r="J99" s="259"/>
      <c r="K99" s="259"/>
      <c r="L99" s="259"/>
      <c r="M99" s="259"/>
      <c r="N99" s="255"/>
      <c r="O99" s="255"/>
      <c r="P99" s="255"/>
      <c r="Q99" s="255"/>
      <c r="R99" s="8"/>
      <c r="S99" s="8"/>
      <c r="T99" s="8"/>
      <c r="U99" s="8"/>
    </row>
    <row r="100" spans="1:21">
      <c r="A100" s="101"/>
      <c r="B100" s="101"/>
      <c r="C100" s="101"/>
      <c r="D100" s="111"/>
      <c r="E100" s="211" t="s">
        <v>72</v>
      </c>
      <c r="F100" s="256">
        <v>33.33</v>
      </c>
      <c r="G100" s="615"/>
      <c r="H100" s="256">
        <f>SUM(G97*F100)/100</f>
        <v>0.33329999999999999</v>
      </c>
      <c r="I100" s="54"/>
      <c r="J100" s="259"/>
      <c r="K100" s="259"/>
      <c r="L100" s="259"/>
      <c r="M100" s="259"/>
      <c r="N100" s="255"/>
      <c r="O100" s="255"/>
      <c r="P100" s="255"/>
      <c r="Q100" s="255"/>
      <c r="R100" s="8"/>
      <c r="S100" s="8"/>
      <c r="T100" s="8"/>
      <c r="U100" s="8"/>
    </row>
    <row r="101" spans="1:21">
      <c r="A101" s="101" t="s">
        <v>611</v>
      </c>
      <c r="B101" s="101" t="s">
        <v>579</v>
      </c>
      <c r="C101" s="101" t="s">
        <v>580</v>
      </c>
      <c r="D101" s="111" t="s">
        <v>674</v>
      </c>
      <c r="E101" s="208" t="s">
        <v>624</v>
      </c>
      <c r="F101" s="117"/>
      <c r="G101" s="117"/>
      <c r="H101" s="117"/>
      <c r="I101" s="54" t="s">
        <v>622</v>
      </c>
      <c r="J101" s="259">
        <v>6</v>
      </c>
      <c r="K101" s="259">
        <v>0</v>
      </c>
      <c r="L101" s="259">
        <v>18</v>
      </c>
      <c r="M101" s="259">
        <v>0</v>
      </c>
      <c r="N101" s="255" t="s">
        <v>80</v>
      </c>
      <c r="O101" s="255">
        <v>3</v>
      </c>
      <c r="P101" s="255" t="s">
        <v>87</v>
      </c>
      <c r="Q101" s="12">
        <f>O101*J101</f>
        <v>18</v>
      </c>
      <c r="R101" s="13">
        <f>Q101/12</f>
        <v>1.5</v>
      </c>
      <c r="S101" s="14">
        <v>0</v>
      </c>
      <c r="T101" s="13">
        <f>R101*2</f>
        <v>3</v>
      </c>
      <c r="U101" s="13">
        <f>S101+T101</f>
        <v>3</v>
      </c>
    </row>
    <row r="102" spans="1:21">
      <c r="A102" s="16" t="s">
        <v>611</v>
      </c>
      <c r="B102" s="16" t="s">
        <v>579</v>
      </c>
      <c r="C102" s="16" t="s">
        <v>580</v>
      </c>
      <c r="D102" s="36" t="s">
        <v>675</v>
      </c>
      <c r="E102" s="265" t="s">
        <v>639</v>
      </c>
      <c r="F102" s="255"/>
      <c r="G102" s="615">
        <v>0.25</v>
      </c>
      <c r="H102" s="255"/>
      <c r="I102" s="54" t="s">
        <v>294</v>
      </c>
      <c r="J102" s="259">
        <v>1</v>
      </c>
      <c r="K102" s="259">
        <v>0</v>
      </c>
      <c r="L102" s="259">
        <v>2</v>
      </c>
      <c r="M102" s="259">
        <v>1</v>
      </c>
      <c r="N102" s="255" t="s">
        <v>80</v>
      </c>
      <c r="O102" s="255">
        <v>2</v>
      </c>
      <c r="P102" s="255" t="s">
        <v>87</v>
      </c>
      <c r="Q102" s="12">
        <f>O102*J102</f>
        <v>2</v>
      </c>
      <c r="R102" s="13">
        <f>Q102/12</f>
        <v>0.16666666666666666</v>
      </c>
      <c r="S102" s="14">
        <v>0</v>
      </c>
      <c r="T102" s="13">
        <f>R102*2</f>
        <v>0.33333333333333331</v>
      </c>
      <c r="U102" s="13">
        <f>S102+T102</f>
        <v>0.33333333333333331</v>
      </c>
    </row>
    <row r="103" spans="1:21">
      <c r="D103" s="36"/>
      <c r="E103" s="265" t="s">
        <v>191</v>
      </c>
      <c r="F103" s="256">
        <v>25</v>
      </c>
      <c r="G103" s="615"/>
      <c r="H103" s="256">
        <f>SUM(G102*F103)/100</f>
        <v>6.25E-2</v>
      </c>
      <c r="I103" s="54"/>
      <c r="J103" s="259"/>
      <c r="K103" s="259"/>
      <c r="L103" s="259"/>
      <c r="M103" s="259"/>
      <c r="N103" s="255"/>
      <c r="O103" s="255"/>
      <c r="P103" s="255"/>
      <c r="Q103" s="255"/>
      <c r="R103" s="8"/>
      <c r="S103" s="8"/>
      <c r="T103" s="8"/>
      <c r="U103" s="8"/>
    </row>
    <row r="104" spans="1:21">
      <c r="D104" s="36"/>
      <c r="E104" s="265" t="s">
        <v>198</v>
      </c>
      <c r="F104" s="256">
        <v>25</v>
      </c>
      <c r="G104" s="615"/>
      <c r="H104" s="256">
        <f>SUM(G102*F104)/100</f>
        <v>6.25E-2</v>
      </c>
      <c r="I104" s="54"/>
      <c r="J104" s="259"/>
      <c r="K104" s="259"/>
      <c r="L104" s="259"/>
      <c r="M104" s="259"/>
      <c r="N104" s="255"/>
      <c r="O104" s="255"/>
      <c r="P104" s="255"/>
      <c r="Q104" s="255"/>
      <c r="R104" s="8"/>
      <c r="S104" s="8"/>
      <c r="T104" s="8"/>
      <c r="U104" s="8"/>
    </row>
    <row r="105" spans="1:21">
      <c r="D105" s="36"/>
      <c r="E105" s="265" t="s">
        <v>98</v>
      </c>
      <c r="F105" s="256">
        <v>25</v>
      </c>
      <c r="G105" s="615"/>
      <c r="H105" s="256">
        <f>SUM(G102*F105)/100</f>
        <v>6.25E-2</v>
      </c>
      <c r="I105" s="54"/>
      <c r="J105" s="259"/>
      <c r="K105" s="259"/>
      <c r="L105" s="259"/>
      <c r="M105" s="259"/>
      <c r="N105" s="255"/>
      <c r="O105" s="255"/>
      <c r="P105" s="255"/>
      <c r="Q105" s="255"/>
      <c r="R105" s="8"/>
      <c r="S105" s="8"/>
      <c r="T105" s="8"/>
      <c r="U105" s="8"/>
    </row>
    <row r="106" spans="1:21">
      <c r="D106" s="36"/>
      <c r="E106" s="265" t="s">
        <v>202</v>
      </c>
      <c r="F106" s="256">
        <v>25</v>
      </c>
      <c r="G106" s="615"/>
      <c r="H106" s="256">
        <f>SUM(G102*F106)/100</f>
        <v>6.25E-2</v>
      </c>
      <c r="I106" s="54"/>
      <c r="J106" s="259"/>
      <c r="K106" s="259"/>
      <c r="L106" s="259"/>
      <c r="M106" s="259"/>
      <c r="N106" s="255"/>
      <c r="O106" s="255"/>
      <c r="P106" s="255"/>
      <c r="Q106" s="255"/>
      <c r="R106" s="8"/>
      <c r="S106" s="8"/>
      <c r="T106" s="8"/>
      <c r="U106" s="8"/>
    </row>
    <row r="107" spans="1:21">
      <c r="A107" s="16" t="s">
        <v>611</v>
      </c>
      <c r="B107" s="16" t="s">
        <v>579</v>
      </c>
      <c r="C107" s="16" t="s">
        <v>580</v>
      </c>
      <c r="D107" s="36" t="s">
        <v>676</v>
      </c>
      <c r="E107" s="265" t="s">
        <v>641</v>
      </c>
      <c r="F107" s="255"/>
      <c r="G107" s="615">
        <v>0.25</v>
      </c>
      <c r="H107" s="255"/>
      <c r="I107" s="54" t="s">
        <v>294</v>
      </c>
      <c r="J107" s="259">
        <v>1</v>
      </c>
      <c r="K107" s="259">
        <v>0</v>
      </c>
      <c r="L107" s="259">
        <v>2</v>
      </c>
      <c r="M107" s="259">
        <v>1</v>
      </c>
      <c r="N107" s="255" t="s">
        <v>80</v>
      </c>
      <c r="O107" s="255">
        <v>1</v>
      </c>
      <c r="P107" s="255" t="s">
        <v>87</v>
      </c>
      <c r="Q107" s="12">
        <f>O107*J107</f>
        <v>1</v>
      </c>
      <c r="R107" s="13">
        <f>Q107/12</f>
        <v>8.3333333333333329E-2</v>
      </c>
      <c r="S107" s="14">
        <v>0</v>
      </c>
      <c r="T107" s="13">
        <f>R107*2</f>
        <v>0.16666666666666666</v>
      </c>
      <c r="U107" s="13">
        <f>S107+T107</f>
        <v>0.16666666666666666</v>
      </c>
    </row>
    <row r="108" spans="1:21">
      <c r="D108" s="36"/>
      <c r="E108" s="265" t="s">
        <v>191</v>
      </c>
      <c r="F108" s="256">
        <v>25</v>
      </c>
      <c r="G108" s="615"/>
      <c r="H108" s="256">
        <f>SUM(G107*F108)/100</f>
        <v>6.25E-2</v>
      </c>
      <c r="I108" s="54"/>
      <c r="J108" s="259"/>
      <c r="K108" s="259"/>
      <c r="L108" s="259"/>
      <c r="M108" s="259"/>
      <c r="N108" s="255"/>
      <c r="O108" s="255"/>
      <c r="P108" s="255"/>
      <c r="Q108" s="255"/>
      <c r="R108" s="8"/>
      <c r="S108" s="8"/>
      <c r="T108" s="8"/>
      <c r="U108" s="8"/>
    </row>
    <row r="109" spans="1:21">
      <c r="D109" s="36"/>
      <c r="E109" s="265" t="s">
        <v>198</v>
      </c>
      <c r="F109" s="256">
        <v>25</v>
      </c>
      <c r="G109" s="615"/>
      <c r="H109" s="256">
        <f>SUM(G107*F109)/100</f>
        <v>6.25E-2</v>
      </c>
      <c r="I109" s="54"/>
      <c r="J109" s="259"/>
      <c r="K109" s="259"/>
      <c r="L109" s="259"/>
      <c r="M109" s="259"/>
      <c r="N109" s="255"/>
      <c r="O109" s="255"/>
      <c r="P109" s="255"/>
      <c r="Q109" s="255"/>
      <c r="R109" s="8"/>
      <c r="S109" s="8"/>
      <c r="T109" s="8"/>
      <c r="U109" s="8"/>
    </row>
    <row r="110" spans="1:21">
      <c r="D110" s="36"/>
      <c r="E110" s="265" t="s">
        <v>98</v>
      </c>
      <c r="F110" s="256">
        <v>25</v>
      </c>
      <c r="G110" s="615"/>
      <c r="H110" s="256">
        <f>SUM(G107*F110)/100</f>
        <v>6.25E-2</v>
      </c>
      <c r="I110" s="54"/>
      <c r="J110" s="259"/>
      <c r="K110" s="259"/>
      <c r="L110" s="259"/>
      <c r="M110" s="259"/>
      <c r="N110" s="255"/>
      <c r="O110" s="255"/>
      <c r="P110" s="255"/>
      <c r="Q110" s="255"/>
      <c r="R110" s="8"/>
      <c r="S110" s="8"/>
      <c r="T110" s="8"/>
      <c r="U110" s="8"/>
    </row>
    <row r="111" spans="1:21">
      <c r="D111" s="36"/>
      <c r="E111" s="265" t="s">
        <v>202</v>
      </c>
      <c r="F111" s="256">
        <v>25</v>
      </c>
      <c r="G111" s="615"/>
      <c r="H111" s="256">
        <f>SUM(G107*F111)/100</f>
        <v>6.25E-2</v>
      </c>
      <c r="I111" s="54"/>
      <c r="J111" s="259"/>
      <c r="K111" s="259"/>
      <c r="L111" s="259"/>
      <c r="M111" s="259"/>
      <c r="N111" s="255"/>
      <c r="O111" s="255"/>
      <c r="P111" s="255"/>
      <c r="Q111" s="255"/>
      <c r="R111" s="8"/>
      <c r="S111" s="8"/>
      <c r="T111" s="8"/>
      <c r="U111" s="8"/>
    </row>
    <row r="112" spans="1:21">
      <c r="A112" s="16" t="s">
        <v>611</v>
      </c>
      <c r="B112" s="16" t="s">
        <v>579</v>
      </c>
      <c r="C112" s="16" t="s">
        <v>580</v>
      </c>
      <c r="D112" s="36" t="s">
        <v>677</v>
      </c>
      <c r="E112" s="265" t="s">
        <v>621</v>
      </c>
      <c r="F112" s="255"/>
      <c r="G112" s="255"/>
      <c r="H112" s="255"/>
      <c r="I112" s="54" t="s">
        <v>622</v>
      </c>
      <c r="J112" s="259">
        <v>6</v>
      </c>
      <c r="K112" s="259">
        <v>0</v>
      </c>
      <c r="L112" s="259">
        <v>18</v>
      </c>
      <c r="M112" s="259">
        <v>0</v>
      </c>
      <c r="N112" s="255" t="s">
        <v>80</v>
      </c>
      <c r="O112" s="255">
        <v>1</v>
      </c>
      <c r="P112" s="255" t="s">
        <v>87</v>
      </c>
      <c r="Q112" s="12">
        <f>O112*J112</f>
        <v>6</v>
      </c>
      <c r="R112" s="13">
        <f>Q112/12</f>
        <v>0.5</v>
      </c>
      <c r="S112" s="14">
        <v>0</v>
      </c>
      <c r="T112" s="13">
        <f>R112*2</f>
        <v>1</v>
      </c>
      <c r="U112" s="13">
        <f>S112+T112</f>
        <v>1</v>
      </c>
    </row>
    <row r="113" spans="1:21">
      <c r="D113" s="36"/>
      <c r="E113" s="265" t="s">
        <v>202</v>
      </c>
      <c r="F113" s="256">
        <v>100</v>
      </c>
      <c r="G113" s="256">
        <v>1</v>
      </c>
      <c r="H113" s="256">
        <f>SUM(G113*F113)/100</f>
        <v>1</v>
      </c>
      <c r="I113" s="54"/>
      <c r="J113" s="259"/>
      <c r="K113" s="259"/>
      <c r="L113" s="259"/>
      <c r="M113" s="259"/>
      <c r="N113" s="255"/>
      <c r="O113" s="255"/>
      <c r="P113" s="255"/>
      <c r="Q113" s="255"/>
      <c r="R113" s="8"/>
      <c r="S113" s="8"/>
      <c r="T113" s="8"/>
      <c r="U113" s="8"/>
    </row>
    <row r="114" spans="1:21">
      <c r="A114" s="98" t="s">
        <v>611</v>
      </c>
      <c r="B114" s="98" t="s">
        <v>579</v>
      </c>
      <c r="C114" s="98" t="s">
        <v>580</v>
      </c>
      <c r="D114" s="110" t="s">
        <v>678</v>
      </c>
      <c r="E114" s="263" t="s">
        <v>624</v>
      </c>
      <c r="F114" s="255"/>
      <c r="G114" s="255"/>
      <c r="H114" s="255"/>
      <c r="I114" s="54" t="s">
        <v>622</v>
      </c>
      <c r="J114" s="259">
        <v>6</v>
      </c>
      <c r="K114" s="259">
        <v>0</v>
      </c>
      <c r="L114" s="259">
        <v>18</v>
      </c>
      <c r="M114" s="259">
        <v>0</v>
      </c>
      <c r="N114" s="255" t="s">
        <v>80</v>
      </c>
      <c r="O114" s="255">
        <v>2</v>
      </c>
      <c r="P114" s="255" t="s">
        <v>87</v>
      </c>
      <c r="Q114" s="12">
        <f>O114*J114</f>
        <v>12</v>
      </c>
      <c r="R114" s="13">
        <f>Q114/12</f>
        <v>1</v>
      </c>
      <c r="S114" s="14">
        <v>0</v>
      </c>
      <c r="T114" s="13">
        <f>R114*2</f>
        <v>2</v>
      </c>
      <c r="U114" s="13">
        <f>S114+T114</f>
        <v>2</v>
      </c>
    </row>
    <row r="115" spans="1:21">
      <c r="A115" s="98"/>
      <c r="B115" s="98"/>
      <c r="C115" s="98"/>
      <c r="D115" s="110"/>
      <c r="E115" s="109" t="s">
        <v>201</v>
      </c>
      <c r="F115" s="123">
        <v>100</v>
      </c>
      <c r="G115" s="123">
        <v>1</v>
      </c>
      <c r="H115" s="256">
        <f>SUM(G115*F115)/100</f>
        <v>1</v>
      </c>
      <c r="I115" s="54"/>
      <c r="J115" s="259"/>
      <c r="K115" s="259"/>
      <c r="L115" s="259"/>
      <c r="M115" s="259"/>
      <c r="N115" s="255"/>
      <c r="O115" s="255"/>
      <c r="P115" s="255"/>
      <c r="Q115" s="255"/>
      <c r="R115" s="8"/>
      <c r="S115" s="8"/>
      <c r="T115" s="8"/>
      <c r="U115" s="8"/>
    </row>
    <row r="116" spans="1:21">
      <c r="A116" s="98" t="s">
        <v>611</v>
      </c>
      <c r="B116" s="98" t="s">
        <v>579</v>
      </c>
      <c r="C116" s="98" t="s">
        <v>580</v>
      </c>
      <c r="D116" s="110" t="s">
        <v>678</v>
      </c>
      <c r="E116" s="209" t="s">
        <v>624</v>
      </c>
      <c r="F116" s="255"/>
      <c r="G116" s="255"/>
      <c r="H116" s="255"/>
      <c r="I116" s="54" t="s">
        <v>622</v>
      </c>
      <c r="J116" s="259">
        <v>6</v>
      </c>
      <c r="K116" s="259">
        <v>0</v>
      </c>
      <c r="L116" s="259">
        <v>18</v>
      </c>
      <c r="M116" s="259">
        <v>0</v>
      </c>
      <c r="N116" s="255" t="s">
        <v>43</v>
      </c>
      <c r="O116" s="255">
        <v>1</v>
      </c>
      <c r="P116" s="255" t="s">
        <v>87</v>
      </c>
      <c r="Q116" s="12">
        <f>O116*J116</f>
        <v>6</v>
      </c>
      <c r="R116" s="13">
        <f>Q116/12</f>
        <v>0.5</v>
      </c>
      <c r="S116" s="14">
        <v>0</v>
      </c>
      <c r="T116" s="13">
        <f>R116*2</f>
        <v>1</v>
      </c>
      <c r="U116" s="13">
        <f>S116+T116</f>
        <v>1</v>
      </c>
    </row>
    <row r="117" spans="1:21">
      <c r="A117" s="98"/>
      <c r="B117" s="98"/>
      <c r="C117" s="98"/>
      <c r="D117" s="110"/>
      <c r="E117" s="209" t="s">
        <v>109</v>
      </c>
      <c r="F117" s="256">
        <v>100</v>
      </c>
      <c r="G117" s="256">
        <v>1</v>
      </c>
      <c r="H117" s="256">
        <f>SUM(G117*F117)/100</f>
        <v>1</v>
      </c>
      <c r="I117" s="54"/>
      <c r="J117" s="259"/>
      <c r="K117" s="259"/>
      <c r="L117" s="259"/>
      <c r="M117" s="259"/>
      <c r="N117" s="255"/>
      <c r="O117" s="255"/>
      <c r="P117" s="255"/>
      <c r="Q117" s="255"/>
      <c r="R117" s="8"/>
      <c r="S117" s="8"/>
      <c r="T117" s="8"/>
      <c r="U117" s="8"/>
    </row>
    <row r="118" spans="1:21">
      <c r="A118" s="98" t="s">
        <v>611</v>
      </c>
      <c r="B118" s="98" t="s">
        <v>579</v>
      </c>
      <c r="C118" s="98" t="s">
        <v>580</v>
      </c>
      <c r="D118" s="110" t="s">
        <v>678</v>
      </c>
      <c r="E118" s="263" t="s">
        <v>624</v>
      </c>
      <c r="F118" s="255"/>
      <c r="G118" s="255"/>
      <c r="H118" s="255"/>
      <c r="I118" s="54" t="s">
        <v>622</v>
      </c>
      <c r="J118" s="259">
        <v>6</v>
      </c>
      <c r="K118" s="259">
        <v>0</v>
      </c>
      <c r="L118" s="259">
        <v>18</v>
      </c>
      <c r="M118" s="259">
        <v>0</v>
      </c>
      <c r="N118" s="255" t="s">
        <v>55</v>
      </c>
      <c r="O118" s="255">
        <v>1</v>
      </c>
      <c r="P118" s="255" t="s">
        <v>87</v>
      </c>
      <c r="Q118" s="12">
        <f>O118*J118</f>
        <v>6</v>
      </c>
      <c r="R118" s="13">
        <f>Q118/12</f>
        <v>0.5</v>
      </c>
      <c r="S118" s="14">
        <v>0</v>
      </c>
      <c r="T118" s="13">
        <f>R118*2</f>
        <v>1</v>
      </c>
      <c r="U118" s="13">
        <f>S118+T118</f>
        <v>1</v>
      </c>
    </row>
    <row r="119" spans="1:21">
      <c r="A119" s="98"/>
      <c r="B119" s="98"/>
      <c r="C119" s="98"/>
      <c r="D119" s="110"/>
      <c r="E119" s="263" t="s">
        <v>191</v>
      </c>
      <c r="F119" s="256">
        <v>100</v>
      </c>
      <c r="G119" s="256">
        <v>1</v>
      </c>
      <c r="H119" s="256">
        <f>SUM(G119*F119)/100</f>
        <v>1</v>
      </c>
      <c r="I119" s="54"/>
      <c r="J119" s="259"/>
      <c r="K119" s="259"/>
      <c r="L119" s="259"/>
      <c r="M119" s="259"/>
      <c r="N119" s="255"/>
      <c r="O119" s="255"/>
      <c r="P119" s="255"/>
      <c r="Q119" s="255"/>
      <c r="R119" s="8"/>
      <c r="S119" s="8"/>
      <c r="T119" s="8"/>
      <c r="U119" s="8"/>
    </row>
    <row r="120" spans="1:21">
      <c r="A120" s="101" t="s">
        <v>611</v>
      </c>
      <c r="B120" s="101" t="s">
        <v>579</v>
      </c>
      <c r="C120" s="101" t="s">
        <v>580</v>
      </c>
      <c r="D120" s="111" t="s">
        <v>679</v>
      </c>
      <c r="E120" s="262" t="s">
        <v>282</v>
      </c>
      <c r="F120" s="255"/>
      <c r="G120" s="255"/>
      <c r="H120" s="255"/>
      <c r="I120" s="54" t="s">
        <v>283</v>
      </c>
      <c r="J120" s="259">
        <v>12</v>
      </c>
      <c r="K120" s="259">
        <v>0</v>
      </c>
      <c r="L120" s="259">
        <v>36</v>
      </c>
      <c r="M120" s="259">
        <v>0</v>
      </c>
      <c r="N120" s="255" t="s">
        <v>80</v>
      </c>
      <c r="O120" s="255">
        <v>1</v>
      </c>
      <c r="P120" s="255" t="s">
        <v>87</v>
      </c>
      <c r="Q120" s="12">
        <f>O120*J120</f>
        <v>12</v>
      </c>
      <c r="R120" s="13">
        <f>Q120/12</f>
        <v>1</v>
      </c>
      <c r="S120" s="14">
        <v>0</v>
      </c>
      <c r="T120" s="13">
        <f>R120*2</f>
        <v>2</v>
      </c>
      <c r="U120" s="13">
        <f>S120+T120</f>
        <v>2</v>
      </c>
    </row>
    <row r="121" spans="1:21">
      <c r="A121" s="101"/>
      <c r="B121" s="101"/>
      <c r="C121" s="101"/>
      <c r="D121" s="111"/>
      <c r="E121" s="262" t="s">
        <v>191</v>
      </c>
      <c r="F121" s="256">
        <v>100</v>
      </c>
      <c r="G121" s="256">
        <v>1</v>
      </c>
      <c r="H121" s="256">
        <f>SUM(G121*F121)/100</f>
        <v>1</v>
      </c>
      <c r="I121" s="54"/>
      <c r="J121" s="259"/>
      <c r="K121" s="259"/>
      <c r="L121" s="259"/>
      <c r="M121" s="259"/>
      <c r="N121" s="255"/>
      <c r="O121" s="255"/>
      <c r="P121" s="255"/>
      <c r="Q121" s="255"/>
      <c r="R121" s="8"/>
      <c r="S121" s="8"/>
      <c r="T121" s="8"/>
      <c r="U121" s="8"/>
    </row>
    <row r="122" spans="1:21">
      <c r="A122" s="101" t="s">
        <v>611</v>
      </c>
      <c r="B122" s="101" t="s">
        <v>579</v>
      </c>
      <c r="C122" s="101" t="s">
        <v>580</v>
      </c>
      <c r="D122" s="111" t="s">
        <v>679</v>
      </c>
      <c r="E122" s="262" t="s">
        <v>282</v>
      </c>
      <c r="F122" s="255"/>
      <c r="G122" s="255"/>
      <c r="H122" s="255"/>
      <c r="I122" s="54" t="s">
        <v>283</v>
      </c>
      <c r="J122" s="259">
        <v>12</v>
      </c>
      <c r="K122" s="259">
        <v>0</v>
      </c>
      <c r="L122" s="259">
        <v>36</v>
      </c>
      <c r="M122" s="259">
        <v>0</v>
      </c>
      <c r="N122" s="255" t="s">
        <v>43</v>
      </c>
      <c r="O122" s="255">
        <v>1</v>
      </c>
      <c r="P122" s="255" t="s">
        <v>87</v>
      </c>
      <c r="Q122" s="12">
        <f>O122*J122</f>
        <v>12</v>
      </c>
      <c r="R122" s="13">
        <f>Q122/12</f>
        <v>1</v>
      </c>
      <c r="S122" s="14">
        <v>0</v>
      </c>
      <c r="T122" s="13">
        <f>R122*2</f>
        <v>2</v>
      </c>
      <c r="U122" s="13">
        <f>S122+T122</f>
        <v>2</v>
      </c>
    </row>
    <row r="123" spans="1:21">
      <c r="A123" s="101"/>
      <c r="B123" s="101"/>
      <c r="C123" s="101"/>
      <c r="D123" s="111"/>
      <c r="E123" s="109" t="s">
        <v>201</v>
      </c>
      <c r="F123" s="123">
        <v>100</v>
      </c>
      <c r="G123" s="123">
        <v>1</v>
      </c>
      <c r="H123" s="256">
        <f>SUM(G123*F123)/100</f>
        <v>1</v>
      </c>
      <c r="I123" s="54"/>
      <c r="J123" s="259"/>
      <c r="K123" s="259"/>
      <c r="L123" s="259"/>
      <c r="M123" s="259"/>
      <c r="N123" s="255"/>
      <c r="O123" s="255"/>
      <c r="P123" s="255"/>
      <c r="Q123" s="255"/>
      <c r="R123" s="8"/>
      <c r="S123" s="8"/>
      <c r="T123" s="8"/>
      <c r="U123" s="8"/>
    </row>
    <row r="124" spans="1:21">
      <c r="A124" s="16" t="s">
        <v>611</v>
      </c>
      <c r="B124" s="16" t="s">
        <v>579</v>
      </c>
      <c r="C124" s="16" t="s">
        <v>580</v>
      </c>
      <c r="D124" s="36" t="s">
        <v>680</v>
      </c>
      <c r="E124" s="210" t="s">
        <v>641</v>
      </c>
      <c r="F124" s="255"/>
      <c r="G124" s="255"/>
      <c r="H124" s="255"/>
      <c r="I124" s="54" t="s">
        <v>294</v>
      </c>
      <c r="J124" s="259">
        <v>1</v>
      </c>
      <c r="K124" s="259">
        <v>0</v>
      </c>
      <c r="L124" s="259">
        <v>2</v>
      </c>
      <c r="M124" s="259">
        <v>1</v>
      </c>
      <c r="N124" s="255" t="s">
        <v>80</v>
      </c>
      <c r="O124" s="255">
        <v>1</v>
      </c>
      <c r="P124" s="255" t="s">
        <v>87</v>
      </c>
      <c r="Q124" s="12">
        <f>O124*J124</f>
        <v>1</v>
      </c>
      <c r="R124" s="13">
        <f>Q124/12</f>
        <v>8.3333333333333329E-2</v>
      </c>
      <c r="S124" s="14">
        <v>0</v>
      </c>
      <c r="T124" s="13">
        <f>R124*2</f>
        <v>0.16666666666666666</v>
      </c>
      <c r="U124" s="13">
        <f>S124+T124</f>
        <v>0.16666666666666666</v>
      </c>
    </row>
    <row r="125" spans="1:21">
      <c r="D125" s="36"/>
      <c r="E125" s="210" t="s">
        <v>954</v>
      </c>
      <c r="F125" s="122"/>
      <c r="G125" s="122"/>
      <c r="H125" s="122"/>
      <c r="I125" s="54"/>
      <c r="J125" s="259"/>
      <c r="K125" s="259"/>
      <c r="L125" s="259"/>
      <c r="M125" s="259"/>
      <c r="N125" s="255"/>
      <c r="O125" s="255"/>
      <c r="P125" s="255"/>
      <c r="Q125" s="255"/>
      <c r="R125" s="8"/>
      <c r="S125" s="8"/>
      <c r="T125" s="8"/>
      <c r="U125" s="8"/>
    </row>
    <row r="126" spans="1:21">
      <c r="D126" s="36"/>
      <c r="E126" s="210" t="s">
        <v>109</v>
      </c>
      <c r="F126" s="256">
        <v>100</v>
      </c>
      <c r="G126" s="256">
        <v>0.25</v>
      </c>
      <c r="H126" s="256">
        <f>SUM(G126*F126)/100</f>
        <v>0.25</v>
      </c>
      <c r="I126" s="54"/>
      <c r="J126" s="259"/>
      <c r="K126" s="259"/>
      <c r="L126" s="259"/>
      <c r="M126" s="259"/>
      <c r="N126" s="255"/>
      <c r="O126" s="255"/>
      <c r="P126" s="255"/>
      <c r="Q126" s="255"/>
      <c r="R126" s="8"/>
      <c r="S126" s="8"/>
      <c r="T126" s="8"/>
      <c r="U126" s="8"/>
    </row>
    <row r="127" spans="1:21">
      <c r="A127" s="16" t="s">
        <v>611</v>
      </c>
      <c r="B127" s="16" t="s">
        <v>579</v>
      </c>
      <c r="C127" s="16" t="s">
        <v>580</v>
      </c>
      <c r="D127" s="36" t="s">
        <v>681</v>
      </c>
      <c r="E127" s="210" t="s">
        <v>624</v>
      </c>
      <c r="F127" s="255"/>
      <c r="G127" s="615">
        <v>1</v>
      </c>
      <c r="H127" s="255"/>
      <c r="I127" s="54" t="s">
        <v>622</v>
      </c>
      <c r="J127" s="259">
        <v>6</v>
      </c>
      <c r="K127" s="259">
        <v>0</v>
      </c>
      <c r="L127" s="259">
        <v>18</v>
      </c>
      <c r="M127" s="259">
        <v>0</v>
      </c>
      <c r="N127" s="255" t="s">
        <v>80</v>
      </c>
      <c r="O127" s="255">
        <v>6</v>
      </c>
      <c r="P127" s="255" t="s">
        <v>87</v>
      </c>
      <c r="Q127" s="12">
        <f>O127*J127</f>
        <v>36</v>
      </c>
      <c r="R127" s="13">
        <f>Q127/12</f>
        <v>3</v>
      </c>
      <c r="S127" s="14">
        <v>0</v>
      </c>
      <c r="T127" s="13">
        <f>R127*2</f>
        <v>6</v>
      </c>
      <c r="U127" s="13">
        <f>S127+T127</f>
        <v>6</v>
      </c>
    </row>
    <row r="128" spans="1:21">
      <c r="D128" s="36"/>
      <c r="E128" s="210" t="s">
        <v>954</v>
      </c>
      <c r="F128" s="122"/>
      <c r="G128" s="615"/>
      <c r="H128" s="122"/>
      <c r="I128" s="54"/>
      <c r="J128" s="259"/>
      <c r="K128" s="259"/>
      <c r="L128" s="259"/>
      <c r="M128" s="259"/>
      <c r="N128" s="255"/>
      <c r="O128" s="255"/>
      <c r="P128" s="255"/>
      <c r="Q128" s="255"/>
      <c r="R128" s="8"/>
      <c r="S128" s="8"/>
      <c r="T128" s="8"/>
      <c r="U128" s="8"/>
    </row>
    <row r="129" spans="1:21">
      <c r="D129" s="36"/>
      <c r="E129" s="210" t="s">
        <v>31</v>
      </c>
      <c r="F129" s="256">
        <v>50</v>
      </c>
      <c r="G129" s="615"/>
      <c r="H129" s="256">
        <f>SUM(G127*F129)/100</f>
        <v>0.5</v>
      </c>
      <c r="I129" s="54"/>
      <c r="J129" s="259"/>
      <c r="K129" s="259"/>
      <c r="L129" s="259"/>
      <c r="M129" s="259"/>
      <c r="N129" s="255"/>
      <c r="O129" s="255"/>
      <c r="P129" s="255"/>
      <c r="Q129" s="255"/>
      <c r="R129" s="8"/>
      <c r="S129" s="8"/>
      <c r="T129" s="8"/>
      <c r="U129" s="8"/>
    </row>
    <row r="130" spans="1:21">
      <c r="D130" s="36"/>
      <c r="E130" s="210" t="s">
        <v>126</v>
      </c>
      <c r="F130" s="256">
        <v>50</v>
      </c>
      <c r="G130" s="615"/>
      <c r="H130" s="256">
        <f>SUM(G127*F130)/100</f>
        <v>0.5</v>
      </c>
      <c r="I130" s="54"/>
      <c r="J130" s="259"/>
      <c r="K130" s="259"/>
      <c r="L130" s="259"/>
      <c r="M130" s="259"/>
      <c r="N130" s="255"/>
      <c r="O130" s="255"/>
      <c r="P130" s="255"/>
      <c r="Q130" s="255"/>
      <c r="R130" s="8"/>
      <c r="S130" s="8"/>
      <c r="T130" s="8"/>
      <c r="U130" s="8"/>
    </row>
    <row r="131" spans="1:21">
      <c r="A131" s="16" t="s">
        <v>611</v>
      </c>
      <c r="B131" s="16" t="s">
        <v>579</v>
      </c>
      <c r="C131" s="16" t="s">
        <v>580</v>
      </c>
      <c r="D131" s="36" t="s">
        <v>682</v>
      </c>
      <c r="E131" s="210" t="s">
        <v>282</v>
      </c>
      <c r="F131" s="255"/>
      <c r="G131" s="615">
        <v>1</v>
      </c>
      <c r="H131" s="255"/>
      <c r="I131" s="54" t="s">
        <v>283</v>
      </c>
      <c r="J131" s="259">
        <v>12</v>
      </c>
      <c r="K131" s="259">
        <v>0</v>
      </c>
      <c r="L131" s="259">
        <v>36</v>
      </c>
      <c r="M131" s="259">
        <v>0</v>
      </c>
      <c r="N131" s="255" t="s">
        <v>80</v>
      </c>
      <c r="O131" s="255">
        <v>1</v>
      </c>
      <c r="P131" s="255" t="s">
        <v>87</v>
      </c>
      <c r="Q131" s="12">
        <f>O131*J131</f>
        <v>12</v>
      </c>
      <c r="R131" s="13">
        <f>Q131/12</f>
        <v>1</v>
      </c>
      <c r="S131" s="14">
        <v>0</v>
      </c>
      <c r="T131" s="13">
        <f>R131*2</f>
        <v>2</v>
      </c>
      <c r="U131" s="13">
        <f>S131+T131</f>
        <v>2</v>
      </c>
    </row>
    <row r="132" spans="1:21">
      <c r="D132" s="36"/>
      <c r="E132" s="210" t="s">
        <v>954</v>
      </c>
      <c r="F132" s="122"/>
      <c r="G132" s="615"/>
      <c r="H132" s="122"/>
      <c r="I132" s="54"/>
      <c r="J132" s="259"/>
      <c r="K132" s="259"/>
      <c r="L132" s="259"/>
      <c r="M132" s="259"/>
      <c r="N132" s="255"/>
      <c r="O132" s="255"/>
      <c r="P132" s="255"/>
      <c r="Q132" s="255"/>
      <c r="R132" s="8"/>
      <c r="S132" s="8"/>
      <c r="T132" s="8"/>
      <c r="U132" s="8"/>
    </row>
    <row r="133" spans="1:21">
      <c r="D133" s="36"/>
      <c r="E133" s="210" t="s">
        <v>31</v>
      </c>
      <c r="F133" s="256">
        <v>50</v>
      </c>
      <c r="G133" s="615"/>
      <c r="H133" s="256">
        <f>SUM(G131*F133)/100</f>
        <v>0.5</v>
      </c>
      <c r="I133" s="54"/>
      <c r="J133" s="259"/>
      <c r="K133" s="259"/>
      <c r="L133" s="259"/>
      <c r="M133" s="259"/>
      <c r="N133" s="255"/>
      <c r="O133" s="255"/>
      <c r="P133" s="255"/>
      <c r="Q133" s="255"/>
      <c r="R133" s="8"/>
      <c r="S133" s="8"/>
      <c r="T133" s="8"/>
      <c r="U133" s="8"/>
    </row>
    <row r="134" spans="1:21">
      <c r="D134" s="36"/>
      <c r="E134" s="210" t="s">
        <v>126</v>
      </c>
      <c r="F134" s="256">
        <v>50</v>
      </c>
      <c r="G134" s="615"/>
      <c r="H134" s="256">
        <f>SUM(G131*F134)/100</f>
        <v>0.5</v>
      </c>
      <c r="I134" s="54"/>
      <c r="J134" s="259"/>
      <c r="K134" s="259"/>
      <c r="L134" s="259"/>
      <c r="M134" s="259"/>
      <c r="N134" s="255"/>
      <c r="O134" s="255"/>
      <c r="P134" s="255"/>
      <c r="Q134" s="255"/>
      <c r="R134" s="8"/>
      <c r="S134" s="8"/>
      <c r="T134" s="8"/>
      <c r="U134" s="8"/>
    </row>
    <row r="135" spans="1:21">
      <c r="A135" s="16" t="s">
        <v>611</v>
      </c>
      <c r="B135" s="16" t="s">
        <v>579</v>
      </c>
      <c r="C135" s="16" t="s">
        <v>580</v>
      </c>
      <c r="D135" s="36" t="s">
        <v>683</v>
      </c>
      <c r="E135" s="210" t="s">
        <v>684</v>
      </c>
      <c r="F135" s="255"/>
      <c r="G135" s="615">
        <v>1.5</v>
      </c>
      <c r="H135" s="255"/>
      <c r="I135" s="54" t="s">
        <v>83</v>
      </c>
      <c r="J135" s="259">
        <v>3</v>
      </c>
      <c r="K135" s="259">
        <v>2</v>
      </c>
      <c r="L135" s="259">
        <v>3</v>
      </c>
      <c r="M135" s="259">
        <v>5</v>
      </c>
      <c r="N135" s="255" t="s">
        <v>80</v>
      </c>
      <c r="O135" s="255">
        <v>3</v>
      </c>
      <c r="P135" s="255" t="s">
        <v>87</v>
      </c>
      <c r="Q135" s="12">
        <f>O135*J135</f>
        <v>9</v>
      </c>
      <c r="R135" s="13">
        <f>Q135/12</f>
        <v>0.75</v>
      </c>
      <c r="S135" s="14">
        <v>0</v>
      </c>
      <c r="T135" s="13">
        <f>R135*2</f>
        <v>1.5</v>
      </c>
      <c r="U135" s="13">
        <f>S135+T135</f>
        <v>1.5</v>
      </c>
    </row>
    <row r="136" spans="1:21">
      <c r="D136" s="36"/>
      <c r="E136" s="210" t="s">
        <v>685</v>
      </c>
      <c r="F136" s="122"/>
      <c r="G136" s="615"/>
      <c r="H136" s="122"/>
      <c r="I136" s="54"/>
      <c r="J136" s="259"/>
      <c r="K136" s="259"/>
      <c r="L136" s="259"/>
      <c r="M136" s="259"/>
      <c r="N136" s="255"/>
      <c r="O136" s="255"/>
      <c r="P136" s="255"/>
      <c r="Q136" s="255"/>
      <c r="R136" s="8"/>
      <c r="S136" s="8"/>
      <c r="T136" s="8"/>
      <c r="U136" s="8"/>
    </row>
    <row r="137" spans="1:21">
      <c r="D137" s="36"/>
      <c r="E137" s="210" t="s">
        <v>170</v>
      </c>
      <c r="F137" s="256">
        <v>50</v>
      </c>
      <c r="G137" s="615"/>
      <c r="H137" s="256">
        <f>SUM(G135*F137)/100</f>
        <v>0.75</v>
      </c>
      <c r="I137" s="54"/>
      <c r="J137" s="259"/>
      <c r="K137" s="259"/>
      <c r="L137" s="259"/>
      <c r="M137" s="259"/>
      <c r="N137" s="255"/>
      <c r="O137" s="255"/>
      <c r="P137" s="255"/>
      <c r="Q137" s="255"/>
      <c r="R137" s="8"/>
      <c r="S137" s="8"/>
      <c r="T137" s="8"/>
      <c r="U137" s="8"/>
    </row>
    <row r="138" spans="1:21">
      <c r="D138" s="36"/>
      <c r="E138" s="210" t="s">
        <v>374</v>
      </c>
      <c r="F138" s="256">
        <v>50</v>
      </c>
      <c r="G138" s="615"/>
      <c r="H138" s="256">
        <f>SUM(G135*F138)/100</f>
        <v>0.75</v>
      </c>
      <c r="I138" s="54"/>
      <c r="J138" s="259"/>
      <c r="K138" s="259"/>
      <c r="L138" s="259"/>
      <c r="M138" s="259"/>
      <c r="N138" s="255"/>
      <c r="O138" s="255"/>
      <c r="P138" s="255"/>
      <c r="Q138" s="255"/>
      <c r="R138" s="8"/>
      <c r="S138" s="8"/>
      <c r="T138" s="8"/>
      <c r="U138" s="8"/>
    </row>
    <row r="139" spans="1:21">
      <c r="A139" s="16" t="s">
        <v>611</v>
      </c>
      <c r="B139" s="16" t="s">
        <v>579</v>
      </c>
      <c r="C139" s="16" t="s">
        <v>580</v>
      </c>
      <c r="D139" s="36" t="s">
        <v>686</v>
      </c>
      <c r="E139" s="210" t="s">
        <v>639</v>
      </c>
      <c r="F139" s="255"/>
      <c r="G139" s="615">
        <v>0.25</v>
      </c>
      <c r="H139" s="255"/>
      <c r="I139" s="54" t="s">
        <v>294</v>
      </c>
      <c r="J139" s="259">
        <v>1</v>
      </c>
      <c r="K139" s="259">
        <v>0</v>
      </c>
      <c r="L139" s="259">
        <v>2</v>
      </c>
      <c r="M139" s="259">
        <v>1</v>
      </c>
      <c r="N139" s="255" t="s">
        <v>80</v>
      </c>
      <c r="O139" s="255">
        <v>3</v>
      </c>
      <c r="P139" s="255" t="s">
        <v>87</v>
      </c>
      <c r="Q139" s="12">
        <f>O139*J139</f>
        <v>3</v>
      </c>
      <c r="R139" s="13">
        <f>Q139/12</f>
        <v>0.25</v>
      </c>
      <c r="S139" s="14">
        <v>0</v>
      </c>
      <c r="T139" s="13">
        <f>R139*2</f>
        <v>0.5</v>
      </c>
      <c r="U139" s="13">
        <f>S139+T139</f>
        <v>0.5</v>
      </c>
    </row>
    <row r="140" spans="1:21">
      <c r="D140" s="36"/>
      <c r="E140" s="210" t="s">
        <v>685</v>
      </c>
      <c r="F140" s="122"/>
      <c r="G140" s="615"/>
      <c r="H140" s="122"/>
      <c r="I140" s="54"/>
      <c r="J140" s="259"/>
      <c r="K140" s="259"/>
      <c r="L140" s="259"/>
      <c r="M140" s="259"/>
      <c r="N140" s="255"/>
      <c r="O140" s="255"/>
      <c r="P140" s="255"/>
      <c r="Q140" s="255"/>
      <c r="R140" s="8"/>
      <c r="S140" s="8"/>
      <c r="T140" s="8"/>
      <c r="U140" s="8"/>
    </row>
    <row r="141" spans="1:21">
      <c r="D141" s="36"/>
      <c r="E141" s="210" t="s">
        <v>153</v>
      </c>
      <c r="F141" s="256">
        <v>50</v>
      </c>
      <c r="G141" s="615"/>
      <c r="H141" s="256">
        <f>SUM(G139*F141)/100</f>
        <v>0.125</v>
      </c>
      <c r="I141" s="54"/>
      <c r="J141" s="259"/>
      <c r="K141" s="259"/>
      <c r="L141" s="259"/>
      <c r="M141" s="259"/>
      <c r="N141" s="255"/>
      <c r="O141" s="255"/>
      <c r="P141" s="255"/>
      <c r="Q141" s="255"/>
      <c r="R141" s="8"/>
      <c r="S141" s="8"/>
      <c r="T141" s="8"/>
      <c r="U141" s="8"/>
    </row>
    <row r="142" spans="1:21">
      <c r="D142" s="36"/>
      <c r="E142" s="210" t="s">
        <v>161</v>
      </c>
      <c r="F142" s="256">
        <v>50</v>
      </c>
      <c r="G142" s="615"/>
      <c r="H142" s="256">
        <f>SUM(G139*F142)/100</f>
        <v>0.125</v>
      </c>
      <c r="I142" s="54"/>
      <c r="J142" s="259"/>
      <c r="K142" s="259"/>
      <c r="L142" s="259"/>
      <c r="M142" s="259"/>
      <c r="N142" s="255"/>
      <c r="O142" s="255"/>
      <c r="P142" s="255"/>
      <c r="Q142" s="255"/>
      <c r="R142" s="8"/>
      <c r="S142" s="8"/>
      <c r="T142" s="8"/>
      <c r="U142" s="8"/>
    </row>
    <row r="143" spans="1:21">
      <c r="A143" s="16" t="s">
        <v>611</v>
      </c>
      <c r="B143" s="16" t="s">
        <v>579</v>
      </c>
      <c r="C143" s="16" t="s">
        <v>580</v>
      </c>
      <c r="D143" s="36" t="s">
        <v>687</v>
      </c>
      <c r="E143" s="210" t="s">
        <v>688</v>
      </c>
      <c r="F143" s="255"/>
      <c r="G143" s="615">
        <v>1.5</v>
      </c>
      <c r="H143" s="255"/>
      <c r="I143" s="54" t="s">
        <v>83</v>
      </c>
      <c r="J143" s="259">
        <v>3</v>
      </c>
      <c r="K143" s="259">
        <v>2</v>
      </c>
      <c r="L143" s="259">
        <v>3</v>
      </c>
      <c r="M143" s="259">
        <v>5</v>
      </c>
      <c r="N143" s="255" t="s">
        <v>80</v>
      </c>
      <c r="O143" s="255">
        <v>3</v>
      </c>
      <c r="P143" s="255" t="s">
        <v>87</v>
      </c>
      <c r="Q143" s="12">
        <f>O143*J143</f>
        <v>9</v>
      </c>
      <c r="R143" s="13">
        <f>Q143/12</f>
        <v>0.75</v>
      </c>
      <c r="S143" s="14">
        <v>0</v>
      </c>
      <c r="T143" s="13">
        <f>R143*2</f>
        <v>1.5</v>
      </c>
      <c r="U143" s="13">
        <f>S143+T143</f>
        <v>1.5</v>
      </c>
    </row>
    <row r="144" spans="1:21">
      <c r="D144" s="36"/>
      <c r="E144" s="210" t="s">
        <v>685</v>
      </c>
      <c r="F144" s="122"/>
      <c r="G144" s="615"/>
      <c r="H144" s="122"/>
      <c r="I144" s="54"/>
      <c r="J144" s="259"/>
      <c r="K144" s="259"/>
      <c r="L144" s="259"/>
      <c r="M144" s="259"/>
      <c r="N144" s="255"/>
      <c r="O144" s="255"/>
      <c r="P144" s="255"/>
      <c r="Q144" s="255"/>
      <c r="R144" s="8"/>
      <c r="S144" s="8"/>
      <c r="T144" s="8"/>
      <c r="U144" s="8"/>
    </row>
    <row r="145" spans="1:21">
      <c r="D145" s="36"/>
      <c r="E145" s="210" t="s">
        <v>160</v>
      </c>
      <c r="F145" s="256">
        <v>50</v>
      </c>
      <c r="G145" s="615"/>
      <c r="H145" s="256">
        <f>SUM(G143*F145)/100</f>
        <v>0.75</v>
      </c>
      <c r="I145" s="54"/>
      <c r="J145" s="259"/>
      <c r="K145" s="259"/>
      <c r="L145" s="259"/>
      <c r="M145" s="259"/>
      <c r="N145" s="255"/>
      <c r="O145" s="255"/>
      <c r="P145" s="255"/>
      <c r="Q145" s="255"/>
      <c r="R145" s="8"/>
      <c r="S145" s="8"/>
      <c r="T145" s="8"/>
      <c r="U145" s="8"/>
    </row>
    <row r="146" spans="1:21">
      <c r="D146" s="36"/>
      <c r="E146" s="210" t="s">
        <v>161</v>
      </c>
      <c r="F146" s="256">
        <v>50</v>
      </c>
      <c r="G146" s="615"/>
      <c r="H146" s="256">
        <f>SUM(G143*F146)/100</f>
        <v>0.75</v>
      </c>
      <c r="I146" s="54"/>
      <c r="J146" s="259"/>
      <c r="K146" s="259"/>
      <c r="L146" s="259"/>
      <c r="M146" s="259"/>
      <c r="N146" s="255"/>
      <c r="O146" s="255"/>
      <c r="P146" s="255"/>
      <c r="Q146" s="255"/>
      <c r="R146" s="8"/>
      <c r="S146" s="8"/>
      <c r="T146" s="8"/>
      <c r="U146" s="8"/>
    </row>
    <row r="147" spans="1:21">
      <c r="A147" s="16" t="s">
        <v>611</v>
      </c>
      <c r="B147" s="16" t="s">
        <v>579</v>
      </c>
      <c r="C147" s="16" t="s">
        <v>580</v>
      </c>
      <c r="D147" s="36" t="s">
        <v>689</v>
      </c>
      <c r="E147" s="210" t="s">
        <v>690</v>
      </c>
      <c r="F147" s="255"/>
      <c r="G147" s="255"/>
      <c r="H147" s="255"/>
      <c r="I147" s="54" t="s">
        <v>23</v>
      </c>
      <c r="J147" s="259">
        <v>3</v>
      </c>
      <c r="K147" s="259">
        <v>3</v>
      </c>
      <c r="L147" s="259">
        <v>0</v>
      </c>
      <c r="M147" s="259">
        <v>6</v>
      </c>
      <c r="N147" s="255" t="s">
        <v>80</v>
      </c>
      <c r="O147" s="255">
        <v>3</v>
      </c>
      <c r="P147" s="255" t="s">
        <v>87</v>
      </c>
      <c r="Q147" s="12">
        <f>O147*J147</f>
        <v>9</v>
      </c>
      <c r="R147" s="13">
        <f>Q147/12</f>
        <v>0.75</v>
      </c>
      <c r="S147" s="14">
        <v>0</v>
      </c>
      <c r="T147" s="13">
        <f>R147*2</f>
        <v>1.5</v>
      </c>
      <c r="U147" s="13">
        <f>S147+T147</f>
        <v>1.5</v>
      </c>
    </row>
    <row r="148" spans="1:21">
      <c r="D148" s="36"/>
      <c r="E148" s="210" t="s">
        <v>685</v>
      </c>
      <c r="F148" s="122"/>
      <c r="G148" s="122"/>
      <c r="H148" s="122"/>
      <c r="I148" s="54"/>
      <c r="J148" s="259"/>
      <c r="K148" s="259"/>
      <c r="L148" s="259"/>
      <c r="M148" s="259"/>
      <c r="N148" s="255"/>
      <c r="O148" s="255"/>
      <c r="P148" s="255"/>
      <c r="Q148" s="255"/>
      <c r="R148" s="8"/>
      <c r="S148" s="8"/>
      <c r="T148" s="8"/>
      <c r="U148" s="8"/>
    </row>
    <row r="149" spans="1:21">
      <c r="D149" s="36"/>
      <c r="E149" s="210" t="s">
        <v>170</v>
      </c>
      <c r="F149" s="256">
        <v>100</v>
      </c>
      <c r="G149" s="256">
        <v>1.5</v>
      </c>
      <c r="H149" s="256">
        <f>SUM(G149*F149)/100</f>
        <v>1.5</v>
      </c>
      <c r="I149" s="54"/>
      <c r="J149" s="259"/>
      <c r="K149" s="259"/>
      <c r="L149" s="259"/>
      <c r="M149" s="259"/>
      <c r="N149" s="255"/>
      <c r="O149" s="255"/>
      <c r="P149" s="255"/>
      <c r="Q149" s="255"/>
      <c r="R149" s="8"/>
      <c r="S149" s="8"/>
      <c r="T149" s="8"/>
      <c r="U149" s="8"/>
    </row>
    <row r="150" spans="1:21">
      <c r="A150" s="16" t="s">
        <v>611</v>
      </c>
      <c r="B150" s="16" t="s">
        <v>579</v>
      </c>
      <c r="C150" s="16" t="s">
        <v>580</v>
      </c>
      <c r="D150" s="36" t="s">
        <v>691</v>
      </c>
      <c r="E150" s="210" t="s">
        <v>621</v>
      </c>
      <c r="F150" s="255"/>
      <c r="G150" s="255"/>
      <c r="H150" s="255"/>
      <c r="I150" s="54" t="s">
        <v>622</v>
      </c>
      <c r="J150" s="259">
        <v>6</v>
      </c>
      <c r="K150" s="259">
        <v>0</v>
      </c>
      <c r="L150" s="259">
        <v>18</v>
      </c>
      <c r="M150" s="259">
        <v>0</v>
      </c>
      <c r="N150" s="255" t="s">
        <v>80</v>
      </c>
      <c r="O150" s="255">
        <v>3</v>
      </c>
      <c r="P150" s="255" t="s">
        <v>87</v>
      </c>
      <c r="Q150" s="12">
        <f>O150*J150</f>
        <v>18</v>
      </c>
      <c r="R150" s="13">
        <f>Q150/12</f>
        <v>1.5</v>
      </c>
      <c r="S150" s="14">
        <v>0</v>
      </c>
      <c r="T150" s="13">
        <f>R150*2</f>
        <v>3</v>
      </c>
      <c r="U150" s="13">
        <f>S150+T150</f>
        <v>3</v>
      </c>
    </row>
    <row r="151" spans="1:21">
      <c r="D151" s="36"/>
      <c r="E151" s="210" t="s">
        <v>685</v>
      </c>
      <c r="F151" s="122"/>
      <c r="G151" s="122"/>
      <c r="H151" s="122"/>
      <c r="I151" s="54"/>
      <c r="J151" s="259"/>
      <c r="K151" s="259"/>
      <c r="L151" s="259"/>
      <c r="M151" s="259"/>
      <c r="N151" s="255"/>
      <c r="O151" s="255"/>
      <c r="P151" s="255"/>
      <c r="Q151" s="255"/>
      <c r="R151" s="8"/>
      <c r="S151" s="8"/>
      <c r="T151" s="8"/>
      <c r="U151" s="8"/>
    </row>
    <row r="152" spans="1:21">
      <c r="D152" s="36"/>
      <c r="E152" s="210" t="s">
        <v>167</v>
      </c>
      <c r="F152" s="256">
        <v>100</v>
      </c>
      <c r="G152" s="256">
        <v>1</v>
      </c>
      <c r="H152" s="256">
        <f>SUM(G152*F152)/100</f>
        <v>1</v>
      </c>
      <c r="I152" s="54"/>
      <c r="J152" s="259"/>
      <c r="K152" s="259"/>
      <c r="L152" s="259"/>
      <c r="M152" s="259"/>
      <c r="N152" s="255"/>
      <c r="O152" s="255"/>
      <c r="P152" s="255"/>
      <c r="Q152" s="255"/>
      <c r="R152" s="8"/>
      <c r="S152" s="8"/>
      <c r="T152" s="8"/>
      <c r="U152" s="8"/>
    </row>
    <row r="153" spans="1:21">
      <c r="A153" s="16" t="s">
        <v>611</v>
      </c>
      <c r="B153" s="16" t="s">
        <v>579</v>
      </c>
      <c r="C153" s="16" t="s">
        <v>580</v>
      </c>
      <c r="D153" s="36" t="s">
        <v>692</v>
      </c>
      <c r="E153" s="210" t="s">
        <v>624</v>
      </c>
      <c r="F153" s="255"/>
      <c r="G153" s="255"/>
      <c r="H153" s="255"/>
      <c r="I153" s="54" t="s">
        <v>622</v>
      </c>
      <c r="J153" s="259">
        <v>6</v>
      </c>
      <c r="K153" s="259">
        <v>0</v>
      </c>
      <c r="L153" s="259">
        <v>18</v>
      </c>
      <c r="M153" s="259">
        <v>0</v>
      </c>
      <c r="N153" s="255" t="s">
        <v>80</v>
      </c>
      <c r="O153" s="255">
        <v>11</v>
      </c>
      <c r="P153" s="255" t="s">
        <v>87</v>
      </c>
      <c r="Q153" s="12">
        <f>O153*J153</f>
        <v>66</v>
      </c>
      <c r="R153" s="13">
        <f>Q153/12</f>
        <v>5.5</v>
      </c>
      <c r="S153" s="14">
        <v>0</v>
      </c>
      <c r="T153" s="13">
        <f>R153*2</f>
        <v>11</v>
      </c>
      <c r="U153" s="13">
        <f>S153+T153</f>
        <v>11</v>
      </c>
    </row>
    <row r="154" spans="1:21">
      <c r="D154" s="36"/>
      <c r="E154" s="210" t="s">
        <v>685</v>
      </c>
      <c r="F154" s="122"/>
      <c r="G154" s="122"/>
      <c r="H154" s="122"/>
      <c r="I154" s="54"/>
      <c r="J154" s="259"/>
      <c r="K154" s="259"/>
      <c r="L154" s="259"/>
      <c r="M154" s="259"/>
      <c r="N154" s="255"/>
      <c r="O154" s="255"/>
      <c r="P154" s="255"/>
      <c r="Q154" s="255"/>
      <c r="R154" s="8"/>
      <c r="S154" s="8"/>
      <c r="T154" s="8"/>
      <c r="U154" s="8"/>
    </row>
    <row r="155" spans="1:21">
      <c r="D155" s="36"/>
      <c r="E155" s="210" t="s">
        <v>167</v>
      </c>
      <c r="F155" s="256">
        <v>100</v>
      </c>
      <c r="G155" s="256">
        <v>1</v>
      </c>
      <c r="H155" s="256">
        <f>SUM(G155*F155)/100</f>
        <v>1</v>
      </c>
      <c r="I155" s="54"/>
      <c r="J155" s="259"/>
      <c r="K155" s="259"/>
      <c r="L155" s="259"/>
      <c r="M155" s="259"/>
      <c r="N155" s="255"/>
      <c r="O155" s="255"/>
      <c r="P155" s="255"/>
      <c r="Q155" s="255"/>
      <c r="R155" s="8"/>
      <c r="S155" s="8"/>
      <c r="T155" s="8"/>
      <c r="U155" s="8"/>
    </row>
    <row r="156" spans="1:21">
      <c r="A156" s="16" t="s">
        <v>611</v>
      </c>
      <c r="B156" s="16" t="s">
        <v>579</v>
      </c>
      <c r="C156" s="16" t="s">
        <v>581</v>
      </c>
      <c r="D156" s="36" t="s">
        <v>471</v>
      </c>
      <c r="E156" s="210" t="s">
        <v>472</v>
      </c>
      <c r="F156" s="255"/>
      <c r="G156" s="255"/>
      <c r="H156" s="255"/>
      <c r="I156" s="54" t="s">
        <v>83</v>
      </c>
      <c r="J156" s="259">
        <v>3</v>
      </c>
      <c r="K156" s="259">
        <v>2</v>
      </c>
      <c r="L156" s="259">
        <v>3</v>
      </c>
      <c r="M156" s="259">
        <v>5</v>
      </c>
      <c r="N156" s="255" t="s">
        <v>80</v>
      </c>
      <c r="O156" s="255">
        <v>0</v>
      </c>
      <c r="P156" s="255" t="s">
        <v>454</v>
      </c>
      <c r="Q156" s="12">
        <f>O156*J156</f>
        <v>0</v>
      </c>
      <c r="R156" s="13">
        <f>Q156/12</f>
        <v>0</v>
      </c>
      <c r="S156" s="14">
        <v>0</v>
      </c>
      <c r="T156" s="13">
        <f>R156*2</f>
        <v>0</v>
      </c>
      <c r="U156" s="13">
        <f>S156+T156</f>
        <v>0</v>
      </c>
    </row>
    <row r="157" spans="1:21">
      <c r="D157" s="36"/>
      <c r="E157" s="210" t="s">
        <v>693</v>
      </c>
      <c r="F157" s="122"/>
      <c r="G157" s="122"/>
      <c r="H157" s="122"/>
      <c r="I157" s="54"/>
      <c r="J157" s="259"/>
      <c r="K157" s="259"/>
      <c r="L157" s="259"/>
      <c r="M157" s="259"/>
      <c r="N157" s="255"/>
      <c r="O157" s="255"/>
      <c r="P157" s="255"/>
      <c r="Q157" s="255"/>
      <c r="R157" s="8"/>
      <c r="S157" s="8"/>
      <c r="T157" s="8"/>
      <c r="U157" s="8"/>
    </row>
    <row r="158" spans="1:21">
      <c r="D158" s="36"/>
      <c r="E158" s="210" t="s">
        <v>72</v>
      </c>
      <c r="F158" s="256">
        <v>100</v>
      </c>
      <c r="G158" s="256">
        <v>1.5</v>
      </c>
      <c r="H158" s="256">
        <f>SUM(G158*F158)/100</f>
        <v>1.5</v>
      </c>
      <c r="I158" s="54"/>
      <c r="J158" s="259"/>
      <c r="K158" s="259"/>
      <c r="L158" s="259"/>
      <c r="M158" s="259"/>
      <c r="N158" s="255"/>
      <c r="O158" s="255"/>
      <c r="P158" s="255"/>
      <c r="Q158" s="255"/>
      <c r="R158" s="8"/>
      <c r="S158" s="8"/>
      <c r="T158" s="8"/>
      <c r="U158" s="8"/>
    </row>
    <row r="159" spans="1:21">
      <c r="A159" s="16" t="s">
        <v>611</v>
      </c>
      <c r="B159" s="16" t="s">
        <v>579</v>
      </c>
      <c r="C159" s="16" t="s">
        <v>581</v>
      </c>
      <c r="D159" s="36" t="s">
        <v>694</v>
      </c>
      <c r="E159" s="265" t="s">
        <v>695</v>
      </c>
      <c r="F159" s="255"/>
      <c r="G159" s="255"/>
      <c r="H159" s="255"/>
      <c r="I159" s="54" t="s">
        <v>83</v>
      </c>
      <c r="J159" s="259">
        <v>3</v>
      </c>
      <c r="K159" s="259">
        <v>2</v>
      </c>
      <c r="L159" s="259">
        <v>3</v>
      </c>
      <c r="M159" s="259">
        <v>5</v>
      </c>
      <c r="N159" s="255" t="s">
        <v>80</v>
      </c>
      <c r="O159" s="255">
        <v>1</v>
      </c>
      <c r="P159" s="255" t="s">
        <v>87</v>
      </c>
      <c r="Q159" s="12">
        <f>O159*J159</f>
        <v>3</v>
      </c>
      <c r="R159" s="13">
        <f>Q159/12</f>
        <v>0.25</v>
      </c>
      <c r="S159" s="14">
        <v>0</v>
      </c>
      <c r="T159" s="13">
        <f>R159*2</f>
        <v>0.5</v>
      </c>
      <c r="U159" s="13">
        <f>S159+T159</f>
        <v>0.5</v>
      </c>
    </row>
    <row r="160" spans="1:21">
      <c r="D160" s="36"/>
      <c r="E160" s="265" t="s">
        <v>98</v>
      </c>
      <c r="F160" s="256">
        <v>100</v>
      </c>
      <c r="G160" s="256">
        <v>1.5</v>
      </c>
      <c r="H160" s="256">
        <f>SUM(G160*F160)/100</f>
        <v>1.5</v>
      </c>
      <c r="I160" s="54"/>
      <c r="J160" s="259"/>
      <c r="K160" s="259"/>
      <c r="L160" s="259"/>
      <c r="M160" s="259"/>
      <c r="N160" s="255"/>
      <c r="O160" s="255"/>
      <c r="P160" s="255"/>
      <c r="Q160" s="255"/>
      <c r="R160" s="8"/>
      <c r="S160" s="8"/>
      <c r="T160" s="8"/>
      <c r="U160" s="8"/>
    </row>
    <row r="161" spans="1:21">
      <c r="A161" s="16" t="s">
        <v>611</v>
      </c>
      <c r="B161" s="16" t="s">
        <v>579</v>
      </c>
      <c r="C161" s="16" t="s">
        <v>581</v>
      </c>
      <c r="D161" s="36" t="s">
        <v>696</v>
      </c>
      <c r="E161" s="265" t="s">
        <v>697</v>
      </c>
      <c r="F161" s="255"/>
      <c r="G161" s="255"/>
      <c r="H161" s="255"/>
      <c r="I161" s="54" t="s">
        <v>83</v>
      </c>
      <c r="J161" s="259">
        <v>3</v>
      </c>
      <c r="K161" s="259">
        <v>2</v>
      </c>
      <c r="L161" s="259">
        <v>3</v>
      </c>
      <c r="M161" s="259">
        <v>5</v>
      </c>
      <c r="N161" s="255" t="s">
        <v>80</v>
      </c>
      <c r="O161" s="255">
        <v>1</v>
      </c>
      <c r="P161" s="255" t="s">
        <v>87</v>
      </c>
      <c r="Q161" s="12">
        <f>O161*J161</f>
        <v>3</v>
      </c>
      <c r="R161" s="13">
        <f>Q161/12</f>
        <v>0.25</v>
      </c>
      <c r="S161" s="14">
        <v>0</v>
      </c>
      <c r="T161" s="13">
        <f>R161*2</f>
        <v>0.5</v>
      </c>
      <c r="U161" s="13">
        <f>S161+T161</f>
        <v>0.5</v>
      </c>
    </row>
    <row r="162" spans="1:21">
      <c r="D162" s="36"/>
      <c r="E162" s="265" t="s">
        <v>191</v>
      </c>
      <c r="F162" s="256">
        <v>100</v>
      </c>
      <c r="G162" s="256">
        <v>1.5</v>
      </c>
      <c r="H162" s="256">
        <f>SUM(G162*F162)/100</f>
        <v>1.5</v>
      </c>
      <c r="I162" s="54"/>
      <c r="J162" s="259"/>
      <c r="K162" s="259"/>
      <c r="L162" s="259"/>
      <c r="M162" s="259"/>
      <c r="N162" s="255"/>
      <c r="O162" s="255"/>
      <c r="P162" s="255"/>
      <c r="Q162" s="255"/>
      <c r="R162" s="8"/>
      <c r="S162" s="8"/>
      <c r="T162" s="8"/>
      <c r="U162" s="8"/>
    </row>
    <row r="163" spans="1:21">
      <c r="A163" s="16" t="s">
        <v>611</v>
      </c>
      <c r="B163" s="16" t="s">
        <v>579</v>
      </c>
      <c r="C163" s="16" t="s">
        <v>581</v>
      </c>
      <c r="D163" s="36" t="s">
        <v>623</v>
      </c>
      <c r="E163" s="265" t="s">
        <v>624</v>
      </c>
      <c r="F163" s="255"/>
      <c r="G163" s="255"/>
      <c r="H163" s="255"/>
      <c r="I163" s="54" t="s">
        <v>622</v>
      </c>
      <c r="J163" s="259">
        <v>6</v>
      </c>
      <c r="K163" s="259">
        <v>0</v>
      </c>
      <c r="L163" s="259">
        <v>18</v>
      </c>
      <c r="M163" s="259">
        <v>0</v>
      </c>
      <c r="N163" s="255" t="s">
        <v>80</v>
      </c>
      <c r="O163" s="255">
        <v>1</v>
      </c>
      <c r="P163" s="255" t="s">
        <v>87</v>
      </c>
      <c r="Q163" s="12">
        <f>O163*J163</f>
        <v>6</v>
      </c>
      <c r="R163" s="13">
        <f>Q163/12</f>
        <v>0.5</v>
      </c>
      <c r="S163" s="14">
        <v>0</v>
      </c>
      <c r="T163" s="13">
        <f>R163*2</f>
        <v>1</v>
      </c>
      <c r="U163" s="13">
        <f>S163+T163</f>
        <v>1</v>
      </c>
    </row>
    <row r="164" spans="1:21">
      <c r="D164" s="36"/>
      <c r="E164" s="265" t="s">
        <v>191</v>
      </c>
      <c r="F164" s="256">
        <v>100</v>
      </c>
      <c r="G164" s="256">
        <v>1</v>
      </c>
      <c r="H164" s="256">
        <f>SUM(G164*F164)/100</f>
        <v>1</v>
      </c>
      <c r="I164" s="54"/>
      <c r="J164" s="259"/>
      <c r="K164" s="259"/>
      <c r="L164" s="259"/>
      <c r="M164" s="259"/>
      <c r="N164" s="255"/>
      <c r="O164" s="255"/>
      <c r="P164" s="255"/>
      <c r="Q164" s="255"/>
      <c r="R164" s="8"/>
      <c r="S164" s="8"/>
      <c r="T164" s="8"/>
      <c r="U164" s="8"/>
    </row>
    <row r="165" spans="1:21">
      <c r="A165" s="16" t="s">
        <v>611</v>
      </c>
      <c r="B165" s="16" t="s">
        <v>579</v>
      </c>
      <c r="C165" s="16" t="s">
        <v>581</v>
      </c>
      <c r="D165" s="36" t="s">
        <v>698</v>
      </c>
      <c r="E165" s="265" t="s">
        <v>699</v>
      </c>
      <c r="F165" s="255"/>
      <c r="G165" s="255"/>
      <c r="H165" s="255"/>
      <c r="I165" s="54" t="s">
        <v>283</v>
      </c>
      <c r="J165" s="259">
        <v>12</v>
      </c>
      <c r="K165" s="259">
        <v>0</v>
      </c>
      <c r="L165" s="259">
        <v>36</v>
      </c>
      <c r="M165" s="259">
        <v>0</v>
      </c>
      <c r="N165" s="255" t="s">
        <v>80</v>
      </c>
      <c r="O165" s="255">
        <v>1</v>
      </c>
      <c r="P165" s="255" t="s">
        <v>87</v>
      </c>
      <c r="Q165" s="12">
        <f>O165*J165</f>
        <v>12</v>
      </c>
      <c r="R165" s="13">
        <f>Q165/12</f>
        <v>1</v>
      </c>
      <c r="S165" s="14">
        <v>0</v>
      </c>
      <c r="T165" s="13">
        <f>R165*2</f>
        <v>2</v>
      </c>
      <c r="U165" s="13">
        <f>S165+T165</f>
        <v>2</v>
      </c>
    </row>
    <row r="166" spans="1:21">
      <c r="D166" s="36"/>
      <c r="E166" s="265" t="s">
        <v>700</v>
      </c>
      <c r="F166" s="122"/>
      <c r="G166" s="122"/>
      <c r="H166" s="122"/>
      <c r="I166" s="54"/>
      <c r="J166" s="259"/>
      <c r="K166" s="259"/>
      <c r="L166" s="259"/>
      <c r="M166" s="259"/>
      <c r="N166" s="255"/>
      <c r="O166" s="255"/>
      <c r="P166" s="255"/>
      <c r="Q166" s="255"/>
      <c r="R166" s="8"/>
      <c r="S166" s="8"/>
      <c r="T166" s="8"/>
      <c r="U166" s="8"/>
    </row>
    <row r="167" spans="1:21">
      <c r="D167" s="36"/>
      <c r="E167" s="265" t="s">
        <v>191</v>
      </c>
      <c r="F167" s="256">
        <v>100</v>
      </c>
      <c r="G167" s="256">
        <v>1</v>
      </c>
      <c r="H167" s="256">
        <f>SUM(G167*F167)/100</f>
        <v>1</v>
      </c>
      <c r="I167" s="54"/>
      <c r="J167" s="259"/>
      <c r="K167" s="259"/>
      <c r="L167" s="259"/>
      <c r="M167" s="259"/>
      <c r="N167" s="255"/>
      <c r="O167" s="255"/>
      <c r="P167" s="255"/>
      <c r="Q167" s="255"/>
      <c r="R167" s="8"/>
      <c r="S167" s="8"/>
      <c r="T167" s="8"/>
      <c r="U167" s="8"/>
    </row>
    <row r="168" spans="1:21">
      <c r="A168" s="16" t="s">
        <v>611</v>
      </c>
      <c r="B168" s="16" t="s">
        <v>579</v>
      </c>
      <c r="C168" s="16" t="s">
        <v>581</v>
      </c>
      <c r="D168" s="36" t="s">
        <v>701</v>
      </c>
      <c r="E168" s="210" t="s">
        <v>702</v>
      </c>
      <c r="F168" s="255"/>
      <c r="G168" s="255"/>
      <c r="H168" s="255"/>
      <c r="I168" s="54" t="s">
        <v>83</v>
      </c>
      <c r="J168" s="259">
        <v>3</v>
      </c>
      <c r="K168" s="259">
        <v>2</v>
      </c>
      <c r="L168" s="259">
        <v>3</v>
      </c>
      <c r="M168" s="259">
        <v>5</v>
      </c>
      <c r="N168" s="255" t="s">
        <v>80</v>
      </c>
      <c r="O168" s="255">
        <v>4</v>
      </c>
      <c r="P168" s="255" t="s">
        <v>87</v>
      </c>
      <c r="Q168" s="12">
        <f>O168*J168</f>
        <v>12</v>
      </c>
      <c r="R168" s="13">
        <f>Q168/12</f>
        <v>1</v>
      </c>
      <c r="S168" s="14">
        <v>0</v>
      </c>
      <c r="T168" s="13">
        <f>R168*2</f>
        <v>2</v>
      </c>
      <c r="U168" s="13">
        <f>S168+T168</f>
        <v>2</v>
      </c>
    </row>
    <row r="169" spans="1:21">
      <c r="D169" s="36"/>
      <c r="E169" s="210" t="s">
        <v>700</v>
      </c>
      <c r="F169" s="122"/>
      <c r="G169" s="122"/>
      <c r="H169" s="122"/>
      <c r="I169" s="54"/>
      <c r="J169" s="259"/>
      <c r="K169" s="259"/>
      <c r="L169" s="259"/>
      <c r="M169" s="259"/>
      <c r="N169" s="255"/>
      <c r="O169" s="255"/>
      <c r="P169" s="255"/>
      <c r="Q169" s="255"/>
      <c r="R169" s="8"/>
      <c r="S169" s="8"/>
      <c r="T169" s="8"/>
      <c r="U169" s="8"/>
    </row>
    <row r="170" spans="1:21">
      <c r="D170" s="36"/>
      <c r="E170" s="210" t="s">
        <v>36</v>
      </c>
      <c r="F170" s="256">
        <v>100</v>
      </c>
      <c r="G170" s="256">
        <v>1.5</v>
      </c>
      <c r="H170" s="256">
        <f>SUM(G170*F170)/100</f>
        <v>1.5</v>
      </c>
      <c r="I170" s="54"/>
      <c r="J170" s="259"/>
      <c r="K170" s="259"/>
      <c r="L170" s="259"/>
      <c r="M170" s="259"/>
      <c r="N170" s="255"/>
      <c r="O170" s="255"/>
      <c r="P170" s="255"/>
      <c r="Q170" s="255"/>
      <c r="R170" s="8"/>
      <c r="S170" s="8"/>
      <c r="T170" s="8"/>
      <c r="U170" s="8"/>
    </row>
    <row r="171" spans="1:21">
      <c r="A171" s="16" t="s">
        <v>611</v>
      </c>
      <c r="B171" s="16" t="s">
        <v>579</v>
      </c>
      <c r="C171" s="16" t="s">
        <v>581</v>
      </c>
      <c r="D171" s="36" t="s">
        <v>629</v>
      </c>
      <c r="E171" s="210" t="s">
        <v>630</v>
      </c>
      <c r="F171" s="255"/>
      <c r="G171" s="615">
        <v>1.5</v>
      </c>
      <c r="H171" s="255"/>
      <c r="I171" s="54" t="s">
        <v>83</v>
      </c>
      <c r="J171" s="259">
        <v>3</v>
      </c>
      <c r="K171" s="259">
        <v>2</v>
      </c>
      <c r="L171" s="259">
        <v>3</v>
      </c>
      <c r="M171" s="259">
        <v>5</v>
      </c>
      <c r="N171" s="255" t="s">
        <v>80</v>
      </c>
      <c r="O171" s="255">
        <v>3</v>
      </c>
      <c r="P171" s="255" t="s">
        <v>87</v>
      </c>
      <c r="Q171" s="12">
        <f>O171*J171</f>
        <v>9</v>
      </c>
      <c r="R171" s="13">
        <f>Q171/12</f>
        <v>0.75</v>
      </c>
      <c r="S171" s="14">
        <v>0</v>
      </c>
      <c r="T171" s="13">
        <f>R171*2</f>
        <v>1.5</v>
      </c>
      <c r="U171" s="13">
        <f>S171+T171</f>
        <v>1.5</v>
      </c>
    </row>
    <row r="172" spans="1:21">
      <c r="D172" s="36"/>
      <c r="E172" s="210" t="s">
        <v>31</v>
      </c>
      <c r="F172" s="256">
        <v>50</v>
      </c>
      <c r="G172" s="615"/>
      <c r="H172" s="256">
        <f>SUM(G171*F172)/100</f>
        <v>0.75</v>
      </c>
      <c r="I172" s="54"/>
      <c r="J172" s="259"/>
      <c r="K172" s="259"/>
      <c r="L172" s="259"/>
      <c r="M172" s="259"/>
      <c r="N172" s="255"/>
      <c r="O172" s="255"/>
      <c r="P172" s="255"/>
      <c r="Q172" s="255"/>
      <c r="R172" s="8"/>
      <c r="S172" s="8"/>
      <c r="T172" s="8"/>
      <c r="U172" s="8"/>
    </row>
    <row r="173" spans="1:21">
      <c r="D173" s="36"/>
      <c r="E173" s="210" t="s">
        <v>57</v>
      </c>
      <c r="F173" s="256">
        <v>50</v>
      </c>
      <c r="G173" s="615"/>
      <c r="H173" s="256">
        <f>SUM(G171*F173)/100</f>
        <v>0.75</v>
      </c>
      <c r="I173" s="54"/>
      <c r="J173" s="259"/>
      <c r="K173" s="259"/>
      <c r="L173" s="259"/>
      <c r="M173" s="259"/>
      <c r="N173" s="255"/>
      <c r="O173" s="255"/>
      <c r="P173" s="255"/>
      <c r="Q173" s="255"/>
      <c r="R173" s="8"/>
      <c r="S173" s="8"/>
      <c r="T173" s="8"/>
      <c r="U173" s="8"/>
    </row>
    <row r="174" spans="1:21">
      <c r="A174" s="16" t="s">
        <v>611</v>
      </c>
      <c r="B174" s="16" t="s">
        <v>579</v>
      </c>
      <c r="C174" s="16" t="s">
        <v>581</v>
      </c>
      <c r="D174" s="36" t="s">
        <v>703</v>
      </c>
      <c r="E174" s="210" t="s">
        <v>704</v>
      </c>
      <c r="F174" s="255"/>
      <c r="G174" s="255"/>
      <c r="H174" s="255"/>
      <c r="I174" s="54" t="s">
        <v>83</v>
      </c>
      <c r="J174" s="259">
        <v>3</v>
      </c>
      <c r="K174" s="259">
        <v>2</v>
      </c>
      <c r="L174" s="259">
        <v>3</v>
      </c>
      <c r="M174" s="259">
        <v>5</v>
      </c>
      <c r="N174" s="255" t="s">
        <v>80</v>
      </c>
      <c r="O174" s="255">
        <v>5</v>
      </c>
      <c r="P174" s="255" t="s">
        <v>87</v>
      </c>
      <c r="Q174" s="12">
        <f>O174*J174</f>
        <v>15</v>
      </c>
      <c r="R174" s="13">
        <f>Q174/12</f>
        <v>1.25</v>
      </c>
      <c r="S174" s="14">
        <v>0</v>
      </c>
      <c r="T174" s="13">
        <f>R174*2</f>
        <v>2.5</v>
      </c>
      <c r="U174" s="13">
        <f>S174+T174</f>
        <v>2.5</v>
      </c>
    </row>
    <row r="175" spans="1:21">
      <c r="D175" s="36"/>
      <c r="E175" s="210" t="s">
        <v>954</v>
      </c>
      <c r="F175" s="122"/>
      <c r="G175" s="122"/>
      <c r="H175" s="122"/>
      <c r="I175" s="54"/>
      <c r="J175" s="259"/>
      <c r="K175" s="259"/>
      <c r="L175" s="259"/>
      <c r="M175" s="259"/>
      <c r="N175" s="255"/>
      <c r="O175" s="255"/>
      <c r="P175" s="255"/>
      <c r="Q175" s="255"/>
      <c r="R175" s="8"/>
      <c r="S175" s="8"/>
      <c r="T175" s="8"/>
      <c r="U175" s="8"/>
    </row>
    <row r="176" spans="1:21">
      <c r="D176" s="36"/>
      <c r="E176" s="210" t="s">
        <v>126</v>
      </c>
      <c r="F176" s="256">
        <v>100</v>
      </c>
      <c r="G176" s="256">
        <v>1.5</v>
      </c>
      <c r="H176" s="256">
        <f>SUM(G176*F176)/100</f>
        <v>1.5</v>
      </c>
      <c r="I176" s="54"/>
      <c r="J176" s="259"/>
      <c r="K176" s="259"/>
      <c r="L176" s="259"/>
      <c r="M176" s="259"/>
      <c r="N176" s="255"/>
      <c r="O176" s="255"/>
      <c r="P176" s="255"/>
      <c r="Q176" s="255"/>
      <c r="R176" s="8"/>
      <c r="S176" s="8"/>
      <c r="T176" s="8"/>
      <c r="U176" s="8"/>
    </row>
    <row r="177" spans="1:21">
      <c r="A177" s="16" t="s">
        <v>611</v>
      </c>
      <c r="B177" s="16" t="s">
        <v>579</v>
      </c>
      <c r="C177" s="16" t="s">
        <v>581</v>
      </c>
      <c r="D177" s="36" t="s">
        <v>705</v>
      </c>
      <c r="E177" s="210" t="s">
        <v>706</v>
      </c>
      <c r="F177" s="255"/>
      <c r="G177" s="255"/>
      <c r="H177" s="255"/>
      <c r="I177" s="54" t="s">
        <v>83</v>
      </c>
      <c r="J177" s="259">
        <v>3</v>
      </c>
      <c r="K177" s="259">
        <v>2</v>
      </c>
      <c r="L177" s="259">
        <v>3</v>
      </c>
      <c r="M177" s="259">
        <v>5</v>
      </c>
      <c r="N177" s="255" t="s">
        <v>80</v>
      </c>
      <c r="O177" s="255">
        <v>1</v>
      </c>
      <c r="P177" s="255" t="s">
        <v>87</v>
      </c>
      <c r="Q177" s="12">
        <f>O177*J177</f>
        <v>3</v>
      </c>
      <c r="R177" s="13">
        <f>Q177/12</f>
        <v>0.25</v>
      </c>
      <c r="S177" s="14">
        <v>0</v>
      </c>
      <c r="T177" s="13">
        <f>R177*2</f>
        <v>0.5</v>
      </c>
      <c r="U177" s="13">
        <f>S177+T177</f>
        <v>0.5</v>
      </c>
    </row>
    <row r="178" spans="1:21">
      <c r="D178" s="36"/>
      <c r="E178" s="210" t="s">
        <v>36</v>
      </c>
      <c r="F178" s="256">
        <v>100</v>
      </c>
      <c r="G178" s="256">
        <v>1.5</v>
      </c>
      <c r="H178" s="256">
        <f>SUM(G178*F178)/100</f>
        <v>1.5</v>
      </c>
      <c r="I178" s="54"/>
      <c r="J178" s="259"/>
      <c r="K178" s="259"/>
      <c r="L178" s="259"/>
      <c r="M178" s="259"/>
      <c r="N178" s="255"/>
      <c r="O178" s="255"/>
      <c r="P178" s="255"/>
      <c r="Q178" s="255"/>
      <c r="R178" s="8"/>
      <c r="S178" s="8"/>
      <c r="T178" s="8"/>
      <c r="U178" s="8"/>
    </row>
    <row r="179" spans="1:21">
      <c r="A179" s="16" t="s">
        <v>611</v>
      </c>
      <c r="B179" s="16" t="s">
        <v>579</v>
      </c>
      <c r="C179" s="16" t="s">
        <v>581</v>
      </c>
      <c r="D179" s="36" t="s">
        <v>707</v>
      </c>
      <c r="E179" s="210" t="s">
        <v>708</v>
      </c>
      <c r="F179" s="255"/>
      <c r="G179" s="255"/>
      <c r="H179" s="255"/>
      <c r="I179" s="54" t="s">
        <v>83</v>
      </c>
      <c r="J179" s="259">
        <v>3</v>
      </c>
      <c r="K179" s="259">
        <v>2</v>
      </c>
      <c r="L179" s="259">
        <v>3</v>
      </c>
      <c r="M179" s="259">
        <v>5</v>
      </c>
      <c r="N179" s="255" t="s">
        <v>80</v>
      </c>
      <c r="O179" s="255">
        <v>1</v>
      </c>
      <c r="P179" s="255" t="s">
        <v>87</v>
      </c>
      <c r="Q179" s="12">
        <f>O179*J179</f>
        <v>3</v>
      </c>
      <c r="R179" s="13">
        <f>Q179/12</f>
        <v>0.25</v>
      </c>
      <c r="S179" s="14">
        <v>0</v>
      </c>
      <c r="T179" s="13">
        <f>R179*2</f>
        <v>0.5</v>
      </c>
      <c r="U179" s="13">
        <f>S179+T179</f>
        <v>0.5</v>
      </c>
    </row>
    <row r="180" spans="1:21">
      <c r="D180" s="36"/>
      <c r="E180" s="210" t="s">
        <v>700</v>
      </c>
      <c r="F180" s="122"/>
      <c r="G180" s="122"/>
      <c r="H180" s="122"/>
      <c r="I180" s="54"/>
      <c r="J180" s="259"/>
      <c r="K180" s="259"/>
      <c r="L180" s="259"/>
      <c r="M180" s="259"/>
      <c r="N180" s="255"/>
      <c r="O180" s="255"/>
      <c r="P180" s="255"/>
      <c r="Q180" s="255"/>
      <c r="R180" s="8"/>
      <c r="S180" s="8"/>
      <c r="T180" s="8"/>
      <c r="U180" s="8"/>
    </row>
    <row r="181" spans="1:21">
      <c r="D181" s="36"/>
      <c r="E181" s="210" t="s">
        <v>31</v>
      </c>
      <c r="F181" s="256">
        <v>100</v>
      </c>
      <c r="G181" s="256">
        <v>1.5</v>
      </c>
      <c r="H181" s="256">
        <f>SUM(G181*F181)/100</f>
        <v>1.5</v>
      </c>
      <c r="I181" s="54"/>
      <c r="J181" s="259"/>
      <c r="K181" s="259"/>
      <c r="L181" s="259"/>
      <c r="M181" s="259"/>
      <c r="N181" s="255"/>
      <c r="O181" s="255"/>
      <c r="P181" s="255"/>
      <c r="Q181" s="255"/>
      <c r="R181" s="8"/>
      <c r="S181" s="8"/>
      <c r="T181" s="8"/>
      <c r="U181" s="8"/>
    </row>
    <row r="182" spans="1:21">
      <c r="A182" s="16" t="s">
        <v>611</v>
      </c>
      <c r="B182" s="16" t="s">
        <v>579</v>
      </c>
      <c r="C182" s="16" t="s">
        <v>581</v>
      </c>
      <c r="D182" s="36" t="s">
        <v>709</v>
      </c>
      <c r="E182" s="210" t="s">
        <v>710</v>
      </c>
      <c r="F182" s="255"/>
      <c r="G182" s="255"/>
      <c r="H182" s="255"/>
      <c r="I182" s="54" t="s">
        <v>83</v>
      </c>
      <c r="J182" s="259">
        <v>3</v>
      </c>
      <c r="K182" s="259">
        <v>2</v>
      </c>
      <c r="L182" s="259">
        <v>3</v>
      </c>
      <c r="M182" s="259">
        <v>5</v>
      </c>
      <c r="N182" s="255" t="s">
        <v>80</v>
      </c>
      <c r="O182" s="255">
        <v>4</v>
      </c>
      <c r="P182" s="255" t="s">
        <v>87</v>
      </c>
      <c r="Q182" s="12">
        <f>O182*J182</f>
        <v>12</v>
      </c>
      <c r="R182" s="13">
        <f>Q182/12</f>
        <v>1</v>
      </c>
      <c r="S182" s="14">
        <v>0</v>
      </c>
      <c r="T182" s="13">
        <f>R182*2</f>
        <v>2</v>
      </c>
      <c r="U182" s="13">
        <f>S182+T182</f>
        <v>2</v>
      </c>
    </row>
    <row r="183" spans="1:21">
      <c r="D183" s="36"/>
      <c r="E183" s="210" t="s">
        <v>954</v>
      </c>
      <c r="F183" s="122"/>
      <c r="G183" s="122"/>
      <c r="H183" s="122"/>
      <c r="I183" s="54"/>
      <c r="J183" s="259"/>
      <c r="K183" s="259"/>
      <c r="L183" s="259"/>
      <c r="M183" s="259"/>
      <c r="N183" s="255"/>
      <c r="O183" s="255"/>
      <c r="P183" s="255"/>
      <c r="Q183" s="255"/>
      <c r="R183" s="8"/>
      <c r="S183" s="8"/>
      <c r="T183" s="8"/>
      <c r="U183" s="8"/>
    </row>
    <row r="184" spans="1:21">
      <c r="D184" s="36"/>
      <c r="E184" s="210" t="s">
        <v>109</v>
      </c>
      <c r="F184" s="256">
        <v>100</v>
      </c>
      <c r="G184" s="256">
        <v>1.5</v>
      </c>
      <c r="H184" s="256">
        <f>SUM(G184*F184)/100</f>
        <v>1.5</v>
      </c>
      <c r="I184" s="54"/>
      <c r="J184" s="259"/>
      <c r="K184" s="259"/>
      <c r="L184" s="259"/>
      <c r="M184" s="259"/>
      <c r="N184" s="255"/>
      <c r="O184" s="255"/>
      <c r="P184" s="255"/>
      <c r="Q184" s="255"/>
      <c r="R184" s="8"/>
      <c r="S184" s="8"/>
      <c r="T184" s="8"/>
      <c r="U184" s="8"/>
    </row>
    <row r="185" spans="1:21">
      <c r="A185" s="16" t="s">
        <v>611</v>
      </c>
      <c r="B185" s="16" t="s">
        <v>579</v>
      </c>
      <c r="C185" s="16" t="s">
        <v>581</v>
      </c>
      <c r="D185" s="36" t="s">
        <v>711</v>
      </c>
      <c r="E185" s="210" t="s">
        <v>712</v>
      </c>
      <c r="F185" s="255"/>
      <c r="G185" s="255"/>
      <c r="H185" s="255"/>
      <c r="I185" s="54" t="s">
        <v>83</v>
      </c>
      <c r="J185" s="259">
        <v>3</v>
      </c>
      <c r="K185" s="259">
        <v>2</v>
      </c>
      <c r="L185" s="259">
        <v>3</v>
      </c>
      <c r="M185" s="259">
        <v>5</v>
      </c>
      <c r="N185" s="255" t="s">
        <v>80</v>
      </c>
      <c r="O185" s="255">
        <v>4</v>
      </c>
      <c r="P185" s="255" t="s">
        <v>87</v>
      </c>
      <c r="Q185" s="12">
        <f>O185*J185</f>
        <v>12</v>
      </c>
      <c r="R185" s="13">
        <f>Q185/12</f>
        <v>1</v>
      </c>
      <c r="S185" s="14">
        <v>0</v>
      </c>
      <c r="T185" s="13">
        <f>R185*2</f>
        <v>2</v>
      </c>
      <c r="U185" s="13">
        <f>S185+T185</f>
        <v>2</v>
      </c>
    </row>
    <row r="186" spans="1:21">
      <c r="D186" s="36"/>
      <c r="E186" s="210" t="s">
        <v>700</v>
      </c>
      <c r="F186" s="122"/>
      <c r="G186" s="122"/>
      <c r="H186" s="122"/>
      <c r="I186" s="54"/>
      <c r="J186" s="259"/>
      <c r="K186" s="259"/>
      <c r="L186" s="259"/>
      <c r="M186" s="259"/>
      <c r="N186" s="255"/>
      <c r="O186" s="255"/>
      <c r="P186" s="255"/>
      <c r="Q186" s="255"/>
      <c r="R186" s="8"/>
      <c r="S186" s="8"/>
      <c r="T186" s="8"/>
      <c r="U186" s="8"/>
    </row>
    <row r="187" spans="1:21">
      <c r="D187" s="36"/>
      <c r="E187" s="210" t="s">
        <v>57</v>
      </c>
      <c r="F187" s="256">
        <v>100</v>
      </c>
      <c r="G187" s="256">
        <v>1.5</v>
      </c>
      <c r="H187" s="256">
        <f>SUM(G187*F187)/100</f>
        <v>1.5</v>
      </c>
      <c r="I187" s="54"/>
      <c r="J187" s="259"/>
      <c r="K187" s="259"/>
      <c r="L187" s="259"/>
      <c r="M187" s="259"/>
      <c r="N187" s="255"/>
      <c r="O187" s="255"/>
      <c r="P187" s="255"/>
      <c r="Q187" s="255"/>
      <c r="R187" s="8"/>
      <c r="S187" s="8"/>
      <c r="T187" s="8"/>
      <c r="U187" s="8"/>
    </row>
    <row r="188" spans="1:21">
      <c r="A188" s="16" t="s">
        <v>611</v>
      </c>
      <c r="B188" s="16" t="s">
        <v>579</v>
      </c>
      <c r="C188" s="16" t="s">
        <v>581</v>
      </c>
      <c r="D188" s="36" t="s">
        <v>637</v>
      </c>
      <c r="E188" s="210" t="s">
        <v>619</v>
      </c>
      <c r="F188" s="255"/>
      <c r="G188" s="255"/>
      <c r="H188" s="255"/>
      <c r="I188" s="54" t="s">
        <v>294</v>
      </c>
      <c r="J188" s="259">
        <v>1</v>
      </c>
      <c r="K188" s="259">
        <v>0</v>
      </c>
      <c r="L188" s="259">
        <v>2</v>
      </c>
      <c r="M188" s="259">
        <v>1</v>
      </c>
      <c r="N188" s="255" t="s">
        <v>80</v>
      </c>
      <c r="O188" s="255">
        <v>4</v>
      </c>
      <c r="P188" s="255" t="s">
        <v>87</v>
      </c>
      <c r="Q188" s="12">
        <f>O188*J188</f>
        <v>4</v>
      </c>
      <c r="R188" s="13">
        <f>Q188/12</f>
        <v>0.33333333333333331</v>
      </c>
      <c r="S188" s="14">
        <v>0</v>
      </c>
      <c r="T188" s="13">
        <f>R188*2</f>
        <v>0.66666666666666663</v>
      </c>
      <c r="U188" s="13">
        <f>S188+T188</f>
        <v>0.66666666666666663</v>
      </c>
    </row>
    <row r="189" spans="1:21">
      <c r="D189" s="36"/>
      <c r="E189" s="210" t="s">
        <v>700</v>
      </c>
      <c r="F189" s="122"/>
      <c r="G189" s="122"/>
      <c r="H189" s="122"/>
      <c r="I189" s="54"/>
      <c r="J189" s="259"/>
      <c r="K189" s="259"/>
      <c r="L189" s="259"/>
      <c r="M189" s="259"/>
      <c r="N189" s="255"/>
      <c r="O189" s="255"/>
      <c r="P189" s="255"/>
      <c r="Q189" s="255"/>
      <c r="R189" s="8"/>
      <c r="S189" s="8"/>
      <c r="T189" s="8"/>
      <c r="U189" s="8"/>
    </row>
    <row r="190" spans="1:21">
      <c r="D190" s="36"/>
      <c r="E190" s="210" t="s">
        <v>109</v>
      </c>
      <c r="F190" s="256">
        <v>100</v>
      </c>
      <c r="G190" s="256">
        <v>0.25</v>
      </c>
      <c r="H190" s="256">
        <f>SUM(G190*F190)/100</f>
        <v>0.25</v>
      </c>
      <c r="I190" s="54"/>
      <c r="J190" s="259"/>
      <c r="K190" s="259"/>
      <c r="L190" s="259"/>
      <c r="M190" s="259"/>
      <c r="N190" s="255"/>
      <c r="O190" s="255"/>
      <c r="P190" s="255"/>
      <c r="Q190" s="255"/>
      <c r="R190" s="8"/>
      <c r="S190" s="8"/>
      <c r="T190" s="8"/>
      <c r="U190" s="8"/>
    </row>
    <row r="191" spans="1:21">
      <c r="A191" s="16" t="s">
        <v>611</v>
      </c>
      <c r="B191" s="16" t="s">
        <v>579</v>
      </c>
      <c r="C191" s="16" t="s">
        <v>581</v>
      </c>
      <c r="D191" s="36" t="s">
        <v>638</v>
      </c>
      <c r="E191" s="210" t="s">
        <v>639</v>
      </c>
      <c r="F191" s="255"/>
      <c r="G191" s="255"/>
      <c r="H191" s="255"/>
      <c r="I191" s="54" t="s">
        <v>294</v>
      </c>
      <c r="J191" s="259">
        <v>1</v>
      </c>
      <c r="K191" s="259">
        <v>0</v>
      </c>
      <c r="L191" s="259">
        <v>2</v>
      </c>
      <c r="M191" s="259">
        <v>1</v>
      </c>
      <c r="N191" s="255" t="s">
        <v>80</v>
      </c>
      <c r="O191" s="255">
        <v>1</v>
      </c>
      <c r="P191" s="255" t="s">
        <v>87</v>
      </c>
      <c r="Q191" s="12">
        <f>O191*J191</f>
        <v>1</v>
      </c>
      <c r="R191" s="13">
        <f>Q191/12</f>
        <v>8.3333333333333329E-2</v>
      </c>
      <c r="S191" s="14">
        <v>0</v>
      </c>
      <c r="T191" s="13">
        <f>R191*2</f>
        <v>0.16666666666666666</v>
      </c>
      <c r="U191" s="13">
        <f>S191+T191</f>
        <v>0.16666666666666666</v>
      </c>
    </row>
    <row r="192" spans="1:21">
      <c r="D192" s="36"/>
      <c r="E192" s="210" t="s">
        <v>109</v>
      </c>
      <c r="F192" s="256">
        <v>100</v>
      </c>
      <c r="G192" s="256">
        <v>0.25</v>
      </c>
      <c r="H192" s="256">
        <f>SUM(G192*F192)/100</f>
        <v>0.25</v>
      </c>
      <c r="I192" s="54"/>
      <c r="J192" s="259"/>
      <c r="K192" s="259"/>
      <c r="L192" s="259"/>
      <c r="M192" s="259"/>
      <c r="N192" s="255"/>
      <c r="O192" s="255"/>
      <c r="P192" s="255"/>
      <c r="Q192" s="255"/>
      <c r="R192" s="8"/>
      <c r="S192" s="8"/>
      <c r="T192" s="8"/>
      <c r="U192" s="8"/>
    </row>
    <row r="193" spans="1:21">
      <c r="A193" s="16" t="s">
        <v>611</v>
      </c>
      <c r="B193" s="16" t="s">
        <v>579</v>
      </c>
      <c r="C193" s="16" t="s">
        <v>581</v>
      </c>
      <c r="D193" s="36" t="s">
        <v>640</v>
      </c>
      <c r="E193" s="210" t="s">
        <v>641</v>
      </c>
      <c r="F193" s="255"/>
      <c r="G193" s="255"/>
      <c r="H193" s="255"/>
      <c r="I193" s="54" t="s">
        <v>294</v>
      </c>
      <c r="J193" s="259">
        <v>1</v>
      </c>
      <c r="K193" s="259">
        <v>0</v>
      </c>
      <c r="L193" s="259">
        <v>2</v>
      </c>
      <c r="M193" s="259">
        <v>1</v>
      </c>
      <c r="N193" s="255" t="s">
        <v>80</v>
      </c>
      <c r="O193" s="255">
        <v>3</v>
      </c>
      <c r="P193" s="255" t="s">
        <v>87</v>
      </c>
      <c r="Q193" s="12">
        <f>O193*J193</f>
        <v>3</v>
      </c>
      <c r="R193" s="13">
        <f>Q193/12</f>
        <v>0.25</v>
      </c>
      <c r="S193" s="14">
        <v>0</v>
      </c>
      <c r="T193" s="13">
        <f>R193*2</f>
        <v>0.5</v>
      </c>
      <c r="U193" s="13">
        <f>S193+T193</f>
        <v>0.5</v>
      </c>
    </row>
    <row r="194" spans="1:21">
      <c r="D194" s="36"/>
      <c r="E194" s="210" t="s">
        <v>109</v>
      </c>
      <c r="F194" s="256">
        <v>100</v>
      </c>
      <c r="G194" s="256">
        <v>0.25</v>
      </c>
      <c r="H194" s="256">
        <f>SUM(G194*F194)/100</f>
        <v>0.25</v>
      </c>
      <c r="I194" s="54"/>
      <c r="J194" s="259"/>
      <c r="K194" s="259"/>
      <c r="L194" s="259"/>
      <c r="M194" s="259"/>
      <c r="N194" s="255"/>
      <c r="O194" s="255"/>
      <c r="P194" s="255"/>
      <c r="Q194" s="255"/>
      <c r="R194" s="8"/>
      <c r="S194" s="8"/>
      <c r="T194" s="8"/>
      <c r="U194" s="8"/>
    </row>
    <row r="195" spans="1:21">
      <c r="A195" s="16" t="s">
        <v>611</v>
      </c>
      <c r="B195" s="16" t="s">
        <v>579</v>
      </c>
      <c r="C195" s="16" t="s">
        <v>581</v>
      </c>
      <c r="D195" s="36" t="s">
        <v>643</v>
      </c>
      <c r="E195" s="210" t="s">
        <v>624</v>
      </c>
      <c r="F195" s="255"/>
      <c r="G195" s="615">
        <v>1</v>
      </c>
      <c r="H195" s="255"/>
      <c r="I195" s="54" t="s">
        <v>622</v>
      </c>
      <c r="J195" s="259">
        <v>6</v>
      </c>
      <c r="K195" s="259">
        <v>0</v>
      </c>
      <c r="L195" s="259">
        <v>18</v>
      </c>
      <c r="M195" s="259">
        <v>0</v>
      </c>
      <c r="N195" s="255" t="s">
        <v>80</v>
      </c>
      <c r="O195" s="255">
        <v>8</v>
      </c>
      <c r="P195" s="255" t="s">
        <v>87</v>
      </c>
      <c r="Q195" s="12">
        <f>O195*J195</f>
        <v>48</v>
      </c>
      <c r="R195" s="13">
        <f>Q195/12</f>
        <v>4</v>
      </c>
      <c r="S195" s="14">
        <v>0</v>
      </c>
      <c r="T195" s="13">
        <f>R195*2</f>
        <v>8</v>
      </c>
      <c r="U195" s="13">
        <f>S195+T195</f>
        <v>8</v>
      </c>
    </row>
    <row r="196" spans="1:21">
      <c r="D196" s="36"/>
      <c r="E196" s="210" t="s">
        <v>31</v>
      </c>
      <c r="F196" s="256">
        <v>20</v>
      </c>
      <c r="G196" s="615"/>
      <c r="H196" s="256">
        <f>SUM(G195*F196)/100</f>
        <v>0.2</v>
      </c>
      <c r="I196" s="54"/>
      <c r="J196" s="259"/>
      <c r="K196" s="259"/>
      <c r="L196" s="259"/>
      <c r="M196" s="259"/>
      <c r="N196" s="255"/>
      <c r="O196" s="255"/>
      <c r="P196" s="255"/>
      <c r="Q196" s="255"/>
      <c r="R196" s="8"/>
      <c r="S196" s="8"/>
      <c r="T196" s="8"/>
      <c r="U196" s="8"/>
    </row>
    <row r="197" spans="1:21">
      <c r="D197" s="36"/>
      <c r="E197" s="210" t="s">
        <v>51</v>
      </c>
      <c r="F197" s="256">
        <v>20</v>
      </c>
      <c r="G197" s="615"/>
      <c r="H197" s="256">
        <f>SUM(G195*F197)/100</f>
        <v>0.2</v>
      </c>
      <c r="I197" s="54"/>
      <c r="J197" s="259"/>
      <c r="K197" s="259"/>
      <c r="L197" s="259"/>
      <c r="M197" s="259"/>
      <c r="N197" s="255"/>
      <c r="O197" s="255"/>
      <c r="P197" s="255"/>
      <c r="Q197" s="255"/>
      <c r="R197" s="8"/>
      <c r="S197" s="8"/>
      <c r="T197" s="8"/>
      <c r="U197" s="8"/>
    </row>
    <row r="198" spans="1:21">
      <c r="D198" s="36"/>
      <c r="E198" s="210" t="s">
        <v>105</v>
      </c>
      <c r="F198" s="256">
        <v>20</v>
      </c>
      <c r="G198" s="615"/>
      <c r="H198" s="256">
        <f>SUM(G195*F198)/100</f>
        <v>0.2</v>
      </c>
      <c r="I198" s="54"/>
      <c r="J198" s="259"/>
      <c r="K198" s="259"/>
      <c r="L198" s="259"/>
      <c r="M198" s="259"/>
      <c r="N198" s="255"/>
      <c r="O198" s="255"/>
      <c r="P198" s="255"/>
      <c r="Q198" s="255"/>
      <c r="R198" s="8"/>
      <c r="S198" s="8"/>
      <c r="T198" s="8"/>
      <c r="U198" s="8"/>
    </row>
    <row r="199" spans="1:21">
      <c r="D199" s="36"/>
      <c r="E199" s="210" t="s">
        <v>63</v>
      </c>
      <c r="F199" s="256">
        <v>20</v>
      </c>
      <c r="G199" s="615"/>
      <c r="H199" s="256">
        <f>SUM(G195*F199)/100</f>
        <v>0.2</v>
      </c>
      <c r="I199" s="54"/>
      <c r="J199" s="259"/>
      <c r="K199" s="259"/>
      <c r="L199" s="259"/>
      <c r="M199" s="259"/>
      <c r="N199" s="255"/>
      <c r="O199" s="255"/>
      <c r="P199" s="255"/>
      <c r="Q199" s="255"/>
      <c r="R199" s="8"/>
      <c r="S199" s="8"/>
      <c r="T199" s="8"/>
      <c r="U199" s="8"/>
    </row>
    <row r="200" spans="1:21">
      <c r="D200" s="36"/>
      <c r="E200" s="210" t="s">
        <v>37</v>
      </c>
      <c r="F200" s="256">
        <v>20</v>
      </c>
      <c r="G200" s="615"/>
      <c r="H200" s="256">
        <f>SUM(G195*F200)/100</f>
        <v>0.2</v>
      </c>
      <c r="I200" s="54"/>
      <c r="J200" s="259"/>
      <c r="K200" s="259"/>
      <c r="L200" s="259"/>
      <c r="M200" s="259"/>
      <c r="N200" s="255"/>
      <c r="O200" s="255"/>
      <c r="P200" s="255"/>
      <c r="Q200" s="255"/>
      <c r="R200" s="8"/>
      <c r="S200" s="8"/>
      <c r="T200" s="8"/>
      <c r="U200" s="8"/>
    </row>
    <row r="201" spans="1:21">
      <c r="A201" s="16" t="s">
        <v>611</v>
      </c>
      <c r="B201" s="16" t="s">
        <v>579</v>
      </c>
      <c r="C201" s="16" t="s">
        <v>581</v>
      </c>
      <c r="D201" s="36" t="s">
        <v>713</v>
      </c>
      <c r="E201" s="210" t="s">
        <v>699</v>
      </c>
      <c r="F201" s="255"/>
      <c r="G201" s="615">
        <v>1</v>
      </c>
      <c r="H201" s="255"/>
      <c r="I201" s="54" t="s">
        <v>283</v>
      </c>
      <c r="J201" s="259">
        <v>12</v>
      </c>
      <c r="K201" s="259">
        <v>0</v>
      </c>
      <c r="L201" s="259">
        <v>36</v>
      </c>
      <c r="M201" s="259">
        <v>0</v>
      </c>
      <c r="N201" s="255" t="s">
        <v>80</v>
      </c>
      <c r="O201" s="255">
        <v>1</v>
      </c>
      <c r="P201" s="255" t="s">
        <v>87</v>
      </c>
      <c r="Q201" s="12">
        <f>O201*J201</f>
        <v>12</v>
      </c>
      <c r="R201" s="13">
        <f>Q201/12</f>
        <v>1</v>
      </c>
      <c r="S201" s="14">
        <v>0</v>
      </c>
      <c r="T201" s="13">
        <f>R201*2</f>
        <v>2</v>
      </c>
      <c r="U201" s="13">
        <f>S201+T201</f>
        <v>2</v>
      </c>
    </row>
    <row r="202" spans="1:21">
      <c r="D202" s="36"/>
      <c r="E202" s="210" t="s">
        <v>31</v>
      </c>
      <c r="F202" s="256">
        <v>50</v>
      </c>
      <c r="G202" s="615"/>
      <c r="H202" s="256">
        <f>SUM(G201*F202)/100</f>
        <v>0.5</v>
      </c>
      <c r="I202" s="54"/>
      <c r="J202" s="259"/>
      <c r="K202" s="259"/>
      <c r="L202" s="259"/>
      <c r="M202" s="259"/>
      <c r="N202" s="255"/>
      <c r="O202" s="255"/>
      <c r="P202" s="255"/>
      <c r="Q202" s="255"/>
      <c r="R202" s="8"/>
      <c r="S202" s="8"/>
      <c r="T202" s="8"/>
      <c r="U202" s="8"/>
    </row>
    <row r="203" spans="1:21">
      <c r="D203" s="36"/>
      <c r="E203" s="210" t="s">
        <v>36</v>
      </c>
      <c r="F203" s="256">
        <v>50</v>
      </c>
      <c r="G203" s="615"/>
      <c r="H203" s="256">
        <f>SUM(G201*F203)/100</f>
        <v>0.5</v>
      </c>
      <c r="I203" s="54"/>
      <c r="J203" s="259"/>
      <c r="K203" s="259"/>
      <c r="L203" s="259"/>
      <c r="M203" s="259"/>
      <c r="N203" s="255"/>
      <c r="O203" s="255"/>
      <c r="P203" s="255"/>
      <c r="Q203" s="255"/>
      <c r="R203" s="8"/>
      <c r="S203" s="8"/>
      <c r="T203" s="8"/>
      <c r="U203" s="8"/>
    </row>
    <row r="204" spans="1:21">
      <c r="A204" s="16" t="s">
        <v>611</v>
      </c>
      <c r="B204" s="16" t="s">
        <v>579</v>
      </c>
      <c r="C204" s="16" t="s">
        <v>581</v>
      </c>
      <c r="D204" s="36" t="s">
        <v>281</v>
      </c>
      <c r="E204" s="210" t="s">
        <v>282</v>
      </c>
      <c r="F204" s="255"/>
      <c r="G204" s="615">
        <v>1</v>
      </c>
      <c r="H204" s="255"/>
      <c r="I204" s="54" t="s">
        <v>283</v>
      </c>
      <c r="J204" s="259">
        <v>12</v>
      </c>
      <c r="K204" s="259">
        <v>0</v>
      </c>
      <c r="L204" s="259">
        <v>36</v>
      </c>
      <c r="M204" s="259">
        <v>0</v>
      </c>
      <c r="N204" s="255" t="s">
        <v>80</v>
      </c>
      <c r="O204" s="255">
        <v>1</v>
      </c>
      <c r="P204" s="255" t="s">
        <v>87</v>
      </c>
      <c r="Q204" s="12">
        <f>O204*J204</f>
        <v>12</v>
      </c>
      <c r="R204" s="13">
        <f>Q204/12</f>
        <v>1</v>
      </c>
      <c r="S204" s="14">
        <v>0</v>
      </c>
      <c r="T204" s="13">
        <f>R204*2</f>
        <v>2</v>
      </c>
      <c r="U204" s="13">
        <f>S204+T204</f>
        <v>2</v>
      </c>
    </row>
    <row r="205" spans="1:21">
      <c r="D205" s="36"/>
      <c r="E205" s="210" t="s">
        <v>31</v>
      </c>
      <c r="F205" s="256">
        <v>50</v>
      </c>
      <c r="G205" s="615"/>
      <c r="H205" s="256">
        <f>SUM(G204*F205)/100</f>
        <v>0.5</v>
      </c>
      <c r="I205" s="54"/>
      <c r="J205" s="259"/>
      <c r="K205" s="259"/>
      <c r="L205" s="259"/>
      <c r="M205" s="259"/>
      <c r="N205" s="255"/>
      <c r="O205" s="255"/>
      <c r="P205" s="255"/>
      <c r="Q205" s="255"/>
      <c r="R205" s="8"/>
      <c r="S205" s="8"/>
      <c r="T205" s="8"/>
      <c r="U205" s="8"/>
    </row>
    <row r="206" spans="1:21">
      <c r="D206" s="36"/>
      <c r="E206" s="210" t="s">
        <v>36</v>
      </c>
      <c r="F206" s="256">
        <v>50</v>
      </c>
      <c r="G206" s="615"/>
      <c r="H206" s="256">
        <f>SUM(G204*F206)/100</f>
        <v>0.5</v>
      </c>
      <c r="I206" s="54"/>
      <c r="J206" s="259"/>
      <c r="K206" s="259"/>
      <c r="L206" s="259"/>
      <c r="M206" s="259"/>
      <c r="N206" s="255"/>
      <c r="O206" s="255"/>
      <c r="P206" s="255"/>
      <c r="Q206" s="255"/>
      <c r="R206" s="8"/>
      <c r="S206" s="8"/>
      <c r="T206" s="8"/>
      <c r="U206" s="8"/>
    </row>
    <row r="207" spans="1:21">
      <c r="A207" s="16" t="s">
        <v>611</v>
      </c>
      <c r="B207" s="16" t="s">
        <v>579</v>
      </c>
      <c r="C207" s="16" t="s">
        <v>581</v>
      </c>
      <c r="D207" s="36" t="s">
        <v>714</v>
      </c>
      <c r="E207" s="210" t="s">
        <v>715</v>
      </c>
      <c r="F207" s="255"/>
      <c r="G207" s="255"/>
      <c r="H207" s="255"/>
      <c r="I207" s="54" t="s">
        <v>83</v>
      </c>
      <c r="J207" s="259">
        <v>3</v>
      </c>
      <c r="K207" s="259">
        <v>2</v>
      </c>
      <c r="L207" s="259">
        <v>3</v>
      </c>
      <c r="M207" s="259">
        <v>5</v>
      </c>
      <c r="N207" s="255" t="s">
        <v>80</v>
      </c>
      <c r="O207" s="255">
        <v>2</v>
      </c>
      <c r="P207" s="255" t="s">
        <v>87</v>
      </c>
      <c r="Q207" s="12">
        <f>O207*J207</f>
        <v>6</v>
      </c>
      <c r="R207" s="13">
        <f>Q207/12</f>
        <v>0.5</v>
      </c>
      <c r="S207" s="14">
        <v>0</v>
      </c>
      <c r="T207" s="13">
        <f>R207*2</f>
        <v>1</v>
      </c>
      <c r="U207" s="13">
        <f>S207+T207</f>
        <v>1</v>
      </c>
    </row>
    <row r="208" spans="1:21">
      <c r="D208" s="36"/>
      <c r="E208" s="210" t="s">
        <v>72</v>
      </c>
      <c r="F208" s="256">
        <v>100</v>
      </c>
      <c r="G208" s="256">
        <v>1.5</v>
      </c>
      <c r="H208" s="256">
        <f>SUM(G208*F208)/100</f>
        <v>1.5</v>
      </c>
      <c r="I208" s="54"/>
      <c r="J208" s="259"/>
      <c r="K208" s="259"/>
      <c r="L208" s="259"/>
      <c r="M208" s="259"/>
      <c r="N208" s="255"/>
      <c r="O208" s="255"/>
      <c r="P208" s="255"/>
      <c r="Q208" s="255"/>
      <c r="R208" s="8"/>
      <c r="S208" s="8"/>
      <c r="T208" s="8"/>
      <c r="U208" s="8"/>
    </row>
    <row r="209" spans="1:21">
      <c r="A209" s="16" t="s">
        <v>611</v>
      </c>
      <c r="B209" s="16" t="s">
        <v>579</v>
      </c>
      <c r="C209" s="16" t="s">
        <v>581</v>
      </c>
      <c r="D209" s="36" t="s">
        <v>648</v>
      </c>
      <c r="E209" s="210" t="s">
        <v>649</v>
      </c>
      <c r="F209" s="255"/>
      <c r="G209" s="255"/>
      <c r="H209" s="255"/>
      <c r="I209" s="54" t="s">
        <v>83</v>
      </c>
      <c r="J209" s="259">
        <v>3</v>
      </c>
      <c r="K209" s="259">
        <v>2</v>
      </c>
      <c r="L209" s="259">
        <v>3</v>
      </c>
      <c r="M209" s="259">
        <v>5</v>
      </c>
      <c r="N209" s="255" t="s">
        <v>80</v>
      </c>
      <c r="O209" s="255">
        <v>1</v>
      </c>
      <c r="P209" s="255" t="s">
        <v>87</v>
      </c>
      <c r="Q209" s="12">
        <f>O209*J209</f>
        <v>3</v>
      </c>
      <c r="R209" s="13">
        <f>Q209/12</f>
        <v>0.25</v>
      </c>
      <c r="S209" s="14">
        <v>0</v>
      </c>
      <c r="T209" s="13">
        <f>R209*2</f>
        <v>0.5</v>
      </c>
      <c r="U209" s="13">
        <f>S209+T209</f>
        <v>0.5</v>
      </c>
    </row>
    <row r="210" spans="1:21">
      <c r="D210" s="36"/>
      <c r="E210" s="210" t="s">
        <v>67</v>
      </c>
      <c r="F210" s="256">
        <v>100</v>
      </c>
      <c r="G210" s="256">
        <v>1.5</v>
      </c>
      <c r="H210" s="256">
        <f>SUM(G210*F210)/100</f>
        <v>1.5</v>
      </c>
      <c r="I210" s="54"/>
      <c r="J210" s="259"/>
      <c r="K210" s="259"/>
      <c r="L210" s="259"/>
      <c r="M210" s="259"/>
      <c r="N210" s="255"/>
      <c r="O210" s="255"/>
      <c r="P210" s="255"/>
      <c r="Q210" s="255"/>
      <c r="R210" s="8"/>
      <c r="S210" s="8"/>
      <c r="T210" s="8"/>
      <c r="U210" s="8"/>
    </row>
    <row r="211" spans="1:21">
      <c r="A211" s="16" t="s">
        <v>611</v>
      </c>
      <c r="B211" s="16" t="s">
        <v>579</v>
      </c>
      <c r="C211" s="16" t="s">
        <v>581</v>
      </c>
      <c r="D211" s="36" t="s">
        <v>716</v>
      </c>
      <c r="E211" s="210" t="s">
        <v>717</v>
      </c>
      <c r="F211" s="255"/>
      <c r="G211" s="255"/>
      <c r="H211" s="255"/>
      <c r="I211" s="54" t="s">
        <v>83</v>
      </c>
      <c r="J211" s="259">
        <v>3</v>
      </c>
      <c r="K211" s="259">
        <v>2</v>
      </c>
      <c r="L211" s="259">
        <v>3</v>
      </c>
      <c r="M211" s="259">
        <v>5</v>
      </c>
      <c r="N211" s="255" t="s">
        <v>80</v>
      </c>
      <c r="O211" s="255">
        <v>1</v>
      </c>
      <c r="P211" s="255" t="s">
        <v>87</v>
      </c>
      <c r="Q211" s="12">
        <f>O211*J211</f>
        <v>3</v>
      </c>
      <c r="R211" s="13">
        <f>Q211/12</f>
        <v>0.25</v>
      </c>
      <c r="S211" s="14">
        <v>0</v>
      </c>
      <c r="T211" s="13">
        <f>R211*2</f>
        <v>0.5</v>
      </c>
      <c r="U211" s="13">
        <f>S211+T211</f>
        <v>0.5</v>
      </c>
    </row>
    <row r="212" spans="1:21">
      <c r="D212" s="36"/>
      <c r="E212" s="210" t="s">
        <v>67</v>
      </c>
      <c r="F212" s="256">
        <v>100</v>
      </c>
      <c r="G212" s="256">
        <v>1.5</v>
      </c>
      <c r="H212" s="256">
        <f>SUM(G212*F212)/100</f>
        <v>1.5</v>
      </c>
      <c r="I212" s="54"/>
      <c r="J212" s="259"/>
      <c r="K212" s="259"/>
      <c r="L212" s="259"/>
      <c r="M212" s="259"/>
      <c r="N212" s="255"/>
      <c r="O212" s="255"/>
      <c r="P212" s="255"/>
      <c r="Q212" s="255"/>
      <c r="R212" s="8"/>
      <c r="S212" s="8"/>
      <c r="T212" s="8"/>
      <c r="U212" s="8"/>
    </row>
    <row r="213" spans="1:21">
      <c r="A213" s="16" t="s">
        <v>611</v>
      </c>
      <c r="B213" s="16" t="s">
        <v>579</v>
      </c>
      <c r="C213" s="16" t="s">
        <v>581</v>
      </c>
      <c r="D213" s="36" t="s">
        <v>718</v>
      </c>
      <c r="E213" s="210" t="s">
        <v>719</v>
      </c>
      <c r="F213" s="255"/>
      <c r="G213" s="255"/>
      <c r="H213" s="255"/>
      <c r="I213" s="54" t="s">
        <v>83</v>
      </c>
      <c r="J213" s="259">
        <v>3</v>
      </c>
      <c r="K213" s="259">
        <v>2</v>
      </c>
      <c r="L213" s="259">
        <v>3</v>
      </c>
      <c r="M213" s="259">
        <v>5</v>
      </c>
      <c r="N213" s="255" t="s">
        <v>80</v>
      </c>
      <c r="O213" s="255">
        <v>1</v>
      </c>
      <c r="P213" s="255" t="s">
        <v>87</v>
      </c>
      <c r="Q213" s="12">
        <f>O213*J213</f>
        <v>3</v>
      </c>
      <c r="R213" s="13">
        <f>Q213/12</f>
        <v>0.25</v>
      </c>
      <c r="S213" s="14">
        <v>0</v>
      </c>
      <c r="T213" s="13">
        <f>R213*2</f>
        <v>0.5</v>
      </c>
      <c r="U213" s="13">
        <f>S213+T213</f>
        <v>0.5</v>
      </c>
    </row>
    <row r="214" spans="1:21">
      <c r="D214" s="36"/>
      <c r="E214" s="210" t="s">
        <v>67</v>
      </c>
      <c r="F214" s="256">
        <v>100</v>
      </c>
      <c r="G214" s="256">
        <v>1.5</v>
      </c>
      <c r="H214" s="256">
        <f>SUM(G214*F214)/100</f>
        <v>1.5</v>
      </c>
      <c r="I214" s="54"/>
      <c r="J214" s="259"/>
      <c r="K214" s="259"/>
      <c r="L214" s="259"/>
      <c r="M214" s="259"/>
      <c r="N214" s="255"/>
      <c r="O214" s="255"/>
      <c r="P214" s="255"/>
      <c r="Q214" s="255"/>
      <c r="R214" s="8"/>
      <c r="S214" s="8"/>
      <c r="T214" s="8"/>
      <c r="U214" s="8"/>
    </row>
    <row r="215" spans="1:21">
      <c r="A215" s="16" t="s">
        <v>611</v>
      </c>
      <c r="B215" s="16" t="s">
        <v>579</v>
      </c>
      <c r="C215" s="16" t="s">
        <v>581</v>
      </c>
      <c r="D215" s="36" t="s">
        <v>653</v>
      </c>
      <c r="E215" s="210" t="s">
        <v>619</v>
      </c>
      <c r="F215" s="255"/>
      <c r="G215" s="255"/>
      <c r="H215" s="255"/>
      <c r="I215" s="54" t="s">
        <v>294</v>
      </c>
      <c r="J215" s="259">
        <v>1</v>
      </c>
      <c r="K215" s="259">
        <v>0</v>
      </c>
      <c r="L215" s="259">
        <v>2</v>
      </c>
      <c r="M215" s="259">
        <v>1</v>
      </c>
      <c r="N215" s="255" t="s">
        <v>80</v>
      </c>
      <c r="O215" s="255">
        <v>4</v>
      </c>
      <c r="P215" s="255" t="s">
        <v>87</v>
      </c>
      <c r="Q215" s="12">
        <f>O215*J215</f>
        <v>4</v>
      </c>
      <c r="R215" s="13">
        <f>Q215/12</f>
        <v>0.33333333333333331</v>
      </c>
      <c r="S215" s="14">
        <v>0</v>
      </c>
      <c r="T215" s="13">
        <f>R215*2</f>
        <v>0.66666666666666663</v>
      </c>
      <c r="U215" s="13">
        <f>S215+T215</f>
        <v>0.66666666666666663</v>
      </c>
    </row>
    <row r="216" spans="1:21">
      <c r="D216" s="36"/>
      <c r="E216" s="210" t="s">
        <v>72</v>
      </c>
      <c r="F216" s="256">
        <v>100</v>
      </c>
      <c r="G216" s="256">
        <v>0.25</v>
      </c>
      <c r="H216" s="256">
        <f>SUM(G216*F216)/100</f>
        <v>0.25</v>
      </c>
      <c r="I216" s="54"/>
      <c r="J216" s="259"/>
      <c r="K216" s="259"/>
      <c r="L216" s="259"/>
      <c r="M216" s="259"/>
      <c r="N216" s="255"/>
      <c r="O216" s="255"/>
      <c r="P216" s="255"/>
      <c r="Q216" s="255"/>
      <c r="R216" s="8"/>
      <c r="S216" s="8"/>
      <c r="T216" s="8"/>
      <c r="U216" s="8"/>
    </row>
    <row r="217" spans="1:21">
      <c r="A217" s="16" t="s">
        <v>611</v>
      </c>
      <c r="B217" s="16" t="s">
        <v>579</v>
      </c>
      <c r="C217" s="16" t="s">
        <v>581</v>
      </c>
      <c r="D217" s="36" t="s">
        <v>720</v>
      </c>
      <c r="E217" s="210" t="s">
        <v>639</v>
      </c>
      <c r="F217" s="255"/>
      <c r="G217" s="255"/>
      <c r="H217" s="255"/>
      <c r="I217" s="54" t="s">
        <v>294</v>
      </c>
      <c r="J217" s="259">
        <v>1</v>
      </c>
      <c r="K217" s="259">
        <v>0</v>
      </c>
      <c r="L217" s="259">
        <v>2</v>
      </c>
      <c r="M217" s="259">
        <v>1</v>
      </c>
      <c r="N217" s="255" t="s">
        <v>80</v>
      </c>
      <c r="O217" s="255">
        <v>1</v>
      </c>
      <c r="P217" s="255" t="s">
        <v>87</v>
      </c>
      <c r="Q217" s="12">
        <f>O217*J217</f>
        <v>1</v>
      </c>
      <c r="R217" s="13">
        <f>Q217/12</f>
        <v>8.3333333333333329E-2</v>
      </c>
      <c r="S217" s="14">
        <v>0</v>
      </c>
      <c r="T217" s="13">
        <f>R217*2</f>
        <v>0.16666666666666666</v>
      </c>
      <c r="U217" s="13">
        <f>S217+T217</f>
        <v>0.16666666666666666</v>
      </c>
    </row>
    <row r="218" spans="1:21">
      <c r="D218" s="36"/>
      <c r="E218" s="210" t="s">
        <v>72</v>
      </c>
      <c r="F218" s="256">
        <v>100</v>
      </c>
      <c r="G218" s="256">
        <v>0.25</v>
      </c>
      <c r="H218" s="256">
        <f>SUM(G218*F218)/100</f>
        <v>0.25</v>
      </c>
      <c r="I218" s="54"/>
      <c r="J218" s="259"/>
      <c r="K218" s="259"/>
      <c r="L218" s="259"/>
      <c r="M218" s="259"/>
      <c r="N218" s="255"/>
      <c r="O218" s="255"/>
      <c r="P218" s="255"/>
      <c r="Q218" s="255"/>
      <c r="R218" s="8"/>
      <c r="S218" s="8"/>
      <c r="T218" s="8"/>
      <c r="U218" s="8"/>
    </row>
    <row r="219" spans="1:21">
      <c r="A219" s="16" t="s">
        <v>611</v>
      </c>
      <c r="B219" s="16" t="s">
        <v>579</v>
      </c>
      <c r="C219" s="16" t="s">
        <v>581</v>
      </c>
      <c r="D219" s="36" t="s">
        <v>721</v>
      </c>
      <c r="E219" s="210" t="s">
        <v>641</v>
      </c>
      <c r="F219" s="255"/>
      <c r="G219" s="255"/>
      <c r="H219" s="255"/>
      <c r="I219" s="54" t="s">
        <v>294</v>
      </c>
      <c r="J219" s="259">
        <v>1</v>
      </c>
      <c r="K219" s="259">
        <v>0</v>
      </c>
      <c r="L219" s="259">
        <v>2</v>
      </c>
      <c r="M219" s="259">
        <v>1</v>
      </c>
      <c r="N219" s="255" t="s">
        <v>80</v>
      </c>
      <c r="O219" s="255">
        <v>1</v>
      </c>
      <c r="P219" s="255" t="s">
        <v>87</v>
      </c>
      <c r="Q219" s="12">
        <f>O219*J219</f>
        <v>1</v>
      </c>
      <c r="R219" s="13">
        <f>Q219/12</f>
        <v>8.3333333333333329E-2</v>
      </c>
      <c r="S219" s="14">
        <v>0</v>
      </c>
      <c r="T219" s="13">
        <f>R219*2</f>
        <v>0.16666666666666666</v>
      </c>
      <c r="U219" s="13">
        <f>S219+T219</f>
        <v>0.16666666666666666</v>
      </c>
    </row>
    <row r="220" spans="1:21">
      <c r="D220" s="36"/>
      <c r="E220" s="210" t="s">
        <v>72</v>
      </c>
      <c r="F220" s="256">
        <v>100</v>
      </c>
      <c r="G220" s="256">
        <v>0.25</v>
      </c>
      <c r="H220" s="256">
        <f>SUM(G220*F220)/100</f>
        <v>0.25</v>
      </c>
      <c r="I220" s="54"/>
      <c r="J220" s="259"/>
      <c r="K220" s="259"/>
      <c r="L220" s="259"/>
      <c r="M220" s="259"/>
      <c r="N220" s="255"/>
      <c r="O220" s="255"/>
      <c r="P220" s="255"/>
      <c r="Q220" s="255"/>
      <c r="R220" s="8"/>
      <c r="S220" s="8"/>
      <c r="T220" s="8"/>
      <c r="U220" s="8"/>
    </row>
    <row r="221" spans="1:21">
      <c r="A221" s="16" t="s">
        <v>611</v>
      </c>
      <c r="B221" s="16" t="s">
        <v>579</v>
      </c>
      <c r="C221" s="16" t="s">
        <v>581</v>
      </c>
      <c r="D221" s="36" t="s">
        <v>722</v>
      </c>
      <c r="E221" s="210" t="s">
        <v>723</v>
      </c>
      <c r="F221" s="32"/>
      <c r="G221" s="32"/>
      <c r="H221" s="32"/>
      <c r="I221" s="54" t="s">
        <v>83</v>
      </c>
      <c r="J221" s="259">
        <v>3</v>
      </c>
      <c r="K221" s="259">
        <v>2</v>
      </c>
      <c r="L221" s="259">
        <v>3</v>
      </c>
      <c r="M221" s="259">
        <v>5</v>
      </c>
      <c r="N221" s="255" t="s">
        <v>80</v>
      </c>
      <c r="O221" s="255">
        <v>2</v>
      </c>
      <c r="P221" s="255" t="s">
        <v>87</v>
      </c>
      <c r="Q221" s="12">
        <f>O221*J221</f>
        <v>6</v>
      </c>
      <c r="R221" s="13">
        <f>Q221/12</f>
        <v>0.5</v>
      </c>
      <c r="S221" s="14">
        <v>0</v>
      </c>
      <c r="T221" s="13">
        <f>R221*2</f>
        <v>1</v>
      </c>
      <c r="U221" s="13">
        <f>S221+T221</f>
        <v>1</v>
      </c>
    </row>
    <row r="222" spans="1:21">
      <c r="D222" s="36"/>
      <c r="E222" s="210" t="s">
        <v>67</v>
      </c>
      <c r="F222" s="256">
        <v>100</v>
      </c>
      <c r="G222" s="256">
        <v>1.5</v>
      </c>
      <c r="H222" s="256">
        <f>SUM(G222*F222)/100</f>
        <v>1.5</v>
      </c>
      <c r="I222" s="54"/>
      <c r="J222" s="259"/>
      <c r="K222" s="259"/>
      <c r="L222" s="259"/>
      <c r="M222" s="259"/>
      <c r="N222" s="255"/>
      <c r="O222" s="255"/>
      <c r="P222" s="255"/>
      <c r="Q222" s="255"/>
      <c r="R222" s="8"/>
      <c r="S222" s="8"/>
      <c r="T222" s="8"/>
      <c r="U222" s="8"/>
    </row>
    <row r="223" spans="1:21">
      <c r="A223" s="16" t="s">
        <v>611</v>
      </c>
      <c r="B223" s="16" t="s">
        <v>579</v>
      </c>
      <c r="C223" s="16" t="s">
        <v>581</v>
      </c>
      <c r="D223" s="36" t="s">
        <v>724</v>
      </c>
      <c r="E223" s="210" t="s">
        <v>725</v>
      </c>
      <c r="F223" s="255"/>
      <c r="G223" s="255"/>
      <c r="H223" s="255"/>
      <c r="I223" s="54" t="s">
        <v>83</v>
      </c>
      <c r="J223" s="259">
        <v>3</v>
      </c>
      <c r="K223" s="259">
        <v>2</v>
      </c>
      <c r="L223" s="259">
        <v>3</v>
      </c>
      <c r="M223" s="259">
        <v>5</v>
      </c>
      <c r="N223" s="255" t="s">
        <v>80</v>
      </c>
      <c r="O223" s="255">
        <v>1</v>
      </c>
      <c r="P223" s="255" t="s">
        <v>87</v>
      </c>
      <c r="Q223" s="12">
        <f>O223*J223</f>
        <v>3</v>
      </c>
      <c r="R223" s="13">
        <f>Q223/12</f>
        <v>0.25</v>
      </c>
      <c r="S223" s="14">
        <v>0</v>
      </c>
      <c r="T223" s="13">
        <f>R223*2</f>
        <v>0.5</v>
      </c>
      <c r="U223" s="13">
        <f>S223+T223</f>
        <v>0.5</v>
      </c>
    </row>
    <row r="224" spans="1:21">
      <c r="D224" s="36"/>
      <c r="E224" s="210" t="s">
        <v>74</v>
      </c>
      <c r="F224" s="256">
        <v>100</v>
      </c>
      <c r="G224" s="256">
        <v>1.5</v>
      </c>
      <c r="H224" s="256">
        <f>SUM(G224*F224)/100</f>
        <v>1.5</v>
      </c>
      <c r="I224" s="54"/>
      <c r="J224" s="259"/>
      <c r="K224" s="259"/>
      <c r="L224" s="259"/>
      <c r="M224" s="259"/>
      <c r="N224" s="255"/>
      <c r="O224" s="255"/>
      <c r="P224" s="255"/>
      <c r="Q224" s="255"/>
      <c r="R224" s="8"/>
      <c r="S224" s="8"/>
      <c r="T224" s="8"/>
      <c r="U224" s="8"/>
    </row>
    <row r="225" spans="1:21">
      <c r="A225" s="16" t="s">
        <v>611</v>
      </c>
      <c r="B225" s="16" t="s">
        <v>579</v>
      </c>
      <c r="C225" s="16" t="s">
        <v>581</v>
      </c>
      <c r="D225" s="36" t="s">
        <v>654</v>
      </c>
      <c r="E225" s="210" t="s">
        <v>621</v>
      </c>
      <c r="F225" s="255"/>
      <c r="G225" s="615">
        <v>1</v>
      </c>
      <c r="H225" s="255"/>
      <c r="I225" s="54" t="s">
        <v>622</v>
      </c>
      <c r="J225" s="259">
        <v>6</v>
      </c>
      <c r="K225" s="259">
        <v>0</v>
      </c>
      <c r="L225" s="259">
        <v>18</v>
      </c>
      <c r="M225" s="259">
        <v>0</v>
      </c>
      <c r="N225" s="255" t="s">
        <v>80</v>
      </c>
      <c r="O225" s="255">
        <v>2</v>
      </c>
      <c r="P225" s="255" t="s">
        <v>87</v>
      </c>
      <c r="Q225" s="12">
        <f>O225*J225</f>
        <v>12</v>
      </c>
      <c r="R225" s="13">
        <f>Q225/12</f>
        <v>1</v>
      </c>
      <c r="S225" s="14">
        <v>0</v>
      </c>
      <c r="T225" s="13">
        <f>R225*2</f>
        <v>2</v>
      </c>
      <c r="U225" s="13">
        <f>S225+T225</f>
        <v>2</v>
      </c>
    </row>
    <row r="226" spans="1:21">
      <c r="D226" s="36"/>
      <c r="E226" s="210" t="s">
        <v>67</v>
      </c>
      <c r="F226" s="256">
        <v>50</v>
      </c>
      <c r="G226" s="615"/>
      <c r="H226" s="256">
        <f>SUM(G225*F226)/100</f>
        <v>0.5</v>
      </c>
      <c r="I226" s="54"/>
      <c r="J226" s="259"/>
      <c r="K226" s="259"/>
      <c r="L226" s="259"/>
      <c r="M226" s="259"/>
      <c r="N226" s="255"/>
      <c r="O226" s="255"/>
      <c r="P226" s="255"/>
      <c r="Q226" s="255"/>
      <c r="R226" s="8"/>
      <c r="S226" s="8"/>
      <c r="T226" s="8"/>
      <c r="U226" s="8"/>
    </row>
    <row r="227" spans="1:21">
      <c r="D227" s="36"/>
      <c r="E227" s="210" t="s">
        <v>72</v>
      </c>
      <c r="F227" s="256">
        <v>50</v>
      </c>
      <c r="G227" s="615"/>
      <c r="H227" s="256">
        <f>SUM(G225*F227)/100</f>
        <v>0.5</v>
      </c>
      <c r="I227" s="54"/>
      <c r="J227" s="259"/>
      <c r="K227" s="259"/>
      <c r="L227" s="259"/>
      <c r="M227" s="259"/>
      <c r="N227" s="255"/>
      <c r="O227" s="255"/>
      <c r="P227" s="255"/>
      <c r="Q227" s="255"/>
      <c r="R227" s="8"/>
      <c r="S227" s="8"/>
      <c r="T227" s="8"/>
      <c r="U227" s="8"/>
    </row>
    <row r="228" spans="1:21">
      <c r="A228" s="16" t="s">
        <v>611</v>
      </c>
      <c r="B228" s="16" t="s">
        <v>579</v>
      </c>
      <c r="C228" s="16" t="s">
        <v>581</v>
      </c>
      <c r="D228" s="36" t="s">
        <v>726</v>
      </c>
      <c r="E228" s="210" t="s">
        <v>624</v>
      </c>
      <c r="F228" s="255"/>
      <c r="G228" s="615">
        <v>1</v>
      </c>
      <c r="H228" s="255"/>
      <c r="I228" s="54" t="s">
        <v>622</v>
      </c>
      <c r="J228" s="259">
        <v>6</v>
      </c>
      <c r="K228" s="259">
        <v>0</v>
      </c>
      <c r="L228" s="259">
        <v>18</v>
      </c>
      <c r="M228" s="259">
        <v>0</v>
      </c>
      <c r="N228" s="255" t="s">
        <v>80</v>
      </c>
      <c r="O228" s="255">
        <v>4</v>
      </c>
      <c r="P228" s="255" t="s">
        <v>87</v>
      </c>
      <c r="Q228" s="12">
        <f>O228*J228</f>
        <v>24</v>
      </c>
      <c r="R228" s="13">
        <f>Q228/12</f>
        <v>2</v>
      </c>
      <c r="S228" s="14">
        <v>0</v>
      </c>
      <c r="T228" s="13">
        <f>R228*2</f>
        <v>4</v>
      </c>
      <c r="U228" s="13">
        <f>S228+T228</f>
        <v>4</v>
      </c>
    </row>
    <row r="229" spans="1:21">
      <c r="D229" s="36"/>
      <c r="E229" s="210" t="s">
        <v>72</v>
      </c>
      <c r="F229" s="256">
        <v>50</v>
      </c>
      <c r="G229" s="615"/>
      <c r="H229" s="256">
        <f>SUM(G228*F229)/100</f>
        <v>0.5</v>
      </c>
      <c r="I229" s="54"/>
      <c r="J229" s="259"/>
      <c r="K229" s="259"/>
      <c r="L229" s="259"/>
      <c r="M229" s="259"/>
      <c r="N229" s="255"/>
      <c r="O229" s="255"/>
      <c r="P229" s="255"/>
      <c r="Q229" s="255"/>
      <c r="R229" s="8"/>
      <c r="S229" s="8"/>
      <c r="T229" s="8"/>
      <c r="U229" s="8"/>
    </row>
    <row r="230" spans="1:21">
      <c r="D230" s="36"/>
      <c r="E230" s="210" t="s">
        <v>74</v>
      </c>
      <c r="F230" s="256">
        <v>50</v>
      </c>
      <c r="G230" s="615"/>
      <c r="H230" s="256">
        <f>SUM(G228*F230)/100</f>
        <v>0.5</v>
      </c>
      <c r="I230" s="54"/>
      <c r="J230" s="259"/>
      <c r="K230" s="259"/>
      <c r="L230" s="259"/>
      <c r="M230" s="259"/>
      <c r="N230" s="255"/>
      <c r="O230" s="255"/>
      <c r="P230" s="255"/>
      <c r="Q230" s="255"/>
      <c r="R230" s="8"/>
      <c r="S230" s="8"/>
      <c r="T230" s="8"/>
      <c r="U230" s="8"/>
    </row>
    <row r="231" spans="1:21">
      <c r="A231" s="16" t="s">
        <v>611</v>
      </c>
      <c r="B231" s="16" t="s">
        <v>579</v>
      </c>
      <c r="C231" s="16" t="s">
        <v>581</v>
      </c>
      <c r="D231" s="36" t="s">
        <v>655</v>
      </c>
      <c r="E231" s="210" t="s">
        <v>656</v>
      </c>
      <c r="F231" s="255"/>
      <c r="G231" s="255"/>
      <c r="H231" s="255"/>
      <c r="I231" s="54" t="s">
        <v>164</v>
      </c>
      <c r="J231" s="259">
        <v>3</v>
      </c>
      <c r="K231" s="259">
        <v>2</v>
      </c>
      <c r="L231" s="259">
        <v>2</v>
      </c>
      <c r="M231" s="259">
        <v>5</v>
      </c>
      <c r="N231" s="255" t="s">
        <v>80</v>
      </c>
      <c r="O231" s="255">
        <v>4</v>
      </c>
      <c r="P231" s="255" t="s">
        <v>87</v>
      </c>
      <c r="Q231" s="12">
        <f>O231*J231</f>
        <v>12</v>
      </c>
      <c r="R231" s="13">
        <f>Q231/12</f>
        <v>1</v>
      </c>
      <c r="S231" s="14">
        <v>0</v>
      </c>
      <c r="T231" s="13">
        <f>R231*2</f>
        <v>2</v>
      </c>
      <c r="U231" s="13">
        <f>S231+T231</f>
        <v>2</v>
      </c>
    </row>
    <row r="232" spans="1:21">
      <c r="D232" s="36"/>
      <c r="E232" s="210" t="s">
        <v>555</v>
      </c>
      <c r="F232" s="256">
        <v>100</v>
      </c>
      <c r="G232" s="256">
        <v>1.5</v>
      </c>
      <c r="H232" s="256">
        <f>SUM(G232*F232)/100</f>
        <v>1.5</v>
      </c>
      <c r="I232" s="54"/>
      <c r="J232" s="259"/>
      <c r="K232" s="259"/>
      <c r="L232" s="259"/>
      <c r="M232" s="259"/>
      <c r="N232" s="255"/>
      <c r="O232" s="255"/>
      <c r="P232" s="255"/>
      <c r="Q232" s="255"/>
      <c r="R232" s="8"/>
      <c r="S232" s="8"/>
      <c r="T232" s="8"/>
      <c r="U232" s="8"/>
    </row>
    <row r="233" spans="1:21">
      <c r="A233" s="16" t="s">
        <v>611</v>
      </c>
      <c r="B233" s="16" t="s">
        <v>579</v>
      </c>
      <c r="C233" s="16" t="s">
        <v>581</v>
      </c>
      <c r="D233" s="36" t="s">
        <v>727</v>
      </c>
      <c r="E233" s="210" t="s">
        <v>728</v>
      </c>
      <c r="F233" s="255"/>
      <c r="G233" s="255"/>
      <c r="H233" s="255"/>
      <c r="I233" s="54" t="s">
        <v>164</v>
      </c>
      <c r="J233" s="259">
        <v>3</v>
      </c>
      <c r="K233" s="259">
        <v>2</v>
      </c>
      <c r="L233" s="259">
        <v>2</v>
      </c>
      <c r="M233" s="259">
        <v>5</v>
      </c>
      <c r="N233" s="255" t="s">
        <v>80</v>
      </c>
      <c r="O233" s="255">
        <v>4</v>
      </c>
      <c r="P233" s="255" t="s">
        <v>87</v>
      </c>
      <c r="Q233" s="12">
        <f>O233*J233</f>
        <v>12</v>
      </c>
      <c r="R233" s="13">
        <f>Q233/12</f>
        <v>1</v>
      </c>
      <c r="S233" s="14">
        <v>0</v>
      </c>
      <c r="T233" s="13">
        <f>R233*2</f>
        <v>2</v>
      </c>
      <c r="U233" s="13">
        <f>S233+T233</f>
        <v>2</v>
      </c>
    </row>
    <row r="234" spans="1:21">
      <c r="D234" s="36"/>
      <c r="E234" s="210" t="s">
        <v>184</v>
      </c>
      <c r="F234" s="256">
        <v>100</v>
      </c>
      <c r="G234" s="256">
        <v>1.5</v>
      </c>
      <c r="H234" s="256">
        <f>SUM(G234*F234)/100</f>
        <v>1.5</v>
      </c>
      <c r="I234" s="54"/>
      <c r="J234" s="259"/>
      <c r="K234" s="259"/>
      <c r="L234" s="259"/>
      <c r="M234" s="259"/>
      <c r="N234" s="255"/>
      <c r="O234" s="255"/>
      <c r="P234" s="255"/>
      <c r="Q234" s="255"/>
      <c r="R234" s="8"/>
      <c r="S234" s="8"/>
      <c r="T234" s="8"/>
      <c r="U234" s="8"/>
    </row>
    <row r="235" spans="1:21">
      <c r="A235" s="16" t="s">
        <v>611</v>
      </c>
      <c r="B235" s="16" t="s">
        <v>579</v>
      </c>
      <c r="C235" s="16" t="s">
        <v>581</v>
      </c>
      <c r="D235" s="36" t="s">
        <v>729</v>
      </c>
      <c r="E235" s="210" t="s">
        <v>730</v>
      </c>
      <c r="F235" s="255"/>
      <c r="G235" s="255"/>
      <c r="H235" s="255"/>
      <c r="I235" s="54" t="s">
        <v>164</v>
      </c>
      <c r="J235" s="259">
        <v>3</v>
      </c>
      <c r="K235" s="259">
        <v>2</v>
      </c>
      <c r="L235" s="259">
        <v>2</v>
      </c>
      <c r="M235" s="259">
        <v>5</v>
      </c>
      <c r="N235" s="255" t="s">
        <v>80</v>
      </c>
      <c r="O235" s="255">
        <v>4</v>
      </c>
      <c r="P235" s="255" t="s">
        <v>87</v>
      </c>
      <c r="Q235" s="12">
        <f>O235*J235</f>
        <v>12</v>
      </c>
      <c r="R235" s="13">
        <f>Q235/12</f>
        <v>1</v>
      </c>
      <c r="S235" s="14">
        <v>0</v>
      </c>
      <c r="T235" s="13">
        <f>R235*2</f>
        <v>2</v>
      </c>
      <c r="U235" s="13">
        <f>S235+T235</f>
        <v>2</v>
      </c>
    </row>
    <row r="236" spans="1:21">
      <c r="D236" s="36"/>
      <c r="E236" s="210" t="s">
        <v>731</v>
      </c>
      <c r="F236" s="256">
        <v>100</v>
      </c>
      <c r="G236" s="256">
        <v>1.5</v>
      </c>
      <c r="H236" s="256">
        <f>SUM(G236*F236)/100</f>
        <v>1.5</v>
      </c>
      <c r="I236" s="54"/>
      <c r="J236" s="259"/>
      <c r="K236" s="259"/>
      <c r="L236" s="259"/>
      <c r="M236" s="259"/>
      <c r="N236" s="255"/>
      <c r="O236" s="255"/>
      <c r="P236" s="255"/>
      <c r="Q236" s="255"/>
      <c r="R236" s="8"/>
      <c r="S236" s="8"/>
      <c r="T236" s="8"/>
      <c r="U236" s="8"/>
    </row>
    <row r="237" spans="1:21">
      <c r="A237" s="16" t="s">
        <v>611</v>
      </c>
      <c r="B237" s="16" t="s">
        <v>579</v>
      </c>
      <c r="C237" s="16" t="s">
        <v>581</v>
      </c>
      <c r="D237" s="36" t="s">
        <v>732</v>
      </c>
      <c r="E237" s="210" t="s">
        <v>733</v>
      </c>
      <c r="F237" s="255"/>
      <c r="G237" s="255"/>
      <c r="H237" s="255"/>
      <c r="I237" s="54" t="s">
        <v>164</v>
      </c>
      <c r="J237" s="259">
        <v>3</v>
      </c>
      <c r="K237" s="259">
        <v>2</v>
      </c>
      <c r="L237" s="259">
        <v>2</v>
      </c>
      <c r="M237" s="259">
        <v>5</v>
      </c>
      <c r="N237" s="255" t="s">
        <v>80</v>
      </c>
      <c r="O237" s="255">
        <v>4</v>
      </c>
      <c r="P237" s="255" t="s">
        <v>87</v>
      </c>
      <c r="Q237" s="12">
        <f>O237*J237</f>
        <v>12</v>
      </c>
      <c r="R237" s="13">
        <f>Q237/12</f>
        <v>1</v>
      </c>
      <c r="S237" s="14">
        <v>0</v>
      </c>
      <c r="T237" s="13">
        <f>R237*2</f>
        <v>2</v>
      </c>
      <c r="U237" s="13">
        <f>S237+T237</f>
        <v>2</v>
      </c>
    </row>
    <row r="238" spans="1:21">
      <c r="D238" s="36"/>
      <c r="E238" s="210" t="s">
        <v>734</v>
      </c>
      <c r="F238" s="256">
        <v>100</v>
      </c>
      <c r="G238" s="256">
        <v>1.5</v>
      </c>
      <c r="H238" s="256">
        <f>SUM(G238*F238)/100</f>
        <v>1.5</v>
      </c>
      <c r="I238" s="54"/>
      <c r="J238" s="259"/>
      <c r="K238" s="259"/>
      <c r="L238" s="259"/>
      <c r="M238" s="259"/>
      <c r="N238" s="255"/>
      <c r="O238" s="255"/>
      <c r="P238" s="255"/>
      <c r="Q238" s="255"/>
      <c r="R238" s="8"/>
      <c r="S238" s="8"/>
      <c r="T238" s="8"/>
      <c r="U238" s="8"/>
    </row>
    <row r="239" spans="1:21">
      <c r="A239" s="16" t="s">
        <v>611</v>
      </c>
      <c r="B239" s="16" t="s">
        <v>579</v>
      </c>
      <c r="C239" s="16" t="s">
        <v>581</v>
      </c>
      <c r="D239" s="36" t="s">
        <v>735</v>
      </c>
      <c r="E239" s="210" t="s">
        <v>736</v>
      </c>
      <c r="F239" s="255"/>
      <c r="G239" s="255"/>
      <c r="H239" s="255"/>
      <c r="I239" s="54" t="s">
        <v>164</v>
      </c>
      <c r="J239" s="259">
        <v>3</v>
      </c>
      <c r="K239" s="259">
        <v>2</v>
      </c>
      <c r="L239" s="259">
        <v>2</v>
      </c>
      <c r="M239" s="259">
        <v>5</v>
      </c>
      <c r="N239" s="255" t="s">
        <v>80</v>
      </c>
      <c r="O239" s="255">
        <v>4</v>
      </c>
      <c r="P239" s="255" t="s">
        <v>87</v>
      </c>
      <c r="Q239" s="12">
        <f>O239*J239</f>
        <v>12</v>
      </c>
      <c r="R239" s="13">
        <f>Q239/12</f>
        <v>1</v>
      </c>
      <c r="S239" s="14">
        <v>0</v>
      </c>
      <c r="T239" s="13">
        <f>R239*2</f>
        <v>2</v>
      </c>
      <c r="U239" s="13">
        <f>S239+T239</f>
        <v>2</v>
      </c>
    </row>
    <row r="240" spans="1:21">
      <c r="D240" s="36"/>
      <c r="E240" s="210" t="s">
        <v>658</v>
      </c>
      <c r="F240" s="256">
        <v>100</v>
      </c>
      <c r="G240" s="256">
        <v>1.5</v>
      </c>
      <c r="H240" s="256">
        <f>SUM(G240*F240)/100</f>
        <v>1.5</v>
      </c>
      <c r="I240" s="54"/>
      <c r="J240" s="259"/>
      <c r="K240" s="259"/>
      <c r="L240" s="259"/>
      <c r="M240" s="259"/>
      <c r="N240" s="255"/>
      <c r="O240" s="255"/>
      <c r="P240" s="255"/>
      <c r="Q240" s="255"/>
      <c r="R240" s="8"/>
      <c r="S240" s="8"/>
      <c r="T240" s="8"/>
      <c r="U240" s="8"/>
    </row>
    <row r="241" spans="1:21">
      <c r="A241" s="16" t="s">
        <v>611</v>
      </c>
      <c r="B241" s="16" t="s">
        <v>579</v>
      </c>
      <c r="C241" s="16" t="s">
        <v>581</v>
      </c>
      <c r="D241" s="36" t="s">
        <v>657</v>
      </c>
      <c r="E241" s="210" t="s">
        <v>617</v>
      </c>
      <c r="F241" s="32"/>
      <c r="G241" s="32"/>
      <c r="H241" s="32"/>
      <c r="I241" s="54" t="s">
        <v>294</v>
      </c>
      <c r="J241" s="259">
        <v>1</v>
      </c>
      <c r="K241" s="259">
        <v>0</v>
      </c>
      <c r="L241" s="259">
        <v>2</v>
      </c>
      <c r="M241" s="259">
        <v>1</v>
      </c>
      <c r="N241" s="255" t="s">
        <v>80</v>
      </c>
      <c r="O241" s="255">
        <v>4</v>
      </c>
      <c r="P241" s="255" t="s">
        <v>87</v>
      </c>
      <c r="Q241" s="12">
        <f>O241*J241</f>
        <v>4</v>
      </c>
      <c r="R241" s="13">
        <f>Q241/12</f>
        <v>0.33333333333333331</v>
      </c>
      <c r="S241" s="14">
        <v>0</v>
      </c>
      <c r="T241" s="13">
        <f>R241*2</f>
        <v>0.66666666666666663</v>
      </c>
      <c r="U241" s="13">
        <f>S241+T241</f>
        <v>0.66666666666666663</v>
      </c>
    </row>
    <row r="242" spans="1:21">
      <c r="D242" s="36"/>
      <c r="E242" s="210" t="s">
        <v>658</v>
      </c>
      <c r="F242" s="256">
        <v>100</v>
      </c>
      <c r="G242" s="256">
        <v>0.25</v>
      </c>
      <c r="H242" s="256">
        <f>SUM(G242*F242)/100</f>
        <v>0.25</v>
      </c>
      <c r="I242" s="54"/>
      <c r="J242" s="259"/>
      <c r="K242" s="259"/>
      <c r="L242" s="259"/>
      <c r="M242" s="259"/>
      <c r="N242" s="255"/>
      <c r="O242" s="255"/>
      <c r="P242" s="255"/>
      <c r="Q242" s="255"/>
      <c r="R242" s="8"/>
      <c r="S242" s="8"/>
      <c r="T242" s="8"/>
      <c r="U242" s="8"/>
    </row>
    <row r="243" spans="1:21">
      <c r="A243" s="16" t="s">
        <v>611</v>
      </c>
      <c r="B243" s="16" t="s">
        <v>579</v>
      </c>
      <c r="C243" s="16" t="s">
        <v>581</v>
      </c>
      <c r="D243" s="36" t="s">
        <v>737</v>
      </c>
      <c r="E243" s="210" t="s">
        <v>619</v>
      </c>
      <c r="F243" s="255"/>
      <c r="G243" s="255"/>
      <c r="H243" s="255"/>
      <c r="I243" s="54" t="s">
        <v>294</v>
      </c>
      <c r="J243" s="259">
        <v>1</v>
      </c>
      <c r="K243" s="259">
        <v>0</v>
      </c>
      <c r="L243" s="259">
        <v>2</v>
      </c>
      <c r="M243" s="259">
        <v>1</v>
      </c>
      <c r="N243" s="255" t="s">
        <v>80</v>
      </c>
      <c r="O243" s="255">
        <v>1</v>
      </c>
      <c r="P243" s="255" t="s">
        <v>87</v>
      </c>
      <c r="Q243" s="12">
        <f>O243*J243</f>
        <v>1</v>
      </c>
      <c r="R243" s="13">
        <f>Q243/12</f>
        <v>8.3333333333333329E-2</v>
      </c>
      <c r="S243" s="14">
        <v>0</v>
      </c>
      <c r="T243" s="13">
        <f>R243*2</f>
        <v>0.16666666666666666</v>
      </c>
      <c r="U243" s="13">
        <f>S243+T243</f>
        <v>0.16666666666666666</v>
      </c>
    </row>
    <row r="244" spans="1:21">
      <c r="D244" s="36"/>
      <c r="E244" s="210" t="s">
        <v>738</v>
      </c>
      <c r="F244" s="256">
        <v>100</v>
      </c>
      <c r="G244" s="256">
        <v>0.25</v>
      </c>
      <c r="H244" s="256">
        <f>SUM(G244*F244)/100</f>
        <v>0.25</v>
      </c>
      <c r="I244" s="54"/>
      <c r="J244" s="259"/>
      <c r="K244" s="259"/>
      <c r="L244" s="259"/>
      <c r="M244" s="259"/>
      <c r="N244" s="255"/>
      <c r="O244" s="255"/>
      <c r="P244" s="255"/>
      <c r="Q244" s="255"/>
      <c r="R244" s="8"/>
      <c r="S244" s="8"/>
      <c r="T244" s="8"/>
      <c r="U244" s="8"/>
    </row>
    <row r="245" spans="1:21">
      <c r="A245" s="16" t="s">
        <v>611</v>
      </c>
      <c r="B245" s="98" t="s">
        <v>579</v>
      </c>
      <c r="C245" s="98" t="s">
        <v>581</v>
      </c>
      <c r="D245" s="110" t="s">
        <v>660</v>
      </c>
      <c r="E245" s="209" t="s">
        <v>624</v>
      </c>
      <c r="F245" s="255"/>
      <c r="G245" s="255"/>
      <c r="H245" s="255"/>
      <c r="I245" s="54" t="s">
        <v>622</v>
      </c>
      <c r="J245" s="259">
        <v>6</v>
      </c>
      <c r="K245" s="259">
        <v>0</v>
      </c>
      <c r="L245" s="259">
        <v>18</v>
      </c>
      <c r="M245" s="259">
        <v>0</v>
      </c>
      <c r="N245" s="255" t="s">
        <v>80</v>
      </c>
      <c r="O245" s="255">
        <v>1</v>
      </c>
      <c r="P245" s="255" t="s">
        <v>87</v>
      </c>
      <c r="Q245" s="12">
        <f>O245*J245</f>
        <v>6</v>
      </c>
      <c r="R245" s="13">
        <f>Q245/12</f>
        <v>0.5</v>
      </c>
      <c r="S245" s="14">
        <v>0</v>
      </c>
      <c r="T245" s="13">
        <f>R245*2</f>
        <v>1</v>
      </c>
      <c r="U245" s="13">
        <f>S245+T245</f>
        <v>1</v>
      </c>
    </row>
    <row r="246" spans="1:21">
      <c r="B246" s="98"/>
      <c r="C246" s="98"/>
      <c r="D246" s="110"/>
      <c r="E246" s="209" t="s">
        <v>658</v>
      </c>
      <c r="F246" s="256">
        <v>50</v>
      </c>
      <c r="G246" s="256">
        <v>1</v>
      </c>
      <c r="H246" s="256">
        <f>SUM(G246*F246)/100</f>
        <v>0.5</v>
      </c>
      <c r="I246" s="54"/>
      <c r="J246" s="259"/>
      <c r="K246" s="259"/>
      <c r="L246" s="259"/>
      <c r="M246" s="259"/>
      <c r="N246" s="255"/>
      <c r="O246" s="255"/>
      <c r="P246" s="255"/>
      <c r="Q246" s="255"/>
      <c r="R246" s="8"/>
      <c r="S246" s="8"/>
      <c r="T246" s="8"/>
      <c r="U246" s="8"/>
    </row>
    <row r="247" spans="1:21">
      <c r="A247" s="16" t="s">
        <v>611</v>
      </c>
      <c r="B247" s="98" t="s">
        <v>579</v>
      </c>
      <c r="C247" s="98" t="s">
        <v>581</v>
      </c>
      <c r="D247" s="110" t="s">
        <v>660</v>
      </c>
      <c r="E247" s="209" t="s">
        <v>624</v>
      </c>
      <c r="F247" s="255"/>
      <c r="G247" s="255"/>
      <c r="H247" s="255"/>
      <c r="I247" s="54" t="s">
        <v>622</v>
      </c>
      <c r="J247" s="259">
        <v>6</v>
      </c>
      <c r="K247" s="259">
        <v>0</v>
      </c>
      <c r="L247" s="259">
        <v>18</v>
      </c>
      <c r="M247" s="259">
        <v>0</v>
      </c>
      <c r="N247" s="255" t="s">
        <v>43</v>
      </c>
      <c r="O247" s="255">
        <v>3</v>
      </c>
      <c r="P247" s="255" t="s">
        <v>87</v>
      </c>
      <c r="Q247" s="12">
        <f>O247*J247</f>
        <v>18</v>
      </c>
      <c r="R247" s="13">
        <f>Q247/12</f>
        <v>1.5</v>
      </c>
      <c r="S247" s="14">
        <v>0</v>
      </c>
      <c r="T247" s="13">
        <f>R247*2</f>
        <v>3</v>
      </c>
      <c r="U247" s="13">
        <f>S247+T247</f>
        <v>3</v>
      </c>
    </row>
    <row r="248" spans="1:21">
      <c r="B248" s="98"/>
      <c r="C248" s="98"/>
      <c r="D248" s="110"/>
      <c r="E248" s="209" t="s">
        <v>661</v>
      </c>
      <c r="F248" s="122"/>
      <c r="G248" s="122"/>
      <c r="H248" s="122"/>
      <c r="I248" s="54"/>
      <c r="J248" s="259"/>
      <c r="K248" s="259"/>
      <c r="L248" s="259"/>
      <c r="M248" s="259"/>
      <c r="N248" s="255"/>
      <c r="O248" s="255"/>
      <c r="P248" s="255"/>
      <c r="Q248" s="255"/>
      <c r="R248" s="8"/>
      <c r="S248" s="8"/>
      <c r="T248" s="8"/>
      <c r="U248" s="8"/>
    </row>
    <row r="249" spans="1:21">
      <c r="B249" s="98"/>
      <c r="C249" s="98"/>
      <c r="D249" s="110"/>
      <c r="E249" s="209" t="s">
        <v>555</v>
      </c>
      <c r="F249" s="256">
        <v>50</v>
      </c>
      <c r="G249" s="256">
        <v>1</v>
      </c>
      <c r="H249" s="256">
        <f>SUM(G249*F249)/100</f>
        <v>0.5</v>
      </c>
      <c r="I249" s="54"/>
      <c r="J249" s="259"/>
      <c r="K249" s="259"/>
      <c r="L249" s="259"/>
      <c r="M249" s="259"/>
      <c r="N249" s="255"/>
      <c r="O249" s="255"/>
      <c r="P249" s="255"/>
      <c r="Q249" s="255"/>
      <c r="R249" s="8"/>
      <c r="S249" s="8"/>
      <c r="T249" s="8"/>
      <c r="U249" s="8"/>
    </row>
    <row r="250" spans="1:21">
      <c r="A250" s="16" t="s">
        <v>611</v>
      </c>
      <c r="B250" s="16" t="s">
        <v>579</v>
      </c>
      <c r="C250" s="16" t="s">
        <v>581</v>
      </c>
      <c r="D250" s="36" t="s">
        <v>739</v>
      </c>
      <c r="E250" s="210" t="s">
        <v>740</v>
      </c>
      <c r="F250" s="255"/>
      <c r="G250" s="255"/>
      <c r="H250" s="255"/>
      <c r="I250" s="54" t="s">
        <v>83</v>
      </c>
      <c r="J250" s="259">
        <v>3</v>
      </c>
      <c r="K250" s="259">
        <v>2</v>
      </c>
      <c r="L250" s="259">
        <v>3</v>
      </c>
      <c r="M250" s="259">
        <v>5</v>
      </c>
      <c r="N250" s="255" t="s">
        <v>80</v>
      </c>
      <c r="O250" s="255">
        <v>3</v>
      </c>
      <c r="P250" s="255" t="s">
        <v>87</v>
      </c>
      <c r="Q250" s="12">
        <f>O250*J250</f>
        <v>9</v>
      </c>
      <c r="R250" s="13">
        <f>Q250/12</f>
        <v>0.75</v>
      </c>
      <c r="S250" s="14">
        <v>0</v>
      </c>
      <c r="T250" s="13">
        <f>R250*2</f>
        <v>1.5</v>
      </c>
      <c r="U250" s="13">
        <f>S250+T250</f>
        <v>1.5</v>
      </c>
    </row>
    <row r="251" spans="1:21">
      <c r="D251" s="36"/>
      <c r="E251" s="210" t="s">
        <v>954</v>
      </c>
      <c r="F251" s="122"/>
      <c r="G251" s="122"/>
      <c r="H251" s="122"/>
      <c r="I251" s="54"/>
      <c r="J251" s="259"/>
      <c r="K251" s="259"/>
      <c r="L251" s="259"/>
      <c r="M251" s="259"/>
      <c r="N251" s="255"/>
      <c r="O251" s="255"/>
      <c r="P251" s="255"/>
      <c r="Q251" s="255"/>
      <c r="R251" s="8"/>
      <c r="S251" s="8"/>
      <c r="T251" s="8"/>
      <c r="U251" s="8"/>
    </row>
    <row r="252" spans="1:21">
      <c r="D252" s="36"/>
      <c r="E252" s="210" t="s">
        <v>54</v>
      </c>
      <c r="F252" s="256">
        <v>100</v>
      </c>
      <c r="G252" s="256">
        <v>1.5</v>
      </c>
      <c r="H252" s="256">
        <f>SUM(G252*F252)/100</f>
        <v>1.5</v>
      </c>
      <c r="I252" s="54"/>
      <c r="J252" s="259"/>
      <c r="K252" s="259"/>
      <c r="L252" s="259"/>
      <c r="M252" s="259"/>
      <c r="N252" s="255"/>
      <c r="O252" s="255"/>
      <c r="P252" s="255"/>
      <c r="Q252" s="255"/>
      <c r="R252" s="8"/>
      <c r="S252" s="8"/>
      <c r="T252" s="8"/>
      <c r="U252" s="8"/>
    </row>
    <row r="253" spans="1:21">
      <c r="A253" s="16" t="s">
        <v>611</v>
      </c>
      <c r="B253" s="16" t="s">
        <v>579</v>
      </c>
      <c r="C253" s="16" t="s">
        <v>581</v>
      </c>
      <c r="D253" s="36" t="s">
        <v>741</v>
      </c>
      <c r="E253" s="210" t="s">
        <v>742</v>
      </c>
      <c r="F253" s="255"/>
      <c r="G253" s="615">
        <v>1.5</v>
      </c>
      <c r="H253" s="255"/>
      <c r="I253" s="54" t="s">
        <v>83</v>
      </c>
      <c r="J253" s="259">
        <v>3</v>
      </c>
      <c r="K253" s="259">
        <v>2</v>
      </c>
      <c r="L253" s="259">
        <v>3</v>
      </c>
      <c r="M253" s="259">
        <v>5</v>
      </c>
      <c r="N253" s="255" t="s">
        <v>80</v>
      </c>
      <c r="O253" s="255">
        <v>3</v>
      </c>
      <c r="P253" s="255" t="s">
        <v>87</v>
      </c>
      <c r="Q253" s="12">
        <f>O253*J253</f>
        <v>9</v>
      </c>
      <c r="R253" s="13">
        <f>Q253/12</f>
        <v>0.75</v>
      </c>
      <c r="S253" s="14">
        <v>0</v>
      </c>
      <c r="T253" s="13">
        <f>R253*2</f>
        <v>1.5</v>
      </c>
      <c r="U253" s="13">
        <f>S253+T253</f>
        <v>1.5</v>
      </c>
    </row>
    <row r="254" spans="1:21">
      <c r="D254" s="36"/>
      <c r="E254" s="210" t="s">
        <v>954</v>
      </c>
      <c r="F254" s="122"/>
      <c r="G254" s="615"/>
      <c r="H254" s="122"/>
      <c r="I254" s="54"/>
      <c r="J254" s="259"/>
      <c r="K254" s="259"/>
      <c r="L254" s="259"/>
      <c r="M254" s="259"/>
      <c r="N254" s="255"/>
      <c r="O254" s="255"/>
      <c r="P254" s="255"/>
      <c r="Q254" s="255"/>
      <c r="R254" s="8"/>
      <c r="S254" s="8"/>
      <c r="T254" s="8"/>
      <c r="U254" s="8"/>
    </row>
    <row r="255" spans="1:21">
      <c r="D255" s="36"/>
      <c r="E255" s="210" t="s">
        <v>109</v>
      </c>
      <c r="F255" s="256">
        <v>50</v>
      </c>
      <c r="G255" s="615"/>
      <c r="H255" s="256">
        <f>SUM(G253*F255)/100</f>
        <v>0.75</v>
      </c>
      <c r="I255" s="54"/>
      <c r="J255" s="259"/>
      <c r="K255" s="259"/>
      <c r="L255" s="259"/>
      <c r="M255" s="259"/>
      <c r="N255" s="255"/>
      <c r="O255" s="255"/>
      <c r="P255" s="255"/>
      <c r="Q255" s="255"/>
      <c r="R255" s="8"/>
      <c r="S255" s="8"/>
      <c r="T255" s="8"/>
      <c r="U255" s="8"/>
    </row>
    <row r="256" spans="1:21">
      <c r="D256" s="36"/>
      <c r="E256" s="210" t="s">
        <v>54</v>
      </c>
      <c r="F256" s="256">
        <v>50</v>
      </c>
      <c r="G256" s="615"/>
      <c r="H256" s="256">
        <f>SUM(G253*F256)/100</f>
        <v>0.75</v>
      </c>
      <c r="I256" s="54"/>
      <c r="J256" s="259"/>
      <c r="K256" s="259"/>
      <c r="L256" s="259"/>
      <c r="M256" s="259"/>
      <c r="N256" s="255"/>
      <c r="O256" s="255"/>
      <c r="P256" s="255"/>
      <c r="Q256" s="255"/>
      <c r="R256" s="8"/>
      <c r="S256" s="8"/>
      <c r="T256" s="8"/>
      <c r="U256" s="8"/>
    </row>
    <row r="257" spans="1:21">
      <c r="A257" s="16" t="s">
        <v>611</v>
      </c>
      <c r="B257" s="16" t="s">
        <v>579</v>
      </c>
      <c r="C257" s="16" t="s">
        <v>581</v>
      </c>
      <c r="D257" s="36" t="s">
        <v>743</v>
      </c>
      <c r="E257" s="210" t="s">
        <v>744</v>
      </c>
      <c r="F257" s="255"/>
      <c r="G257" s="615">
        <v>1.5</v>
      </c>
      <c r="H257" s="255"/>
      <c r="I257" s="54" t="s">
        <v>83</v>
      </c>
      <c r="J257" s="259">
        <v>3</v>
      </c>
      <c r="K257" s="259">
        <v>2</v>
      </c>
      <c r="L257" s="259">
        <v>3</v>
      </c>
      <c r="M257" s="259">
        <v>5</v>
      </c>
      <c r="N257" s="255" t="s">
        <v>80</v>
      </c>
      <c r="O257" s="255">
        <v>3</v>
      </c>
      <c r="P257" s="255" t="s">
        <v>87</v>
      </c>
      <c r="Q257" s="12">
        <f>O257*J257</f>
        <v>9</v>
      </c>
      <c r="R257" s="13">
        <f>Q257/12</f>
        <v>0.75</v>
      </c>
      <c r="S257" s="14">
        <v>0</v>
      </c>
      <c r="T257" s="13">
        <f>R257*2</f>
        <v>1.5</v>
      </c>
      <c r="U257" s="13">
        <f>S257+T257</f>
        <v>1.5</v>
      </c>
    </row>
    <row r="258" spans="1:21">
      <c r="D258" s="36"/>
      <c r="E258" s="210" t="s">
        <v>954</v>
      </c>
      <c r="F258" s="122"/>
      <c r="G258" s="615"/>
      <c r="H258" s="122"/>
      <c r="I258" s="54"/>
      <c r="J258" s="259"/>
      <c r="K258" s="259"/>
      <c r="L258" s="259"/>
      <c r="M258" s="259"/>
      <c r="N258" s="255"/>
      <c r="O258" s="255"/>
      <c r="P258" s="255"/>
      <c r="Q258" s="255"/>
      <c r="R258" s="8"/>
      <c r="S258" s="8"/>
      <c r="T258" s="8"/>
      <c r="U258" s="8"/>
    </row>
    <row r="259" spans="1:21">
      <c r="D259" s="36"/>
      <c r="E259" s="210" t="s">
        <v>54</v>
      </c>
      <c r="F259" s="256">
        <v>33.33</v>
      </c>
      <c r="G259" s="615"/>
      <c r="H259" s="298">
        <f>SUM(G257*F259)/100</f>
        <v>0.49994999999999995</v>
      </c>
      <c r="I259" s="54"/>
      <c r="J259" s="259"/>
      <c r="K259" s="259"/>
      <c r="L259" s="259"/>
      <c r="M259" s="259"/>
      <c r="N259" s="255"/>
      <c r="O259" s="255"/>
      <c r="P259" s="255"/>
      <c r="Q259" s="255"/>
      <c r="R259" s="8"/>
      <c r="S259" s="8"/>
      <c r="T259" s="8"/>
      <c r="U259" s="8"/>
    </row>
    <row r="260" spans="1:21">
      <c r="D260" s="36"/>
      <c r="E260" s="210" t="s">
        <v>175</v>
      </c>
      <c r="F260" s="256">
        <v>33.33</v>
      </c>
      <c r="G260" s="615"/>
      <c r="H260" s="298">
        <f>SUM(G257*F260)/100</f>
        <v>0.49994999999999995</v>
      </c>
      <c r="I260" s="54"/>
      <c r="J260" s="259"/>
      <c r="K260" s="259"/>
      <c r="L260" s="259"/>
      <c r="M260" s="259"/>
      <c r="N260" s="255"/>
      <c r="O260" s="255"/>
      <c r="P260" s="255"/>
      <c r="Q260" s="255"/>
      <c r="R260" s="8"/>
      <c r="S260" s="8"/>
      <c r="T260" s="8"/>
      <c r="U260" s="8"/>
    </row>
    <row r="261" spans="1:21">
      <c r="D261" s="36"/>
      <c r="E261" s="210" t="s">
        <v>109</v>
      </c>
      <c r="F261" s="256">
        <v>33.33</v>
      </c>
      <c r="G261" s="615"/>
      <c r="H261" s="298">
        <f>SUM(G257*F261)/100</f>
        <v>0.49994999999999995</v>
      </c>
      <c r="I261" s="54"/>
      <c r="J261" s="259"/>
      <c r="K261" s="259"/>
      <c r="L261" s="259"/>
      <c r="M261" s="259"/>
      <c r="N261" s="255"/>
      <c r="O261" s="255"/>
      <c r="P261" s="255"/>
      <c r="Q261" s="255"/>
      <c r="R261" s="8"/>
      <c r="S261" s="8"/>
      <c r="T261" s="8"/>
      <c r="U261" s="8"/>
    </row>
    <row r="262" spans="1:21">
      <c r="A262" s="16" t="s">
        <v>611</v>
      </c>
      <c r="B262" s="16" t="s">
        <v>579</v>
      </c>
      <c r="C262" s="16" t="s">
        <v>581</v>
      </c>
      <c r="D262" s="36" t="s">
        <v>745</v>
      </c>
      <c r="E262" s="210" t="s">
        <v>619</v>
      </c>
      <c r="F262" s="255"/>
      <c r="G262" s="255"/>
      <c r="H262" s="255"/>
      <c r="I262" s="54" t="s">
        <v>294</v>
      </c>
      <c r="J262" s="259">
        <v>1</v>
      </c>
      <c r="K262" s="259">
        <v>0</v>
      </c>
      <c r="L262" s="259">
        <v>2</v>
      </c>
      <c r="M262" s="259">
        <v>1</v>
      </c>
      <c r="N262" s="255" t="s">
        <v>80</v>
      </c>
      <c r="O262" s="255">
        <v>3</v>
      </c>
      <c r="P262" s="255" t="s">
        <v>87</v>
      </c>
      <c r="Q262" s="12">
        <f>O262*J262</f>
        <v>3</v>
      </c>
      <c r="R262" s="13">
        <f>Q262/12</f>
        <v>0.25</v>
      </c>
      <c r="S262" s="14">
        <v>0</v>
      </c>
      <c r="T262" s="13">
        <f>R262*2</f>
        <v>0.5</v>
      </c>
      <c r="U262" s="13">
        <f>S262+T262</f>
        <v>0.5</v>
      </c>
    </row>
    <row r="263" spans="1:21">
      <c r="D263" s="36"/>
      <c r="E263" s="210" t="s">
        <v>954</v>
      </c>
      <c r="F263" s="122"/>
      <c r="G263" s="122"/>
      <c r="H263" s="122"/>
      <c r="I263" s="54"/>
      <c r="J263" s="259"/>
      <c r="K263" s="259"/>
      <c r="L263" s="259"/>
      <c r="M263" s="259"/>
      <c r="N263" s="255"/>
      <c r="O263" s="255"/>
      <c r="P263" s="255"/>
      <c r="Q263" s="255"/>
      <c r="R263" s="8"/>
      <c r="S263" s="8"/>
      <c r="T263" s="8"/>
      <c r="U263" s="8"/>
    </row>
    <row r="264" spans="1:21">
      <c r="D264" s="36"/>
      <c r="E264" s="210" t="s">
        <v>109</v>
      </c>
      <c r="F264" s="256">
        <v>100</v>
      </c>
      <c r="G264" s="256">
        <v>0.25</v>
      </c>
      <c r="H264" s="256">
        <f>SUM(G264*F264)/100</f>
        <v>0.25</v>
      </c>
      <c r="I264" s="54"/>
      <c r="J264" s="259"/>
      <c r="K264" s="259"/>
      <c r="L264" s="259"/>
      <c r="M264" s="259"/>
      <c r="N264" s="255"/>
      <c r="O264" s="255"/>
      <c r="P264" s="255"/>
      <c r="Q264" s="255"/>
      <c r="R264" s="8"/>
      <c r="S264" s="8"/>
      <c r="T264" s="8"/>
      <c r="U264" s="8"/>
    </row>
    <row r="265" spans="1:21" s="27" customFormat="1">
      <c r="A265" s="43" t="s">
        <v>611</v>
      </c>
      <c r="B265" s="43" t="s">
        <v>579</v>
      </c>
      <c r="C265" s="43" t="s">
        <v>581</v>
      </c>
      <c r="D265" s="115" t="s">
        <v>670</v>
      </c>
      <c r="E265" s="116" t="s">
        <v>671</v>
      </c>
      <c r="F265" s="117"/>
      <c r="G265" s="117"/>
      <c r="H265" s="117"/>
      <c r="I265" s="21" t="s">
        <v>283</v>
      </c>
      <c r="J265" s="22">
        <v>12</v>
      </c>
      <c r="K265" s="22">
        <v>0</v>
      </c>
      <c r="L265" s="22">
        <v>36</v>
      </c>
      <c r="M265" s="22">
        <v>0</v>
      </c>
      <c r="N265" s="117" t="s">
        <v>80</v>
      </c>
      <c r="O265" s="117">
        <v>1</v>
      </c>
      <c r="P265" s="117" t="s">
        <v>87</v>
      </c>
      <c r="Q265" s="24">
        <f>O265*J265</f>
        <v>12</v>
      </c>
      <c r="R265" s="25">
        <f>Q265/12</f>
        <v>1</v>
      </c>
      <c r="S265" s="26">
        <v>0</v>
      </c>
      <c r="T265" s="25">
        <f>R265*2</f>
        <v>2</v>
      </c>
      <c r="U265" s="25">
        <f>S265+T265</f>
        <v>2</v>
      </c>
    </row>
    <row r="266" spans="1:21">
      <c r="A266" s="16" t="s">
        <v>611</v>
      </c>
      <c r="B266" s="16" t="s">
        <v>579</v>
      </c>
      <c r="C266" s="16" t="s">
        <v>581</v>
      </c>
      <c r="D266" s="36" t="s">
        <v>746</v>
      </c>
      <c r="E266" s="210" t="s">
        <v>747</v>
      </c>
      <c r="F266" s="255"/>
      <c r="G266" s="615">
        <v>1.5</v>
      </c>
      <c r="H266" s="255"/>
      <c r="I266" s="54" t="s">
        <v>83</v>
      </c>
      <c r="J266" s="259">
        <v>3</v>
      </c>
      <c r="K266" s="259">
        <v>2</v>
      </c>
      <c r="L266" s="259">
        <v>3</v>
      </c>
      <c r="M266" s="259">
        <v>5</v>
      </c>
      <c r="N266" s="255" t="s">
        <v>80</v>
      </c>
      <c r="O266" s="255">
        <v>1</v>
      </c>
      <c r="P266" s="255" t="s">
        <v>87</v>
      </c>
      <c r="Q266" s="12">
        <f>O266*J266</f>
        <v>3</v>
      </c>
      <c r="R266" s="13">
        <f>Q266/12</f>
        <v>0.25</v>
      </c>
      <c r="S266" s="14">
        <v>0</v>
      </c>
      <c r="T266" s="13">
        <f>R266*2</f>
        <v>0.5</v>
      </c>
      <c r="U266" s="13">
        <f>S266+T266</f>
        <v>0.5</v>
      </c>
    </row>
    <row r="267" spans="1:21">
      <c r="D267" s="36"/>
      <c r="E267" s="210" t="s">
        <v>254</v>
      </c>
      <c r="F267" s="256">
        <v>50</v>
      </c>
      <c r="G267" s="615"/>
      <c r="H267" s="256">
        <f>SUM(G266*F267)/100</f>
        <v>0.75</v>
      </c>
      <c r="I267" s="54"/>
      <c r="J267" s="259"/>
      <c r="K267" s="259"/>
      <c r="L267" s="259"/>
      <c r="M267" s="259"/>
      <c r="N267" s="255"/>
      <c r="O267" s="255"/>
      <c r="P267" s="255"/>
      <c r="Q267" s="255"/>
      <c r="R267" s="8"/>
      <c r="S267" s="8"/>
      <c r="T267" s="8"/>
      <c r="U267" s="8"/>
    </row>
    <row r="268" spans="1:21">
      <c r="D268" s="36"/>
      <c r="E268" s="265" t="s">
        <v>202</v>
      </c>
      <c r="F268" s="256">
        <v>50</v>
      </c>
      <c r="G268" s="615"/>
      <c r="H268" s="256">
        <f>SUM(G266*F268)/100</f>
        <v>0.75</v>
      </c>
      <c r="I268" s="54"/>
      <c r="J268" s="259"/>
      <c r="K268" s="259"/>
      <c r="L268" s="259"/>
      <c r="M268" s="259"/>
      <c r="N268" s="255"/>
      <c r="O268" s="255"/>
      <c r="P268" s="255"/>
      <c r="Q268" s="255"/>
      <c r="R268" s="8"/>
      <c r="S268" s="8"/>
      <c r="T268" s="8"/>
      <c r="U268" s="8"/>
    </row>
    <row r="269" spans="1:21">
      <c r="A269" s="16" t="s">
        <v>611</v>
      </c>
      <c r="B269" s="16" t="s">
        <v>579</v>
      </c>
      <c r="C269" s="16" t="s">
        <v>581</v>
      </c>
      <c r="D269" s="36" t="s">
        <v>676</v>
      </c>
      <c r="E269" s="265" t="s">
        <v>641</v>
      </c>
      <c r="F269" s="255"/>
      <c r="G269" s="615">
        <v>0.25</v>
      </c>
      <c r="H269" s="255"/>
      <c r="I269" s="54" t="s">
        <v>294</v>
      </c>
      <c r="J269" s="259">
        <v>1</v>
      </c>
      <c r="K269" s="259">
        <v>0</v>
      </c>
      <c r="L269" s="259">
        <v>2</v>
      </c>
      <c r="M269" s="259">
        <v>1</v>
      </c>
      <c r="N269" s="255" t="s">
        <v>80</v>
      </c>
      <c r="O269" s="255">
        <v>2</v>
      </c>
      <c r="P269" s="255" t="s">
        <v>87</v>
      </c>
      <c r="Q269" s="12">
        <f>O269*J269</f>
        <v>2</v>
      </c>
      <c r="R269" s="13">
        <f>Q269/12</f>
        <v>0.16666666666666666</v>
      </c>
      <c r="S269" s="14">
        <v>0</v>
      </c>
      <c r="T269" s="13">
        <f>R269*2</f>
        <v>0.33333333333333331</v>
      </c>
      <c r="U269" s="13">
        <f>S269+T269</f>
        <v>0.33333333333333331</v>
      </c>
    </row>
    <row r="270" spans="1:21">
      <c r="D270" s="36"/>
      <c r="E270" s="265" t="s">
        <v>98</v>
      </c>
      <c r="F270" s="256">
        <v>25</v>
      </c>
      <c r="G270" s="615"/>
      <c r="H270" s="256">
        <f>SUM(G269*F270)/100</f>
        <v>6.25E-2</v>
      </c>
      <c r="I270" s="54"/>
      <c r="J270" s="259"/>
      <c r="K270" s="259"/>
      <c r="L270" s="259"/>
      <c r="M270" s="259"/>
      <c r="N270" s="255"/>
      <c r="O270" s="255"/>
      <c r="P270" s="255"/>
      <c r="Q270" s="255"/>
      <c r="R270" s="8"/>
      <c r="S270" s="8"/>
      <c r="T270" s="8"/>
      <c r="U270" s="8"/>
    </row>
    <row r="271" spans="1:21">
      <c r="D271" s="36"/>
      <c r="E271" s="265" t="s">
        <v>198</v>
      </c>
      <c r="F271" s="256">
        <v>25</v>
      </c>
      <c r="G271" s="615"/>
      <c r="H271" s="256">
        <f>SUM(G269*F271)/100</f>
        <v>6.25E-2</v>
      </c>
      <c r="I271" s="54"/>
      <c r="J271" s="259"/>
      <c r="K271" s="259"/>
      <c r="L271" s="259"/>
      <c r="M271" s="259"/>
      <c r="N271" s="255"/>
      <c r="O271" s="255"/>
      <c r="P271" s="255"/>
      <c r="Q271" s="255"/>
      <c r="R271" s="8"/>
      <c r="S271" s="8"/>
      <c r="T271" s="8"/>
      <c r="U271" s="8"/>
    </row>
    <row r="272" spans="1:21">
      <c r="D272" s="36"/>
      <c r="E272" s="265" t="s">
        <v>202</v>
      </c>
      <c r="F272" s="256">
        <v>25</v>
      </c>
      <c r="G272" s="615"/>
      <c r="H272" s="256">
        <f>SUM(G269*F272)/100</f>
        <v>6.25E-2</v>
      </c>
      <c r="I272" s="54"/>
      <c r="J272" s="259"/>
      <c r="K272" s="259"/>
      <c r="L272" s="259"/>
      <c r="M272" s="259"/>
      <c r="N272" s="255"/>
      <c r="O272" s="255"/>
      <c r="P272" s="255"/>
      <c r="Q272" s="255"/>
      <c r="R272" s="8"/>
      <c r="S272" s="8"/>
      <c r="T272" s="8"/>
      <c r="U272" s="8"/>
    </row>
    <row r="273" spans="1:21">
      <c r="D273" s="36"/>
      <c r="E273" s="265" t="s">
        <v>191</v>
      </c>
      <c r="F273" s="256">
        <v>25</v>
      </c>
      <c r="G273" s="615"/>
      <c r="H273" s="256">
        <f>SUM(G269*F273)/100</f>
        <v>6.25E-2</v>
      </c>
      <c r="I273" s="54"/>
      <c r="J273" s="259"/>
      <c r="K273" s="259"/>
      <c r="L273" s="259"/>
      <c r="M273" s="259"/>
      <c r="N273" s="255"/>
      <c r="O273" s="255"/>
      <c r="P273" s="255"/>
      <c r="Q273" s="255"/>
      <c r="R273" s="8"/>
      <c r="S273" s="8"/>
      <c r="T273" s="8"/>
      <c r="U273" s="8"/>
    </row>
    <row r="274" spans="1:21">
      <c r="A274" s="98" t="s">
        <v>611</v>
      </c>
      <c r="B274" s="98" t="s">
        <v>579</v>
      </c>
      <c r="C274" s="98" t="s">
        <v>581</v>
      </c>
      <c r="D274" s="110" t="s">
        <v>678</v>
      </c>
      <c r="E274" s="263" t="s">
        <v>624</v>
      </c>
      <c r="F274" s="255"/>
      <c r="G274" s="255"/>
      <c r="H274" s="255"/>
      <c r="I274" s="54" t="s">
        <v>622</v>
      </c>
      <c r="J274" s="259">
        <v>6</v>
      </c>
      <c r="K274" s="259">
        <v>0</v>
      </c>
      <c r="L274" s="259">
        <v>18</v>
      </c>
      <c r="M274" s="259">
        <v>0</v>
      </c>
      <c r="N274" s="255" t="s">
        <v>80</v>
      </c>
      <c r="O274" s="255">
        <v>2</v>
      </c>
      <c r="P274" s="255" t="s">
        <v>87</v>
      </c>
      <c r="Q274" s="12">
        <f>O274*J274</f>
        <v>12</v>
      </c>
      <c r="R274" s="13">
        <f>Q274/12</f>
        <v>1</v>
      </c>
      <c r="S274" s="14">
        <v>0</v>
      </c>
      <c r="T274" s="13">
        <f>R274*2</f>
        <v>2</v>
      </c>
      <c r="U274" s="13">
        <f>S274+T274</f>
        <v>2</v>
      </c>
    </row>
    <row r="275" spans="1:21">
      <c r="A275" s="98"/>
      <c r="B275" s="98"/>
      <c r="C275" s="98"/>
      <c r="D275" s="110"/>
      <c r="E275" s="263" t="s">
        <v>201</v>
      </c>
      <c r="F275" s="256">
        <v>100</v>
      </c>
      <c r="G275" s="256">
        <v>1</v>
      </c>
      <c r="H275" s="256">
        <f>SUM(G275*F275)/100</f>
        <v>1</v>
      </c>
      <c r="I275" s="54"/>
      <c r="J275" s="259"/>
      <c r="K275" s="259"/>
      <c r="L275" s="259"/>
      <c r="M275" s="259"/>
      <c r="N275" s="255"/>
      <c r="O275" s="255"/>
      <c r="P275" s="255"/>
      <c r="Q275" s="255"/>
      <c r="R275" s="8"/>
      <c r="S275" s="8"/>
      <c r="T275" s="8"/>
      <c r="U275" s="8"/>
    </row>
    <row r="276" spans="1:21">
      <c r="A276" s="98" t="s">
        <v>611</v>
      </c>
      <c r="B276" s="98" t="s">
        <v>579</v>
      </c>
      <c r="C276" s="98" t="s">
        <v>581</v>
      </c>
      <c r="D276" s="110" t="s">
        <v>678</v>
      </c>
      <c r="E276" s="263" t="s">
        <v>624</v>
      </c>
      <c r="F276" s="255"/>
      <c r="G276" s="255"/>
      <c r="H276" s="255"/>
      <c r="I276" s="54" t="s">
        <v>622</v>
      </c>
      <c r="J276" s="259">
        <v>6</v>
      </c>
      <c r="K276" s="259">
        <v>0</v>
      </c>
      <c r="L276" s="259">
        <v>18</v>
      </c>
      <c r="M276" s="259">
        <v>0</v>
      </c>
      <c r="N276" s="255" t="s">
        <v>43</v>
      </c>
      <c r="O276" s="255">
        <v>1</v>
      </c>
      <c r="P276" s="255" t="s">
        <v>87</v>
      </c>
      <c r="Q276" s="12">
        <f>O276*J276</f>
        <v>6</v>
      </c>
      <c r="R276" s="13">
        <f>Q276/12</f>
        <v>0.5</v>
      </c>
      <c r="S276" s="14">
        <v>0</v>
      </c>
      <c r="T276" s="13">
        <f>R276*2</f>
        <v>1</v>
      </c>
      <c r="U276" s="13">
        <f>S276+T276</f>
        <v>1</v>
      </c>
    </row>
    <row r="277" spans="1:21">
      <c r="A277" s="98"/>
      <c r="B277" s="98"/>
      <c r="C277" s="98"/>
      <c r="D277" s="110"/>
      <c r="E277" s="263" t="s">
        <v>700</v>
      </c>
      <c r="F277" s="122"/>
      <c r="G277" s="122"/>
      <c r="H277" s="122"/>
      <c r="I277" s="54"/>
      <c r="J277" s="259"/>
      <c r="K277" s="259"/>
      <c r="L277" s="259"/>
      <c r="M277" s="259"/>
      <c r="N277" s="255"/>
      <c r="O277" s="255"/>
      <c r="P277" s="255"/>
      <c r="Q277" s="255"/>
      <c r="R277" s="8"/>
      <c r="S277" s="8"/>
      <c r="T277" s="8"/>
      <c r="U277" s="8"/>
    </row>
    <row r="278" spans="1:21">
      <c r="A278" s="98"/>
      <c r="B278" s="98"/>
      <c r="C278" s="98"/>
      <c r="D278" s="110"/>
      <c r="E278" s="263" t="s">
        <v>191</v>
      </c>
      <c r="F278" s="256">
        <v>100</v>
      </c>
      <c r="G278" s="256">
        <v>1</v>
      </c>
      <c r="H278" s="256">
        <f>SUM(G278*F278)/100</f>
        <v>1</v>
      </c>
      <c r="I278" s="54"/>
      <c r="J278" s="259"/>
      <c r="K278" s="259"/>
      <c r="L278" s="259"/>
      <c r="M278" s="259"/>
      <c r="N278" s="255"/>
      <c r="O278" s="255"/>
      <c r="P278" s="255"/>
      <c r="Q278" s="255"/>
      <c r="R278" s="8"/>
      <c r="S278" s="8"/>
      <c r="T278" s="8"/>
      <c r="U278" s="8"/>
    </row>
    <row r="279" spans="1:21">
      <c r="A279" s="98" t="s">
        <v>611</v>
      </c>
      <c r="B279" s="98" t="s">
        <v>579</v>
      </c>
      <c r="C279" s="98" t="s">
        <v>581</v>
      </c>
      <c r="D279" s="110" t="s">
        <v>678</v>
      </c>
      <c r="E279" s="263" t="s">
        <v>624</v>
      </c>
      <c r="F279" s="255"/>
      <c r="G279" s="255"/>
      <c r="H279" s="255"/>
      <c r="I279" s="54" t="s">
        <v>622</v>
      </c>
      <c r="J279" s="259">
        <v>6</v>
      </c>
      <c r="K279" s="259">
        <v>0</v>
      </c>
      <c r="L279" s="259">
        <v>18</v>
      </c>
      <c r="M279" s="259">
        <v>0</v>
      </c>
      <c r="N279" s="255" t="s">
        <v>55</v>
      </c>
      <c r="O279" s="255">
        <v>1</v>
      </c>
      <c r="P279" s="255" t="s">
        <v>87</v>
      </c>
      <c r="Q279" s="12">
        <f>O279*J279</f>
        <v>6</v>
      </c>
      <c r="R279" s="13">
        <f>Q279/12</f>
        <v>0.5</v>
      </c>
      <c r="S279" s="14">
        <v>0</v>
      </c>
      <c r="T279" s="13">
        <f>R279*2</f>
        <v>1</v>
      </c>
      <c r="U279" s="13">
        <f>S279+T279</f>
        <v>1</v>
      </c>
    </row>
    <row r="280" spans="1:21">
      <c r="A280" s="98"/>
      <c r="B280" s="98"/>
      <c r="C280" s="98"/>
      <c r="D280" s="110"/>
      <c r="E280" s="263" t="s">
        <v>202</v>
      </c>
      <c r="F280" s="256">
        <v>100</v>
      </c>
      <c r="G280" s="256">
        <v>1</v>
      </c>
      <c r="H280" s="256">
        <f>SUM(G280*F280)/100</f>
        <v>1</v>
      </c>
      <c r="I280" s="54"/>
      <c r="J280" s="259"/>
      <c r="K280" s="259"/>
      <c r="L280" s="259"/>
      <c r="M280" s="259"/>
      <c r="N280" s="255"/>
      <c r="O280" s="255"/>
      <c r="P280" s="255"/>
      <c r="Q280" s="255"/>
      <c r="R280" s="8"/>
      <c r="S280" s="8"/>
      <c r="T280" s="8"/>
      <c r="U280" s="8"/>
    </row>
    <row r="281" spans="1:21">
      <c r="A281" s="98" t="s">
        <v>611</v>
      </c>
      <c r="B281" s="98" t="s">
        <v>579</v>
      </c>
      <c r="C281" s="98" t="s">
        <v>581</v>
      </c>
      <c r="D281" s="110" t="s">
        <v>678</v>
      </c>
      <c r="E281" s="209" t="s">
        <v>624</v>
      </c>
      <c r="F281" s="255"/>
      <c r="G281" s="255"/>
      <c r="H281" s="255"/>
      <c r="I281" s="54" t="s">
        <v>622</v>
      </c>
      <c r="J281" s="259">
        <v>6</v>
      </c>
      <c r="K281" s="259">
        <v>0</v>
      </c>
      <c r="L281" s="259">
        <v>18</v>
      </c>
      <c r="M281" s="259">
        <v>0</v>
      </c>
      <c r="N281" s="255" t="s">
        <v>178</v>
      </c>
      <c r="O281" s="255">
        <v>1</v>
      </c>
      <c r="P281" s="255" t="s">
        <v>87</v>
      </c>
      <c r="Q281" s="12">
        <f>O281*J281</f>
        <v>6</v>
      </c>
      <c r="R281" s="13">
        <f>Q281/12</f>
        <v>0.5</v>
      </c>
      <c r="S281" s="14">
        <v>0</v>
      </c>
      <c r="T281" s="13">
        <f>R281*2</f>
        <v>1</v>
      </c>
      <c r="U281" s="13">
        <f>S281+T281</f>
        <v>1</v>
      </c>
    </row>
    <row r="282" spans="1:21">
      <c r="A282" s="98"/>
      <c r="B282" s="98"/>
      <c r="C282" s="98"/>
      <c r="D282" s="110"/>
      <c r="E282" s="209" t="s">
        <v>109</v>
      </c>
      <c r="F282" s="256">
        <v>100</v>
      </c>
      <c r="G282" s="256">
        <v>1</v>
      </c>
      <c r="H282" s="256">
        <f>SUM(G282*F282)/100</f>
        <v>1</v>
      </c>
      <c r="I282" s="54"/>
      <c r="J282" s="259"/>
      <c r="K282" s="259"/>
      <c r="L282" s="259"/>
      <c r="M282" s="259"/>
      <c r="N282" s="255"/>
      <c r="O282" s="255"/>
      <c r="P282" s="255"/>
      <c r="Q282" s="255"/>
      <c r="R282" s="8"/>
      <c r="S282" s="8"/>
      <c r="T282" s="8"/>
      <c r="U282" s="8"/>
    </row>
    <row r="283" spans="1:21">
      <c r="A283" s="16" t="s">
        <v>611</v>
      </c>
      <c r="B283" s="16" t="s">
        <v>579</v>
      </c>
      <c r="C283" s="16" t="s">
        <v>581</v>
      </c>
      <c r="D283" s="36" t="s">
        <v>679</v>
      </c>
      <c r="E283" s="265" t="s">
        <v>282</v>
      </c>
      <c r="F283" s="255"/>
      <c r="G283" s="255"/>
      <c r="H283" s="255"/>
      <c r="I283" s="54" t="s">
        <v>283</v>
      </c>
      <c r="J283" s="259">
        <v>12</v>
      </c>
      <c r="K283" s="259">
        <v>0</v>
      </c>
      <c r="L283" s="259">
        <v>36</v>
      </c>
      <c r="M283" s="259">
        <v>0</v>
      </c>
      <c r="N283" s="255" t="s">
        <v>80</v>
      </c>
      <c r="O283" s="255">
        <v>1</v>
      </c>
      <c r="P283" s="255" t="s">
        <v>87</v>
      </c>
      <c r="Q283" s="12">
        <f>O283*J283</f>
        <v>12</v>
      </c>
      <c r="R283" s="13">
        <f>Q283/12</f>
        <v>1</v>
      </c>
      <c r="S283" s="14">
        <v>0</v>
      </c>
      <c r="T283" s="13">
        <f>R283*2</f>
        <v>2</v>
      </c>
      <c r="U283" s="13">
        <f>S283+T283</f>
        <v>2</v>
      </c>
    </row>
    <row r="284" spans="1:21">
      <c r="D284" s="36"/>
      <c r="E284" s="265" t="s">
        <v>201</v>
      </c>
      <c r="F284" s="256">
        <v>100</v>
      </c>
      <c r="G284" s="256">
        <v>1</v>
      </c>
      <c r="H284" s="256">
        <f>SUM(G284*F284)/100</f>
        <v>1</v>
      </c>
      <c r="I284" s="54"/>
      <c r="J284" s="259"/>
      <c r="K284" s="259"/>
      <c r="L284" s="259"/>
      <c r="M284" s="259"/>
      <c r="N284" s="255"/>
      <c r="O284" s="255"/>
      <c r="P284" s="255"/>
      <c r="Q284" s="255"/>
      <c r="R284" s="8"/>
      <c r="S284" s="8"/>
      <c r="T284" s="8"/>
      <c r="U284" s="8"/>
    </row>
    <row r="285" spans="1:21">
      <c r="A285" s="16" t="s">
        <v>611</v>
      </c>
      <c r="B285" s="16" t="s">
        <v>579</v>
      </c>
      <c r="C285" s="16" t="s">
        <v>581</v>
      </c>
      <c r="D285" s="36" t="s">
        <v>681</v>
      </c>
      <c r="E285" s="210" t="s">
        <v>624</v>
      </c>
      <c r="F285" s="255"/>
      <c r="G285" s="255"/>
      <c r="H285" s="255"/>
      <c r="I285" s="54" t="s">
        <v>622</v>
      </c>
      <c r="J285" s="259">
        <v>6</v>
      </c>
      <c r="K285" s="259">
        <v>0</v>
      </c>
      <c r="L285" s="259">
        <v>18</v>
      </c>
      <c r="M285" s="259">
        <v>0</v>
      </c>
      <c r="N285" s="255" t="s">
        <v>80</v>
      </c>
      <c r="O285" s="255">
        <v>4</v>
      </c>
      <c r="P285" s="255" t="s">
        <v>87</v>
      </c>
      <c r="Q285" s="12">
        <f>O285*J285</f>
        <v>24</v>
      </c>
      <c r="R285" s="13">
        <f>Q285/12</f>
        <v>2</v>
      </c>
      <c r="S285" s="14">
        <v>0</v>
      </c>
      <c r="T285" s="13">
        <f>R285*2</f>
        <v>4</v>
      </c>
      <c r="U285" s="13">
        <f>S285+T285</f>
        <v>4</v>
      </c>
    </row>
    <row r="286" spans="1:21">
      <c r="D286" s="36"/>
      <c r="E286" s="210" t="s">
        <v>31</v>
      </c>
      <c r="F286" s="256">
        <v>100</v>
      </c>
      <c r="G286" s="256">
        <v>1</v>
      </c>
      <c r="H286" s="256">
        <f>SUM(G286*F286)/100</f>
        <v>1</v>
      </c>
      <c r="I286" s="54"/>
      <c r="J286" s="259"/>
      <c r="K286" s="259"/>
      <c r="L286" s="259"/>
      <c r="M286" s="259"/>
      <c r="N286" s="255"/>
      <c r="O286" s="255"/>
      <c r="P286" s="255"/>
      <c r="Q286" s="255"/>
      <c r="R286" s="8"/>
      <c r="S286" s="8"/>
      <c r="T286" s="8"/>
      <c r="U286" s="8"/>
    </row>
    <row r="287" spans="1:21">
      <c r="A287" s="16" t="s">
        <v>611</v>
      </c>
      <c r="B287" s="16" t="s">
        <v>579</v>
      </c>
      <c r="C287" s="16" t="s">
        <v>581</v>
      </c>
      <c r="D287" s="36" t="s">
        <v>748</v>
      </c>
      <c r="E287" s="210" t="s">
        <v>641</v>
      </c>
      <c r="F287" s="255"/>
      <c r="G287" s="255"/>
      <c r="H287" s="255"/>
      <c r="I287" s="54" t="s">
        <v>294</v>
      </c>
      <c r="J287" s="259">
        <v>1</v>
      </c>
      <c r="K287" s="259">
        <v>0</v>
      </c>
      <c r="L287" s="259">
        <v>2</v>
      </c>
      <c r="M287" s="259">
        <v>1</v>
      </c>
      <c r="N287" s="255" t="s">
        <v>80</v>
      </c>
      <c r="O287" s="255">
        <v>3</v>
      </c>
      <c r="P287" s="255" t="s">
        <v>87</v>
      </c>
      <c r="Q287" s="12">
        <f>O287*J287</f>
        <v>3</v>
      </c>
      <c r="R287" s="13">
        <f>Q287/12</f>
        <v>0.25</v>
      </c>
      <c r="S287" s="14">
        <v>0</v>
      </c>
      <c r="T287" s="13">
        <f>R287*2</f>
        <v>0.5</v>
      </c>
      <c r="U287" s="13">
        <f>S287+T287</f>
        <v>0.5</v>
      </c>
    </row>
    <row r="288" spans="1:21">
      <c r="D288" s="36"/>
      <c r="E288" s="210" t="s">
        <v>685</v>
      </c>
      <c r="F288" s="122"/>
      <c r="G288" s="122"/>
      <c r="H288" s="122"/>
      <c r="I288" s="54"/>
      <c r="J288" s="259"/>
      <c r="K288" s="259"/>
      <c r="L288" s="259"/>
      <c r="M288" s="259"/>
      <c r="N288" s="255"/>
      <c r="O288" s="255"/>
      <c r="P288" s="255"/>
      <c r="Q288" s="255"/>
      <c r="R288" s="8"/>
      <c r="S288" s="8"/>
      <c r="T288" s="8"/>
      <c r="U288" s="8"/>
    </row>
    <row r="289" spans="1:21">
      <c r="D289" s="36"/>
      <c r="E289" s="210" t="s">
        <v>374</v>
      </c>
      <c r="F289" s="256">
        <v>100</v>
      </c>
      <c r="G289" s="256">
        <v>0.25</v>
      </c>
      <c r="H289" s="256">
        <f>SUM(G289*F289)/100</f>
        <v>0.25</v>
      </c>
      <c r="I289" s="54"/>
      <c r="J289" s="259"/>
      <c r="K289" s="259"/>
      <c r="L289" s="259"/>
      <c r="M289" s="259"/>
      <c r="N289" s="255"/>
      <c r="O289" s="255"/>
      <c r="P289" s="255"/>
      <c r="Q289" s="255"/>
      <c r="R289" s="8"/>
      <c r="S289" s="8"/>
      <c r="T289" s="8"/>
      <c r="U289" s="8"/>
    </row>
    <row r="290" spans="1:21" ht="21" hidden="1" customHeight="1">
      <c r="A290" s="16" t="s">
        <v>611</v>
      </c>
      <c r="B290" s="16" t="s">
        <v>579</v>
      </c>
      <c r="C290" s="16" t="s">
        <v>581</v>
      </c>
      <c r="D290" s="36" t="s">
        <v>692</v>
      </c>
      <c r="E290" s="116" t="s">
        <v>624</v>
      </c>
      <c r="F290" s="255"/>
      <c r="G290" s="255"/>
      <c r="H290" s="255"/>
      <c r="I290" s="54" t="s">
        <v>622</v>
      </c>
      <c r="J290" s="259">
        <v>6</v>
      </c>
      <c r="K290" s="259">
        <v>0</v>
      </c>
      <c r="L290" s="259">
        <v>18</v>
      </c>
      <c r="M290" s="259">
        <v>0</v>
      </c>
      <c r="N290" s="255" t="s">
        <v>80</v>
      </c>
      <c r="O290" s="255">
        <v>8</v>
      </c>
      <c r="P290" s="255" t="s">
        <v>87</v>
      </c>
      <c r="Q290" s="12">
        <f>O290*J290</f>
        <v>48</v>
      </c>
      <c r="R290" s="13">
        <f>Q290/12</f>
        <v>4</v>
      </c>
      <c r="S290" s="14">
        <v>0</v>
      </c>
      <c r="T290" s="13">
        <f>R290*2</f>
        <v>8</v>
      </c>
      <c r="U290" s="13">
        <f>S290+T290</f>
        <v>8</v>
      </c>
    </row>
    <row r="291" spans="1:21" ht="21" hidden="1" customHeight="1">
      <c r="D291" s="36"/>
      <c r="E291" s="116" t="s">
        <v>685</v>
      </c>
      <c r="F291" s="122"/>
      <c r="G291" s="122"/>
      <c r="H291" s="122"/>
      <c r="I291" s="54"/>
      <c r="J291" s="259"/>
      <c r="K291" s="259"/>
      <c r="L291" s="259"/>
      <c r="M291" s="259"/>
      <c r="N291" s="255"/>
      <c r="O291" s="255"/>
      <c r="P291" s="255"/>
      <c r="Q291" s="255"/>
      <c r="R291" s="8"/>
      <c r="S291" s="8"/>
      <c r="T291" s="8"/>
      <c r="U291" s="8"/>
    </row>
    <row r="292" spans="1:21" ht="21" hidden="1" customHeight="1">
      <c r="D292" s="36"/>
      <c r="E292" s="116" t="s">
        <v>167</v>
      </c>
      <c r="F292" s="256">
        <v>100</v>
      </c>
      <c r="G292" s="256"/>
      <c r="H292" s="256">
        <v>0</v>
      </c>
      <c r="I292" s="54"/>
      <c r="J292" s="259"/>
      <c r="K292" s="259"/>
      <c r="L292" s="259"/>
      <c r="M292" s="259"/>
      <c r="N292" s="255"/>
      <c r="O292" s="255"/>
      <c r="P292" s="255"/>
      <c r="Q292" s="255"/>
      <c r="R292" s="8"/>
      <c r="S292" s="8"/>
      <c r="T292" s="8"/>
      <c r="U292" s="8"/>
    </row>
    <row r="293" spans="1:21">
      <c r="A293" s="16" t="s">
        <v>611</v>
      </c>
      <c r="B293" s="16" t="s">
        <v>610</v>
      </c>
      <c r="C293" s="16" t="s">
        <v>580</v>
      </c>
      <c r="D293" s="66" t="s">
        <v>750</v>
      </c>
      <c r="E293" s="10" t="s">
        <v>619</v>
      </c>
      <c r="F293" s="259"/>
      <c r="G293" s="617">
        <v>0.25</v>
      </c>
      <c r="H293" s="259"/>
      <c r="I293" s="54" t="s">
        <v>294</v>
      </c>
      <c r="J293" s="259">
        <v>1</v>
      </c>
      <c r="K293" s="259">
        <v>0</v>
      </c>
      <c r="L293" s="259">
        <v>2</v>
      </c>
      <c r="M293" s="68">
        <v>1</v>
      </c>
      <c r="N293" s="259" t="s">
        <v>80</v>
      </c>
      <c r="O293" s="259">
        <v>10</v>
      </c>
      <c r="P293" s="259" t="s">
        <v>87</v>
      </c>
      <c r="Q293" s="12">
        <f>O293*J293</f>
        <v>10</v>
      </c>
      <c r="R293" s="13">
        <f>Q293/12</f>
        <v>0.83333333333333337</v>
      </c>
      <c r="S293" s="14">
        <v>0</v>
      </c>
      <c r="T293" s="13">
        <f>R293*2</f>
        <v>1.6666666666666667</v>
      </c>
      <c r="U293" s="13">
        <f>S293+T293</f>
        <v>1.6666666666666667</v>
      </c>
    </row>
    <row r="294" spans="1:21">
      <c r="D294" s="66"/>
      <c r="E294" s="10" t="s">
        <v>507</v>
      </c>
      <c r="F294" s="118">
        <v>50</v>
      </c>
      <c r="G294" s="617"/>
      <c r="H294" s="256">
        <f>SUM(G293*F294)/100</f>
        <v>0.125</v>
      </c>
      <c r="I294" s="54"/>
      <c r="J294" s="259"/>
      <c r="K294" s="259"/>
      <c r="L294" s="259"/>
      <c r="M294" s="68"/>
      <c r="N294" s="259"/>
      <c r="O294" s="259"/>
      <c r="P294" s="259"/>
      <c r="Q294" s="259"/>
      <c r="R294" s="8"/>
      <c r="S294" s="8"/>
      <c r="T294" s="8"/>
      <c r="U294" s="8"/>
    </row>
    <row r="295" spans="1:21">
      <c r="D295" s="66"/>
      <c r="E295" s="10" t="s">
        <v>751</v>
      </c>
      <c r="F295" s="118">
        <v>50</v>
      </c>
      <c r="G295" s="617"/>
      <c r="H295" s="256">
        <f>SUM(G293*F295)/100</f>
        <v>0.125</v>
      </c>
      <c r="I295" s="54"/>
      <c r="J295" s="259"/>
      <c r="K295" s="259"/>
      <c r="L295" s="259"/>
      <c r="M295" s="68"/>
      <c r="N295" s="259"/>
      <c r="O295" s="259"/>
      <c r="P295" s="259"/>
      <c r="Q295" s="259"/>
      <c r="R295" s="8"/>
      <c r="S295" s="8"/>
      <c r="T295" s="8"/>
      <c r="U295" s="8"/>
    </row>
    <row r="296" spans="1:21">
      <c r="A296" s="16" t="s">
        <v>611</v>
      </c>
      <c r="B296" s="16" t="s">
        <v>610</v>
      </c>
      <c r="C296" s="16" t="s">
        <v>580</v>
      </c>
      <c r="D296" s="66" t="s">
        <v>752</v>
      </c>
      <c r="E296" s="10" t="s">
        <v>641</v>
      </c>
      <c r="F296" s="259"/>
      <c r="G296" s="259"/>
      <c r="H296" s="259"/>
      <c r="I296" s="54" t="s">
        <v>294</v>
      </c>
      <c r="J296" s="259">
        <v>1</v>
      </c>
      <c r="K296" s="259">
        <v>0</v>
      </c>
      <c r="L296" s="259">
        <v>2</v>
      </c>
      <c r="M296" s="68">
        <v>1</v>
      </c>
      <c r="N296" s="259" t="s">
        <v>80</v>
      </c>
      <c r="O296" s="259">
        <v>10</v>
      </c>
      <c r="P296" s="259" t="s">
        <v>87</v>
      </c>
      <c r="Q296" s="12">
        <f>O296*J296</f>
        <v>10</v>
      </c>
      <c r="R296" s="13">
        <f>Q296/12</f>
        <v>0.83333333333333337</v>
      </c>
      <c r="S296" s="14">
        <v>0</v>
      </c>
      <c r="T296" s="13">
        <f>R296*2</f>
        <v>1.6666666666666667</v>
      </c>
      <c r="U296" s="13">
        <f>S296+T296</f>
        <v>1.6666666666666667</v>
      </c>
    </row>
    <row r="297" spans="1:21">
      <c r="D297" s="66"/>
      <c r="E297" s="10" t="s">
        <v>507</v>
      </c>
      <c r="F297" s="118">
        <v>100</v>
      </c>
      <c r="G297" s="118">
        <v>0.25</v>
      </c>
      <c r="H297" s="256">
        <f>SUM(G297*F297)/100</f>
        <v>0.25</v>
      </c>
      <c r="I297" s="54"/>
      <c r="J297" s="259"/>
      <c r="K297" s="259"/>
      <c r="L297" s="259"/>
      <c r="M297" s="68"/>
      <c r="N297" s="259"/>
      <c r="O297" s="259"/>
      <c r="P297" s="259"/>
      <c r="Q297" s="259"/>
      <c r="R297" s="8"/>
      <c r="S297" s="8"/>
      <c r="T297" s="8"/>
      <c r="U297" s="8"/>
    </row>
    <row r="298" spans="1:21">
      <c r="A298" s="16" t="s">
        <v>611</v>
      </c>
      <c r="B298" s="16" t="s">
        <v>610</v>
      </c>
      <c r="C298" s="16" t="s">
        <v>580</v>
      </c>
      <c r="D298" s="66" t="s">
        <v>753</v>
      </c>
      <c r="E298" s="10" t="s">
        <v>754</v>
      </c>
      <c r="F298" s="259"/>
      <c r="G298" s="615">
        <v>1</v>
      </c>
      <c r="H298" s="259"/>
      <c r="I298" s="54" t="s">
        <v>23</v>
      </c>
      <c r="J298" s="259">
        <v>3</v>
      </c>
      <c r="K298" s="259">
        <v>3</v>
      </c>
      <c r="L298" s="259">
        <v>0</v>
      </c>
      <c r="M298" s="68">
        <v>6</v>
      </c>
      <c r="N298" s="259" t="s">
        <v>80</v>
      </c>
      <c r="O298" s="259">
        <v>12</v>
      </c>
      <c r="P298" s="259" t="s">
        <v>87</v>
      </c>
      <c r="Q298" s="12">
        <f>O298*J298</f>
        <v>36</v>
      </c>
      <c r="R298" s="13">
        <f>Q298/12</f>
        <v>3</v>
      </c>
      <c r="S298" s="14">
        <v>0</v>
      </c>
      <c r="T298" s="13">
        <f>R298*2</f>
        <v>6</v>
      </c>
      <c r="U298" s="13">
        <f>S298+T298</f>
        <v>6</v>
      </c>
    </row>
    <row r="299" spans="1:21">
      <c r="D299" s="66"/>
      <c r="E299" s="10" t="s">
        <v>58</v>
      </c>
      <c r="F299" s="118">
        <v>50</v>
      </c>
      <c r="G299" s="615"/>
      <c r="H299" s="256">
        <f>SUM(G298*F299)/100</f>
        <v>0.5</v>
      </c>
      <c r="I299" s="54"/>
      <c r="J299" s="259"/>
      <c r="K299" s="259"/>
      <c r="L299" s="259"/>
      <c r="M299" s="68"/>
      <c r="N299" s="259"/>
      <c r="O299" s="259"/>
      <c r="P299" s="259"/>
      <c r="Q299" s="259"/>
      <c r="R299" s="8"/>
      <c r="S299" s="8"/>
      <c r="T299" s="8"/>
      <c r="U299" s="8"/>
    </row>
    <row r="300" spans="1:21">
      <c r="D300" s="66"/>
      <c r="E300" s="10" t="s">
        <v>60</v>
      </c>
      <c r="F300" s="118">
        <v>50</v>
      </c>
      <c r="G300" s="615"/>
      <c r="H300" s="256">
        <f>SUM(G298*F300)/100</f>
        <v>0.5</v>
      </c>
      <c r="I300" s="54"/>
      <c r="J300" s="259"/>
      <c r="K300" s="259"/>
      <c r="L300" s="259"/>
      <c r="M300" s="68"/>
      <c r="N300" s="259"/>
      <c r="O300" s="259"/>
      <c r="P300" s="259"/>
      <c r="Q300" s="259"/>
      <c r="R300" s="8"/>
      <c r="S300" s="8"/>
      <c r="T300" s="8"/>
      <c r="U300" s="8"/>
    </row>
    <row r="301" spans="1:21">
      <c r="A301" s="16" t="s">
        <v>611</v>
      </c>
      <c r="B301" s="16" t="s">
        <v>610</v>
      </c>
      <c r="C301" s="16" t="s">
        <v>580</v>
      </c>
      <c r="D301" s="66" t="s">
        <v>755</v>
      </c>
      <c r="E301" s="10" t="s">
        <v>756</v>
      </c>
      <c r="F301" s="259"/>
      <c r="G301" s="615">
        <v>1</v>
      </c>
      <c r="H301" s="259"/>
      <c r="I301" s="54" t="s">
        <v>23</v>
      </c>
      <c r="J301" s="259">
        <v>3</v>
      </c>
      <c r="K301" s="259">
        <v>3</v>
      </c>
      <c r="L301" s="259">
        <v>0</v>
      </c>
      <c r="M301" s="68">
        <v>6</v>
      </c>
      <c r="N301" s="259" t="s">
        <v>80</v>
      </c>
      <c r="O301" s="259">
        <v>12</v>
      </c>
      <c r="P301" s="259" t="s">
        <v>87</v>
      </c>
      <c r="Q301" s="12">
        <f>O301*J301</f>
        <v>36</v>
      </c>
      <c r="R301" s="13">
        <f>Q301/12</f>
        <v>3</v>
      </c>
      <c r="S301" s="14">
        <v>0</v>
      </c>
      <c r="T301" s="13">
        <f>R301*2</f>
        <v>6</v>
      </c>
      <c r="U301" s="13">
        <f>S301+T301</f>
        <v>6</v>
      </c>
    </row>
    <row r="302" spans="1:21">
      <c r="D302" s="66"/>
      <c r="E302" s="10" t="s">
        <v>59</v>
      </c>
      <c r="F302" s="118">
        <v>50</v>
      </c>
      <c r="G302" s="615"/>
      <c r="H302" s="256">
        <f>SUM(G301*F302)/100</f>
        <v>0.5</v>
      </c>
      <c r="I302" s="54"/>
      <c r="J302" s="259"/>
      <c r="K302" s="259"/>
      <c r="L302" s="259"/>
      <c r="M302" s="68"/>
      <c r="N302" s="259"/>
      <c r="O302" s="259"/>
      <c r="P302" s="259"/>
      <c r="Q302" s="259"/>
      <c r="R302" s="8"/>
      <c r="S302" s="8"/>
      <c r="T302" s="8"/>
      <c r="U302" s="8"/>
    </row>
    <row r="303" spans="1:21">
      <c r="D303" s="66"/>
      <c r="E303" s="10" t="s">
        <v>58</v>
      </c>
      <c r="F303" s="118">
        <v>50</v>
      </c>
      <c r="G303" s="615"/>
      <c r="H303" s="256">
        <f>SUM(G301*F303)/100</f>
        <v>0.5</v>
      </c>
      <c r="I303" s="54"/>
      <c r="J303" s="259"/>
      <c r="K303" s="259"/>
      <c r="L303" s="259"/>
      <c r="M303" s="68"/>
      <c r="N303" s="259"/>
      <c r="O303" s="259"/>
      <c r="P303" s="259"/>
      <c r="Q303" s="259"/>
      <c r="R303" s="8"/>
      <c r="S303" s="8"/>
      <c r="T303" s="8"/>
      <c r="U303" s="8"/>
    </row>
    <row r="304" spans="1:21">
      <c r="A304" s="16" t="s">
        <v>611</v>
      </c>
      <c r="B304" s="16" t="s">
        <v>610</v>
      </c>
      <c r="C304" s="16" t="s">
        <v>580</v>
      </c>
      <c r="D304" s="66" t="s">
        <v>757</v>
      </c>
      <c r="E304" s="10" t="s">
        <v>758</v>
      </c>
      <c r="F304" s="259"/>
      <c r="G304" s="617">
        <v>1</v>
      </c>
      <c r="H304" s="259"/>
      <c r="I304" s="54" t="s">
        <v>23</v>
      </c>
      <c r="J304" s="259">
        <v>3</v>
      </c>
      <c r="K304" s="259">
        <v>3</v>
      </c>
      <c r="L304" s="259">
        <v>0</v>
      </c>
      <c r="M304" s="68">
        <v>6</v>
      </c>
      <c r="N304" s="259" t="s">
        <v>80</v>
      </c>
      <c r="O304" s="259">
        <v>12</v>
      </c>
      <c r="P304" s="259" t="s">
        <v>87</v>
      </c>
      <c r="Q304" s="12">
        <f>O304*J304</f>
        <v>36</v>
      </c>
      <c r="R304" s="13">
        <f>Q304/12</f>
        <v>3</v>
      </c>
      <c r="S304" s="14">
        <v>0</v>
      </c>
      <c r="T304" s="13">
        <f>R304*2</f>
        <v>6</v>
      </c>
      <c r="U304" s="13">
        <f>S304+T304</f>
        <v>6</v>
      </c>
    </row>
    <row r="305" spans="1:21">
      <c r="D305" s="66"/>
      <c r="E305" s="10" t="s">
        <v>751</v>
      </c>
      <c r="F305" s="118">
        <v>33.33</v>
      </c>
      <c r="G305" s="617"/>
      <c r="H305" s="256">
        <f>SUM(G304*F305)/100</f>
        <v>0.33329999999999999</v>
      </c>
      <c r="I305" s="54"/>
      <c r="J305" s="259"/>
      <c r="K305" s="259"/>
      <c r="L305" s="259"/>
      <c r="M305" s="68"/>
      <c r="N305" s="259"/>
      <c r="O305" s="259"/>
      <c r="P305" s="259"/>
      <c r="Q305" s="259"/>
      <c r="R305" s="8"/>
      <c r="S305" s="8"/>
      <c r="T305" s="8"/>
      <c r="U305" s="8"/>
    </row>
    <row r="306" spans="1:21">
      <c r="D306" s="66"/>
      <c r="E306" s="10" t="s">
        <v>507</v>
      </c>
      <c r="F306" s="118">
        <v>33.33</v>
      </c>
      <c r="G306" s="617"/>
      <c r="H306" s="256">
        <f>SUM(G304*F306)/100</f>
        <v>0.33329999999999999</v>
      </c>
      <c r="I306" s="54"/>
      <c r="J306" s="259"/>
      <c r="K306" s="259"/>
      <c r="L306" s="259"/>
      <c r="M306" s="68"/>
      <c r="N306" s="259"/>
      <c r="O306" s="259"/>
      <c r="P306" s="259"/>
      <c r="Q306" s="259"/>
      <c r="R306" s="8"/>
      <c r="S306" s="8"/>
      <c r="T306" s="8"/>
      <c r="U306" s="8"/>
    </row>
    <row r="307" spans="1:21">
      <c r="D307" s="66"/>
      <c r="E307" s="10" t="s">
        <v>60</v>
      </c>
      <c r="F307" s="118">
        <v>33.33</v>
      </c>
      <c r="G307" s="617"/>
      <c r="H307" s="256">
        <f>SUM(G304*F307)/100</f>
        <v>0.33329999999999999</v>
      </c>
      <c r="I307" s="54"/>
      <c r="J307" s="259"/>
      <c r="K307" s="259"/>
      <c r="L307" s="259"/>
      <c r="M307" s="68"/>
      <c r="N307" s="259"/>
      <c r="O307" s="259"/>
      <c r="P307" s="259"/>
      <c r="Q307" s="259"/>
      <c r="R307" s="8"/>
      <c r="S307" s="8"/>
      <c r="T307" s="8"/>
      <c r="U307" s="8"/>
    </row>
    <row r="308" spans="1:21">
      <c r="A308" s="16" t="s">
        <v>611</v>
      </c>
      <c r="B308" s="16" t="s">
        <v>610</v>
      </c>
      <c r="C308" s="16" t="s">
        <v>580</v>
      </c>
      <c r="D308" s="66" t="s">
        <v>759</v>
      </c>
      <c r="E308" s="10" t="s">
        <v>760</v>
      </c>
      <c r="F308" s="259"/>
      <c r="G308" s="615">
        <v>1</v>
      </c>
      <c r="H308" s="259"/>
      <c r="I308" s="54" t="s">
        <v>23</v>
      </c>
      <c r="J308" s="259">
        <v>3</v>
      </c>
      <c r="K308" s="259">
        <v>3</v>
      </c>
      <c r="L308" s="259">
        <v>0</v>
      </c>
      <c r="M308" s="68">
        <v>6</v>
      </c>
      <c r="N308" s="259" t="s">
        <v>80</v>
      </c>
      <c r="O308" s="259">
        <v>12</v>
      </c>
      <c r="P308" s="259" t="s">
        <v>87</v>
      </c>
      <c r="Q308" s="12">
        <f>O308*J308</f>
        <v>36</v>
      </c>
      <c r="R308" s="13">
        <f>Q308/12</f>
        <v>3</v>
      </c>
      <c r="S308" s="14">
        <v>0</v>
      </c>
      <c r="T308" s="13">
        <f>R308*2</f>
        <v>6</v>
      </c>
      <c r="U308" s="13">
        <f>S308+T308</f>
        <v>6</v>
      </c>
    </row>
    <row r="309" spans="1:21">
      <c r="D309" s="66"/>
      <c r="E309" s="10" t="s">
        <v>60</v>
      </c>
      <c r="F309" s="118">
        <v>50</v>
      </c>
      <c r="G309" s="615"/>
      <c r="H309" s="256">
        <f>SUM(G308*F309)/100</f>
        <v>0.5</v>
      </c>
      <c r="I309" s="54"/>
      <c r="J309" s="259"/>
      <c r="K309" s="259"/>
      <c r="L309" s="259"/>
      <c r="M309" s="68"/>
      <c r="N309" s="259"/>
      <c r="O309" s="259"/>
      <c r="P309" s="259"/>
      <c r="Q309" s="259"/>
      <c r="R309" s="8"/>
      <c r="S309" s="8"/>
      <c r="T309" s="8"/>
      <c r="U309" s="8"/>
    </row>
    <row r="310" spans="1:21">
      <c r="D310" s="66"/>
      <c r="E310" s="10" t="s">
        <v>59</v>
      </c>
      <c r="F310" s="118">
        <v>50</v>
      </c>
      <c r="G310" s="615"/>
      <c r="H310" s="256">
        <f>SUM(G308*F310)/100</f>
        <v>0.5</v>
      </c>
      <c r="I310" s="54"/>
      <c r="J310" s="259"/>
      <c r="K310" s="259"/>
      <c r="L310" s="259"/>
      <c r="M310" s="68"/>
      <c r="N310" s="259"/>
      <c r="O310" s="259"/>
      <c r="P310" s="259"/>
      <c r="Q310" s="259"/>
      <c r="R310" s="8"/>
      <c r="S310" s="8"/>
      <c r="T310" s="8"/>
      <c r="U310" s="8"/>
    </row>
    <row r="311" spans="1:21">
      <c r="A311" s="16" t="s">
        <v>611</v>
      </c>
      <c r="B311" s="16" t="s">
        <v>610</v>
      </c>
      <c r="C311" s="16" t="s">
        <v>580</v>
      </c>
      <c r="D311" s="66" t="s">
        <v>761</v>
      </c>
      <c r="E311" s="10" t="s">
        <v>762</v>
      </c>
      <c r="F311" s="259"/>
      <c r="G311" s="617">
        <v>1</v>
      </c>
      <c r="H311" s="259"/>
      <c r="I311" s="54" t="s">
        <v>23</v>
      </c>
      <c r="J311" s="259">
        <v>3</v>
      </c>
      <c r="K311" s="259">
        <v>3</v>
      </c>
      <c r="L311" s="259">
        <v>0</v>
      </c>
      <c r="M311" s="68">
        <v>6</v>
      </c>
      <c r="N311" s="259" t="s">
        <v>80</v>
      </c>
      <c r="O311" s="259">
        <v>7</v>
      </c>
      <c r="P311" s="259" t="s">
        <v>87</v>
      </c>
      <c r="Q311" s="12">
        <f>O311*J311</f>
        <v>21</v>
      </c>
      <c r="R311" s="13">
        <f>Q311/12</f>
        <v>1.75</v>
      </c>
      <c r="S311" s="14">
        <v>0</v>
      </c>
      <c r="T311" s="13">
        <f>R311*2</f>
        <v>3.5</v>
      </c>
      <c r="U311" s="13">
        <f>S311+T311</f>
        <v>3.5</v>
      </c>
    </row>
    <row r="312" spans="1:21">
      <c r="D312" s="66"/>
      <c r="E312" s="10" t="s">
        <v>99</v>
      </c>
      <c r="F312" s="118">
        <v>16.670000000000002</v>
      </c>
      <c r="G312" s="617"/>
      <c r="H312" s="118">
        <f>SUM(G311*F312)/100</f>
        <v>0.16670000000000001</v>
      </c>
      <c r="I312" s="54"/>
      <c r="J312" s="259"/>
      <c r="K312" s="259"/>
      <c r="L312" s="259"/>
      <c r="M312" s="68"/>
      <c r="N312" s="259"/>
      <c r="O312" s="259"/>
      <c r="P312" s="259"/>
      <c r="Q312" s="259"/>
      <c r="R312" s="8"/>
      <c r="S312" s="8"/>
      <c r="T312" s="8"/>
      <c r="U312" s="8"/>
    </row>
    <row r="313" spans="1:21">
      <c r="D313" s="66"/>
      <c r="E313" s="10" t="s">
        <v>254</v>
      </c>
      <c r="F313" s="118">
        <v>16.670000000000002</v>
      </c>
      <c r="G313" s="617"/>
      <c r="H313" s="118">
        <f>SUM(G311*F313)/100</f>
        <v>0.16670000000000001</v>
      </c>
      <c r="I313" s="54"/>
      <c r="J313" s="259"/>
      <c r="K313" s="259"/>
      <c r="L313" s="259"/>
      <c r="M313" s="68"/>
      <c r="N313" s="259"/>
      <c r="O313" s="259"/>
      <c r="P313" s="259"/>
      <c r="Q313" s="259"/>
      <c r="R313" s="8"/>
      <c r="S313" s="8"/>
      <c r="T313" s="8"/>
      <c r="U313" s="8"/>
    </row>
    <row r="314" spans="1:21">
      <c r="D314" s="66"/>
      <c r="E314" s="10" t="s">
        <v>72</v>
      </c>
      <c r="F314" s="118">
        <v>16.670000000000002</v>
      </c>
      <c r="G314" s="617"/>
      <c r="H314" s="118">
        <f>SUM(G311*F314)/100</f>
        <v>0.16670000000000001</v>
      </c>
      <c r="I314" s="54"/>
      <c r="J314" s="259"/>
      <c r="K314" s="259"/>
      <c r="L314" s="259"/>
      <c r="M314" s="68"/>
      <c r="N314" s="259"/>
      <c r="O314" s="259"/>
      <c r="P314" s="259"/>
      <c r="Q314" s="259"/>
      <c r="R314" s="8"/>
      <c r="S314" s="8"/>
      <c r="T314" s="8"/>
      <c r="U314" s="8"/>
    </row>
    <row r="315" spans="1:21">
      <c r="D315" s="66"/>
      <c r="E315" s="10" t="s">
        <v>198</v>
      </c>
      <c r="F315" s="118">
        <v>16.670000000000002</v>
      </c>
      <c r="G315" s="617"/>
      <c r="H315" s="118">
        <f>SUM(G311*F315)/100</f>
        <v>0.16670000000000001</v>
      </c>
      <c r="I315" s="54"/>
      <c r="J315" s="259"/>
      <c r="K315" s="259"/>
      <c r="L315" s="259"/>
      <c r="M315" s="68"/>
      <c r="N315" s="259"/>
      <c r="O315" s="259"/>
      <c r="P315" s="259"/>
      <c r="Q315" s="259"/>
      <c r="R315" s="8"/>
      <c r="S315" s="8"/>
      <c r="T315" s="8"/>
      <c r="U315" s="8"/>
    </row>
    <row r="316" spans="1:21">
      <c r="D316" s="66"/>
      <c r="E316" s="10" t="s">
        <v>75</v>
      </c>
      <c r="F316" s="118">
        <v>16.670000000000002</v>
      </c>
      <c r="G316" s="617"/>
      <c r="H316" s="118">
        <f>SUM(G311*F316)/100</f>
        <v>0.16670000000000001</v>
      </c>
      <c r="I316" s="54"/>
      <c r="J316" s="259"/>
      <c r="K316" s="259"/>
      <c r="L316" s="259"/>
      <c r="M316" s="68"/>
      <c r="N316" s="259"/>
      <c r="O316" s="259"/>
      <c r="P316" s="259"/>
      <c r="Q316" s="259"/>
      <c r="R316" s="8"/>
      <c r="S316" s="8"/>
      <c r="T316" s="8"/>
      <c r="U316" s="8"/>
    </row>
    <row r="317" spans="1:21">
      <c r="D317" s="66"/>
      <c r="E317" s="10" t="s">
        <v>763</v>
      </c>
      <c r="F317" s="118">
        <v>16.670000000000002</v>
      </c>
      <c r="G317" s="617"/>
      <c r="H317" s="118">
        <f>SUM(G311*F317)/100</f>
        <v>0.16670000000000001</v>
      </c>
      <c r="I317" s="54"/>
      <c r="J317" s="259"/>
      <c r="K317" s="259"/>
      <c r="L317" s="259"/>
      <c r="M317" s="68"/>
      <c r="N317" s="259"/>
      <c r="O317" s="259"/>
      <c r="P317" s="259"/>
      <c r="Q317" s="259"/>
      <c r="R317" s="8"/>
      <c r="S317" s="8"/>
      <c r="T317" s="8"/>
      <c r="U317" s="8"/>
    </row>
    <row r="318" spans="1:21">
      <c r="A318" s="16" t="s">
        <v>611</v>
      </c>
      <c r="B318" s="16" t="s">
        <v>610</v>
      </c>
      <c r="C318" s="16" t="s">
        <v>580</v>
      </c>
      <c r="D318" s="66" t="s">
        <v>764</v>
      </c>
      <c r="E318" s="10" t="s">
        <v>765</v>
      </c>
      <c r="F318" s="259"/>
      <c r="G318" s="617">
        <v>1</v>
      </c>
      <c r="H318" s="259"/>
      <c r="I318" s="54" t="s">
        <v>23</v>
      </c>
      <c r="J318" s="259">
        <v>3</v>
      </c>
      <c r="K318" s="259">
        <v>3</v>
      </c>
      <c r="L318" s="259">
        <v>0</v>
      </c>
      <c r="M318" s="68">
        <v>6</v>
      </c>
      <c r="N318" s="259" t="s">
        <v>80</v>
      </c>
      <c r="O318" s="259">
        <v>7</v>
      </c>
      <c r="P318" s="259" t="s">
        <v>87</v>
      </c>
      <c r="Q318" s="12">
        <f>O318*J318</f>
        <v>21</v>
      </c>
      <c r="R318" s="13">
        <f>Q318/12</f>
        <v>1.75</v>
      </c>
      <c r="S318" s="14">
        <v>0</v>
      </c>
      <c r="T318" s="13">
        <f>R318*2</f>
        <v>3.5</v>
      </c>
      <c r="U318" s="13">
        <f>S318+T318</f>
        <v>3.5</v>
      </c>
    </row>
    <row r="319" spans="1:21">
      <c r="D319" s="66"/>
      <c r="E319" s="10" t="s">
        <v>72</v>
      </c>
      <c r="F319" s="118">
        <v>33.33</v>
      </c>
      <c r="G319" s="617"/>
      <c r="H319" s="256">
        <f>SUM(G318*F319)/100</f>
        <v>0.33329999999999999</v>
      </c>
      <c r="I319" s="54"/>
      <c r="J319" s="259"/>
      <c r="K319" s="259"/>
      <c r="L319" s="259"/>
      <c r="M319" s="68"/>
      <c r="N319" s="259"/>
      <c r="O319" s="259"/>
      <c r="P319" s="259"/>
      <c r="Q319" s="259"/>
      <c r="R319" s="8"/>
      <c r="S319" s="8"/>
      <c r="T319" s="8"/>
      <c r="U319" s="8"/>
    </row>
    <row r="320" spans="1:21">
      <c r="D320" s="66"/>
      <c r="E320" s="10" t="s">
        <v>59</v>
      </c>
      <c r="F320" s="118">
        <v>33.33</v>
      </c>
      <c r="G320" s="617"/>
      <c r="H320" s="256">
        <f>SUM(G318*F320)/100</f>
        <v>0.33329999999999999</v>
      </c>
      <c r="I320" s="54"/>
      <c r="J320" s="259"/>
      <c r="K320" s="259"/>
      <c r="L320" s="259"/>
      <c r="M320" s="68"/>
      <c r="N320" s="259"/>
      <c r="O320" s="259"/>
      <c r="P320" s="259"/>
      <c r="Q320" s="259"/>
      <c r="R320" s="8"/>
      <c r="S320" s="8"/>
      <c r="T320" s="8"/>
      <c r="U320" s="8"/>
    </row>
    <row r="321" spans="1:21">
      <c r="D321" s="66"/>
      <c r="E321" s="10" t="s">
        <v>766</v>
      </c>
      <c r="F321" s="118">
        <v>33.33</v>
      </c>
      <c r="G321" s="617"/>
      <c r="H321" s="256">
        <f>SUM(G318*F321)/100</f>
        <v>0.33329999999999999</v>
      </c>
      <c r="I321" s="54"/>
      <c r="J321" s="259"/>
      <c r="K321" s="259"/>
      <c r="L321" s="259"/>
      <c r="M321" s="68"/>
      <c r="N321" s="259"/>
      <c r="O321" s="259"/>
      <c r="P321" s="259"/>
      <c r="Q321" s="259"/>
      <c r="R321" s="8"/>
      <c r="S321" s="8"/>
      <c r="T321" s="8"/>
      <c r="U321" s="8"/>
    </row>
    <row r="322" spans="1:21">
      <c r="A322" s="16" t="s">
        <v>611</v>
      </c>
      <c r="B322" s="16" t="s">
        <v>610</v>
      </c>
      <c r="C322" s="16" t="s">
        <v>580</v>
      </c>
      <c r="D322" s="66" t="s">
        <v>767</v>
      </c>
      <c r="E322" s="10" t="s">
        <v>768</v>
      </c>
      <c r="F322" s="259"/>
      <c r="G322" s="617">
        <v>1</v>
      </c>
      <c r="H322" s="259"/>
      <c r="I322" s="54" t="s">
        <v>622</v>
      </c>
      <c r="J322" s="259">
        <v>6</v>
      </c>
      <c r="K322" s="259">
        <v>0</v>
      </c>
      <c r="L322" s="259">
        <v>18</v>
      </c>
      <c r="M322" s="68">
        <v>0</v>
      </c>
      <c r="N322" s="259" t="s">
        <v>80</v>
      </c>
      <c r="O322" s="259">
        <v>4</v>
      </c>
      <c r="P322" s="259" t="s">
        <v>87</v>
      </c>
      <c r="Q322" s="12">
        <f>O322*J322</f>
        <v>24</v>
      </c>
      <c r="R322" s="13">
        <f>Q322/12</f>
        <v>2</v>
      </c>
      <c r="S322" s="14">
        <v>0</v>
      </c>
      <c r="T322" s="13">
        <f>R322*2</f>
        <v>4</v>
      </c>
      <c r="U322" s="13">
        <f>S322+T322</f>
        <v>4</v>
      </c>
    </row>
    <row r="323" spans="1:21">
      <c r="D323" s="66"/>
      <c r="E323" s="10" t="s">
        <v>60</v>
      </c>
      <c r="F323" s="118">
        <v>50</v>
      </c>
      <c r="G323" s="617"/>
      <c r="H323" s="256">
        <f>SUM(G322*F323)/100</f>
        <v>0.5</v>
      </c>
      <c r="I323" s="54"/>
      <c r="J323" s="259"/>
      <c r="K323" s="259"/>
      <c r="L323" s="259"/>
      <c r="M323" s="68"/>
      <c r="N323" s="259"/>
      <c r="O323" s="259"/>
      <c r="P323" s="259"/>
      <c r="Q323" s="259"/>
      <c r="R323" s="8"/>
      <c r="S323" s="8"/>
      <c r="T323" s="8"/>
      <c r="U323" s="8"/>
    </row>
    <row r="324" spans="1:21">
      <c r="D324" s="66"/>
      <c r="E324" s="10" t="s">
        <v>58</v>
      </c>
      <c r="F324" s="118">
        <v>50</v>
      </c>
      <c r="G324" s="617"/>
      <c r="H324" s="256">
        <f>SUM(G322*F324)/100</f>
        <v>0.5</v>
      </c>
      <c r="I324" s="54"/>
      <c r="J324" s="259"/>
      <c r="K324" s="259"/>
      <c r="L324" s="259"/>
      <c r="M324" s="68"/>
      <c r="N324" s="259"/>
      <c r="O324" s="259"/>
      <c r="P324" s="259"/>
      <c r="Q324" s="259"/>
      <c r="R324" s="8"/>
      <c r="S324" s="8"/>
      <c r="T324" s="8"/>
      <c r="U324" s="8"/>
    </row>
    <row r="325" spans="1:21">
      <c r="A325" s="16" t="s">
        <v>611</v>
      </c>
      <c r="B325" s="16" t="s">
        <v>610</v>
      </c>
      <c r="C325" s="16" t="s">
        <v>580</v>
      </c>
      <c r="D325" s="66" t="s">
        <v>769</v>
      </c>
      <c r="E325" s="10" t="s">
        <v>770</v>
      </c>
      <c r="F325" s="259"/>
      <c r="G325" s="615">
        <v>1</v>
      </c>
      <c r="H325" s="259"/>
      <c r="I325" s="54" t="s">
        <v>622</v>
      </c>
      <c r="J325" s="259">
        <v>6</v>
      </c>
      <c r="K325" s="259">
        <v>0</v>
      </c>
      <c r="L325" s="259">
        <v>18</v>
      </c>
      <c r="M325" s="68">
        <v>0</v>
      </c>
      <c r="N325" s="259" t="s">
        <v>80</v>
      </c>
      <c r="O325" s="259">
        <v>3</v>
      </c>
      <c r="P325" s="259" t="s">
        <v>87</v>
      </c>
      <c r="Q325" s="12">
        <f>O325*J325</f>
        <v>18</v>
      </c>
      <c r="R325" s="13">
        <f>Q325/12</f>
        <v>1.5</v>
      </c>
      <c r="S325" s="14">
        <v>0</v>
      </c>
      <c r="T325" s="13">
        <f>R325*2</f>
        <v>3</v>
      </c>
      <c r="U325" s="13">
        <f>S325+T325</f>
        <v>3</v>
      </c>
    </row>
    <row r="326" spans="1:21">
      <c r="D326" s="66"/>
      <c r="E326" s="10" t="s">
        <v>60</v>
      </c>
      <c r="F326" s="118">
        <v>50</v>
      </c>
      <c r="G326" s="615"/>
      <c r="H326" s="256">
        <f>SUM(G325*F326)/100</f>
        <v>0.5</v>
      </c>
      <c r="I326" s="54"/>
      <c r="J326" s="259"/>
      <c r="K326" s="259"/>
      <c r="L326" s="259"/>
      <c r="M326" s="68"/>
      <c r="N326" s="259"/>
      <c r="O326" s="259"/>
      <c r="P326" s="259"/>
      <c r="Q326" s="259"/>
      <c r="R326" s="8"/>
      <c r="S326" s="8"/>
      <c r="T326" s="8"/>
      <c r="U326" s="8"/>
    </row>
    <row r="327" spans="1:21">
      <c r="D327" s="66"/>
      <c r="E327" s="10" t="s">
        <v>58</v>
      </c>
      <c r="F327" s="118">
        <v>50</v>
      </c>
      <c r="G327" s="615"/>
      <c r="H327" s="256">
        <f>SUM(G325*F327)/100</f>
        <v>0.5</v>
      </c>
      <c r="I327" s="54"/>
      <c r="J327" s="259"/>
      <c r="K327" s="259"/>
      <c r="L327" s="259"/>
      <c r="M327" s="68"/>
      <c r="N327" s="259"/>
      <c r="O327" s="259"/>
      <c r="P327" s="259"/>
      <c r="Q327" s="259"/>
      <c r="R327" s="8"/>
      <c r="S327" s="8"/>
      <c r="T327" s="8"/>
      <c r="U327" s="8"/>
    </row>
    <row r="328" spans="1:21">
      <c r="A328" s="16" t="s">
        <v>611</v>
      </c>
      <c r="B328" s="16" t="s">
        <v>610</v>
      </c>
      <c r="C328" s="16" t="s">
        <v>580</v>
      </c>
      <c r="D328" s="66" t="s">
        <v>771</v>
      </c>
      <c r="E328" s="10" t="s">
        <v>772</v>
      </c>
      <c r="F328" s="259"/>
      <c r="G328" s="615">
        <v>1</v>
      </c>
      <c r="H328" s="259"/>
      <c r="I328" s="54" t="s">
        <v>622</v>
      </c>
      <c r="J328" s="259">
        <v>6</v>
      </c>
      <c r="K328" s="259">
        <v>0</v>
      </c>
      <c r="L328" s="259">
        <v>18</v>
      </c>
      <c r="M328" s="68">
        <v>0</v>
      </c>
      <c r="N328" s="259" t="s">
        <v>80</v>
      </c>
      <c r="O328" s="259">
        <v>7</v>
      </c>
      <c r="P328" s="259" t="s">
        <v>87</v>
      </c>
      <c r="Q328" s="12">
        <f>O328*J328</f>
        <v>42</v>
      </c>
      <c r="R328" s="13">
        <f>Q328/12</f>
        <v>3.5</v>
      </c>
      <c r="S328" s="14">
        <v>0</v>
      </c>
      <c r="T328" s="13">
        <f>R328*2</f>
        <v>7</v>
      </c>
      <c r="U328" s="13">
        <f>S328+T328</f>
        <v>7</v>
      </c>
    </row>
    <row r="329" spans="1:21">
      <c r="D329" s="66"/>
      <c r="E329" s="10" t="s">
        <v>59</v>
      </c>
      <c r="F329" s="118">
        <v>50</v>
      </c>
      <c r="G329" s="615"/>
      <c r="H329" s="256">
        <f>SUM(G328*F329)/100</f>
        <v>0.5</v>
      </c>
      <c r="I329" s="54"/>
      <c r="J329" s="259"/>
      <c r="K329" s="259"/>
      <c r="L329" s="259"/>
      <c r="M329" s="68"/>
      <c r="N329" s="259"/>
      <c r="O329" s="259"/>
      <c r="P329" s="259"/>
      <c r="Q329" s="259"/>
      <c r="R329" s="8"/>
      <c r="S329" s="8"/>
      <c r="T329" s="8"/>
      <c r="U329" s="8"/>
    </row>
    <row r="330" spans="1:21">
      <c r="D330" s="66"/>
      <c r="E330" s="10" t="s">
        <v>60</v>
      </c>
      <c r="F330" s="118">
        <v>50</v>
      </c>
      <c r="G330" s="615"/>
      <c r="H330" s="256">
        <f>SUM(G328*F330)/100</f>
        <v>0.5</v>
      </c>
      <c r="I330" s="54"/>
      <c r="J330" s="259"/>
      <c r="K330" s="259"/>
      <c r="L330" s="259"/>
      <c r="M330" s="68"/>
      <c r="N330" s="259"/>
      <c r="O330" s="259"/>
      <c r="P330" s="259"/>
      <c r="Q330" s="259"/>
      <c r="R330" s="8"/>
      <c r="S330" s="8"/>
      <c r="T330" s="8"/>
      <c r="U330" s="8"/>
    </row>
    <row r="331" spans="1:21" ht="21" hidden="1" customHeight="1">
      <c r="A331" s="16" t="s">
        <v>611</v>
      </c>
      <c r="B331" s="16" t="s">
        <v>610</v>
      </c>
      <c r="C331" s="16" t="s">
        <v>580</v>
      </c>
      <c r="D331" s="66" t="s">
        <v>655</v>
      </c>
      <c r="E331" s="10" t="s">
        <v>656</v>
      </c>
      <c r="F331" s="54"/>
      <c r="G331" s="54"/>
      <c r="H331" s="54"/>
      <c r="I331" s="54" t="s">
        <v>164</v>
      </c>
      <c r="J331" s="259">
        <v>3</v>
      </c>
      <c r="K331" s="259">
        <v>2</v>
      </c>
      <c r="L331" s="259">
        <v>2</v>
      </c>
      <c r="M331" s="68">
        <v>5</v>
      </c>
      <c r="N331" s="259" t="s">
        <v>80</v>
      </c>
      <c r="O331" s="259">
        <v>2</v>
      </c>
      <c r="P331" s="259" t="s">
        <v>87</v>
      </c>
      <c r="Q331" s="12">
        <f>O331*J331</f>
        <v>6</v>
      </c>
      <c r="R331" s="13">
        <f>Q331/12</f>
        <v>0.5</v>
      </c>
      <c r="S331" s="14">
        <v>0</v>
      </c>
      <c r="T331" s="13">
        <f>R331*2</f>
        <v>1</v>
      </c>
      <c r="U331" s="13">
        <f>S331+T331</f>
        <v>1</v>
      </c>
    </row>
    <row r="332" spans="1:21" ht="21" hidden="1" customHeight="1">
      <c r="D332" s="66"/>
      <c r="E332" s="10" t="s">
        <v>555</v>
      </c>
      <c r="F332" s="57"/>
      <c r="G332" s="57"/>
      <c r="H332" s="57"/>
      <c r="I332" s="54"/>
      <c r="J332" s="259"/>
      <c r="K332" s="259"/>
      <c r="L332" s="259"/>
      <c r="M332" s="68"/>
      <c r="N332" s="259"/>
      <c r="O332" s="259"/>
      <c r="P332" s="259"/>
      <c r="Q332" s="259"/>
      <c r="R332" s="8"/>
      <c r="S332" s="8"/>
      <c r="T332" s="8"/>
      <c r="U332" s="8"/>
    </row>
    <row r="333" spans="1:21" ht="21" hidden="1" customHeight="1">
      <c r="A333" s="16" t="s">
        <v>611</v>
      </c>
      <c r="B333" s="16" t="s">
        <v>610</v>
      </c>
      <c r="C333" s="16" t="s">
        <v>580</v>
      </c>
      <c r="D333" s="66" t="s">
        <v>773</v>
      </c>
      <c r="E333" s="10" t="s">
        <v>774</v>
      </c>
      <c r="F333" s="54"/>
      <c r="G333" s="54"/>
      <c r="H333" s="54"/>
      <c r="I333" s="54" t="s">
        <v>164</v>
      </c>
      <c r="J333" s="259">
        <v>3</v>
      </c>
      <c r="K333" s="259">
        <v>2</v>
      </c>
      <c r="L333" s="259">
        <v>2</v>
      </c>
      <c r="M333" s="68">
        <v>5</v>
      </c>
      <c r="N333" s="259" t="s">
        <v>80</v>
      </c>
      <c r="O333" s="259">
        <v>2</v>
      </c>
      <c r="P333" s="259" t="s">
        <v>87</v>
      </c>
      <c r="Q333" s="12">
        <f>O333*J333</f>
        <v>6</v>
      </c>
      <c r="R333" s="13">
        <f>Q333/12</f>
        <v>0.5</v>
      </c>
      <c r="S333" s="14">
        <v>0</v>
      </c>
      <c r="T333" s="13">
        <f>R333*2</f>
        <v>1</v>
      </c>
      <c r="U333" s="13">
        <f>S333+T333</f>
        <v>1</v>
      </c>
    </row>
    <row r="334" spans="1:21" ht="21" hidden="1" customHeight="1">
      <c r="D334" s="66"/>
      <c r="E334" s="10" t="s">
        <v>775</v>
      </c>
      <c r="F334" s="57"/>
      <c r="G334" s="57"/>
      <c r="H334" s="57"/>
      <c r="I334" s="54"/>
      <c r="J334" s="259"/>
      <c r="K334" s="259"/>
      <c r="L334" s="259"/>
      <c r="M334" s="68"/>
      <c r="N334" s="259"/>
      <c r="O334" s="259"/>
      <c r="P334" s="259"/>
      <c r="Q334" s="259"/>
      <c r="R334" s="8"/>
      <c r="S334" s="8"/>
      <c r="T334" s="8"/>
      <c r="U334" s="8"/>
    </row>
    <row r="335" spans="1:21" ht="21" hidden="1" customHeight="1">
      <c r="A335" s="16" t="s">
        <v>611</v>
      </c>
      <c r="B335" s="16" t="s">
        <v>610</v>
      </c>
      <c r="C335" s="16" t="s">
        <v>580</v>
      </c>
      <c r="D335" s="66" t="s">
        <v>776</v>
      </c>
      <c r="E335" s="10" t="s">
        <v>777</v>
      </c>
      <c r="F335" s="54"/>
      <c r="G335" s="54"/>
      <c r="H335" s="54"/>
      <c r="I335" s="54" t="s">
        <v>164</v>
      </c>
      <c r="J335" s="259">
        <v>3</v>
      </c>
      <c r="K335" s="259">
        <v>2</v>
      </c>
      <c r="L335" s="259">
        <v>2</v>
      </c>
      <c r="M335" s="68">
        <v>5</v>
      </c>
      <c r="N335" s="259" t="s">
        <v>80</v>
      </c>
      <c r="O335" s="259">
        <v>2</v>
      </c>
      <c r="P335" s="259" t="s">
        <v>87</v>
      </c>
      <c r="Q335" s="12">
        <f>O335*J335</f>
        <v>6</v>
      </c>
      <c r="R335" s="13">
        <f>Q335/12</f>
        <v>0.5</v>
      </c>
      <c r="S335" s="14">
        <v>0</v>
      </c>
      <c r="T335" s="13">
        <f>R335*2</f>
        <v>1</v>
      </c>
      <c r="U335" s="13">
        <f>S335+T335</f>
        <v>1</v>
      </c>
    </row>
    <row r="336" spans="1:21" ht="21" hidden="1" customHeight="1">
      <c r="D336" s="66"/>
      <c r="E336" s="10" t="s">
        <v>778</v>
      </c>
      <c r="F336" s="57"/>
      <c r="G336" s="57"/>
      <c r="H336" s="57"/>
      <c r="I336" s="54"/>
      <c r="J336" s="259"/>
      <c r="K336" s="259"/>
      <c r="L336" s="259"/>
      <c r="M336" s="68"/>
      <c r="N336" s="259"/>
      <c r="O336" s="259"/>
      <c r="P336" s="259"/>
      <c r="Q336" s="259"/>
      <c r="R336" s="8"/>
      <c r="S336" s="8"/>
      <c r="T336" s="8"/>
      <c r="U336" s="8"/>
    </row>
    <row r="337" spans="1:21" ht="21" hidden="1" customHeight="1">
      <c r="A337" s="16" t="s">
        <v>611</v>
      </c>
      <c r="B337" s="16" t="s">
        <v>610</v>
      </c>
      <c r="C337" s="16" t="s">
        <v>580</v>
      </c>
      <c r="D337" s="66" t="s">
        <v>727</v>
      </c>
      <c r="E337" s="10" t="s">
        <v>728</v>
      </c>
      <c r="F337" s="54"/>
      <c r="G337" s="54"/>
      <c r="H337" s="54"/>
      <c r="I337" s="54" t="s">
        <v>164</v>
      </c>
      <c r="J337" s="259">
        <v>3</v>
      </c>
      <c r="K337" s="259">
        <v>2</v>
      </c>
      <c r="L337" s="259">
        <v>2</v>
      </c>
      <c r="M337" s="68">
        <v>5</v>
      </c>
      <c r="N337" s="259" t="s">
        <v>80</v>
      </c>
      <c r="O337" s="259">
        <v>1</v>
      </c>
      <c r="P337" s="259" t="s">
        <v>87</v>
      </c>
      <c r="Q337" s="12">
        <f>O337*J337</f>
        <v>3</v>
      </c>
      <c r="R337" s="13">
        <f>Q337/12</f>
        <v>0.25</v>
      </c>
      <c r="S337" s="14">
        <v>0</v>
      </c>
      <c r="T337" s="13">
        <f>R337*2</f>
        <v>0.5</v>
      </c>
      <c r="U337" s="13">
        <f>S337+T337</f>
        <v>0.5</v>
      </c>
    </row>
    <row r="338" spans="1:21" ht="21" hidden="1" customHeight="1">
      <c r="D338" s="66"/>
      <c r="E338" s="10" t="s">
        <v>184</v>
      </c>
      <c r="F338" s="57"/>
      <c r="G338" s="57"/>
      <c r="H338" s="57"/>
      <c r="I338" s="54"/>
      <c r="J338" s="259"/>
      <c r="K338" s="259"/>
      <c r="L338" s="259"/>
      <c r="M338" s="68"/>
      <c r="N338" s="259"/>
      <c r="O338" s="259"/>
      <c r="P338" s="259"/>
      <c r="Q338" s="259"/>
      <c r="R338" s="8"/>
      <c r="S338" s="8"/>
      <c r="T338" s="8"/>
      <c r="U338" s="8"/>
    </row>
    <row r="339" spans="1:21" ht="21" hidden="1" customHeight="1">
      <c r="A339" s="16" t="s">
        <v>611</v>
      </c>
      <c r="B339" s="16" t="s">
        <v>610</v>
      </c>
      <c r="C339" s="16" t="s">
        <v>580</v>
      </c>
      <c r="D339" s="66" t="s">
        <v>729</v>
      </c>
      <c r="E339" s="10" t="s">
        <v>730</v>
      </c>
      <c r="F339" s="54"/>
      <c r="G339" s="54"/>
      <c r="H339" s="54"/>
      <c r="I339" s="54" t="s">
        <v>164</v>
      </c>
      <c r="J339" s="259">
        <v>3</v>
      </c>
      <c r="K339" s="259">
        <v>2</v>
      </c>
      <c r="L339" s="259">
        <v>2</v>
      </c>
      <c r="M339" s="68">
        <v>5</v>
      </c>
      <c r="N339" s="259" t="s">
        <v>80</v>
      </c>
      <c r="O339" s="259">
        <v>1</v>
      </c>
      <c r="P339" s="259" t="s">
        <v>87</v>
      </c>
      <c r="Q339" s="12">
        <f>O339*J339</f>
        <v>3</v>
      </c>
      <c r="R339" s="13">
        <f>Q339/12</f>
        <v>0.25</v>
      </c>
      <c r="S339" s="14">
        <v>0</v>
      </c>
      <c r="T339" s="13">
        <f>R339*2</f>
        <v>0.5</v>
      </c>
      <c r="U339" s="13">
        <f>S339+T339</f>
        <v>0.5</v>
      </c>
    </row>
    <row r="340" spans="1:21" ht="21" hidden="1" customHeight="1">
      <c r="D340" s="66"/>
      <c r="E340" s="10" t="s">
        <v>731</v>
      </c>
      <c r="F340" s="57"/>
      <c r="G340" s="57"/>
      <c r="H340" s="57"/>
      <c r="I340" s="54"/>
      <c r="J340" s="259"/>
      <c r="K340" s="259"/>
      <c r="L340" s="259"/>
      <c r="M340" s="68"/>
      <c r="N340" s="259"/>
      <c r="O340" s="259"/>
      <c r="P340" s="259"/>
      <c r="Q340" s="259"/>
      <c r="R340" s="8"/>
      <c r="S340" s="8"/>
      <c r="T340" s="8"/>
      <c r="U340" s="8"/>
    </row>
    <row r="341" spans="1:21" ht="21" hidden="1" customHeight="1">
      <c r="A341" s="16" t="s">
        <v>611</v>
      </c>
      <c r="B341" s="16" t="s">
        <v>610</v>
      </c>
      <c r="C341" s="16" t="s">
        <v>580</v>
      </c>
      <c r="D341" s="66" t="s">
        <v>732</v>
      </c>
      <c r="E341" s="10" t="s">
        <v>733</v>
      </c>
      <c r="F341" s="54"/>
      <c r="G341" s="54"/>
      <c r="H341" s="54"/>
      <c r="I341" s="54" t="s">
        <v>164</v>
      </c>
      <c r="J341" s="259">
        <v>3</v>
      </c>
      <c r="K341" s="259">
        <v>2</v>
      </c>
      <c r="L341" s="259">
        <v>2</v>
      </c>
      <c r="M341" s="68">
        <v>5</v>
      </c>
      <c r="N341" s="259" t="s">
        <v>80</v>
      </c>
      <c r="O341" s="259">
        <v>2</v>
      </c>
      <c r="P341" s="259" t="s">
        <v>87</v>
      </c>
      <c r="Q341" s="12">
        <f>O341*J341</f>
        <v>6</v>
      </c>
      <c r="R341" s="13">
        <f>Q341/12</f>
        <v>0.5</v>
      </c>
      <c r="S341" s="14">
        <v>0</v>
      </c>
      <c r="T341" s="13">
        <f>R341*2</f>
        <v>1</v>
      </c>
      <c r="U341" s="13">
        <f>S341+T341</f>
        <v>1</v>
      </c>
    </row>
    <row r="342" spans="1:21" ht="21" hidden="1" customHeight="1">
      <c r="D342" s="66"/>
      <c r="E342" s="10" t="s">
        <v>184</v>
      </c>
      <c r="F342" s="57"/>
      <c r="G342" s="57"/>
      <c r="H342" s="57"/>
      <c r="I342" s="54"/>
      <c r="J342" s="259"/>
      <c r="K342" s="259"/>
      <c r="L342" s="259"/>
      <c r="M342" s="68"/>
      <c r="N342" s="259"/>
      <c r="O342" s="259"/>
      <c r="P342" s="259"/>
      <c r="Q342" s="259"/>
      <c r="R342" s="8"/>
      <c r="S342" s="8"/>
      <c r="T342" s="8"/>
      <c r="U342" s="8"/>
    </row>
    <row r="343" spans="1:21" ht="21" hidden="1" customHeight="1">
      <c r="A343" s="16" t="s">
        <v>611</v>
      </c>
      <c r="B343" s="16" t="s">
        <v>610</v>
      </c>
      <c r="C343" s="16" t="s">
        <v>580</v>
      </c>
      <c r="D343" s="66" t="s">
        <v>735</v>
      </c>
      <c r="E343" s="10" t="s">
        <v>736</v>
      </c>
      <c r="F343" s="54"/>
      <c r="G343" s="54"/>
      <c r="H343" s="54"/>
      <c r="I343" s="54" t="s">
        <v>164</v>
      </c>
      <c r="J343" s="259">
        <v>3</v>
      </c>
      <c r="K343" s="259">
        <v>2</v>
      </c>
      <c r="L343" s="259">
        <v>2</v>
      </c>
      <c r="M343" s="68">
        <v>5</v>
      </c>
      <c r="N343" s="259" t="s">
        <v>80</v>
      </c>
      <c r="O343" s="259">
        <v>3</v>
      </c>
      <c r="P343" s="259" t="s">
        <v>87</v>
      </c>
      <c r="Q343" s="12">
        <f>O343*J343</f>
        <v>9</v>
      </c>
      <c r="R343" s="13">
        <f>Q343/12</f>
        <v>0.75</v>
      </c>
      <c r="S343" s="14">
        <v>0</v>
      </c>
      <c r="T343" s="13">
        <f>R343*2</f>
        <v>1.5</v>
      </c>
      <c r="U343" s="13">
        <f>S343+T343</f>
        <v>1.5</v>
      </c>
    </row>
    <row r="344" spans="1:21" ht="21" hidden="1" customHeight="1">
      <c r="D344" s="66"/>
      <c r="E344" s="10" t="s">
        <v>658</v>
      </c>
      <c r="F344" s="57"/>
      <c r="G344" s="57"/>
      <c r="H344" s="57"/>
      <c r="I344" s="54"/>
      <c r="J344" s="259"/>
      <c r="K344" s="259"/>
      <c r="L344" s="259"/>
      <c r="M344" s="68"/>
      <c r="N344" s="259"/>
      <c r="O344" s="259"/>
      <c r="P344" s="259"/>
      <c r="Q344" s="259"/>
      <c r="R344" s="8"/>
      <c r="S344" s="8"/>
      <c r="T344" s="8"/>
      <c r="U344" s="8"/>
    </row>
    <row r="345" spans="1:21" ht="21" hidden="1" customHeight="1">
      <c r="A345" s="16" t="s">
        <v>611</v>
      </c>
      <c r="B345" s="16" t="s">
        <v>610</v>
      </c>
      <c r="C345" s="16" t="s">
        <v>580</v>
      </c>
      <c r="D345" s="66" t="s">
        <v>779</v>
      </c>
      <c r="E345" s="10" t="s">
        <v>780</v>
      </c>
      <c r="F345" s="54"/>
      <c r="G345" s="54"/>
      <c r="H345" s="54"/>
      <c r="I345" s="54" t="s">
        <v>164</v>
      </c>
      <c r="J345" s="259">
        <v>3</v>
      </c>
      <c r="K345" s="259">
        <v>2</v>
      </c>
      <c r="L345" s="259">
        <v>2</v>
      </c>
      <c r="M345" s="68">
        <v>5</v>
      </c>
      <c r="N345" s="259" t="s">
        <v>80</v>
      </c>
      <c r="O345" s="259">
        <v>6</v>
      </c>
      <c r="P345" s="259" t="s">
        <v>87</v>
      </c>
      <c r="Q345" s="12">
        <f>O345*J345</f>
        <v>18</v>
      </c>
      <c r="R345" s="13">
        <f>Q345/12</f>
        <v>1.5</v>
      </c>
      <c r="S345" s="14">
        <v>0</v>
      </c>
      <c r="T345" s="13">
        <f>R345*2</f>
        <v>3</v>
      </c>
      <c r="U345" s="13">
        <f>S345+T345</f>
        <v>3</v>
      </c>
    </row>
    <row r="346" spans="1:21" ht="21" hidden="1" customHeight="1">
      <c r="D346" s="66"/>
      <c r="E346" s="10" t="s">
        <v>738</v>
      </c>
      <c r="F346" s="57"/>
      <c r="G346" s="57"/>
      <c r="H346" s="57"/>
      <c r="I346" s="54"/>
      <c r="J346" s="259"/>
      <c r="K346" s="259"/>
      <c r="L346" s="259"/>
      <c r="M346" s="68"/>
      <c r="N346" s="259"/>
      <c r="O346" s="259"/>
      <c r="P346" s="259"/>
      <c r="Q346" s="259"/>
      <c r="R346" s="8"/>
      <c r="S346" s="8"/>
      <c r="T346" s="8"/>
      <c r="U346" s="8"/>
    </row>
    <row r="347" spans="1:21" ht="21" hidden="1" customHeight="1">
      <c r="A347" s="16" t="s">
        <v>611</v>
      </c>
      <c r="B347" s="16" t="s">
        <v>610</v>
      </c>
      <c r="C347" s="16" t="s">
        <v>580</v>
      </c>
      <c r="D347" s="66" t="s">
        <v>781</v>
      </c>
      <c r="E347" s="10" t="s">
        <v>782</v>
      </c>
      <c r="F347" s="54"/>
      <c r="G347" s="54"/>
      <c r="H347" s="54"/>
      <c r="I347" s="54" t="s">
        <v>164</v>
      </c>
      <c r="J347" s="259">
        <v>3</v>
      </c>
      <c r="K347" s="259">
        <v>2</v>
      </c>
      <c r="L347" s="259">
        <v>2</v>
      </c>
      <c r="M347" s="68">
        <v>5</v>
      </c>
      <c r="N347" s="259" t="s">
        <v>80</v>
      </c>
      <c r="O347" s="259">
        <v>3</v>
      </c>
      <c r="P347" s="259" t="s">
        <v>87</v>
      </c>
      <c r="Q347" s="12">
        <f>O347*J347</f>
        <v>9</v>
      </c>
      <c r="R347" s="13">
        <f>Q347/12</f>
        <v>0.75</v>
      </c>
      <c r="S347" s="14">
        <v>0</v>
      </c>
      <c r="T347" s="13">
        <f>R347*2</f>
        <v>1.5</v>
      </c>
      <c r="U347" s="13">
        <f>S347+T347</f>
        <v>1.5</v>
      </c>
    </row>
    <row r="348" spans="1:21" ht="21" hidden="1" customHeight="1">
      <c r="D348" s="66"/>
      <c r="E348" s="10" t="s">
        <v>555</v>
      </c>
      <c r="F348" s="57"/>
      <c r="G348" s="57"/>
      <c r="H348" s="57"/>
      <c r="I348" s="54"/>
      <c r="J348" s="259"/>
      <c r="K348" s="259"/>
      <c r="L348" s="259"/>
      <c r="M348" s="68"/>
      <c r="N348" s="259"/>
      <c r="O348" s="259"/>
      <c r="P348" s="259"/>
      <c r="Q348" s="259"/>
      <c r="R348" s="8"/>
      <c r="S348" s="8"/>
      <c r="T348" s="8"/>
      <c r="U348" s="8"/>
    </row>
    <row r="349" spans="1:21" ht="21" hidden="1" customHeight="1">
      <c r="A349" s="16" t="s">
        <v>611</v>
      </c>
      <c r="B349" s="16" t="s">
        <v>610</v>
      </c>
      <c r="C349" s="16" t="s">
        <v>580</v>
      </c>
      <c r="D349" s="66" t="s">
        <v>657</v>
      </c>
      <c r="E349" s="10" t="s">
        <v>617</v>
      </c>
      <c r="F349" s="54"/>
      <c r="G349" s="54"/>
      <c r="H349" s="54"/>
      <c r="I349" s="54" t="s">
        <v>294</v>
      </c>
      <c r="J349" s="259">
        <v>1</v>
      </c>
      <c r="K349" s="259">
        <v>0</v>
      </c>
      <c r="L349" s="259">
        <v>2</v>
      </c>
      <c r="M349" s="68">
        <v>1</v>
      </c>
      <c r="N349" s="259" t="s">
        <v>80</v>
      </c>
      <c r="O349" s="259">
        <v>2</v>
      </c>
      <c r="P349" s="259" t="s">
        <v>87</v>
      </c>
      <c r="Q349" s="12">
        <f>O349*J349</f>
        <v>2</v>
      </c>
      <c r="R349" s="13">
        <f>Q349/12</f>
        <v>0.16666666666666666</v>
      </c>
      <c r="S349" s="14">
        <v>0</v>
      </c>
      <c r="T349" s="13">
        <f>R349*2</f>
        <v>0.33333333333333331</v>
      </c>
      <c r="U349" s="13">
        <f>S349+T349</f>
        <v>0.33333333333333331</v>
      </c>
    </row>
    <row r="350" spans="1:21" ht="21" hidden="1" customHeight="1">
      <c r="D350" s="66"/>
      <c r="E350" s="10" t="s">
        <v>658</v>
      </c>
      <c r="F350" s="57"/>
      <c r="G350" s="57"/>
      <c r="H350" s="57"/>
      <c r="I350" s="54"/>
      <c r="J350" s="259"/>
      <c r="K350" s="259"/>
      <c r="L350" s="259"/>
      <c r="M350" s="68"/>
      <c r="N350" s="259"/>
      <c r="O350" s="259"/>
      <c r="P350" s="259"/>
      <c r="Q350" s="259"/>
      <c r="R350" s="8"/>
      <c r="S350" s="8"/>
      <c r="T350" s="8"/>
      <c r="U350" s="8"/>
    </row>
    <row r="351" spans="1:21" ht="21" hidden="1" customHeight="1">
      <c r="A351" s="16" t="s">
        <v>611</v>
      </c>
      <c r="B351" s="16" t="s">
        <v>610</v>
      </c>
      <c r="C351" s="16" t="s">
        <v>580</v>
      </c>
      <c r="D351" s="66" t="s">
        <v>783</v>
      </c>
      <c r="E351" s="10" t="s">
        <v>639</v>
      </c>
      <c r="F351" s="54"/>
      <c r="G351" s="54"/>
      <c r="H351" s="54"/>
      <c r="I351" s="54" t="s">
        <v>294</v>
      </c>
      <c r="J351" s="259">
        <v>1</v>
      </c>
      <c r="K351" s="259">
        <v>0</v>
      </c>
      <c r="L351" s="259">
        <v>2</v>
      </c>
      <c r="M351" s="68">
        <v>1</v>
      </c>
      <c r="N351" s="259" t="s">
        <v>80</v>
      </c>
      <c r="O351" s="259">
        <v>3</v>
      </c>
      <c r="P351" s="259" t="s">
        <v>87</v>
      </c>
      <c r="Q351" s="12">
        <f>O351*J351</f>
        <v>3</v>
      </c>
      <c r="R351" s="13">
        <f>Q351/12</f>
        <v>0.25</v>
      </c>
      <c r="S351" s="14">
        <v>0</v>
      </c>
      <c r="T351" s="13">
        <f>R351*2</f>
        <v>0.5</v>
      </c>
      <c r="U351" s="13">
        <f>S351+T351</f>
        <v>0.5</v>
      </c>
    </row>
    <row r="352" spans="1:21" ht="21" hidden="1" customHeight="1">
      <c r="D352" s="66"/>
      <c r="E352" s="10" t="s">
        <v>784</v>
      </c>
      <c r="F352" s="57"/>
      <c r="G352" s="57"/>
      <c r="H352" s="57"/>
      <c r="I352" s="54"/>
      <c r="J352" s="259"/>
      <c r="K352" s="259"/>
      <c r="L352" s="259"/>
      <c r="M352" s="68"/>
      <c r="N352" s="259"/>
      <c r="O352" s="259"/>
      <c r="P352" s="259"/>
      <c r="Q352" s="259"/>
      <c r="R352" s="8"/>
      <c r="S352" s="8"/>
      <c r="T352" s="8"/>
      <c r="U352" s="8"/>
    </row>
    <row r="353" spans="1:21" ht="21" hidden="1" customHeight="1">
      <c r="A353" s="16" t="s">
        <v>611</v>
      </c>
      <c r="B353" s="16" t="s">
        <v>610</v>
      </c>
      <c r="C353" s="16" t="s">
        <v>580</v>
      </c>
      <c r="D353" s="66" t="s">
        <v>785</v>
      </c>
      <c r="E353" s="10" t="s">
        <v>641</v>
      </c>
      <c r="F353" s="54"/>
      <c r="G353" s="54"/>
      <c r="H353" s="54"/>
      <c r="I353" s="54" t="s">
        <v>294</v>
      </c>
      <c r="J353" s="259">
        <v>1</v>
      </c>
      <c r="K353" s="259">
        <v>0</v>
      </c>
      <c r="L353" s="259">
        <v>2</v>
      </c>
      <c r="M353" s="68">
        <v>1</v>
      </c>
      <c r="N353" s="259" t="s">
        <v>80</v>
      </c>
      <c r="O353" s="259">
        <v>4</v>
      </c>
      <c r="P353" s="259" t="s">
        <v>87</v>
      </c>
      <c r="Q353" s="12">
        <f>O353*J353</f>
        <v>4</v>
      </c>
      <c r="R353" s="13">
        <f>Q353/12</f>
        <v>0.33333333333333331</v>
      </c>
      <c r="S353" s="14">
        <v>0</v>
      </c>
      <c r="T353" s="13">
        <f>R353*2</f>
        <v>0.66666666666666663</v>
      </c>
      <c r="U353" s="13">
        <f>S353+T353</f>
        <v>0.66666666666666663</v>
      </c>
    </row>
    <row r="354" spans="1:21" ht="21" hidden="1" customHeight="1">
      <c r="D354" s="66"/>
      <c r="E354" s="10" t="s">
        <v>184</v>
      </c>
      <c r="F354" s="57"/>
      <c r="G354" s="57"/>
      <c r="H354" s="57"/>
      <c r="I354" s="54"/>
      <c r="J354" s="259"/>
      <c r="K354" s="259"/>
      <c r="L354" s="259"/>
      <c r="M354" s="68"/>
      <c r="N354" s="259"/>
      <c r="O354" s="259"/>
      <c r="P354" s="259"/>
      <c r="Q354" s="259"/>
      <c r="R354" s="8"/>
      <c r="S354" s="8"/>
      <c r="T354" s="8"/>
      <c r="U354" s="8"/>
    </row>
    <row r="355" spans="1:21" ht="21" hidden="1" customHeight="1">
      <c r="A355" s="16" t="s">
        <v>611</v>
      </c>
      <c r="B355" s="16" t="s">
        <v>610</v>
      </c>
      <c r="C355" s="16" t="s">
        <v>580</v>
      </c>
      <c r="D355" s="66" t="s">
        <v>660</v>
      </c>
      <c r="E355" s="10" t="s">
        <v>624</v>
      </c>
      <c r="F355" s="54"/>
      <c r="G355" s="54"/>
      <c r="H355" s="54"/>
      <c r="I355" s="54" t="s">
        <v>622</v>
      </c>
      <c r="J355" s="259">
        <v>6</v>
      </c>
      <c r="K355" s="259">
        <v>0</v>
      </c>
      <c r="L355" s="259">
        <v>18</v>
      </c>
      <c r="M355" s="68">
        <v>0</v>
      </c>
      <c r="N355" s="259" t="s">
        <v>80</v>
      </c>
      <c r="O355" s="259">
        <v>1</v>
      </c>
      <c r="P355" s="259" t="s">
        <v>87</v>
      </c>
      <c r="Q355" s="12">
        <f>O355*J355</f>
        <v>6</v>
      </c>
      <c r="R355" s="13">
        <f>Q355/12</f>
        <v>0.5</v>
      </c>
      <c r="S355" s="14">
        <v>0</v>
      </c>
      <c r="T355" s="13">
        <f>R355*2</f>
        <v>1</v>
      </c>
      <c r="U355" s="13">
        <f>S355+T355</f>
        <v>1</v>
      </c>
    </row>
    <row r="356" spans="1:21" ht="21" hidden="1" customHeight="1">
      <c r="D356" s="66"/>
      <c r="E356" s="10" t="s">
        <v>658</v>
      </c>
      <c r="F356" s="57"/>
      <c r="G356" s="57"/>
      <c r="H356" s="57"/>
      <c r="I356" s="54"/>
      <c r="J356" s="259"/>
      <c r="K356" s="259"/>
      <c r="L356" s="259"/>
      <c r="M356" s="68"/>
      <c r="N356" s="259"/>
      <c r="O356" s="259"/>
      <c r="P356" s="259"/>
      <c r="Q356" s="259"/>
      <c r="R356" s="8"/>
      <c r="S356" s="8"/>
      <c r="T356" s="8"/>
      <c r="U356" s="8"/>
    </row>
    <row r="357" spans="1:21" ht="21" hidden="1" customHeight="1">
      <c r="A357" s="16" t="s">
        <v>611</v>
      </c>
      <c r="B357" s="16" t="s">
        <v>610</v>
      </c>
      <c r="C357" s="16" t="s">
        <v>580</v>
      </c>
      <c r="D357" s="66" t="s">
        <v>786</v>
      </c>
      <c r="E357" s="10" t="s">
        <v>772</v>
      </c>
      <c r="F357" s="54"/>
      <c r="G357" s="54"/>
      <c r="H357" s="54"/>
      <c r="I357" s="54" t="s">
        <v>622</v>
      </c>
      <c r="J357" s="259">
        <v>6</v>
      </c>
      <c r="K357" s="259">
        <v>0</v>
      </c>
      <c r="L357" s="259">
        <v>18</v>
      </c>
      <c r="M357" s="68">
        <v>0</v>
      </c>
      <c r="N357" s="259" t="s">
        <v>80</v>
      </c>
      <c r="O357" s="259">
        <v>3</v>
      </c>
      <c r="P357" s="259" t="s">
        <v>87</v>
      </c>
      <c r="Q357" s="12">
        <f>O357*J357</f>
        <v>18</v>
      </c>
      <c r="R357" s="13">
        <f>Q357/12</f>
        <v>1.5</v>
      </c>
      <c r="S357" s="14">
        <v>0</v>
      </c>
      <c r="T357" s="13">
        <f>R357*2</f>
        <v>3</v>
      </c>
      <c r="U357" s="13">
        <f>S357+T357</f>
        <v>3</v>
      </c>
    </row>
    <row r="358" spans="1:21" ht="21" hidden="1" customHeight="1">
      <c r="D358" s="66"/>
      <c r="E358" s="10" t="s">
        <v>555</v>
      </c>
      <c r="F358" s="57"/>
      <c r="G358" s="57"/>
      <c r="H358" s="57"/>
      <c r="I358" s="54"/>
      <c r="J358" s="259"/>
      <c r="K358" s="259"/>
      <c r="L358" s="259"/>
      <c r="M358" s="68"/>
      <c r="N358" s="259"/>
      <c r="O358" s="259"/>
      <c r="P358" s="259"/>
      <c r="Q358" s="259"/>
      <c r="R358" s="8"/>
      <c r="S358" s="8"/>
      <c r="T358" s="8"/>
      <c r="U358" s="8"/>
    </row>
    <row r="359" spans="1:21" ht="21" hidden="1" customHeight="1">
      <c r="A359" s="16" t="s">
        <v>611</v>
      </c>
      <c r="B359" s="16" t="s">
        <v>610</v>
      </c>
      <c r="C359" s="16" t="s">
        <v>580</v>
      </c>
      <c r="D359" s="66" t="s">
        <v>786</v>
      </c>
      <c r="E359" s="10" t="s">
        <v>772</v>
      </c>
      <c r="F359" s="54"/>
      <c r="G359" s="54"/>
      <c r="H359" s="54"/>
      <c r="I359" s="54" t="s">
        <v>622</v>
      </c>
      <c r="J359" s="259">
        <v>6</v>
      </c>
      <c r="K359" s="259">
        <v>0</v>
      </c>
      <c r="L359" s="259">
        <v>18</v>
      </c>
      <c r="M359" s="68">
        <v>0</v>
      </c>
      <c r="N359" s="259" t="s">
        <v>43</v>
      </c>
      <c r="O359" s="259">
        <v>2</v>
      </c>
      <c r="P359" s="259" t="s">
        <v>87</v>
      </c>
      <c r="Q359" s="12">
        <f>O359*J359</f>
        <v>12</v>
      </c>
      <c r="R359" s="13">
        <f>Q359/12</f>
        <v>1</v>
      </c>
      <c r="S359" s="14">
        <v>0</v>
      </c>
      <c r="T359" s="13">
        <f>R359*2</f>
        <v>2</v>
      </c>
      <c r="U359" s="13">
        <f>S359+T359</f>
        <v>2</v>
      </c>
    </row>
    <row r="360" spans="1:21" ht="21" hidden="1" customHeight="1">
      <c r="D360" s="66"/>
      <c r="E360" s="10" t="s">
        <v>555</v>
      </c>
      <c r="F360" s="57"/>
      <c r="G360" s="57"/>
      <c r="H360" s="57"/>
      <c r="I360" s="54"/>
      <c r="J360" s="259"/>
      <c r="K360" s="259"/>
      <c r="L360" s="259"/>
      <c r="M360" s="68"/>
      <c r="N360" s="259"/>
      <c r="O360" s="259"/>
      <c r="P360" s="259"/>
      <c r="Q360" s="259"/>
      <c r="R360" s="8"/>
      <c r="S360" s="8"/>
      <c r="T360" s="8"/>
      <c r="U360" s="8"/>
    </row>
    <row r="361" spans="1:21" ht="21" hidden="1" customHeight="1">
      <c r="A361" s="16" t="s">
        <v>611</v>
      </c>
      <c r="B361" s="16" t="s">
        <v>610</v>
      </c>
      <c r="C361" s="16" t="s">
        <v>580</v>
      </c>
      <c r="D361" s="66" t="s">
        <v>787</v>
      </c>
      <c r="E361" s="10" t="s">
        <v>624</v>
      </c>
      <c r="F361" s="54"/>
      <c r="G361" s="54"/>
      <c r="H361" s="54"/>
      <c r="I361" s="54" t="s">
        <v>622</v>
      </c>
      <c r="J361" s="259">
        <v>6</v>
      </c>
      <c r="K361" s="259">
        <v>0</v>
      </c>
      <c r="L361" s="259">
        <v>18</v>
      </c>
      <c r="M361" s="68">
        <v>0</v>
      </c>
      <c r="N361" s="259" t="s">
        <v>80</v>
      </c>
      <c r="O361" s="259">
        <v>0</v>
      </c>
      <c r="P361" s="259" t="s">
        <v>87</v>
      </c>
      <c r="Q361" s="12">
        <f>O361*J361</f>
        <v>0</v>
      </c>
      <c r="R361" s="13">
        <f>Q361/12</f>
        <v>0</v>
      </c>
      <c r="S361" s="14">
        <v>0</v>
      </c>
      <c r="T361" s="13">
        <f>R361*2</f>
        <v>0</v>
      </c>
      <c r="U361" s="13">
        <f>S361+T361</f>
        <v>0</v>
      </c>
    </row>
    <row r="362" spans="1:21">
      <c r="A362" s="16" t="s">
        <v>611</v>
      </c>
      <c r="B362" s="16" t="s">
        <v>610</v>
      </c>
      <c r="C362" s="16" t="s">
        <v>580</v>
      </c>
      <c r="D362" s="66" t="s">
        <v>788</v>
      </c>
      <c r="E362" s="10" t="s">
        <v>772</v>
      </c>
      <c r="F362" s="259"/>
      <c r="G362" s="615">
        <v>1</v>
      </c>
      <c r="H362" s="259"/>
      <c r="I362" s="54" t="s">
        <v>622</v>
      </c>
      <c r="J362" s="259">
        <v>6</v>
      </c>
      <c r="K362" s="259">
        <v>0</v>
      </c>
      <c r="L362" s="259">
        <v>18</v>
      </c>
      <c r="M362" s="68">
        <v>0</v>
      </c>
      <c r="N362" s="259" t="s">
        <v>80</v>
      </c>
      <c r="O362" s="259">
        <v>11</v>
      </c>
      <c r="P362" s="259" t="s">
        <v>87</v>
      </c>
      <c r="Q362" s="12">
        <f>O362*J362</f>
        <v>66</v>
      </c>
      <c r="R362" s="13">
        <f>Q362/12</f>
        <v>5.5</v>
      </c>
      <c r="S362" s="14">
        <v>0</v>
      </c>
      <c r="T362" s="13">
        <f>R362*2</f>
        <v>11</v>
      </c>
      <c r="U362" s="13">
        <f>S362+T362</f>
        <v>11</v>
      </c>
    </row>
    <row r="363" spans="1:21">
      <c r="D363" s="66"/>
      <c r="E363" s="10" t="s">
        <v>60</v>
      </c>
      <c r="F363" s="118">
        <v>50</v>
      </c>
      <c r="G363" s="615"/>
      <c r="H363" s="256">
        <f>SUM(G362*F363)/100</f>
        <v>0.5</v>
      </c>
      <c r="I363" s="54"/>
      <c r="J363" s="259"/>
      <c r="K363" s="259"/>
      <c r="L363" s="259"/>
      <c r="M363" s="68"/>
      <c r="N363" s="259"/>
      <c r="O363" s="259"/>
      <c r="P363" s="259"/>
      <c r="Q363" s="259"/>
      <c r="R363" s="8"/>
      <c r="S363" s="8"/>
      <c r="T363" s="8"/>
      <c r="U363" s="8"/>
    </row>
    <row r="364" spans="1:21">
      <c r="D364" s="66"/>
      <c r="E364" s="10" t="s">
        <v>58</v>
      </c>
      <c r="F364" s="118">
        <v>50</v>
      </c>
      <c r="G364" s="615"/>
      <c r="H364" s="256">
        <f>SUM(G362*F364)/100</f>
        <v>0.5</v>
      </c>
      <c r="I364" s="54"/>
      <c r="J364" s="259"/>
      <c r="K364" s="259"/>
      <c r="L364" s="259"/>
      <c r="M364" s="68"/>
      <c r="N364" s="259"/>
      <c r="O364" s="259"/>
      <c r="P364" s="259"/>
      <c r="Q364" s="259"/>
      <c r="R364" s="8"/>
      <c r="S364" s="8"/>
      <c r="T364" s="8"/>
      <c r="U364" s="8"/>
    </row>
    <row r="365" spans="1:21">
      <c r="A365" s="16" t="s">
        <v>611</v>
      </c>
      <c r="B365" s="16" t="s">
        <v>610</v>
      </c>
      <c r="C365" s="16" t="s">
        <v>580</v>
      </c>
      <c r="D365" s="66" t="s">
        <v>789</v>
      </c>
      <c r="E365" s="10" t="s">
        <v>770</v>
      </c>
      <c r="F365" s="259"/>
      <c r="G365" s="615">
        <v>1</v>
      </c>
      <c r="H365" s="259"/>
      <c r="I365" s="54" t="s">
        <v>622</v>
      </c>
      <c r="J365" s="259">
        <v>6</v>
      </c>
      <c r="K365" s="259">
        <v>0</v>
      </c>
      <c r="L365" s="259">
        <v>18</v>
      </c>
      <c r="M365" s="68">
        <v>0</v>
      </c>
      <c r="N365" s="259" t="s">
        <v>80</v>
      </c>
      <c r="O365" s="259">
        <v>4</v>
      </c>
      <c r="P365" s="259" t="s">
        <v>87</v>
      </c>
      <c r="Q365" s="12">
        <f>O365*J365</f>
        <v>24</v>
      </c>
      <c r="R365" s="13">
        <f>Q365/12</f>
        <v>2</v>
      </c>
      <c r="S365" s="14">
        <v>0</v>
      </c>
      <c r="T365" s="13">
        <f>R365*2</f>
        <v>4</v>
      </c>
      <c r="U365" s="13">
        <f>S365+T365</f>
        <v>4</v>
      </c>
    </row>
    <row r="366" spans="1:21">
      <c r="D366" s="66"/>
      <c r="E366" s="10" t="s">
        <v>59</v>
      </c>
      <c r="F366" s="118">
        <v>50</v>
      </c>
      <c r="G366" s="615"/>
      <c r="H366" s="256">
        <f>SUM(G365*F366)/100</f>
        <v>0.5</v>
      </c>
      <c r="I366" s="54"/>
      <c r="J366" s="259"/>
      <c r="K366" s="259"/>
      <c r="L366" s="259"/>
      <c r="M366" s="68"/>
      <c r="N366" s="259"/>
      <c r="O366" s="259"/>
      <c r="P366" s="259"/>
      <c r="Q366" s="259"/>
      <c r="R366" s="8"/>
      <c r="S366" s="8"/>
      <c r="T366" s="8"/>
      <c r="U366" s="8"/>
    </row>
    <row r="367" spans="1:21">
      <c r="D367" s="66"/>
      <c r="E367" s="10" t="s">
        <v>60</v>
      </c>
      <c r="F367" s="118">
        <v>50</v>
      </c>
      <c r="G367" s="615"/>
      <c r="H367" s="256">
        <f>SUM(G365*F367)/100</f>
        <v>0.5</v>
      </c>
      <c r="I367" s="54"/>
      <c r="J367" s="259"/>
      <c r="K367" s="259"/>
      <c r="L367" s="259"/>
      <c r="M367" s="68"/>
      <c r="N367" s="259"/>
      <c r="O367" s="259"/>
      <c r="P367" s="259"/>
      <c r="Q367" s="259"/>
      <c r="R367" s="8"/>
      <c r="S367" s="8"/>
      <c r="T367" s="8"/>
      <c r="U367" s="8"/>
    </row>
    <row r="368" spans="1:21" ht="21" hidden="1" customHeight="1">
      <c r="A368" s="16" t="s">
        <v>611</v>
      </c>
      <c r="B368" s="16" t="s">
        <v>610</v>
      </c>
      <c r="C368" s="16" t="s">
        <v>580</v>
      </c>
      <c r="D368" s="66" t="s">
        <v>683</v>
      </c>
      <c r="E368" s="21" t="s">
        <v>684</v>
      </c>
      <c r="F368" s="54"/>
      <c r="G368" s="54"/>
      <c r="H368" s="54"/>
      <c r="I368" s="54" t="s">
        <v>83</v>
      </c>
      <c r="J368" s="259">
        <v>3</v>
      </c>
      <c r="K368" s="259">
        <v>2</v>
      </c>
      <c r="L368" s="259">
        <v>3</v>
      </c>
      <c r="M368" s="68">
        <v>5</v>
      </c>
      <c r="N368" s="259" t="s">
        <v>43</v>
      </c>
      <c r="O368" s="259">
        <v>2</v>
      </c>
      <c r="P368" s="259" t="s">
        <v>87</v>
      </c>
      <c r="Q368" s="12">
        <f>O368*J368</f>
        <v>6</v>
      </c>
      <c r="R368" s="13">
        <f>Q368/12</f>
        <v>0.5</v>
      </c>
      <c r="S368" s="14">
        <v>0</v>
      </c>
      <c r="T368" s="13">
        <f>R368*2</f>
        <v>1</v>
      </c>
      <c r="U368" s="13">
        <f>S368+T368</f>
        <v>1</v>
      </c>
    </row>
    <row r="369" spans="1:21" ht="21" hidden="1" customHeight="1">
      <c r="D369" s="66"/>
      <c r="E369" s="21" t="s">
        <v>170</v>
      </c>
      <c r="F369" s="57"/>
      <c r="G369" s="57"/>
      <c r="H369" s="57"/>
      <c r="I369" s="54"/>
      <c r="J369" s="259"/>
      <c r="K369" s="259"/>
      <c r="L369" s="259"/>
      <c r="M369" s="68"/>
      <c r="N369" s="259"/>
      <c r="O369" s="259"/>
      <c r="P369" s="259"/>
      <c r="Q369" s="259"/>
      <c r="R369" s="8"/>
      <c r="S369" s="8"/>
      <c r="T369" s="8"/>
      <c r="U369" s="8"/>
    </row>
    <row r="370" spans="1:21" ht="21" hidden="1" customHeight="1">
      <c r="D370" s="66"/>
      <c r="E370" s="21" t="s">
        <v>374</v>
      </c>
      <c r="F370" s="57"/>
      <c r="G370" s="57"/>
      <c r="H370" s="57"/>
      <c r="I370" s="54"/>
      <c r="J370" s="259"/>
      <c r="K370" s="259"/>
      <c r="L370" s="259"/>
      <c r="M370" s="68"/>
      <c r="N370" s="259"/>
      <c r="O370" s="259"/>
      <c r="P370" s="259"/>
      <c r="Q370" s="259"/>
      <c r="R370" s="8"/>
      <c r="S370" s="8"/>
      <c r="T370" s="8"/>
      <c r="U370" s="8"/>
    </row>
    <row r="371" spans="1:21" ht="21" hidden="1" customHeight="1">
      <c r="A371" s="16" t="s">
        <v>611</v>
      </c>
      <c r="B371" s="16" t="s">
        <v>610</v>
      </c>
      <c r="C371" s="16" t="s">
        <v>580</v>
      </c>
      <c r="D371" s="66" t="s">
        <v>686</v>
      </c>
      <c r="E371" s="21" t="s">
        <v>639</v>
      </c>
      <c r="F371" s="54"/>
      <c r="G371" s="54"/>
      <c r="H371" s="54"/>
      <c r="I371" s="54" t="s">
        <v>294</v>
      </c>
      <c r="J371" s="259">
        <v>1</v>
      </c>
      <c r="K371" s="259">
        <v>0</v>
      </c>
      <c r="L371" s="259">
        <v>2</v>
      </c>
      <c r="M371" s="68">
        <v>1</v>
      </c>
      <c r="N371" s="259" t="s">
        <v>43</v>
      </c>
      <c r="O371" s="259">
        <v>2</v>
      </c>
      <c r="P371" s="259" t="s">
        <v>87</v>
      </c>
      <c r="Q371" s="12">
        <f>O371*J371</f>
        <v>2</v>
      </c>
      <c r="R371" s="13">
        <f>Q371/12</f>
        <v>0.16666666666666666</v>
      </c>
      <c r="S371" s="14">
        <v>0</v>
      </c>
      <c r="T371" s="13">
        <f>R371*2</f>
        <v>0.33333333333333331</v>
      </c>
      <c r="U371" s="13">
        <f>S371+T371</f>
        <v>0.33333333333333331</v>
      </c>
    </row>
    <row r="372" spans="1:21" ht="21" hidden="1" customHeight="1">
      <c r="D372" s="66"/>
      <c r="E372" s="21" t="s">
        <v>153</v>
      </c>
      <c r="F372" s="57"/>
      <c r="G372" s="57"/>
      <c r="H372" s="57"/>
      <c r="I372" s="54"/>
      <c r="J372" s="259"/>
      <c r="K372" s="259"/>
      <c r="L372" s="259"/>
      <c r="M372" s="68"/>
      <c r="N372" s="259"/>
      <c r="O372" s="259"/>
      <c r="P372" s="259"/>
      <c r="Q372" s="259"/>
      <c r="R372" s="8"/>
      <c r="S372" s="8"/>
      <c r="T372" s="8"/>
      <c r="U372" s="8"/>
    </row>
    <row r="373" spans="1:21" ht="21" hidden="1" customHeight="1">
      <c r="D373" s="66"/>
      <c r="E373" s="21" t="s">
        <v>161</v>
      </c>
      <c r="F373" s="57"/>
      <c r="G373" s="57"/>
      <c r="H373" s="57"/>
      <c r="I373" s="54"/>
      <c r="J373" s="259"/>
      <c r="K373" s="259"/>
      <c r="L373" s="259"/>
      <c r="M373" s="68"/>
      <c r="N373" s="259"/>
      <c r="O373" s="259"/>
      <c r="P373" s="259"/>
      <c r="Q373" s="259"/>
      <c r="R373" s="8"/>
      <c r="S373" s="8"/>
      <c r="T373" s="8"/>
      <c r="U373" s="8"/>
    </row>
    <row r="374" spans="1:21" ht="21" hidden="1" customHeight="1">
      <c r="A374" s="16" t="s">
        <v>611</v>
      </c>
      <c r="B374" s="16" t="s">
        <v>610</v>
      </c>
      <c r="C374" s="16" t="s">
        <v>580</v>
      </c>
      <c r="D374" s="66" t="s">
        <v>687</v>
      </c>
      <c r="E374" s="21" t="s">
        <v>688</v>
      </c>
      <c r="F374" s="54"/>
      <c r="G374" s="54"/>
      <c r="H374" s="54"/>
      <c r="I374" s="54" t="s">
        <v>83</v>
      </c>
      <c r="J374" s="259">
        <v>3</v>
      </c>
      <c r="K374" s="259">
        <v>2</v>
      </c>
      <c r="L374" s="259">
        <v>3</v>
      </c>
      <c r="M374" s="68">
        <v>5</v>
      </c>
      <c r="N374" s="259" t="s">
        <v>43</v>
      </c>
      <c r="O374" s="259">
        <v>2</v>
      </c>
      <c r="P374" s="259" t="s">
        <v>87</v>
      </c>
      <c r="Q374" s="12">
        <f>O374*J374</f>
        <v>6</v>
      </c>
      <c r="R374" s="13">
        <f>Q374/12</f>
        <v>0.5</v>
      </c>
      <c r="S374" s="14">
        <v>0</v>
      </c>
      <c r="T374" s="13">
        <f>R374*2</f>
        <v>1</v>
      </c>
      <c r="U374" s="13">
        <f>S374+T374</f>
        <v>1</v>
      </c>
    </row>
    <row r="375" spans="1:21" ht="21" hidden="1" customHeight="1">
      <c r="D375" s="66"/>
      <c r="E375" s="21" t="s">
        <v>160</v>
      </c>
      <c r="F375" s="57"/>
      <c r="G375" s="57"/>
      <c r="H375" s="57"/>
      <c r="I375" s="54"/>
      <c r="J375" s="259"/>
      <c r="K375" s="259"/>
      <c r="L375" s="259"/>
      <c r="M375" s="68"/>
      <c r="N375" s="259"/>
      <c r="O375" s="259"/>
      <c r="P375" s="259"/>
      <c r="Q375" s="259"/>
      <c r="R375" s="8"/>
      <c r="S375" s="8"/>
      <c r="T375" s="8"/>
      <c r="U375" s="8"/>
    </row>
    <row r="376" spans="1:21" ht="21" hidden="1" customHeight="1">
      <c r="D376" s="66"/>
      <c r="E376" s="21" t="s">
        <v>161</v>
      </c>
      <c r="F376" s="57"/>
      <c r="G376" s="57"/>
      <c r="H376" s="57"/>
      <c r="I376" s="54"/>
      <c r="J376" s="259"/>
      <c r="K376" s="259"/>
      <c r="L376" s="259"/>
      <c r="M376" s="68"/>
      <c r="N376" s="259"/>
      <c r="O376" s="259"/>
      <c r="P376" s="259"/>
      <c r="Q376" s="259"/>
      <c r="R376" s="8"/>
      <c r="S376" s="8"/>
      <c r="T376" s="8"/>
      <c r="U376" s="8"/>
    </row>
    <row r="377" spans="1:21" ht="21" hidden="1" customHeight="1">
      <c r="A377" s="16" t="s">
        <v>611</v>
      </c>
      <c r="B377" s="16" t="s">
        <v>610</v>
      </c>
      <c r="C377" s="16" t="s">
        <v>580</v>
      </c>
      <c r="D377" s="66" t="s">
        <v>689</v>
      </c>
      <c r="E377" s="21" t="s">
        <v>690</v>
      </c>
      <c r="F377" s="54"/>
      <c r="G377" s="54"/>
      <c r="H377" s="54"/>
      <c r="I377" s="54" t="s">
        <v>23</v>
      </c>
      <c r="J377" s="259">
        <v>3</v>
      </c>
      <c r="K377" s="259">
        <v>3</v>
      </c>
      <c r="L377" s="259">
        <v>0</v>
      </c>
      <c r="M377" s="68">
        <v>6</v>
      </c>
      <c r="N377" s="259" t="s">
        <v>43</v>
      </c>
      <c r="O377" s="259">
        <v>2</v>
      </c>
      <c r="P377" s="259" t="s">
        <v>87</v>
      </c>
      <c r="Q377" s="12">
        <f>O377*J377</f>
        <v>6</v>
      </c>
      <c r="R377" s="13">
        <f>Q377/12</f>
        <v>0.5</v>
      </c>
      <c r="S377" s="14">
        <v>0</v>
      </c>
      <c r="T377" s="13">
        <f>R377*2</f>
        <v>1</v>
      </c>
      <c r="U377" s="13">
        <f>S377+T377</f>
        <v>1</v>
      </c>
    </row>
    <row r="378" spans="1:21" ht="21" hidden="1" customHeight="1">
      <c r="D378" s="66"/>
      <c r="E378" s="21" t="s">
        <v>170</v>
      </c>
      <c r="F378" s="57"/>
      <c r="G378" s="57"/>
      <c r="H378" s="57"/>
      <c r="I378" s="54"/>
      <c r="J378" s="259"/>
      <c r="K378" s="259"/>
      <c r="L378" s="259"/>
      <c r="M378" s="68"/>
      <c r="N378" s="259"/>
      <c r="O378" s="259"/>
      <c r="P378" s="259"/>
      <c r="Q378" s="259"/>
      <c r="R378" s="8"/>
      <c r="S378" s="8"/>
      <c r="T378" s="8"/>
      <c r="U378" s="8"/>
    </row>
    <row r="379" spans="1:21" ht="21" hidden="1" customHeight="1">
      <c r="A379" s="16" t="s">
        <v>611</v>
      </c>
      <c r="B379" s="16" t="s">
        <v>610</v>
      </c>
      <c r="C379" s="16" t="s">
        <v>580</v>
      </c>
      <c r="D379" s="66" t="s">
        <v>691</v>
      </c>
      <c r="E379" s="21" t="s">
        <v>621</v>
      </c>
      <c r="F379" s="54"/>
      <c r="G379" s="54"/>
      <c r="H379" s="54"/>
      <c r="I379" s="54" t="s">
        <v>622</v>
      </c>
      <c r="J379" s="259">
        <v>6</v>
      </c>
      <c r="K379" s="259">
        <v>0</v>
      </c>
      <c r="L379" s="259">
        <v>18</v>
      </c>
      <c r="M379" s="68">
        <v>0</v>
      </c>
      <c r="N379" s="259" t="s">
        <v>43</v>
      </c>
      <c r="O379" s="259">
        <v>2</v>
      </c>
      <c r="P379" s="259" t="s">
        <v>87</v>
      </c>
      <c r="Q379" s="12">
        <f>O379*J379</f>
        <v>12</v>
      </c>
      <c r="R379" s="13">
        <f>Q379/12</f>
        <v>1</v>
      </c>
      <c r="S379" s="14">
        <v>0</v>
      </c>
      <c r="T379" s="13">
        <f>R379*2</f>
        <v>2</v>
      </c>
      <c r="U379" s="13">
        <f>S379+T379</f>
        <v>2</v>
      </c>
    </row>
    <row r="380" spans="1:21" ht="21" hidden="1" customHeight="1">
      <c r="D380" s="66"/>
      <c r="E380" s="21" t="s">
        <v>167</v>
      </c>
      <c r="F380" s="57"/>
      <c r="G380" s="57"/>
      <c r="H380" s="57"/>
      <c r="I380" s="54"/>
      <c r="J380" s="259"/>
      <c r="K380" s="259"/>
      <c r="L380" s="259"/>
      <c r="M380" s="68"/>
      <c r="N380" s="259"/>
      <c r="O380" s="259"/>
      <c r="P380" s="259"/>
      <c r="Q380" s="259"/>
      <c r="R380" s="8"/>
      <c r="S380" s="8"/>
      <c r="T380" s="8"/>
      <c r="U380" s="8"/>
    </row>
    <row r="381" spans="1:21" hidden="1">
      <c r="A381" s="16" t="s">
        <v>611</v>
      </c>
      <c r="B381" s="16" t="s">
        <v>610</v>
      </c>
      <c r="C381" s="16" t="s">
        <v>580</v>
      </c>
      <c r="D381" s="66" t="s">
        <v>692</v>
      </c>
      <c r="E381" s="21" t="s">
        <v>624</v>
      </c>
      <c r="F381" s="54"/>
      <c r="G381" s="54"/>
      <c r="H381" s="54"/>
      <c r="I381" s="54" t="s">
        <v>622</v>
      </c>
      <c r="J381" s="259">
        <v>6</v>
      </c>
      <c r="K381" s="259">
        <v>0</v>
      </c>
      <c r="L381" s="259">
        <v>18</v>
      </c>
      <c r="M381" s="68">
        <v>0</v>
      </c>
      <c r="N381" s="259" t="s">
        <v>43</v>
      </c>
      <c r="O381" s="259">
        <v>1</v>
      </c>
      <c r="P381" s="259" t="s">
        <v>87</v>
      </c>
      <c r="Q381" s="12">
        <f>O381*J381</f>
        <v>6</v>
      </c>
      <c r="R381" s="13">
        <f>Q381/12</f>
        <v>0.5</v>
      </c>
      <c r="S381" s="14">
        <v>0</v>
      </c>
      <c r="T381" s="13">
        <f>R381*2</f>
        <v>1</v>
      </c>
      <c r="U381" s="13">
        <f>S381+T381</f>
        <v>1</v>
      </c>
    </row>
    <row r="382" spans="1:21" hidden="1">
      <c r="D382" s="66"/>
      <c r="E382" s="21" t="s">
        <v>167</v>
      </c>
      <c r="F382" s="57"/>
      <c r="G382" s="57"/>
      <c r="H382" s="57"/>
      <c r="I382" s="54"/>
      <c r="J382" s="259"/>
      <c r="K382" s="259"/>
      <c r="L382" s="259"/>
      <c r="M382" s="68"/>
      <c r="N382" s="259"/>
      <c r="O382" s="259"/>
      <c r="P382" s="259"/>
      <c r="Q382" s="259"/>
      <c r="R382" s="8"/>
      <c r="S382" s="8"/>
      <c r="T382" s="8"/>
      <c r="U382" s="8"/>
    </row>
    <row r="383" spans="1:21" hidden="1">
      <c r="A383" s="16" t="s">
        <v>611</v>
      </c>
      <c r="B383" s="16" t="s">
        <v>610</v>
      </c>
      <c r="C383" s="16" t="s">
        <v>581</v>
      </c>
      <c r="D383" s="56" t="s">
        <v>790</v>
      </c>
      <c r="E383" s="21" t="s">
        <v>791</v>
      </c>
      <c r="F383" s="54"/>
      <c r="G383" s="54"/>
      <c r="H383" s="54"/>
      <c r="I383" s="54" t="s">
        <v>164</v>
      </c>
      <c r="J383" s="259">
        <v>3</v>
      </c>
      <c r="K383" s="259">
        <v>2</v>
      </c>
      <c r="L383" s="259">
        <v>2</v>
      </c>
      <c r="M383" s="259">
        <v>5</v>
      </c>
      <c r="N383" s="259" t="s">
        <v>80</v>
      </c>
      <c r="O383" s="259">
        <v>1</v>
      </c>
      <c r="P383" s="259" t="s">
        <v>87</v>
      </c>
      <c r="Q383" s="12">
        <f>O383*J383</f>
        <v>3</v>
      </c>
      <c r="R383" s="13">
        <f>Q383/12</f>
        <v>0.25</v>
      </c>
      <c r="S383" s="14">
        <v>0</v>
      </c>
      <c r="T383" s="13">
        <f>R383*2</f>
        <v>0.5</v>
      </c>
      <c r="U383" s="13">
        <f>S383+T383</f>
        <v>0.5</v>
      </c>
    </row>
    <row r="384" spans="1:21" hidden="1">
      <c r="D384" s="56"/>
      <c r="E384" s="21" t="s">
        <v>160</v>
      </c>
      <c r="F384" s="57"/>
      <c r="G384" s="57"/>
      <c r="H384" s="57"/>
      <c r="I384" s="54"/>
      <c r="J384" s="259"/>
      <c r="K384" s="259"/>
      <c r="L384" s="259"/>
      <c r="M384" s="259"/>
      <c r="N384" s="259"/>
      <c r="O384" s="259"/>
      <c r="P384" s="259"/>
      <c r="Q384" s="259"/>
      <c r="R384" s="8"/>
      <c r="S384" s="8"/>
      <c r="T384" s="8"/>
      <c r="U384" s="8"/>
    </row>
    <row r="385" spans="1:21" hidden="1">
      <c r="D385" s="56"/>
      <c r="E385" s="21" t="s">
        <v>170</v>
      </c>
      <c r="F385" s="57"/>
      <c r="G385" s="57"/>
      <c r="H385" s="57"/>
      <c r="I385" s="54"/>
      <c r="J385" s="259"/>
      <c r="K385" s="259"/>
      <c r="L385" s="259"/>
      <c r="M385" s="259"/>
      <c r="N385" s="259"/>
      <c r="O385" s="259"/>
      <c r="P385" s="259"/>
      <c r="Q385" s="259"/>
      <c r="R385" s="8"/>
      <c r="S385" s="8"/>
      <c r="T385" s="8"/>
      <c r="U385" s="8"/>
    </row>
    <row r="386" spans="1:21" hidden="1">
      <c r="D386" s="56"/>
      <c r="E386" s="21" t="s">
        <v>154</v>
      </c>
      <c r="F386" s="57"/>
      <c r="G386" s="57"/>
      <c r="H386" s="57"/>
      <c r="I386" s="54"/>
      <c r="J386" s="259"/>
      <c r="K386" s="259"/>
      <c r="L386" s="259"/>
      <c r="M386" s="259"/>
      <c r="N386" s="259"/>
      <c r="O386" s="259"/>
      <c r="P386" s="259"/>
      <c r="Q386" s="259"/>
      <c r="R386" s="8"/>
      <c r="S386" s="8"/>
      <c r="T386" s="8"/>
      <c r="U386" s="8"/>
    </row>
    <row r="387" spans="1:21" hidden="1">
      <c r="D387" s="56"/>
      <c r="E387" s="21" t="s">
        <v>167</v>
      </c>
      <c r="F387" s="57"/>
      <c r="G387" s="57"/>
      <c r="H387" s="57"/>
      <c r="I387" s="54"/>
      <c r="J387" s="259"/>
      <c r="K387" s="259"/>
      <c r="L387" s="259"/>
      <c r="M387" s="259"/>
      <c r="N387" s="259"/>
      <c r="O387" s="259"/>
      <c r="P387" s="259"/>
      <c r="Q387" s="259"/>
      <c r="R387" s="8"/>
      <c r="S387" s="8"/>
      <c r="T387" s="8"/>
      <c r="U387" s="8"/>
    </row>
    <row r="388" spans="1:21" hidden="1">
      <c r="D388" s="56"/>
      <c r="E388" s="21" t="s">
        <v>374</v>
      </c>
      <c r="F388" s="57"/>
      <c r="G388" s="57"/>
      <c r="H388" s="57"/>
      <c r="I388" s="54"/>
      <c r="J388" s="259"/>
      <c r="K388" s="259"/>
      <c r="L388" s="259"/>
      <c r="M388" s="259"/>
      <c r="N388" s="259"/>
      <c r="O388" s="259"/>
      <c r="P388" s="259"/>
      <c r="Q388" s="259"/>
      <c r="R388" s="8"/>
      <c r="S388" s="8"/>
      <c r="T388" s="8"/>
      <c r="U388" s="8"/>
    </row>
    <row r="389" spans="1:21" hidden="1">
      <c r="A389" s="16" t="s">
        <v>611</v>
      </c>
      <c r="B389" s="16" t="s">
        <v>610</v>
      </c>
      <c r="C389" s="16" t="s">
        <v>581</v>
      </c>
      <c r="D389" s="56" t="s">
        <v>792</v>
      </c>
      <c r="E389" s="21" t="s">
        <v>793</v>
      </c>
      <c r="F389" s="54"/>
      <c r="G389" s="54"/>
      <c r="H389" s="54"/>
      <c r="I389" s="54" t="s">
        <v>23</v>
      </c>
      <c r="J389" s="259">
        <v>3</v>
      </c>
      <c r="K389" s="259">
        <v>3</v>
      </c>
      <c r="L389" s="259">
        <v>0</v>
      </c>
      <c r="M389" s="259">
        <v>6</v>
      </c>
      <c r="N389" s="259" t="s">
        <v>80</v>
      </c>
      <c r="O389" s="259">
        <v>1</v>
      </c>
      <c r="P389" s="259" t="s">
        <v>87</v>
      </c>
      <c r="Q389" s="12">
        <f>O389*J389</f>
        <v>3</v>
      </c>
      <c r="R389" s="13">
        <f>Q389/12</f>
        <v>0.25</v>
      </c>
      <c r="S389" s="14">
        <v>0</v>
      </c>
      <c r="T389" s="13">
        <f>R389*2</f>
        <v>0.5</v>
      </c>
      <c r="U389" s="13">
        <f>S389+T389</f>
        <v>0.5</v>
      </c>
    </row>
    <row r="390" spans="1:21" hidden="1">
      <c r="D390" s="56"/>
      <c r="E390" s="21" t="s">
        <v>167</v>
      </c>
      <c r="F390" s="57"/>
      <c r="G390" s="57"/>
      <c r="H390" s="57"/>
      <c r="I390" s="54"/>
      <c r="J390" s="259"/>
      <c r="K390" s="259"/>
      <c r="L390" s="259"/>
      <c r="M390" s="259"/>
      <c r="N390" s="259"/>
      <c r="O390" s="259"/>
      <c r="P390" s="259"/>
      <c r="Q390" s="259"/>
      <c r="R390" s="8"/>
      <c r="S390" s="8"/>
      <c r="T390" s="8"/>
      <c r="U390" s="8"/>
    </row>
    <row r="391" spans="1:21" hidden="1">
      <c r="A391" s="16" t="s">
        <v>611</v>
      </c>
      <c r="B391" s="16" t="s">
        <v>610</v>
      </c>
      <c r="C391" s="16" t="s">
        <v>581</v>
      </c>
      <c r="D391" s="56" t="s">
        <v>794</v>
      </c>
      <c r="E391" s="21" t="s">
        <v>795</v>
      </c>
      <c r="F391" s="54"/>
      <c r="G391" s="54"/>
      <c r="H391" s="54"/>
      <c r="I391" s="54" t="s">
        <v>164</v>
      </c>
      <c r="J391" s="259">
        <v>3</v>
      </c>
      <c r="K391" s="259">
        <v>2</v>
      </c>
      <c r="L391" s="259">
        <v>2</v>
      </c>
      <c r="M391" s="259">
        <v>5</v>
      </c>
      <c r="N391" s="259" t="s">
        <v>80</v>
      </c>
      <c r="O391" s="259">
        <v>1</v>
      </c>
      <c r="P391" s="259" t="s">
        <v>87</v>
      </c>
      <c r="Q391" s="12">
        <f>O391*J391</f>
        <v>3</v>
      </c>
      <c r="R391" s="13">
        <f>Q391/12</f>
        <v>0.25</v>
      </c>
      <c r="S391" s="14">
        <v>0</v>
      </c>
      <c r="T391" s="13">
        <f>R391*2</f>
        <v>0.5</v>
      </c>
      <c r="U391" s="13">
        <f>S391+T391</f>
        <v>0.5</v>
      </c>
    </row>
    <row r="392" spans="1:21" hidden="1">
      <c r="D392" s="56"/>
      <c r="E392" s="21" t="s">
        <v>154</v>
      </c>
      <c r="F392" s="57"/>
      <c r="G392" s="57"/>
      <c r="H392" s="57"/>
      <c r="I392" s="54"/>
      <c r="J392" s="259"/>
      <c r="K392" s="259"/>
      <c r="L392" s="259"/>
      <c r="M392" s="259"/>
      <c r="N392" s="259"/>
      <c r="O392" s="259"/>
      <c r="P392" s="259"/>
      <c r="Q392" s="259"/>
      <c r="R392" s="8"/>
      <c r="S392" s="8"/>
      <c r="T392" s="8"/>
      <c r="U392" s="8"/>
    </row>
    <row r="393" spans="1:21" hidden="1">
      <c r="D393" s="56"/>
      <c r="E393" s="21" t="s">
        <v>153</v>
      </c>
      <c r="F393" s="57"/>
      <c r="G393" s="57"/>
      <c r="H393" s="57"/>
      <c r="I393" s="54"/>
      <c r="J393" s="259"/>
      <c r="K393" s="259"/>
      <c r="L393" s="259"/>
      <c r="M393" s="259"/>
      <c r="N393" s="259"/>
      <c r="O393" s="259"/>
      <c r="P393" s="259"/>
      <c r="Q393" s="259"/>
      <c r="R393" s="8"/>
      <c r="S393" s="8"/>
      <c r="T393" s="8"/>
      <c r="U393" s="8"/>
    </row>
    <row r="394" spans="1:21" hidden="1">
      <c r="D394" s="56"/>
      <c r="E394" s="21" t="s">
        <v>374</v>
      </c>
      <c r="F394" s="57"/>
      <c r="G394" s="57"/>
      <c r="H394" s="57"/>
      <c r="I394" s="54"/>
      <c r="J394" s="259"/>
      <c r="K394" s="259"/>
      <c r="L394" s="259"/>
      <c r="M394" s="259"/>
      <c r="N394" s="259"/>
      <c r="O394" s="259"/>
      <c r="P394" s="259"/>
      <c r="Q394" s="259"/>
      <c r="R394" s="8"/>
      <c r="S394" s="8"/>
      <c r="T394" s="8"/>
      <c r="U394" s="8"/>
    </row>
    <row r="395" spans="1:21" hidden="1">
      <c r="A395" s="16" t="s">
        <v>611</v>
      </c>
      <c r="B395" s="16" t="s">
        <v>610</v>
      </c>
      <c r="C395" s="16" t="s">
        <v>581</v>
      </c>
      <c r="D395" s="56" t="s">
        <v>796</v>
      </c>
      <c r="E395" s="21" t="s">
        <v>617</v>
      </c>
      <c r="F395" s="54"/>
      <c r="G395" s="54"/>
      <c r="H395" s="54"/>
      <c r="I395" s="54" t="s">
        <v>294</v>
      </c>
      <c r="J395" s="259">
        <v>1</v>
      </c>
      <c r="K395" s="259">
        <v>0</v>
      </c>
      <c r="L395" s="259">
        <v>2</v>
      </c>
      <c r="M395" s="259">
        <v>1</v>
      </c>
      <c r="N395" s="259" t="s">
        <v>80</v>
      </c>
      <c r="O395" s="259">
        <v>1</v>
      </c>
      <c r="P395" s="259" t="s">
        <v>87</v>
      </c>
      <c r="Q395" s="12">
        <f>O395*J395</f>
        <v>1</v>
      </c>
      <c r="R395" s="13">
        <f>Q395/12</f>
        <v>8.3333333333333329E-2</v>
      </c>
      <c r="S395" s="14">
        <v>0</v>
      </c>
      <c r="T395" s="13">
        <f>R395*2</f>
        <v>0.16666666666666666</v>
      </c>
      <c r="U395" s="13">
        <f>S395+T395</f>
        <v>0.16666666666666666</v>
      </c>
    </row>
    <row r="396" spans="1:21" hidden="1">
      <c r="D396" s="56"/>
      <c r="E396" s="21" t="s">
        <v>154</v>
      </c>
      <c r="F396" s="57"/>
      <c r="G396" s="57"/>
      <c r="H396" s="57"/>
      <c r="I396" s="54"/>
      <c r="J396" s="259"/>
      <c r="K396" s="259"/>
      <c r="L396" s="259"/>
      <c r="M396" s="259"/>
      <c r="N396" s="259"/>
      <c r="O396" s="259"/>
      <c r="P396" s="259"/>
      <c r="Q396" s="259"/>
      <c r="R396" s="8"/>
      <c r="S396" s="8"/>
      <c r="T396" s="8"/>
      <c r="U396" s="8"/>
    </row>
    <row r="397" spans="1:21">
      <c r="A397" s="16" t="s">
        <v>611</v>
      </c>
      <c r="B397" s="16" t="s">
        <v>610</v>
      </c>
      <c r="C397" s="16" t="s">
        <v>581</v>
      </c>
      <c r="D397" s="56" t="s">
        <v>797</v>
      </c>
      <c r="E397" s="10" t="s">
        <v>798</v>
      </c>
      <c r="F397" s="259"/>
      <c r="G397" s="617">
        <v>1.5</v>
      </c>
      <c r="H397" s="259"/>
      <c r="I397" s="54" t="s">
        <v>83</v>
      </c>
      <c r="J397" s="259">
        <v>3</v>
      </c>
      <c r="K397" s="259">
        <v>2</v>
      </c>
      <c r="L397" s="259">
        <v>3</v>
      </c>
      <c r="M397" s="259">
        <v>5</v>
      </c>
      <c r="N397" s="259" t="s">
        <v>80</v>
      </c>
      <c r="O397" s="259">
        <v>10</v>
      </c>
      <c r="P397" s="259" t="s">
        <v>87</v>
      </c>
      <c r="Q397" s="12">
        <f>O397*J397</f>
        <v>30</v>
      </c>
      <c r="R397" s="13">
        <f>Q397/12</f>
        <v>2.5</v>
      </c>
      <c r="S397" s="14">
        <v>0</v>
      </c>
      <c r="T397" s="13">
        <f>R397*2</f>
        <v>5</v>
      </c>
      <c r="U397" s="13">
        <f>S397+T397</f>
        <v>5</v>
      </c>
    </row>
    <row r="398" spans="1:21">
      <c r="D398" s="56"/>
      <c r="E398" s="10" t="s">
        <v>60</v>
      </c>
      <c r="F398" s="118">
        <v>25</v>
      </c>
      <c r="G398" s="617"/>
      <c r="H398" s="256">
        <f>SUM(G397*F398)/100</f>
        <v>0.375</v>
      </c>
      <c r="I398" s="54"/>
      <c r="J398" s="259"/>
      <c r="K398" s="259"/>
      <c r="L398" s="259"/>
      <c r="M398" s="259"/>
      <c r="N398" s="259"/>
      <c r="O398" s="259"/>
      <c r="P398" s="259"/>
      <c r="Q398" s="259"/>
      <c r="R398" s="8"/>
      <c r="S398" s="8"/>
      <c r="T398" s="8"/>
      <c r="U398" s="8"/>
    </row>
    <row r="399" spans="1:21">
      <c r="D399" s="56"/>
      <c r="E399" s="10" t="s">
        <v>254</v>
      </c>
      <c r="F399" s="118">
        <v>25</v>
      </c>
      <c r="G399" s="617"/>
      <c r="H399" s="256">
        <f>SUM(G397*F399)/100</f>
        <v>0.375</v>
      </c>
      <c r="I399" s="54"/>
      <c r="J399" s="259"/>
      <c r="K399" s="259"/>
      <c r="L399" s="259"/>
      <c r="M399" s="259"/>
      <c r="N399" s="259"/>
      <c r="O399" s="259"/>
      <c r="P399" s="259"/>
      <c r="Q399" s="259"/>
      <c r="R399" s="8"/>
      <c r="S399" s="8"/>
      <c r="T399" s="8"/>
      <c r="U399" s="8"/>
    </row>
    <row r="400" spans="1:21">
      <c r="D400" s="56"/>
      <c r="E400" s="10" t="s">
        <v>58</v>
      </c>
      <c r="F400" s="118">
        <v>25</v>
      </c>
      <c r="G400" s="617"/>
      <c r="H400" s="256">
        <f>SUM(G397*F400)/100</f>
        <v>0.375</v>
      </c>
      <c r="I400" s="54"/>
      <c r="J400" s="259"/>
      <c r="K400" s="259"/>
      <c r="L400" s="259"/>
      <c r="M400" s="259"/>
      <c r="N400" s="259"/>
      <c r="O400" s="259"/>
      <c r="P400" s="259"/>
      <c r="Q400" s="259"/>
      <c r="R400" s="8"/>
      <c r="S400" s="8"/>
      <c r="T400" s="8"/>
      <c r="U400" s="8"/>
    </row>
    <row r="401" spans="1:21">
      <c r="D401" s="56"/>
      <c r="E401" s="10" t="s">
        <v>59</v>
      </c>
      <c r="F401" s="118">
        <v>25</v>
      </c>
      <c r="G401" s="617"/>
      <c r="H401" s="256">
        <f>SUM(G397*F401)/100</f>
        <v>0.375</v>
      </c>
      <c r="I401" s="54"/>
      <c r="J401" s="259"/>
      <c r="K401" s="259"/>
      <c r="L401" s="259"/>
      <c r="M401" s="259"/>
      <c r="N401" s="259"/>
      <c r="O401" s="259"/>
      <c r="P401" s="259"/>
      <c r="Q401" s="259"/>
      <c r="R401" s="8"/>
      <c r="S401" s="8"/>
      <c r="T401" s="8"/>
      <c r="U401" s="8"/>
    </row>
    <row r="402" spans="1:21">
      <c r="A402" s="16" t="s">
        <v>611</v>
      </c>
      <c r="B402" s="16" t="s">
        <v>610</v>
      </c>
      <c r="C402" s="16" t="s">
        <v>581</v>
      </c>
      <c r="D402" s="56" t="s">
        <v>799</v>
      </c>
      <c r="E402" s="10" t="s">
        <v>617</v>
      </c>
      <c r="F402" s="259"/>
      <c r="G402" s="617">
        <v>0.25</v>
      </c>
      <c r="H402" s="259"/>
      <c r="I402" s="54" t="s">
        <v>294</v>
      </c>
      <c r="J402" s="259">
        <v>1</v>
      </c>
      <c r="K402" s="259">
        <v>0</v>
      </c>
      <c r="L402" s="259">
        <v>2</v>
      </c>
      <c r="M402" s="259">
        <v>1</v>
      </c>
      <c r="N402" s="259" t="s">
        <v>80</v>
      </c>
      <c r="O402" s="259">
        <v>10</v>
      </c>
      <c r="P402" s="259" t="s">
        <v>87</v>
      </c>
      <c r="Q402" s="12">
        <f>O402*J402</f>
        <v>10</v>
      </c>
      <c r="R402" s="13">
        <f>Q402/12</f>
        <v>0.83333333333333337</v>
      </c>
      <c r="S402" s="14">
        <v>0</v>
      </c>
      <c r="T402" s="13">
        <f>R402*2</f>
        <v>1.6666666666666667</v>
      </c>
      <c r="U402" s="13">
        <f>S402+T402</f>
        <v>1.6666666666666667</v>
      </c>
    </row>
    <row r="403" spans="1:21">
      <c r="D403" s="56"/>
      <c r="E403" s="10" t="s">
        <v>60</v>
      </c>
      <c r="F403" s="118">
        <v>25</v>
      </c>
      <c r="G403" s="617"/>
      <c r="H403" s="256">
        <f>SUM(G402*F403)/100</f>
        <v>6.25E-2</v>
      </c>
      <c r="I403" s="54"/>
      <c r="J403" s="259"/>
      <c r="K403" s="259"/>
      <c r="L403" s="259"/>
      <c r="M403" s="259"/>
      <c r="N403" s="259"/>
      <c r="O403" s="259"/>
      <c r="P403" s="259"/>
      <c r="Q403" s="259"/>
      <c r="R403" s="8"/>
      <c r="S403" s="8"/>
      <c r="T403" s="8"/>
      <c r="U403" s="8"/>
    </row>
    <row r="404" spans="1:21">
      <c r="D404" s="56"/>
      <c r="E404" s="10" t="s">
        <v>58</v>
      </c>
      <c r="F404" s="118">
        <v>25</v>
      </c>
      <c r="G404" s="617"/>
      <c r="H404" s="256">
        <f>SUM(G402*F404)/100</f>
        <v>6.25E-2</v>
      </c>
      <c r="I404" s="54"/>
      <c r="J404" s="259"/>
      <c r="K404" s="259"/>
      <c r="L404" s="259"/>
      <c r="M404" s="259"/>
      <c r="N404" s="259"/>
      <c r="O404" s="259"/>
      <c r="P404" s="259"/>
      <c r="Q404" s="259"/>
      <c r="R404" s="8"/>
      <c r="S404" s="8"/>
      <c r="T404" s="8"/>
      <c r="U404" s="8"/>
    </row>
    <row r="405" spans="1:21">
      <c r="D405" s="56"/>
      <c r="E405" s="10" t="s">
        <v>59</v>
      </c>
      <c r="F405" s="118">
        <v>25</v>
      </c>
      <c r="G405" s="617"/>
      <c r="H405" s="256">
        <f>SUM(G402*F405)/100</f>
        <v>6.25E-2</v>
      </c>
      <c r="I405" s="54"/>
      <c r="J405" s="259"/>
      <c r="K405" s="259"/>
      <c r="L405" s="259"/>
      <c r="M405" s="259"/>
      <c r="N405" s="259"/>
      <c r="O405" s="259"/>
      <c r="P405" s="259"/>
      <c r="Q405" s="259"/>
      <c r="R405" s="8"/>
      <c r="S405" s="8"/>
      <c r="T405" s="8"/>
      <c r="U405" s="8"/>
    </row>
    <row r="406" spans="1:21">
      <c r="D406" s="56"/>
      <c r="E406" s="10" t="s">
        <v>507</v>
      </c>
      <c r="F406" s="118">
        <v>25</v>
      </c>
      <c r="G406" s="617"/>
      <c r="H406" s="256">
        <f>SUM(G402*F406)/100</f>
        <v>6.25E-2</v>
      </c>
      <c r="I406" s="54"/>
      <c r="J406" s="259"/>
      <c r="K406" s="259"/>
      <c r="L406" s="259"/>
      <c r="M406" s="259"/>
      <c r="N406" s="259"/>
      <c r="O406" s="259"/>
      <c r="P406" s="259"/>
      <c r="Q406" s="259"/>
      <c r="R406" s="8"/>
      <c r="S406" s="8"/>
      <c r="T406" s="8"/>
      <c r="U406" s="8"/>
    </row>
    <row r="407" spans="1:21">
      <c r="A407" s="16" t="s">
        <v>611</v>
      </c>
      <c r="B407" s="16" t="s">
        <v>610</v>
      </c>
      <c r="C407" s="16" t="s">
        <v>581</v>
      </c>
      <c r="D407" s="56" t="s">
        <v>800</v>
      </c>
      <c r="E407" s="10" t="s">
        <v>639</v>
      </c>
      <c r="F407" s="259"/>
      <c r="G407" s="617">
        <v>0.25</v>
      </c>
      <c r="H407" s="259"/>
      <c r="I407" s="54" t="s">
        <v>294</v>
      </c>
      <c r="J407" s="259">
        <v>1</v>
      </c>
      <c r="K407" s="259">
        <v>0</v>
      </c>
      <c r="L407" s="259">
        <v>2</v>
      </c>
      <c r="M407" s="259">
        <v>1</v>
      </c>
      <c r="N407" s="259" t="s">
        <v>80</v>
      </c>
      <c r="O407" s="259">
        <v>10</v>
      </c>
      <c r="P407" s="259" t="s">
        <v>87</v>
      </c>
      <c r="Q407" s="12">
        <f>O407*J407</f>
        <v>10</v>
      </c>
      <c r="R407" s="13">
        <f>Q407/12</f>
        <v>0.83333333333333337</v>
      </c>
      <c r="S407" s="14">
        <v>0</v>
      </c>
      <c r="T407" s="13">
        <f>R407*2</f>
        <v>1.6666666666666667</v>
      </c>
      <c r="U407" s="13">
        <f>S407+T407</f>
        <v>1.6666666666666667</v>
      </c>
    </row>
    <row r="408" spans="1:21">
      <c r="D408" s="56"/>
      <c r="E408" s="10" t="s">
        <v>58</v>
      </c>
      <c r="F408" s="118">
        <v>33.33</v>
      </c>
      <c r="G408" s="617"/>
      <c r="H408" s="256">
        <f>SUM(G407*F408)/100</f>
        <v>8.3324999999999996E-2</v>
      </c>
      <c r="I408" s="54"/>
      <c r="J408" s="259"/>
      <c r="K408" s="259"/>
      <c r="L408" s="259"/>
      <c r="M408" s="259"/>
      <c r="N408" s="259"/>
      <c r="O408" s="259"/>
      <c r="P408" s="259"/>
      <c r="Q408" s="259"/>
      <c r="R408" s="8"/>
      <c r="S408" s="8"/>
      <c r="T408" s="8"/>
      <c r="U408" s="8"/>
    </row>
    <row r="409" spans="1:21">
      <c r="D409" s="56"/>
      <c r="E409" s="10" t="s">
        <v>59</v>
      </c>
      <c r="F409" s="118">
        <v>33.33</v>
      </c>
      <c r="G409" s="617"/>
      <c r="H409" s="256">
        <f>SUM(G407*F409)/100</f>
        <v>8.3324999999999996E-2</v>
      </c>
      <c r="I409" s="54"/>
      <c r="J409" s="259"/>
      <c r="K409" s="259"/>
      <c r="L409" s="259"/>
      <c r="M409" s="259"/>
      <c r="N409" s="259"/>
      <c r="O409" s="259"/>
      <c r="P409" s="259"/>
      <c r="Q409" s="259"/>
      <c r="R409" s="8"/>
      <c r="S409" s="8"/>
      <c r="T409" s="8"/>
      <c r="U409" s="8"/>
    </row>
    <row r="410" spans="1:21">
      <c r="D410" s="56"/>
      <c r="E410" s="10" t="s">
        <v>60</v>
      </c>
      <c r="F410" s="118">
        <v>33.33</v>
      </c>
      <c r="G410" s="617"/>
      <c r="H410" s="256">
        <f>SUM(G407*F410)/100</f>
        <v>8.3324999999999996E-2</v>
      </c>
      <c r="I410" s="54"/>
      <c r="J410" s="259"/>
      <c r="K410" s="259"/>
      <c r="L410" s="259"/>
      <c r="M410" s="259"/>
      <c r="N410" s="259"/>
      <c r="O410" s="259"/>
      <c r="P410" s="259"/>
      <c r="Q410" s="259"/>
      <c r="R410" s="8"/>
      <c r="S410" s="8"/>
      <c r="T410" s="8"/>
      <c r="U410" s="8"/>
    </row>
    <row r="411" spans="1:21">
      <c r="A411" s="16" t="s">
        <v>611</v>
      </c>
      <c r="B411" s="16" t="s">
        <v>610</v>
      </c>
      <c r="C411" s="16" t="s">
        <v>581</v>
      </c>
      <c r="D411" s="56" t="s">
        <v>801</v>
      </c>
      <c r="E411" s="10" t="s">
        <v>802</v>
      </c>
      <c r="F411" s="259"/>
      <c r="G411" s="617">
        <v>1</v>
      </c>
      <c r="H411" s="259"/>
      <c r="I411" s="54" t="s">
        <v>23</v>
      </c>
      <c r="J411" s="259">
        <v>3</v>
      </c>
      <c r="K411" s="259">
        <v>3</v>
      </c>
      <c r="L411" s="259">
        <v>0</v>
      </c>
      <c r="M411" s="259">
        <v>6</v>
      </c>
      <c r="N411" s="259" t="s">
        <v>80</v>
      </c>
      <c r="O411" s="259">
        <v>11</v>
      </c>
      <c r="P411" s="259" t="s">
        <v>87</v>
      </c>
      <c r="Q411" s="12">
        <f>O411*J411</f>
        <v>33</v>
      </c>
      <c r="R411" s="13">
        <f>Q411/12</f>
        <v>2.75</v>
      </c>
      <c r="S411" s="14">
        <v>0</v>
      </c>
      <c r="T411" s="13">
        <f>R411*2</f>
        <v>5.5</v>
      </c>
      <c r="U411" s="13">
        <f>S411+T411</f>
        <v>5.5</v>
      </c>
    </row>
    <row r="412" spans="1:21">
      <c r="D412" s="56"/>
      <c r="E412" s="10" t="s">
        <v>58</v>
      </c>
      <c r="F412" s="118">
        <v>33.33</v>
      </c>
      <c r="G412" s="617"/>
      <c r="H412" s="256">
        <f>SUM(G411*F412)/100</f>
        <v>0.33329999999999999</v>
      </c>
      <c r="I412" s="54"/>
      <c r="J412" s="259"/>
      <c r="K412" s="259"/>
      <c r="L412" s="259"/>
      <c r="M412" s="259"/>
      <c r="N412" s="259"/>
      <c r="O412" s="259"/>
      <c r="P412" s="259"/>
      <c r="Q412" s="259"/>
      <c r="R412" s="8"/>
      <c r="S412" s="8"/>
      <c r="T412" s="8"/>
      <c r="U412" s="8"/>
    </row>
    <row r="413" spans="1:21">
      <c r="D413" s="56"/>
      <c r="E413" s="10" t="s">
        <v>60</v>
      </c>
      <c r="F413" s="118">
        <v>33.33</v>
      </c>
      <c r="G413" s="617"/>
      <c r="H413" s="256">
        <f>SUM(G411*F413)/100</f>
        <v>0.33329999999999999</v>
      </c>
      <c r="I413" s="54"/>
      <c r="J413" s="259"/>
      <c r="K413" s="259"/>
      <c r="L413" s="259"/>
      <c r="M413" s="259"/>
      <c r="N413" s="259"/>
      <c r="O413" s="259"/>
      <c r="P413" s="259"/>
      <c r="Q413" s="259"/>
      <c r="R413" s="8"/>
      <c r="S413" s="8"/>
      <c r="T413" s="8"/>
      <c r="U413" s="8"/>
    </row>
    <row r="414" spans="1:21">
      <c r="D414" s="56"/>
      <c r="E414" s="10" t="s">
        <v>59</v>
      </c>
      <c r="F414" s="118">
        <v>33.33</v>
      </c>
      <c r="G414" s="617"/>
      <c r="H414" s="256">
        <f>SUM(G411*F414)/100</f>
        <v>0.33329999999999999</v>
      </c>
      <c r="I414" s="54"/>
      <c r="J414" s="259"/>
      <c r="K414" s="259"/>
      <c r="L414" s="259"/>
      <c r="M414" s="259"/>
      <c r="N414" s="259"/>
      <c r="O414" s="259"/>
      <c r="P414" s="259"/>
      <c r="Q414" s="259"/>
      <c r="R414" s="8"/>
      <c r="S414" s="8"/>
      <c r="T414" s="8"/>
      <c r="U414" s="8"/>
    </row>
    <row r="415" spans="1:21">
      <c r="A415" s="16" t="s">
        <v>611</v>
      </c>
      <c r="B415" s="16" t="s">
        <v>610</v>
      </c>
      <c r="C415" s="16" t="s">
        <v>581</v>
      </c>
      <c r="D415" s="56" t="s">
        <v>803</v>
      </c>
      <c r="E415" s="10" t="s">
        <v>804</v>
      </c>
      <c r="F415" s="259"/>
      <c r="G415" s="617">
        <v>1</v>
      </c>
      <c r="H415" s="259"/>
      <c r="I415" s="54" t="s">
        <v>23</v>
      </c>
      <c r="J415" s="259">
        <v>3</v>
      </c>
      <c r="K415" s="259">
        <v>3</v>
      </c>
      <c r="L415" s="259">
        <v>0</v>
      </c>
      <c r="M415" s="259">
        <v>6</v>
      </c>
      <c r="N415" s="259" t="s">
        <v>80</v>
      </c>
      <c r="O415" s="259">
        <v>11</v>
      </c>
      <c r="P415" s="259" t="s">
        <v>87</v>
      </c>
      <c r="Q415" s="12">
        <f>O415*J415</f>
        <v>33</v>
      </c>
      <c r="R415" s="13">
        <f>Q415/12</f>
        <v>2.75</v>
      </c>
      <c r="S415" s="14">
        <v>0</v>
      </c>
      <c r="T415" s="13">
        <f>R415*2</f>
        <v>5.5</v>
      </c>
      <c r="U415" s="13">
        <f>S415+T415</f>
        <v>5.5</v>
      </c>
    </row>
    <row r="416" spans="1:21">
      <c r="D416" s="56"/>
      <c r="E416" s="10" t="s">
        <v>72</v>
      </c>
      <c r="F416" s="118">
        <v>20</v>
      </c>
      <c r="G416" s="617"/>
      <c r="H416" s="118">
        <f>SUM(G415*F416)/100</f>
        <v>0.2</v>
      </c>
      <c r="I416" s="54"/>
      <c r="J416" s="259"/>
      <c r="K416" s="259"/>
      <c r="L416" s="259"/>
      <c r="M416" s="259"/>
      <c r="N416" s="259"/>
      <c r="O416" s="259"/>
      <c r="P416" s="259"/>
      <c r="Q416" s="259"/>
      <c r="R416" s="8"/>
      <c r="S416" s="8"/>
      <c r="T416" s="8"/>
      <c r="U416" s="8"/>
    </row>
    <row r="417" spans="1:21">
      <c r="D417" s="56"/>
      <c r="E417" s="10" t="s">
        <v>59</v>
      </c>
      <c r="F417" s="118">
        <v>20</v>
      </c>
      <c r="G417" s="617"/>
      <c r="H417" s="118">
        <f>SUM(G415*F417)/100</f>
        <v>0.2</v>
      </c>
      <c r="I417" s="54"/>
      <c r="J417" s="259"/>
      <c r="K417" s="259"/>
      <c r="L417" s="259"/>
      <c r="M417" s="259"/>
      <c r="N417" s="259"/>
      <c r="O417" s="259"/>
      <c r="P417" s="259"/>
      <c r="Q417" s="259"/>
      <c r="R417" s="8"/>
      <c r="S417" s="8"/>
      <c r="T417" s="8"/>
      <c r="U417" s="8"/>
    </row>
    <row r="418" spans="1:21">
      <c r="D418" s="56"/>
      <c r="E418" s="10" t="s">
        <v>60</v>
      </c>
      <c r="F418" s="118">
        <v>20</v>
      </c>
      <c r="G418" s="617"/>
      <c r="H418" s="118">
        <f>SUM(G415*F418)/100</f>
        <v>0.2</v>
      </c>
      <c r="I418" s="54"/>
      <c r="J418" s="259"/>
      <c r="K418" s="259"/>
      <c r="L418" s="259"/>
      <c r="M418" s="259"/>
      <c r="N418" s="259"/>
      <c r="O418" s="259"/>
      <c r="P418" s="259"/>
      <c r="Q418" s="259"/>
      <c r="R418" s="8"/>
      <c r="S418" s="8"/>
      <c r="T418" s="8"/>
      <c r="U418" s="8"/>
    </row>
    <row r="419" spans="1:21">
      <c r="D419" s="56"/>
      <c r="E419" s="10" t="s">
        <v>58</v>
      </c>
      <c r="F419" s="118">
        <v>20</v>
      </c>
      <c r="G419" s="617"/>
      <c r="H419" s="118">
        <f>SUM(G415*F419)/100</f>
        <v>0.2</v>
      </c>
      <c r="I419" s="54"/>
      <c r="J419" s="259"/>
      <c r="K419" s="259"/>
      <c r="L419" s="259"/>
      <c r="M419" s="259"/>
      <c r="N419" s="259"/>
      <c r="O419" s="259"/>
      <c r="P419" s="259"/>
      <c r="Q419" s="259"/>
      <c r="R419" s="8"/>
      <c r="S419" s="8"/>
      <c r="T419" s="8"/>
      <c r="U419" s="8"/>
    </row>
    <row r="420" spans="1:21">
      <c r="D420" s="56"/>
      <c r="E420" s="10" t="s">
        <v>766</v>
      </c>
      <c r="F420" s="118">
        <v>20</v>
      </c>
      <c r="G420" s="617"/>
      <c r="H420" s="118">
        <f>SUM(G415*F420)/100</f>
        <v>0.2</v>
      </c>
      <c r="I420" s="54"/>
      <c r="J420" s="259"/>
      <c r="K420" s="259"/>
      <c r="L420" s="259"/>
      <c r="M420" s="259"/>
      <c r="N420" s="259"/>
      <c r="O420" s="259"/>
      <c r="P420" s="259"/>
      <c r="Q420" s="259"/>
      <c r="R420" s="8"/>
      <c r="S420" s="8"/>
      <c r="T420" s="8"/>
      <c r="U420" s="8"/>
    </row>
    <row r="421" spans="1:21">
      <c r="A421" s="101" t="s">
        <v>611</v>
      </c>
      <c r="B421" s="101" t="s">
        <v>610</v>
      </c>
      <c r="C421" s="101" t="s">
        <v>581</v>
      </c>
      <c r="D421" s="112" t="s">
        <v>769</v>
      </c>
      <c r="E421" s="103" t="s">
        <v>770</v>
      </c>
      <c r="F421" s="259"/>
      <c r="G421" s="617">
        <v>1</v>
      </c>
      <c r="H421" s="259"/>
      <c r="I421" s="54" t="s">
        <v>622</v>
      </c>
      <c r="J421" s="259">
        <v>6</v>
      </c>
      <c r="K421" s="259">
        <v>0</v>
      </c>
      <c r="L421" s="259">
        <v>18</v>
      </c>
      <c r="M421" s="259">
        <v>0</v>
      </c>
      <c r="N421" s="259" t="s">
        <v>80</v>
      </c>
      <c r="O421" s="259">
        <v>3</v>
      </c>
      <c r="P421" s="259" t="s">
        <v>87</v>
      </c>
      <c r="Q421" s="12">
        <f>O421*J421</f>
        <v>18</v>
      </c>
      <c r="R421" s="13">
        <f>Q421/12</f>
        <v>1.5</v>
      </c>
      <c r="S421" s="14">
        <v>0</v>
      </c>
      <c r="T421" s="13">
        <f>R421*2</f>
        <v>3</v>
      </c>
      <c r="U421" s="13">
        <f>S421+T421</f>
        <v>3</v>
      </c>
    </row>
    <row r="422" spans="1:21">
      <c r="A422" s="101"/>
      <c r="B422" s="101"/>
      <c r="C422" s="101"/>
      <c r="D422" s="112"/>
      <c r="E422" s="103" t="s">
        <v>58</v>
      </c>
      <c r="F422" s="118">
        <v>33.33</v>
      </c>
      <c r="G422" s="617"/>
      <c r="H422" s="256">
        <f>SUM(G421*F422)/100</f>
        <v>0.33329999999999999</v>
      </c>
      <c r="I422" s="54"/>
      <c r="J422" s="259"/>
      <c r="K422" s="259"/>
      <c r="L422" s="259"/>
      <c r="M422" s="259"/>
      <c r="N422" s="259"/>
      <c r="O422" s="259"/>
      <c r="P422" s="259"/>
      <c r="Q422" s="259"/>
      <c r="R422" s="8"/>
      <c r="S422" s="8"/>
      <c r="T422" s="8"/>
      <c r="U422" s="8"/>
    </row>
    <row r="423" spans="1:21">
      <c r="A423" s="101"/>
      <c r="B423" s="101"/>
      <c r="C423" s="101"/>
      <c r="D423" s="112"/>
      <c r="E423" s="103" t="s">
        <v>59</v>
      </c>
      <c r="F423" s="118">
        <v>33.33</v>
      </c>
      <c r="G423" s="617"/>
      <c r="H423" s="256">
        <f>SUM(G421*F423)/100</f>
        <v>0.33329999999999999</v>
      </c>
      <c r="I423" s="54"/>
      <c r="J423" s="259"/>
      <c r="K423" s="259"/>
      <c r="L423" s="259"/>
      <c r="M423" s="259"/>
      <c r="N423" s="259"/>
      <c r="O423" s="259"/>
      <c r="P423" s="259"/>
      <c r="Q423" s="259"/>
      <c r="R423" s="8"/>
      <c r="S423" s="8"/>
      <c r="T423" s="8"/>
      <c r="U423" s="8"/>
    </row>
    <row r="424" spans="1:21">
      <c r="A424" s="101"/>
      <c r="B424" s="101"/>
      <c r="C424" s="101"/>
      <c r="D424" s="112"/>
      <c r="E424" s="103" t="s">
        <v>60</v>
      </c>
      <c r="F424" s="118">
        <v>33.33</v>
      </c>
      <c r="G424" s="617"/>
      <c r="H424" s="256">
        <f>SUM(G421*F424)/100</f>
        <v>0.33329999999999999</v>
      </c>
      <c r="I424" s="54"/>
      <c r="J424" s="259"/>
      <c r="K424" s="259"/>
      <c r="L424" s="259"/>
      <c r="M424" s="259"/>
      <c r="N424" s="259"/>
      <c r="O424" s="259"/>
      <c r="P424" s="259"/>
      <c r="Q424" s="259"/>
      <c r="R424" s="8"/>
      <c r="S424" s="8"/>
      <c r="T424" s="8"/>
      <c r="U424" s="8"/>
    </row>
    <row r="425" spans="1:21">
      <c r="A425" s="101" t="s">
        <v>611</v>
      </c>
      <c r="B425" s="101" t="s">
        <v>610</v>
      </c>
      <c r="C425" s="101" t="s">
        <v>581</v>
      </c>
      <c r="D425" s="112" t="s">
        <v>769</v>
      </c>
      <c r="E425" s="103" t="s">
        <v>770</v>
      </c>
      <c r="F425" s="259"/>
      <c r="G425" s="617"/>
      <c r="H425" s="259"/>
      <c r="I425" s="54" t="s">
        <v>622</v>
      </c>
      <c r="J425" s="259">
        <v>6</v>
      </c>
      <c r="K425" s="259">
        <v>0</v>
      </c>
      <c r="L425" s="259">
        <v>18</v>
      </c>
      <c r="M425" s="259">
        <v>0</v>
      </c>
      <c r="N425" s="259" t="s">
        <v>43</v>
      </c>
      <c r="O425" s="259">
        <v>4</v>
      </c>
      <c r="P425" s="259" t="s">
        <v>87</v>
      </c>
      <c r="Q425" s="12">
        <f>O425*J425</f>
        <v>24</v>
      </c>
      <c r="R425" s="13">
        <f>Q425/12</f>
        <v>2</v>
      </c>
      <c r="S425" s="14">
        <v>0</v>
      </c>
      <c r="T425" s="13">
        <f>R425*2</f>
        <v>4</v>
      </c>
      <c r="U425" s="13">
        <f>S425+T425</f>
        <v>4</v>
      </c>
    </row>
    <row r="426" spans="1:21">
      <c r="A426" s="101"/>
      <c r="B426" s="101"/>
      <c r="C426" s="101"/>
      <c r="D426" s="112"/>
      <c r="E426" s="103" t="s">
        <v>59</v>
      </c>
      <c r="F426" s="118"/>
      <c r="G426" s="617"/>
      <c r="H426" s="256"/>
      <c r="I426" s="54"/>
      <c r="J426" s="259"/>
      <c r="K426" s="259"/>
      <c r="L426" s="259"/>
      <c r="M426" s="259"/>
      <c r="N426" s="259"/>
      <c r="O426" s="259"/>
      <c r="P426" s="259"/>
      <c r="Q426" s="259"/>
      <c r="R426" s="8"/>
      <c r="S426" s="8"/>
      <c r="T426" s="8"/>
      <c r="U426" s="8"/>
    </row>
    <row r="427" spans="1:21">
      <c r="A427" s="101"/>
      <c r="B427" s="101"/>
      <c r="C427" s="101"/>
      <c r="D427" s="112"/>
      <c r="E427" s="103" t="s">
        <v>58</v>
      </c>
      <c r="F427" s="118"/>
      <c r="G427" s="617"/>
      <c r="H427" s="256"/>
      <c r="I427" s="54"/>
      <c r="J427" s="259"/>
      <c r="K427" s="259"/>
      <c r="L427" s="259"/>
      <c r="M427" s="259"/>
      <c r="N427" s="259"/>
      <c r="O427" s="259"/>
      <c r="P427" s="259"/>
      <c r="Q427" s="259"/>
      <c r="R427" s="8"/>
      <c r="S427" s="8"/>
      <c r="T427" s="8"/>
      <c r="U427" s="8"/>
    </row>
    <row r="428" spans="1:21">
      <c r="A428" s="101"/>
      <c r="B428" s="101"/>
      <c r="C428" s="101"/>
      <c r="D428" s="112"/>
      <c r="E428" s="103" t="s">
        <v>60</v>
      </c>
      <c r="F428" s="118"/>
      <c r="G428" s="617"/>
      <c r="H428" s="256"/>
      <c r="I428" s="54"/>
      <c r="J428" s="259"/>
      <c r="K428" s="259"/>
      <c r="L428" s="259"/>
      <c r="M428" s="259"/>
      <c r="N428" s="259"/>
      <c r="O428" s="259"/>
      <c r="P428" s="259"/>
      <c r="Q428" s="259"/>
      <c r="R428" s="8"/>
      <c r="S428" s="8"/>
      <c r="T428" s="8"/>
      <c r="U428" s="8"/>
    </row>
    <row r="429" spans="1:21">
      <c r="A429" s="16" t="s">
        <v>611</v>
      </c>
      <c r="B429" s="16" t="s">
        <v>610</v>
      </c>
      <c r="C429" s="16" t="s">
        <v>581</v>
      </c>
      <c r="D429" s="56" t="s">
        <v>771</v>
      </c>
      <c r="E429" s="10" t="s">
        <v>772</v>
      </c>
      <c r="F429" s="259"/>
      <c r="G429" s="617">
        <v>1</v>
      </c>
      <c r="H429" s="259"/>
      <c r="I429" s="54" t="s">
        <v>622</v>
      </c>
      <c r="J429" s="259">
        <v>6</v>
      </c>
      <c r="K429" s="259">
        <v>0</v>
      </c>
      <c r="L429" s="259">
        <v>18</v>
      </c>
      <c r="M429" s="259">
        <v>0</v>
      </c>
      <c r="N429" s="259" t="s">
        <v>80</v>
      </c>
      <c r="O429" s="259">
        <v>7</v>
      </c>
      <c r="P429" s="259" t="s">
        <v>87</v>
      </c>
      <c r="Q429" s="12">
        <f>O429*J429</f>
        <v>42</v>
      </c>
      <c r="R429" s="13">
        <f>Q429/12</f>
        <v>3.5</v>
      </c>
      <c r="S429" s="14">
        <v>0</v>
      </c>
      <c r="T429" s="13">
        <f>R429*2</f>
        <v>7</v>
      </c>
      <c r="U429" s="13">
        <f>S429+T429</f>
        <v>7</v>
      </c>
    </row>
    <row r="430" spans="1:21">
      <c r="D430" s="56"/>
      <c r="E430" s="10" t="s">
        <v>58</v>
      </c>
      <c r="F430" s="118">
        <v>33.33</v>
      </c>
      <c r="G430" s="617"/>
      <c r="H430" s="256">
        <f>SUM(G429*F430)/100</f>
        <v>0.33329999999999999</v>
      </c>
      <c r="I430" s="54"/>
      <c r="J430" s="259"/>
      <c r="K430" s="259"/>
      <c r="L430" s="259"/>
      <c r="M430" s="259"/>
      <c r="N430" s="259"/>
      <c r="O430" s="259"/>
      <c r="P430" s="259"/>
      <c r="Q430" s="259"/>
      <c r="R430" s="8"/>
      <c r="S430" s="8"/>
      <c r="T430" s="8"/>
      <c r="U430" s="8"/>
    </row>
    <row r="431" spans="1:21">
      <c r="D431" s="56"/>
      <c r="E431" s="10" t="s">
        <v>59</v>
      </c>
      <c r="F431" s="118">
        <v>33.33</v>
      </c>
      <c r="G431" s="617"/>
      <c r="H431" s="256">
        <f>SUM(G429*F431)/100</f>
        <v>0.33329999999999999</v>
      </c>
      <c r="I431" s="54"/>
      <c r="J431" s="259"/>
      <c r="K431" s="259"/>
      <c r="L431" s="259"/>
      <c r="M431" s="259"/>
      <c r="N431" s="259"/>
      <c r="O431" s="259"/>
      <c r="P431" s="259"/>
      <c r="Q431" s="259"/>
      <c r="R431" s="8"/>
      <c r="S431" s="8"/>
      <c r="T431" s="8"/>
      <c r="U431" s="8"/>
    </row>
    <row r="432" spans="1:21">
      <c r="D432" s="56"/>
      <c r="E432" s="10" t="s">
        <v>60</v>
      </c>
      <c r="F432" s="118">
        <v>33.33</v>
      </c>
      <c r="G432" s="617"/>
      <c r="H432" s="256">
        <f>SUM(G429*F432)/100</f>
        <v>0.33329999999999999</v>
      </c>
      <c r="I432" s="54"/>
      <c r="J432" s="259"/>
      <c r="K432" s="259"/>
      <c r="L432" s="259"/>
      <c r="M432" s="259"/>
      <c r="N432" s="259"/>
      <c r="O432" s="259"/>
      <c r="P432" s="259"/>
      <c r="Q432" s="259"/>
      <c r="R432" s="8"/>
      <c r="S432" s="8"/>
      <c r="T432" s="8"/>
      <c r="U432" s="8"/>
    </row>
    <row r="433" spans="1:21" hidden="1">
      <c r="A433" s="16" t="s">
        <v>611</v>
      </c>
      <c r="B433" s="16" t="s">
        <v>610</v>
      </c>
      <c r="C433" s="16" t="s">
        <v>581</v>
      </c>
      <c r="D433" s="56" t="s">
        <v>805</v>
      </c>
      <c r="E433" s="10" t="s">
        <v>806</v>
      </c>
      <c r="F433" s="54"/>
      <c r="G433" s="54"/>
      <c r="H433" s="54"/>
      <c r="I433" s="54" t="s">
        <v>164</v>
      </c>
      <c r="J433" s="259">
        <v>3</v>
      </c>
      <c r="K433" s="259">
        <v>2</v>
      </c>
      <c r="L433" s="259">
        <v>2</v>
      </c>
      <c r="M433" s="259">
        <v>5</v>
      </c>
      <c r="N433" s="259" t="s">
        <v>80</v>
      </c>
      <c r="O433" s="259">
        <v>2</v>
      </c>
      <c r="P433" s="259" t="s">
        <v>87</v>
      </c>
      <c r="Q433" s="12">
        <f>O433*J433</f>
        <v>6</v>
      </c>
      <c r="R433" s="13">
        <f>Q433/12</f>
        <v>0.5</v>
      </c>
      <c r="S433" s="14">
        <v>0</v>
      </c>
      <c r="T433" s="13">
        <f>R433*2</f>
        <v>1</v>
      </c>
      <c r="U433" s="13">
        <f>S433+T433</f>
        <v>1</v>
      </c>
    </row>
    <row r="434" spans="1:21" hidden="1">
      <c r="D434" s="56"/>
      <c r="E434" s="10" t="s">
        <v>738</v>
      </c>
      <c r="F434" s="57"/>
      <c r="G434" s="57"/>
      <c r="H434" s="57"/>
      <c r="I434" s="54"/>
      <c r="J434" s="259"/>
      <c r="K434" s="259"/>
      <c r="L434" s="259"/>
      <c r="M434" s="259"/>
      <c r="N434" s="259"/>
      <c r="O434" s="259"/>
      <c r="P434" s="259"/>
      <c r="Q434" s="259"/>
      <c r="R434" s="8"/>
      <c r="S434" s="8"/>
      <c r="T434" s="8"/>
      <c r="U434" s="8"/>
    </row>
    <row r="435" spans="1:21" hidden="1">
      <c r="A435" s="16" t="s">
        <v>611</v>
      </c>
      <c r="B435" s="16" t="s">
        <v>610</v>
      </c>
      <c r="C435" s="16" t="s">
        <v>581</v>
      </c>
      <c r="D435" s="56" t="s">
        <v>727</v>
      </c>
      <c r="E435" s="10" t="s">
        <v>728</v>
      </c>
      <c r="F435" s="54"/>
      <c r="G435" s="54"/>
      <c r="H435" s="54"/>
      <c r="I435" s="54" t="s">
        <v>164</v>
      </c>
      <c r="J435" s="259">
        <v>3</v>
      </c>
      <c r="K435" s="259">
        <v>2</v>
      </c>
      <c r="L435" s="259">
        <v>2</v>
      </c>
      <c r="M435" s="259">
        <v>5</v>
      </c>
      <c r="N435" s="259" t="s">
        <v>80</v>
      </c>
      <c r="O435" s="259">
        <v>2</v>
      </c>
      <c r="P435" s="259" t="s">
        <v>87</v>
      </c>
      <c r="Q435" s="12">
        <f>O435*J435</f>
        <v>6</v>
      </c>
      <c r="R435" s="13">
        <f>Q435/12</f>
        <v>0.5</v>
      </c>
      <c r="S435" s="14">
        <v>0</v>
      </c>
      <c r="T435" s="13">
        <f>R435*2</f>
        <v>1</v>
      </c>
      <c r="U435" s="13">
        <f>S435+T435</f>
        <v>1</v>
      </c>
    </row>
    <row r="436" spans="1:21" hidden="1">
      <c r="D436" s="56"/>
      <c r="E436" s="10" t="s">
        <v>184</v>
      </c>
      <c r="F436" s="57"/>
      <c r="G436" s="57"/>
      <c r="H436" s="57"/>
      <c r="I436" s="54"/>
      <c r="J436" s="259"/>
      <c r="K436" s="259"/>
      <c r="L436" s="259"/>
      <c r="M436" s="259"/>
      <c r="N436" s="259"/>
      <c r="O436" s="259"/>
      <c r="P436" s="259"/>
      <c r="Q436" s="259"/>
      <c r="R436" s="8"/>
      <c r="S436" s="8"/>
      <c r="T436" s="8"/>
      <c r="U436" s="8"/>
    </row>
    <row r="437" spans="1:21" hidden="1">
      <c r="A437" s="16" t="s">
        <v>611</v>
      </c>
      <c r="B437" s="16" t="s">
        <v>610</v>
      </c>
      <c r="C437" s="16" t="s">
        <v>581</v>
      </c>
      <c r="D437" s="56" t="s">
        <v>729</v>
      </c>
      <c r="E437" s="10" t="s">
        <v>730</v>
      </c>
      <c r="F437" s="54"/>
      <c r="G437" s="54"/>
      <c r="H437" s="54"/>
      <c r="I437" s="54" t="s">
        <v>164</v>
      </c>
      <c r="J437" s="259">
        <v>3</v>
      </c>
      <c r="K437" s="259">
        <v>2</v>
      </c>
      <c r="L437" s="259">
        <v>2</v>
      </c>
      <c r="M437" s="259">
        <v>5</v>
      </c>
      <c r="N437" s="259" t="s">
        <v>80</v>
      </c>
      <c r="O437" s="259">
        <v>2</v>
      </c>
      <c r="P437" s="259" t="s">
        <v>87</v>
      </c>
      <c r="Q437" s="12">
        <f>O437*J437</f>
        <v>6</v>
      </c>
      <c r="R437" s="13">
        <f>Q437/12</f>
        <v>0.5</v>
      </c>
      <c r="S437" s="14">
        <v>0</v>
      </c>
      <c r="T437" s="13">
        <f>R437*2</f>
        <v>1</v>
      </c>
      <c r="U437" s="13">
        <f>S437+T437</f>
        <v>1</v>
      </c>
    </row>
    <row r="438" spans="1:21" hidden="1">
      <c r="D438" s="56"/>
      <c r="E438" s="10" t="s">
        <v>731</v>
      </c>
      <c r="F438" s="57"/>
      <c r="G438" s="57"/>
      <c r="H438" s="57"/>
      <c r="I438" s="54"/>
      <c r="J438" s="259"/>
      <c r="K438" s="259"/>
      <c r="L438" s="259"/>
      <c r="M438" s="259"/>
      <c r="N438" s="259"/>
      <c r="O438" s="259"/>
      <c r="P438" s="259"/>
      <c r="Q438" s="259"/>
      <c r="R438" s="8"/>
      <c r="S438" s="8"/>
      <c r="T438" s="8"/>
      <c r="U438" s="8"/>
    </row>
    <row r="439" spans="1:21" hidden="1">
      <c r="A439" s="16" t="s">
        <v>611</v>
      </c>
      <c r="B439" s="16" t="s">
        <v>610</v>
      </c>
      <c r="C439" s="16" t="s">
        <v>581</v>
      </c>
      <c r="D439" s="56" t="s">
        <v>735</v>
      </c>
      <c r="E439" s="10" t="s">
        <v>736</v>
      </c>
      <c r="F439" s="54"/>
      <c r="G439" s="54"/>
      <c r="H439" s="54"/>
      <c r="I439" s="54" t="s">
        <v>164</v>
      </c>
      <c r="J439" s="259">
        <v>3</v>
      </c>
      <c r="K439" s="259">
        <v>2</v>
      </c>
      <c r="L439" s="259">
        <v>2</v>
      </c>
      <c r="M439" s="259">
        <v>5</v>
      </c>
      <c r="N439" s="259" t="s">
        <v>80</v>
      </c>
      <c r="O439" s="259">
        <v>2</v>
      </c>
      <c r="P439" s="259" t="s">
        <v>87</v>
      </c>
      <c r="Q439" s="12">
        <f>O439*J439</f>
        <v>6</v>
      </c>
      <c r="R439" s="13">
        <f>Q439/12</f>
        <v>0.5</v>
      </c>
      <c r="S439" s="14">
        <v>0</v>
      </c>
      <c r="T439" s="13">
        <f>R439*2</f>
        <v>1</v>
      </c>
      <c r="U439" s="13">
        <f>S439+T439</f>
        <v>1</v>
      </c>
    </row>
    <row r="440" spans="1:21" hidden="1">
      <c r="D440" s="56"/>
      <c r="E440" s="10" t="s">
        <v>658</v>
      </c>
      <c r="F440" s="57"/>
      <c r="G440" s="57"/>
      <c r="H440" s="57"/>
      <c r="I440" s="54"/>
      <c r="J440" s="259"/>
      <c r="K440" s="259"/>
      <c r="L440" s="259"/>
      <c r="M440" s="259"/>
      <c r="N440" s="259"/>
      <c r="O440" s="259"/>
      <c r="P440" s="259"/>
      <c r="Q440" s="259"/>
      <c r="R440" s="8"/>
      <c r="S440" s="8"/>
      <c r="T440" s="8"/>
      <c r="U440" s="8"/>
    </row>
    <row r="441" spans="1:21" hidden="1">
      <c r="A441" s="16" t="s">
        <v>611</v>
      </c>
      <c r="B441" s="16" t="s">
        <v>610</v>
      </c>
      <c r="C441" s="16" t="s">
        <v>581</v>
      </c>
      <c r="D441" s="56" t="s">
        <v>781</v>
      </c>
      <c r="E441" s="10" t="s">
        <v>782</v>
      </c>
      <c r="F441" s="54"/>
      <c r="G441" s="54"/>
      <c r="H441" s="54"/>
      <c r="I441" s="54" t="s">
        <v>164</v>
      </c>
      <c r="J441" s="259">
        <v>3</v>
      </c>
      <c r="K441" s="259">
        <v>2</v>
      </c>
      <c r="L441" s="259">
        <v>2</v>
      </c>
      <c r="M441" s="259">
        <v>5</v>
      </c>
      <c r="N441" s="259" t="s">
        <v>80</v>
      </c>
      <c r="O441" s="259">
        <v>2</v>
      </c>
      <c r="P441" s="259" t="s">
        <v>87</v>
      </c>
      <c r="Q441" s="12">
        <f>O441*J441</f>
        <v>6</v>
      </c>
      <c r="R441" s="13">
        <f>Q441/12</f>
        <v>0.5</v>
      </c>
      <c r="S441" s="14">
        <v>0</v>
      </c>
      <c r="T441" s="13">
        <f>R441*2</f>
        <v>1</v>
      </c>
      <c r="U441" s="13">
        <f>S441+T441</f>
        <v>1</v>
      </c>
    </row>
    <row r="442" spans="1:21" hidden="1">
      <c r="D442" s="56"/>
      <c r="E442" s="10" t="s">
        <v>555</v>
      </c>
      <c r="F442" s="57"/>
      <c r="G442" s="57"/>
      <c r="H442" s="57"/>
      <c r="I442" s="54"/>
      <c r="J442" s="259"/>
      <c r="K442" s="259"/>
      <c r="L442" s="259"/>
      <c r="M442" s="259"/>
      <c r="N442" s="259"/>
      <c r="O442" s="259"/>
      <c r="P442" s="259"/>
      <c r="Q442" s="259"/>
      <c r="R442" s="8"/>
      <c r="S442" s="8"/>
      <c r="T442" s="8"/>
      <c r="U442" s="8"/>
    </row>
    <row r="443" spans="1:21" hidden="1">
      <c r="A443" s="16" t="s">
        <v>611</v>
      </c>
      <c r="B443" s="16" t="s">
        <v>610</v>
      </c>
      <c r="C443" s="16" t="s">
        <v>581</v>
      </c>
      <c r="D443" s="56" t="s">
        <v>737</v>
      </c>
      <c r="E443" s="10" t="s">
        <v>619</v>
      </c>
      <c r="F443" s="54"/>
      <c r="G443" s="54"/>
      <c r="H443" s="54"/>
      <c r="I443" s="54" t="s">
        <v>294</v>
      </c>
      <c r="J443" s="259">
        <v>1</v>
      </c>
      <c r="K443" s="259">
        <v>0</v>
      </c>
      <c r="L443" s="259">
        <v>2</v>
      </c>
      <c r="M443" s="259">
        <v>1</v>
      </c>
      <c r="N443" s="259" t="s">
        <v>80</v>
      </c>
      <c r="O443" s="259">
        <v>2</v>
      </c>
      <c r="P443" s="259" t="s">
        <v>87</v>
      </c>
      <c r="Q443" s="12">
        <f>O443*J443</f>
        <v>2</v>
      </c>
      <c r="R443" s="13">
        <f>Q443/12</f>
        <v>0.16666666666666666</v>
      </c>
      <c r="S443" s="14">
        <v>0</v>
      </c>
      <c r="T443" s="13">
        <f>R443*2</f>
        <v>0.33333333333333331</v>
      </c>
      <c r="U443" s="13">
        <f>S443+T443</f>
        <v>0.33333333333333331</v>
      </c>
    </row>
    <row r="444" spans="1:21" hidden="1">
      <c r="D444" s="56"/>
      <c r="E444" s="10" t="s">
        <v>738</v>
      </c>
      <c r="F444" s="57"/>
      <c r="G444" s="57"/>
      <c r="H444" s="57"/>
      <c r="I444" s="54"/>
      <c r="J444" s="259"/>
      <c r="K444" s="259"/>
      <c r="L444" s="259"/>
      <c r="M444" s="259"/>
      <c r="N444" s="259"/>
      <c r="O444" s="259"/>
      <c r="P444" s="259"/>
      <c r="Q444" s="259"/>
      <c r="R444" s="8"/>
      <c r="S444" s="8"/>
      <c r="T444" s="8"/>
      <c r="U444" s="8"/>
    </row>
    <row r="445" spans="1:21" hidden="1">
      <c r="A445" s="16" t="s">
        <v>611</v>
      </c>
      <c r="B445" s="16" t="s">
        <v>610</v>
      </c>
      <c r="C445" s="16" t="s">
        <v>581</v>
      </c>
      <c r="D445" s="56" t="s">
        <v>785</v>
      </c>
      <c r="E445" s="10" t="s">
        <v>641</v>
      </c>
      <c r="F445" s="54"/>
      <c r="G445" s="54"/>
      <c r="H445" s="54"/>
      <c r="I445" s="54" t="s">
        <v>294</v>
      </c>
      <c r="J445" s="259">
        <v>1</v>
      </c>
      <c r="K445" s="259">
        <v>0</v>
      </c>
      <c r="L445" s="259">
        <v>2</v>
      </c>
      <c r="M445" s="259">
        <v>1</v>
      </c>
      <c r="N445" s="259" t="s">
        <v>80</v>
      </c>
      <c r="O445" s="259">
        <v>3</v>
      </c>
      <c r="P445" s="259" t="s">
        <v>87</v>
      </c>
      <c r="Q445" s="12">
        <f>O445*J445</f>
        <v>3</v>
      </c>
      <c r="R445" s="13">
        <f>Q445/12</f>
        <v>0.25</v>
      </c>
      <c r="S445" s="14">
        <v>0</v>
      </c>
      <c r="T445" s="13">
        <f>R445*2</f>
        <v>0.5</v>
      </c>
      <c r="U445" s="13">
        <f>S445+T445</f>
        <v>0.5</v>
      </c>
    </row>
    <row r="446" spans="1:21" hidden="1">
      <c r="D446" s="56"/>
      <c r="E446" s="10" t="s">
        <v>184</v>
      </c>
      <c r="F446" s="57"/>
      <c r="G446" s="57"/>
      <c r="H446" s="57"/>
      <c r="I446" s="54"/>
      <c r="J446" s="259"/>
      <c r="K446" s="259"/>
      <c r="L446" s="259"/>
      <c r="M446" s="259"/>
      <c r="N446" s="259"/>
      <c r="O446" s="259"/>
      <c r="P446" s="259"/>
      <c r="Q446" s="259"/>
      <c r="R446" s="8"/>
      <c r="S446" s="8"/>
      <c r="T446" s="8"/>
      <c r="U446" s="8"/>
    </row>
    <row r="447" spans="1:21" hidden="1">
      <c r="A447" s="16" t="s">
        <v>611</v>
      </c>
      <c r="B447" s="16" t="s">
        <v>610</v>
      </c>
      <c r="C447" s="16" t="s">
        <v>581</v>
      </c>
      <c r="D447" s="56" t="s">
        <v>660</v>
      </c>
      <c r="E447" s="10" t="s">
        <v>624</v>
      </c>
      <c r="F447" s="54"/>
      <c r="G447" s="54"/>
      <c r="H447" s="54"/>
      <c r="I447" s="54" t="s">
        <v>622</v>
      </c>
      <c r="J447" s="259">
        <v>6</v>
      </c>
      <c r="K447" s="259">
        <v>0</v>
      </c>
      <c r="L447" s="259">
        <v>18</v>
      </c>
      <c r="M447" s="259">
        <v>0</v>
      </c>
      <c r="N447" s="259" t="s">
        <v>43</v>
      </c>
      <c r="O447" s="259">
        <v>1</v>
      </c>
      <c r="P447" s="259" t="s">
        <v>87</v>
      </c>
      <c r="Q447" s="12">
        <f>O447*J447</f>
        <v>6</v>
      </c>
      <c r="R447" s="13">
        <f>Q447/12</f>
        <v>0.5</v>
      </c>
      <c r="S447" s="14">
        <v>0</v>
      </c>
      <c r="T447" s="13">
        <f>R447*2</f>
        <v>1</v>
      </c>
      <c r="U447" s="13">
        <f>S447+T447</f>
        <v>1</v>
      </c>
    </row>
    <row r="448" spans="1:21" hidden="1">
      <c r="D448" s="56"/>
      <c r="E448" s="10" t="s">
        <v>658</v>
      </c>
      <c r="F448" s="57"/>
      <c r="G448" s="57"/>
      <c r="H448" s="57"/>
      <c r="I448" s="54"/>
      <c r="J448" s="259"/>
      <c r="K448" s="259"/>
      <c r="L448" s="259"/>
      <c r="M448" s="259"/>
      <c r="N448" s="259"/>
      <c r="O448" s="259"/>
      <c r="P448" s="259"/>
      <c r="Q448" s="259"/>
      <c r="R448" s="8"/>
      <c r="S448" s="8"/>
      <c r="T448" s="8"/>
      <c r="U448" s="8"/>
    </row>
    <row r="449" spans="1:21" hidden="1">
      <c r="A449" s="16" t="s">
        <v>611</v>
      </c>
      <c r="B449" s="16" t="s">
        <v>610</v>
      </c>
      <c r="C449" s="16" t="s">
        <v>581</v>
      </c>
      <c r="D449" s="56" t="s">
        <v>786</v>
      </c>
      <c r="E449" s="10" t="s">
        <v>772</v>
      </c>
      <c r="F449" s="54"/>
      <c r="G449" s="54"/>
      <c r="H449" s="54"/>
      <c r="I449" s="54" t="s">
        <v>622</v>
      </c>
      <c r="J449" s="259">
        <v>6</v>
      </c>
      <c r="K449" s="259">
        <v>0</v>
      </c>
      <c r="L449" s="259">
        <v>18</v>
      </c>
      <c r="M449" s="259">
        <v>0</v>
      </c>
      <c r="N449" s="259" t="s">
        <v>80</v>
      </c>
      <c r="O449" s="259">
        <v>3</v>
      </c>
      <c r="P449" s="259" t="s">
        <v>87</v>
      </c>
      <c r="Q449" s="12">
        <f>O449*J449</f>
        <v>18</v>
      </c>
      <c r="R449" s="13">
        <f>Q449/12</f>
        <v>1.5</v>
      </c>
      <c r="S449" s="14">
        <v>0</v>
      </c>
      <c r="T449" s="13">
        <f>R449*2</f>
        <v>3</v>
      </c>
      <c r="U449" s="13">
        <f>S449+T449</f>
        <v>3</v>
      </c>
    </row>
    <row r="450" spans="1:21" hidden="1">
      <c r="D450" s="56"/>
      <c r="E450" s="10" t="s">
        <v>555</v>
      </c>
      <c r="F450" s="57"/>
      <c r="G450" s="57"/>
      <c r="H450" s="57"/>
      <c r="I450" s="54"/>
      <c r="J450" s="259"/>
      <c r="K450" s="259"/>
      <c r="L450" s="259"/>
      <c r="M450" s="259"/>
      <c r="N450" s="259"/>
      <c r="O450" s="259"/>
      <c r="P450" s="259"/>
      <c r="Q450" s="259"/>
      <c r="R450" s="8"/>
      <c r="S450" s="8"/>
      <c r="T450" s="8"/>
      <c r="U450" s="8"/>
    </row>
    <row r="451" spans="1:21" hidden="1">
      <c r="A451" s="16" t="s">
        <v>611</v>
      </c>
      <c r="B451" s="16" t="s">
        <v>610</v>
      </c>
      <c r="C451" s="16" t="s">
        <v>581</v>
      </c>
      <c r="D451" s="56" t="s">
        <v>786</v>
      </c>
      <c r="E451" s="10" t="s">
        <v>772</v>
      </c>
      <c r="F451" s="54"/>
      <c r="G451" s="54"/>
      <c r="H451" s="54"/>
      <c r="I451" s="54" t="s">
        <v>622</v>
      </c>
      <c r="J451" s="259">
        <v>6</v>
      </c>
      <c r="K451" s="259">
        <v>0</v>
      </c>
      <c r="L451" s="259">
        <v>18</v>
      </c>
      <c r="M451" s="259">
        <v>0</v>
      </c>
      <c r="N451" s="259" t="s">
        <v>43</v>
      </c>
      <c r="O451" s="259">
        <v>5</v>
      </c>
      <c r="P451" s="259" t="s">
        <v>87</v>
      </c>
      <c r="Q451" s="12">
        <f>O451*J451</f>
        <v>30</v>
      </c>
      <c r="R451" s="13">
        <f>Q451/12</f>
        <v>2.5</v>
      </c>
      <c r="S451" s="14">
        <v>0</v>
      </c>
      <c r="T451" s="13">
        <f>R451*2</f>
        <v>5</v>
      </c>
      <c r="U451" s="13">
        <f>S451+T451</f>
        <v>5</v>
      </c>
    </row>
    <row r="452" spans="1:21" hidden="1">
      <c r="D452" s="56"/>
      <c r="E452" s="10" t="s">
        <v>555</v>
      </c>
      <c r="F452" s="57"/>
      <c r="G452" s="57"/>
      <c r="H452" s="57"/>
      <c r="I452" s="54"/>
      <c r="J452" s="259"/>
      <c r="K452" s="259"/>
      <c r="L452" s="259"/>
      <c r="M452" s="259"/>
      <c r="N452" s="259"/>
      <c r="O452" s="259"/>
      <c r="P452" s="259"/>
      <c r="Q452" s="259"/>
      <c r="R452" s="8"/>
      <c r="S452" s="8"/>
      <c r="T452" s="8"/>
      <c r="U452" s="8"/>
    </row>
    <row r="453" spans="1:21" hidden="1">
      <c r="A453" s="16" t="s">
        <v>611</v>
      </c>
      <c r="B453" s="16" t="s">
        <v>610</v>
      </c>
      <c r="C453" s="16" t="s">
        <v>581</v>
      </c>
      <c r="D453" s="56" t="s">
        <v>787</v>
      </c>
      <c r="E453" s="10" t="s">
        <v>624</v>
      </c>
      <c r="F453" s="54"/>
      <c r="G453" s="54"/>
      <c r="H453" s="54"/>
      <c r="I453" s="54" t="s">
        <v>622</v>
      </c>
      <c r="J453" s="259">
        <v>6</v>
      </c>
      <c r="K453" s="259">
        <v>0</v>
      </c>
      <c r="L453" s="259">
        <v>18</v>
      </c>
      <c r="M453" s="259">
        <v>0</v>
      </c>
      <c r="N453" s="259" t="s">
        <v>80</v>
      </c>
      <c r="O453" s="259">
        <v>0</v>
      </c>
      <c r="P453" s="259" t="s">
        <v>87</v>
      </c>
      <c r="Q453" s="12">
        <f>O453*J453</f>
        <v>0</v>
      </c>
      <c r="R453" s="13">
        <f>Q453/12</f>
        <v>0</v>
      </c>
      <c r="S453" s="14">
        <v>0</v>
      </c>
      <c r="T453" s="13">
        <f>R453*2</f>
        <v>0</v>
      </c>
      <c r="U453" s="13">
        <f>S453+T453</f>
        <v>0</v>
      </c>
    </row>
    <row r="454" spans="1:21">
      <c r="A454" s="16" t="s">
        <v>611</v>
      </c>
      <c r="B454" s="16" t="s">
        <v>610</v>
      </c>
      <c r="C454" s="16" t="s">
        <v>581</v>
      </c>
      <c r="D454" s="56" t="s">
        <v>788</v>
      </c>
      <c r="E454" s="10" t="s">
        <v>772</v>
      </c>
      <c r="F454" s="259"/>
      <c r="G454" s="617">
        <v>1</v>
      </c>
      <c r="H454" s="259"/>
      <c r="I454" s="54" t="s">
        <v>622</v>
      </c>
      <c r="J454" s="259">
        <v>6</v>
      </c>
      <c r="K454" s="259">
        <v>0</v>
      </c>
      <c r="L454" s="259">
        <v>18</v>
      </c>
      <c r="M454" s="259">
        <v>0</v>
      </c>
      <c r="N454" s="259" t="s">
        <v>80</v>
      </c>
      <c r="O454" s="259">
        <v>10</v>
      </c>
      <c r="P454" s="259" t="s">
        <v>87</v>
      </c>
      <c r="Q454" s="12">
        <f>O454*J454</f>
        <v>60</v>
      </c>
      <c r="R454" s="13">
        <f>Q454/12</f>
        <v>5</v>
      </c>
      <c r="S454" s="14">
        <v>0</v>
      </c>
      <c r="T454" s="13">
        <f>R454*2</f>
        <v>10</v>
      </c>
      <c r="U454" s="13">
        <f>S454+T454</f>
        <v>10</v>
      </c>
    </row>
    <row r="455" spans="1:21">
      <c r="D455" s="56"/>
      <c r="E455" s="10" t="s">
        <v>60</v>
      </c>
      <c r="F455" s="118">
        <v>33.33</v>
      </c>
      <c r="G455" s="617"/>
      <c r="H455" s="256">
        <f>SUM(G454*F455)/100</f>
        <v>0.33329999999999999</v>
      </c>
      <c r="I455" s="54"/>
      <c r="J455" s="259"/>
      <c r="K455" s="259"/>
      <c r="L455" s="259"/>
      <c r="M455" s="259"/>
      <c r="N455" s="259"/>
      <c r="O455" s="259"/>
      <c r="P455" s="259"/>
      <c r="Q455" s="259"/>
      <c r="R455" s="8"/>
      <c r="S455" s="8"/>
      <c r="T455" s="8"/>
      <c r="U455" s="8"/>
    </row>
    <row r="456" spans="1:21">
      <c r="D456" s="56"/>
      <c r="E456" s="10" t="s">
        <v>58</v>
      </c>
      <c r="F456" s="118">
        <v>33.33</v>
      </c>
      <c r="G456" s="617"/>
      <c r="H456" s="256">
        <f>SUM(G454*F456)/100</f>
        <v>0.33329999999999999</v>
      </c>
      <c r="I456" s="54"/>
      <c r="J456" s="259"/>
      <c r="K456" s="259"/>
      <c r="L456" s="259"/>
      <c r="M456" s="259"/>
      <c r="N456" s="259"/>
      <c r="O456" s="259"/>
      <c r="P456" s="259"/>
      <c r="Q456" s="259"/>
      <c r="R456" s="8"/>
      <c r="S456" s="8"/>
      <c r="T456" s="8"/>
      <c r="U456" s="8"/>
    </row>
    <row r="457" spans="1:21">
      <c r="D457" s="56"/>
      <c r="E457" s="10" t="s">
        <v>59</v>
      </c>
      <c r="F457" s="118">
        <v>33.33</v>
      </c>
      <c r="G457" s="617"/>
      <c r="H457" s="256">
        <f>SUM(G454*F457)/100</f>
        <v>0.33329999999999999</v>
      </c>
      <c r="I457" s="54"/>
      <c r="J457" s="259"/>
      <c r="K457" s="259"/>
      <c r="L457" s="259"/>
      <c r="M457" s="259"/>
      <c r="N457" s="259"/>
      <c r="O457" s="259"/>
      <c r="P457" s="259"/>
      <c r="Q457" s="259"/>
      <c r="R457" s="8"/>
      <c r="S457" s="8"/>
      <c r="T457" s="8"/>
      <c r="U457" s="8"/>
    </row>
    <row r="458" spans="1:21">
      <c r="A458" s="16" t="s">
        <v>611</v>
      </c>
      <c r="B458" s="16" t="s">
        <v>610</v>
      </c>
      <c r="C458" s="16" t="s">
        <v>581</v>
      </c>
      <c r="D458" s="56" t="s">
        <v>789</v>
      </c>
      <c r="E458" s="10" t="s">
        <v>770</v>
      </c>
      <c r="F458" s="259"/>
      <c r="G458" s="617">
        <v>1</v>
      </c>
      <c r="H458" s="259"/>
      <c r="I458" s="54" t="s">
        <v>622</v>
      </c>
      <c r="J458" s="259">
        <v>6</v>
      </c>
      <c r="K458" s="259">
        <v>0</v>
      </c>
      <c r="L458" s="259">
        <v>18</v>
      </c>
      <c r="M458" s="259">
        <v>0</v>
      </c>
      <c r="N458" s="259" t="s">
        <v>80</v>
      </c>
      <c r="O458" s="259">
        <v>3</v>
      </c>
      <c r="P458" s="259" t="s">
        <v>87</v>
      </c>
      <c r="Q458" s="12">
        <f>O458*J458</f>
        <v>18</v>
      </c>
      <c r="R458" s="13">
        <f>Q458/12</f>
        <v>1.5</v>
      </c>
      <c r="S458" s="14">
        <v>0</v>
      </c>
      <c r="T458" s="13">
        <f>R458*2</f>
        <v>3</v>
      </c>
      <c r="U458" s="13">
        <f>S458+T458</f>
        <v>3</v>
      </c>
    </row>
    <row r="459" spans="1:21">
      <c r="D459" s="56"/>
      <c r="E459" s="10" t="s">
        <v>58</v>
      </c>
      <c r="F459" s="118">
        <v>33.33</v>
      </c>
      <c r="G459" s="617"/>
      <c r="H459" s="256">
        <f>SUM(G458*F459)/100</f>
        <v>0.33329999999999999</v>
      </c>
      <c r="I459" s="54"/>
      <c r="J459" s="259"/>
      <c r="K459" s="259"/>
      <c r="L459" s="259"/>
      <c r="M459" s="259"/>
      <c r="N459" s="259"/>
      <c r="O459" s="259"/>
      <c r="P459" s="259"/>
      <c r="Q459" s="259"/>
      <c r="R459" s="8"/>
      <c r="S459" s="8"/>
      <c r="T459" s="8"/>
      <c r="U459" s="8"/>
    </row>
    <row r="460" spans="1:21">
      <c r="D460" s="56"/>
      <c r="E460" s="10" t="s">
        <v>60</v>
      </c>
      <c r="F460" s="118">
        <v>33.33</v>
      </c>
      <c r="G460" s="617"/>
      <c r="H460" s="256">
        <f>SUM(G458*F460)/100</f>
        <v>0.33329999999999999</v>
      </c>
      <c r="I460" s="54"/>
      <c r="J460" s="259"/>
      <c r="K460" s="259"/>
      <c r="L460" s="259"/>
      <c r="M460" s="259"/>
      <c r="N460" s="259"/>
      <c r="O460" s="259"/>
      <c r="P460" s="259"/>
      <c r="Q460" s="259"/>
      <c r="R460" s="8"/>
      <c r="S460" s="8"/>
      <c r="T460" s="8"/>
      <c r="U460" s="8"/>
    </row>
    <row r="461" spans="1:21">
      <c r="D461" s="56"/>
      <c r="E461" s="10" t="s">
        <v>59</v>
      </c>
      <c r="F461" s="118">
        <v>33.33</v>
      </c>
      <c r="G461" s="617"/>
      <c r="H461" s="256">
        <f>SUM(G458*F461)/100</f>
        <v>0.33329999999999999</v>
      </c>
      <c r="I461" s="54"/>
      <c r="J461" s="259"/>
      <c r="K461" s="259"/>
      <c r="L461" s="259"/>
      <c r="M461" s="259"/>
      <c r="N461" s="259"/>
      <c r="O461" s="259"/>
      <c r="P461" s="259"/>
      <c r="Q461" s="259"/>
      <c r="R461" s="8"/>
      <c r="S461" s="8"/>
      <c r="T461" s="8"/>
      <c r="U461" s="8"/>
    </row>
    <row r="462" spans="1:21" hidden="1">
      <c r="A462" s="16" t="s">
        <v>611</v>
      </c>
      <c r="B462" s="16" t="s">
        <v>610</v>
      </c>
      <c r="C462" s="16" t="s">
        <v>581</v>
      </c>
      <c r="D462" s="56" t="s">
        <v>748</v>
      </c>
      <c r="E462" s="21" t="s">
        <v>641</v>
      </c>
      <c r="F462" s="54"/>
      <c r="G462" s="54"/>
      <c r="H462" s="54"/>
      <c r="I462" s="54" t="s">
        <v>294</v>
      </c>
      <c r="J462" s="259">
        <v>1</v>
      </c>
      <c r="K462" s="259">
        <v>0</v>
      </c>
      <c r="L462" s="259">
        <v>2</v>
      </c>
      <c r="M462" s="259">
        <v>1</v>
      </c>
      <c r="N462" s="259" t="s">
        <v>80</v>
      </c>
      <c r="O462" s="259">
        <v>2</v>
      </c>
      <c r="P462" s="259" t="s">
        <v>87</v>
      </c>
      <c r="Q462" s="12">
        <f>O462*J462</f>
        <v>2</v>
      </c>
      <c r="R462" s="13">
        <f>Q462/12</f>
        <v>0.16666666666666666</v>
      </c>
      <c r="S462" s="14">
        <v>0</v>
      </c>
      <c r="T462" s="13">
        <f>R462*2</f>
        <v>0.33333333333333331</v>
      </c>
      <c r="U462" s="13">
        <f>S462+T462</f>
        <v>0.33333333333333331</v>
      </c>
    </row>
    <row r="463" spans="1:21" hidden="1">
      <c r="D463" s="56"/>
      <c r="E463" s="21" t="s">
        <v>374</v>
      </c>
      <c r="F463" s="57"/>
      <c r="G463" s="57"/>
      <c r="H463" s="57"/>
      <c r="I463" s="54"/>
      <c r="J463" s="259"/>
      <c r="K463" s="259"/>
      <c r="L463" s="259"/>
      <c r="M463" s="259"/>
      <c r="N463" s="259"/>
      <c r="O463" s="259"/>
      <c r="P463" s="259"/>
      <c r="Q463" s="259"/>
      <c r="R463" s="8"/>
      <c r="S463" s="8"/>
      <c r="T463" s="8"/>
      <c r="U463" s="8"/>
    </row>
    <row r="464" spans="1:21" hidden="1">
      <c r="A464" s="16" t="s">
        <v>611</v>
      </c>
      <c r="B464" s="16" t="s">
        <v>610</v>
      </c>
      <c r="C464" s="16" t="s">
        <v>581</v>
      </c>
      <c r="D464" s="56" t="s">
        <v>692</v>
      </c>
      <c r="E464" s="21" t="s">
        <v>624</v>
      </c>
      <c r="F464" s="54"/>
      <c r="G464" s="54"/>
      <c r="H464" s="54"/>
      <c r="I464" s="54" t="s">
        <v>622</v>
      </c>
      <c r="J464" s="259">
        <v>6</v>
      </c>
      <c r="K464" s="259">
        <v>0</v>
      </c>
      <c r="L464" s="259">
        <v>18</v>
      </c>
      <c r="M464" s="259">
        <v>0</v>
      </c>
      <c r="N464" s="259" t="s">
        <v>80</v>
      </c>
      <c r="O464" s="259">
        <v>3</v>
      </c>
      <c r="P464" s="259" t="s">
        <v>87</v>
      </c>
      <c r="Q464" s="12">
        <f>O464*J464</f>
        <v>18</v>
      </c>
      <c r="R464" s="13">
        <f>Q464/12</f>
        <v>1.5</v>
      </c>
      <c r="S464" s="14">
        <v>0</v>
      </c>
      <c r="T464" s="13">
        <f>R464*2</f>
        <v>3</v>
      </c>
      <c r="U464" s="13">
        <f>S464+T464</f>
        <v>3</v>
      </c>
    </row>
    <row r="465" spans="4:21" hidden="1">
      <c r="D465" s="56"/>
      <c r="E465" s="21" t="s">
        <v>167</v>
      </c>
      <c r="F465" s="57"/>
      <c r="G465" s="57"/>
      <c r="H465" s="57"/>
      <c r="I465" s="54"/>
      <c r="J465" s="259"/>
      <c r="K465" s="259"/>
      <c r="L465" s="259"/>
      <c r="M465" s="259"/>
      <c r="N465" s="259"/>
      <c r="O465" s="259"/>
      <c r="P465" s="259"/>
      <c r="Q465" s="259"/>
      <c r="R465" s="8"/>
      <c r="S465" s="8"/>
      <c r="T465" s="8"/>
      <c r="U465" s="8"/>
    </row>
    <row r="466" spans="4:21" hidden="1"/>
  </sheetData>
  <autoFilter ref="A1:U1" xr:uid="{056C9D96-A502-4806-AD97-2B2CE5F13DC5}"/>
  <mergeCells count="47">
    <mergeCell ref="G429:G432"/>
    <mergeCell ref="G454:G457"/>
    <mergeCell ref="G458:G461"/>
    <mergeCell ref="G402:G406"/>
    <mergeCell ref="G407:G410"/>
    <mergeCell ref="G411:G414"/>
    <mergeCell ref="G415:G420"/>
    <mergeCell ref="G421:G424"/>
    <mergeCell ref="G425:G428"/>
    <mergeCell ref="G397:G401"/>
    <mergeCell ref="G298:G300"/>
    <mergeCell ref="G301:G303"/>
    <mergeCell ref="G304:G307"/>
    <mergeCell ref="G308:G310"/>
    <mergeCell ref="G311:G317"/>
    <mergeCell ref="G318:G321"/>
    <mergeCell ref="G322:G324"/>
    <mergeCell ref="G325:G327"/>
    <mergeCell ref="G328:G330"/>
    <mergeCell ref="G362:G364"/>
    <mergeCell ref="G365:G367"/>
    <mergeCell ref="G228:G230"/>
    <mergeCell ref="G204:G206"/>
    <mergeCell ref="G195:G200"/>
    <mergeCell ref="G201:G203"/>
    <mergeCell ref="G293:G295"/>
    <mergeCell ref="G266:G268"/>
    <mergeCell ref="G269:G273"/>
    <mergeCell ref="G253:G256"/>
    <mergeCell ref="G257:G261"/>
    <mergeCell ref="G171:G173"/>
    <mergeCell ref="G135:G138"/>
    <mergeCell ref="G139:G142"/>
    <mergeCell ref="G143:G146"/>
    <mergeCell ref="G225:G227"/>
    <mergeCell ref="G127:G130"/>
    <mergeCell ref="G131:G134"/>
    <mergeCell ref="G102:G106"/>
    <mergeCell ref="G107:G111"/>
    <mergeCell ref="G97:G100"/>
    <mergeCell ref="G80:G83"/>
    <mergeCell ref="G48:G51"/>
    <mergeCell ref="G52:G55"/>
    <mergeCell ref="G56:G58"/>
    <mergeCell ref="G2:G6"/>
    <mergeCell ref="G9:G13"/>
    <mergeCell ref="G14:G18"/>
  </mergeCells>
  <hyperlinks>
    <hyperlink ref="D2" r:id="rId1" display="https://reg.mju.ac.th/registrar/class_info_2.asp?backto=home&amp;option=0&amp;courseid=8899313&amp;acadyear=2567&amp;semester=1&amp;avs1007269091=4" xr:uid="{3948C567-C5BF-4E03-9F81-02AD25D43B36}"/>
    <hyperlink ref="D7" r:id="rId2" display="https://reg.mju.ac.th/registrar/class_info_2.asp?backto=home&amp;option=0&amp;courseid=8899321&amp;acadyear=2567&amp;semester=1&amp;avs1007269091=5" xr:uid="{D24083E5-1C59-4407-B941-14A788AD336F}"/>
    <hyperlink ref="D9" r:id="rId3" display="https://reg.mju.ac.th/registrar/class_info_2.asp?backto=home&amp;option=0&amp;courseid=8899314&amp;acadyear=2567&amp;semester=1&amp;avs1007269091=6" xr:uid="{25CE65B7-AE01-4C59-8B43-F0339EF3A2BE}"/>
    <hyperlink ref="D14" r:id="rId4" display="https://reg.mju.ac.th/registrar/class_info_2.asp?backto=home&amp;option=0&amp;courseid=8899436&amp;acadyear=2567&amp;semester=1&amp;avs1007269091=7" xr:uid="{65F9B476-42D9-42B0-A83C-7798D52176E9}"/>
    <hyperlink ref="D19" r:id="rId5" display="https://reg.mju.ac.th/registrar/class_info_2.asp?backto=home&amp;option=0&amp;courseid=8899315&amp;acadyear=2567&amp;semester=1&amp;avs1007269091=8" xr:uid="{D8947EC7-143E-4768-A789-BA2412E1E00D}"/>
    <hyperlink ref="D21" r:id="rId6" display="https://reg.mju.ac.th/registrar/class_info_2.asp?backto=home&amp;option=0&amp;courseid=8899437&amp;acadyear=2567&amp;semester=1&amp;avs1007269091=9" xr:uid="{EF900846-4644-44DC-BF7E-BC6EB1666813}"/>
    <hyperlink ref="D23" r:id="rId7" display="https://reg.mju.ac.th/registrar/class_info_2.asp?backto=home&amp;option=0&amp;courseid=8899437&amp;acadyear=2567&amp;semester=1&amp;avs1007269091=10" xr:uid="{DCEBA863-7EF7-47EB-98B1-444814DBD3D5}"/>
    <hyperlink ref="D25" r:id="rId8" display="https://reg.mju.ac.th/registrar/class_info_2.asp?backto=home&amp;option=0&amp;courseid=8897385&amp;acadyear=2567&amp;semester=1&amp;avs1007269091=11" xr:uid="{DF107474-5D0E-4D47-B885-56011AA010EA}"/>
    <hyperlink ref="D27" r:id="rId9" display="https://reg.mju.ac.th/registrar/class_info_2.asp?backto=home&amp;option=0&amp;courseid=8897389&amp;acadyear=2567&amp;semester=1&amp;avs1007269091=12" xr:uid="{10563F14-6DB7-455D-9692-F21DEFB35A96}"/>
    <hyperlink ref="D29" r:id="rId10" display="https://reg.mju.ac.th/registrar/class_info_2.asp?backto=home&amp;option=0&amp;courseid=8897553&amp;acadyear=2567&amp;semester=1&amp;avs1007269091=13" xr:uid="{A9220640-C00A-4239-A4A5-0DC7D6F2544E}"/>
    <hyperlink ref="D32" r:id="rId11" display="https://reg.mju.ac.th/registrar/class_info_2.asp?backto=home&amp;option=0&amp;courseid=8897516&amp;acadyear=2567&amp;semester=1&amp;avs1007269091=14" xr:uid="{D4E169DC-EDB6-48A7-BEB3-06D5389F598C}"/>
    <hyperlink ref="D35" r:id="rId12" display="https://reg.mju.ac.th/registrar/class_info_2.asp?backto=home&amp;option=0&amp;courseid=8897390&amp;acadyear=2567&amp;semester=1&amp;avs1007269091=15" xr:uid="{E8116311-BB45-4C82-9616-FF75BF6215B1}"/>
    <hyperlink ref="D37" r:id="rId13" display="https://reg.mju.ac.th/registrar/class_info_2.asp?backto=home&amp;option=0&amp;courseid=8897386&amp;acadyear=2567&amp;semester=1&amp;avs1007269091=16" xr:uid="{43B7D370-05F6-4D43-8B28-80E6A67D8E40}"/>
    <hyperlink ref="D39" r:id="rId14" display="https://reg.mju.ac.th/registrar/class_info_2.asp?backto=home&amp;option=0&amp;courseid=8897574&amp;acadyear=2567&amp;semester=1&amp;avs1007269091=17" xr:uid="{D89029E8-F590-474E-8FB7-ED969C22C012}"/>
    <hyperlink ref="D42" r:id="rId15" display="https://reg.mju.ac.th/registrar/class_info_2.asp?backto=home&amp;option=0&amp;courseid=8897552&amp;acadyear=2567&amp;semester=1&amp;avs1007269091=18" xr:uid="{1C8CA9C4-1168-4263-9DD1-E633A281B657}"/>
    <hyperlink ref="D45" r:id="rId16" display="https://reg.mju.ac.th/registrar/class_info_2.asp?backto=home&amp;option=0&amp;courseid=8897640&amp;acadyear=2567&amp;semester=1&amp;avs1007269091=19" xr:uid="{DD25ABE8-2D98-4D71-855F-F4C88C7D9862}"/>
    <hyperlink ref="D48" r:id="rId17" display="https://reg.mju.ac.th/registrar/class_info_2.asp?backto=home&amp;option=0&amp;courseid=8897387&amp;acadyear=2567&amp;semester=1&amp;avs1007269091=20" xr:uid="{A97176B9-B827-434E-9AB4-FA4A3F9447AF}"/>
    <hyperlink ref="D52" r:id="rId18" display="https://reg.mju.ac.th/registrar/class_info_2.asp?backto=home&amp;option=0&amp;courseid=8897641&amp;acadyear=2567&amp;semester=1&amp;avs1007269091=21" xr:uid="{091AABBE-ADAD-419A-90B5-F50A1208EA6C}"/>
    <hyperlink ref="D56" r:id="rId19" display="https://reg.mju.ac.th/registrar/class_info_2.asp?backto=home&amp;option=0&amp;courseid=8898822&amp;acadyear=2567&amp;semester=1&amp;avs1007269091=22" xr:uid="{D227A111-D67A-4255-8333-EA9AC0A4555B}"/>
    <hyperlink ref="D59" r:id="rId20" display="https://reg.mju.ac.th/registrar/class_info_2.asp?backto=home&amp;option=0&amp;courseid=8899411&amp;acadyear=2567&amp;semester=1&amp;avs1007269091=23" xr:uid="{F9CD22A8-FAB1-46E3-A273-BC877D75D90B}"/>
    <hyperlink ref="D61" r:id="rId21" display="https://reg.mju.ac.th/registrar/class_info_2.asp?backto=home&amp;option=0&amp;courseid=8899407&amp;acadyear=2567&amp;semester=1&amp;avs1007269091=24" xr:uid="{E73AB4C8-B19E-446E-AD76-01E395500EA6}"/>
    <hyperlink ref="D63" r:id="rId22" display="https://reg.mju.ac.th/registrar/class_info_2.asp?backto=home&amp;option=0&amp;courseid=8899408&amp;acadyear=2567&amp;semester=1&amp;avs1007269091=25" xr:uid="{F3B4E0CD-73AC-4855-94FF-84ADDAF2DE39}"/>
    <hyperlink ref="D65" r:id="rId23" display="https://reg.mju.ac.th/registrar/class_info_2.asp?backto=home&amp;option=0&amp;courseid=8898823&amp;acadyear=2567&amp;semester=1&amp;avs1007269091=26" xr:uid="{3D7B782C-2188-4663-9979-A90C10FB814E}"/>
    <hyperlink ref="D67" r:id="rId24" display="https://reg.mju.ac.th/registrar/class_info_2.asp?backto=home&amp;option=0&amp;courseid=8899405&amp;acadyear=2567&amp;semester=1&amp;avs1007269091=27" xr:uid="{2D719AFE-8EEC-4388-9056-214DA9E201EA}"/>
    <hyperlink ref="D69" r:id="rId25" display="https://reg.mju.ac.th/registrar/class_info_2.asp?backto=home&amp;option=0&amp;courseid=8899412&amp;acadyear=2567&amp;semester=1&amp;avs1007269091=28" xr:uid="{E791C126-1032-4F4B-A980-CA092C11FC84}"/>
    <hyperlink ref="D71" r:id="rId26" display="https://reg.mju.ac.th/registrar/class_info_2.asp?backto=home&amp;option=0&amp;courseid=8895937&amp;acadyear=2567&amp;semester=1&amp;avs1007269091=29" xr:uid="{7C9976E7-852B-41FB-AB20-4732A77C94A5}"/>
    <hyperlink ref="D73" r:id="rId27" display="https://reg.mju.ac.th/registrar/class_info_2.asp?backto=home&amp;option=0&amp;courseid=8895938&amp;acadyear=2567&amp;semester=1&amp;avs1007269091=30" xr:uid="{7FDD10EC-35D2-4E4B-A7B6-8536386436DD}"/>
    <hyperlink ref="D75" r:id="rId28" display="https://reg.mju.ac.th/registrar/class_info_2.asp?backto=home&amp;option=0&amp;courseid=8895981&amp;acadyear=2567&amp;semester=1&amp;avs1007269091=31" xr:uid="{71FD719C-3356-47D4-AFB7-C8E34B7CEA76}"/>
    <hyperlink ref="D77" r:id="rId29" display="https://reg.mju.ac.th/registrar/class_info_2.asp?backto=home&amp;option=0&amp;courseid=8895982&amp;acadyear=2567&amp;semester=1&amp;avs1007269091=32" xr:uid="{D50358F8-32F3-48FE-A9CE-2FC9521F8506}"/>
    <hyperlink ref="D80" r:id="rId30" display="https://reg.mju.ac.th/registrar/class_info_2.asp?backto=home&amp;option=0&amp;courseid=8895995&amp;acadyear=2567&amp;semester=1&amp;avs1007269091=33" xr:uid="{0A8B334D-0A50-4794-9997-04D9F49FD53E}"/>
    <hyperlink ref="D84" r:id="rId31" display="https://reg.mju.ac.th/registrar/class_info_2.asp?backto=home&amp;option=0&amp;courseid=8896009&amp;acadyear=2567&amp;semester=1&amp;avs1007269091=34" xr:uid="{DDD1E730-E260-4696-B8F7-BCED850093D3}"/>
    <hyperlink ref="D86" r:id="rId32" display="https://reg.mju.ac.th/registrar/class_info_2.asp?backto=home&amp;option=0&amp;courseid=8895996&amp;acadyear=2567&amp;semester=1&amp;avs1007269091=35" xr:uid="{015E1560-68CA-4FA2-8A4D-AABD903CEED4}"/>
    <hyperlink ref="D88" r:id="rId33" display="https://reg.mju.ac.th/registrar/class_info_2.asp?backto=home&amp;option=0&amp;courseid=8898530&amp;acadyear=2567&amp;semester=1&amp;avs1007269091=36" xr:uid="{F8D188A0-31D2-41F3-BD80-03EFC965855E}"/>
    <hyperlink ref="D91" r:id="rId34" display="https://reg.mju.ac.th/registrar/class_info_2.asp?backto=home&amp;option=0&amp;courseid=8898532&amp;acadyear=2567&amp;semester=1&amp;avs1007269091=37" xr:uid="{50F5546A-8A7E-419B-88DA-970D6B83593D}"/>
    <hyperlink ref="D94" r:id="rId35" display="https://reg.mju.ac.th/registrar/class_info_2.asp?backto=home&amp;option=0&amp;courseid=8890992&amp;acadyear=2567&amp;semester=1&amp;avs1007269091=38" xr:uid="{95596D04-47F3-4473-A407-D6A4C8AE3F6D}"/>
    <hyperlink ref="D97" r:id="rId36" display="https://reg.mju.ac.th/registrar/class_info_2.asp?backto=home&amp;option=0&amp;courseid=8891023&amp;acadyear=2567&amp;semester=1&amp;avs1007269091=39" xr:uid="{BEAA2EF2-2053-4BB5-96D0-0E2ABAAEC34B}"/>
    <hyperlink ref="D101" r:id="rId37" display="https://reg.mju.ac.th/registrar/class_info_2.asp?backto=home&amp;option=0&amp;courseid=8895165&amp;acadyear=2567&amp;semester=1&amp;avs1007269091=40" xr:uid="{4246FD66-294D-49DC-A907-B1EA230A9D3F}"/>
    <hyperlink ref="D102" r:id="rId38" display="https://reg.mju.ac.th/registrar/class_info_2.asp?backto=home&amp;option=0&amp;courseid=8894444&amp;acadyear=2567&amp;semester=1&amp;avs1007269091=41" xr:uid="{8B620B42-6AB7-4E89-8A6F-F993278DD47E}"/>
    <hyperlink ref="D107" r:id="rId39" display="https://reg.mju.ac.th/registrar/class_info_2.asp?backto=home&amp;option=0&amp;courseid=8894445&amp;acadyear=2567&amp;semester=1&amp;avs1007269091=42" xr:uid="{8A140245-70B6-496D-A32B-457A375D66F3}"/>
    <hyperlink ref="D112" r:id="rId40" display="https://reg.mju.ac.th/registrar/class_info_2.asp?backto=home&amp;option=0&amp;courseid=8894446&amp;acadyear=2567&amp;semester=1&amp;avs1007269091=43" xr:uid="{38F80251-0B3E-41E5-ABD4-23D19D387082}"/>
    <hyperlink ref="D114" r:id="rId41" display="https://reg.mju.ac.th/registrar/class_info_2.asp?backto=home&amp;option=0&amp;courseid=8894970&amp;acadyear=2567&amp;semester=1&amp;avs1007269091=44" xr:uid="{BBEBFC20-5887-4ABA-BE97-8E7EA242767B}"/>
    <hyperlink ref="D116" r:id="rId42" display="https://reg.mju.ac.th/registrar/class_info_2.asp?backto=home&amp;option=0&amp;courseid=8894970&amp;acadyear=2567&amp;semester=1&amp;avs1007269091=45" xr:uid="{0D5E797B-2B74-492D-A4A1-2F7F0A193386}"/>
    <hyperlink ref="D118" r:id="rId43" display="https://reg.mju.ac.th/registrar/class_info_2.asp?backto=home&amp;option=0&amp;courseid=8894970&amp;acadyear=2567&amp;semester=1&amp;avs1007269091=46" xr:uid="{05962AE0-6220-4DFF-BE3F-8BCDB4692A47}"/>
    <hyperlink ref="D120" r:id="rId44" display="https://reg.mju.ac.th/registrar/class_info_2.asp?backto=home&amp;option=0&amp;courseid=8894972&amp;acadyear=2567&amp;semester=1&amp;avs1007269091=47" xr:uid="{18A1CDB1-3E5B-40DB-A714-EC97A9CF077E}"/>
    <hyperlink ref="D122" r:id="rId45" display="https://reg.mju.ac.th/registrar/class_info_2.asp?backto=home&amp;option=0&amp;courseid=8894972&amp;acadyear=2567&amp;semester=1&amp;avs1007269091=48" xr:uid="{A9F161A8-96F5-4C33-A276-D34E7858464D}"/>
    <hyperlink ref="D124" r:id="rId46" display="https://reg.mju.ac.th/registrar/class_info_2.asp?backto=home&amp;option=0&amp;courseid=8895933&amp;acadyear=2567&amp;semester=1&amp;avs1007269091=49" xr:uid="{F14D45CB-ABB6-4E83-A90A-7575262B4577}"/>
    <hyperlink ref="D127" r:id="rId47" display="https://reg.mju.ac.th/registrar/class_info_2.asp?backto=home&amp;option=0&amp;courseid=8893188&amp;acadyear=2567&amp;semester=1&amp;avs1007269091=50" xr:uid="{50805A86-6613-4B9A-8FAE-F498E0A03D1C}"/>
    <hyperlink ref="D131" r:id="rId48" display="https://reg.mju.ac.th/registrar/class_info_2.asp?backto=home&amp;option=0&amp;courseid=8893189&amp;acadyear=2567&amp;semester=1&amp;avs1007269091=51" xr:uid="{D3E97122-D4F2-4454-8120-98DF9FB6B8B6}"/>
    <hyperlink ref="D135" r:id="rId49" display="https://reg.mju.ac.th/registrar/class_info_2.asp?backto=home&amp;option=0&amp;courseid=8895148&amp;acadyear=2567&amp;semester=1&amp;avs1007269091=52" xr:uid="{0DCD46B2-5BE2-42DD-84F0-7F6CDBFE815D}"/>
    <hyperlink ref="D139" r:id="rId50" display="https://reg.mju.ac.th/registrar/class_info_2.asp?backto=home&amp;option=0&amp;courseid=8895524&amp;acadyear=2567&amp;semester=1&amp;avs1007269091=53" xr:uid="{E851F656-77F1-4347-B048-7C7284EE9562}"/>
    <hyperlink ref="D143" r:id="rId51" display="https://reg.mju.ac.th/registrar/class_info_2.asp?backto=home&amp;option=0&amp;courseid=8895531&amp;acadyear=2567&amp;semester=1&amp;avs1007269091=54" xr:uid="{3A28F2F7-B58A-4CA1-9CF2-0C3D5DA6DEA5}"/>
    <hyperlink ref="D147" r:id="rId52" display="https://reg.mju.ac.th/registrar/class_info_2.asp?backto=home&amp;option=0&amp;courseid=8895535&amp;acadyear=2567&amp;semester=1&amp;avs1007269091=55" xr:uid="{CB091693-C3ED-4C5F-A2DC-38628C1E1C7B}"/>
    <hyperlink ref="D150" r:id="rId53" display="https://reg.mju.ac.th/registrar/class_info_2.asp?backto=home&amp;option=0&amp;courseid=8895526&amp;acadyear=2567&amp;semester=1&amp;avs1007269091=56" xr:uid="{F7B77B50-6451-4095-A3AD-B52C6C239253}"/>
    <hyperlink ref="D153" r:id="rId54" display="https://reg.mju.ac.th/registrar/class_info_2.asp?backto=home&amp;option=0&amp;courseid=8895527&amp;acadyear=2567&amp;semester=1&amp;avs1007269091=57" xr:uid="{E25F7F2D-4D80-48EF-B891-BC3AE534F4AD}"/>
    <hyperlink ref="D156" r:id="rId55" display="https://reg.mju.ac.th/registrar/class_info_2.asp?backto=home&amp;option=0&amp;courseid=8896093&amp;acadyear=2567&amp;semester=2&amp;avs1007269091=61" xr:uid="{48B0DA76-B2F7-4844-8653-23AD3C8D23C8}"/>
    <hyperlink ref="D159" r:id="rId56" display="https://reg.mju.ac.th/registrar/class_info_2.asp?backto=home&amp;option=0&amp;courseid=8899439&amp;acadyear=2567&amp;semester=2&amp;avs1007269091=62" xr:uid="{6F96310D-46C4-450E-9978-EF7CB3A94B5D}"/>
    <hyperlink ref="D161" r:id="rId57" display="https://reg.mju.ac.th/registrar/class_info_2.asp?backto=home&amp;option=0&amp;courseid=8899320&amp;acadyear=2567&amp;semester=2&amp;avs1007269091=63" xr:uid="{3B6C995D-C538-4581-9136-20097B0C11A8}"/>
    <hyperlink ref="D163" r:id="rId58" display="https://reg.mju.ac.th/registrar/class_info_2.asp?backto=home&amp;option=0&amp;courseid=8899437&amp;acadyear=2567&amp;semester=2&amp;avs1007269091=64" xr:uid="{8B0BD0CD-9226-49E5-AA0B-277458AB7F34}"/>
    <hyperlink ref="D165" r:id="rId59" display="https://reg.mju.ac.th/registrar/class_info_2.asp?backto=home&amp;option=0&amp;courseid=8899454&amp;acadyear=2567&amp;semester=2&amp;avs1007269091=65" xr:uid="{B9F2A340-E3C8-4C8B-B185-E477BC493F1E}"/>
    <hyperlink ref="D168" r:id="rId60" display="https://reg.mju.ac.th/registrar/class_info_2.asp?backto=home&amp;option=0&amp;courseid=8897388&amp;acadyear=2567&amp;semester=2&amp;avs1007269091=66" xr:uid="{F02845F1-BA02-4AEE-9DE3-1321A52C1827}"/>
    <hyperlink ref="D171" r:id="rId61" display="https://reg.mju.ac.th/registrar/class_info_2.asp?backto=home&amp;option=0&amp;courseid=8897553&amp;acadyear=2567&amp;semester=2&amp;avs1007269091=67" xr:uid="{FEFBCC3F-53E3-4D50-85BF-6E42301BC83E}"/>
    <hyperlink ref="D174" r:id="rId62" display="https://reg.mju.ac.th/registrar/class_info_2.asp?backto=home&amp;option=0&amp;courseid=8897540&amp;acadyear=2567&amp;semester=2&amp;avs1007269091=68" xr:uid="{5214623D-C6D2-4F70-97D2-8E28AE47117C}"/>
    <hyperlink ref="D177" r:id="rId63" display="https://reg.mju.ac.th/registrar/class_info_2.asp?backto=home&amp;option=0&amp;courseid=8897647&amp;acadyear=2567&amp;semester=2&amp;avs1007269091=69" xr:uid="{7AD4C9CC-38C7-46F6-8035-C6FD264C84B7}"/>
    <hyperlink ref="D179" r:id="rId64" display="https://reg.mju.ac.th/registrar/class_info_2.asp?backto=home&amp;option=0&amp;courseid=8897517&amp;acadyear=2567&amp;semester=2&amp;avs1007269091=70" xr:uid="{8EFA7989-4068-4CBE-8E93-202815715AA8}"/>
    <hyperlink ref="D182" r:id="rId65" display="https://reg.mju.ac.th/registrar/class_info_2.asp?backto=home&amp;option=0&amp;courseid=8897648&amp;acadyear=2567&amp;semester=2&amp;avs1007269091=71" xr:uid="{A6B99FFF-8110-4555-9045-01A673482A2B}"/>
    <hyperlink ref="D185" r:id="rId66" display="https://reg.mju.ac.th/registrar/class_info_2.asp?backto=home&amp;option=0&amp;courseid=8897576&amp;acadyear=2567&amp;semester=2&amp;avs1007269091=72" xr:uid="{66025AB3-7C25-49E0-A1E0-00843CA47E24}"/>
    <hyperlink ref="D188" r:id="rId67" display="https://reg.mju.ac.th/registrar/class_info_2.asp?backto=home&amp;option=0&amp;courseid=8897574&amp;acadyear=2567&amp;semester=2&amp;avs1007269091=73" xr:uid="{1C1B12F7-5662-475D-9F6D-2D29AA097281}"/>
    <hyperlink ref="D191" r:id="rId68" display="https://reg.mju.ac.th/registrar/class_info_2.asp?backto=home&amp;option=0&amp;courseid=8897552&amp;acadyear=2567&amp;semester=2&amp;avs1007269091=74" xr:uid="{5CF87980-284C-4926-92B1-70D6161EF25D}"/>
    <hyperlink ref="D193" r:id="rId69" display="https://reg.mju.ac.th/registrar/class_info_2.asp?backto=home&amp;option=0&amp;courseid=8897640&amp;acadyear=2567&amp;semester=2&amp;avs1007269091=75" xr:uid="{17454EED-E7C6-4EA6-BFD1-93735A688D94}"/>
    <hyperlink ref="D195" r:id="rId70" display="https://reg.mju.ac.th/registrar/class_info_2.asp?backto=home&amp;option=0&amp;courseid=8897641&amp;acadyear=2567&amp;semester=2&amp;avs1007269091=76" xr:uid="{BA6449AA-2A3F-458B-AAAB-E283B383E0AA}"/>
    <hyperlink ref="D201" r:id="rId71" display="https://reg.mju.ac.th/registrar/class_info_2.asp?backto=home&amp;option=0&amp;courseid=8897642&amp;acadyear=2567&amp;semester=2&amp;avs1007269091=77" xr:uid="{739BFBEA-B050-4D07-AF78-E1DEFE3486D9}"/>
    <hyperlink ref="D204" r:id="rId72" display="https://reg.mju.ac.th/registrar/class_info_2.asp?backto=home&amp;option=0&amp;courseid=8897643&amp;acadyear=2567&amp;semester=2&amp;avs1007269091=78" xr:uid="{D9483A17-0A69-4266-BD4C-5E4637870C60}"/>
    <hyperlink ref="D207" r:id="rId73" display="https://reg.mju.ac.th/registrar/class_info_2.asp?backto=home&amp;option=0&amp;courseid=8899422&amp;acadyear=2567&amp;semester=2&amp;avs1007269091=79" xr:uid="{1468A959-9B05-46F9-A5CF-C3280D24D6E7}"/>
    <hyperlink ref="D209" r:id="rId74" display="https://reg.mju.ac.th/registrar/class_info_2.asp?backto=home&amp;option=0&amp;courseid=8899407&amp;acadyear=2567&amp;semester=2&amp;avs1007269091=80" xr:uid="{A9A0DF77-3F9D-485C-826E-B695FC3C109F}"/>
    <hyperlink ref="D211" r:id="rId75" display="https://reg.mju.ac.th/registrar/class_info_2.asp?backto=home&amp;option=0&amp;courseid=8899432&amp;acadyear=2567&amp;semester=2&amp;avs1007269091=81" xr:uid="{5599BD0F-0276-4447-A728-F97A04AC45E6}"/>
    <hyperlink ref="D213" r:id="rId76" display="https://reg.mju.ac.th/registrar/class_info_2.asp?backto=home&amp;option=0&amp;courseid=8898824&amp;acadyear=2567&amp;semester=2&amp;avs1007269091=82" xr:uid="{EC6E5AC1-CF05-4289-9FBE-33036F434BF0}"/>
    <hyperlink ref="D215" r:id="rId77" display="https://reg.mju.ac.th/registrar/class_info_2.asp?backto=home&amp;option=0&amp;courseid=8899405&amp;acadyear=2567&amp;semester=2&amp;avs1007269091=83" xr:uid="{84786BA5-50C3-49E9-B55C-343BA54466A3}"/>
    <hyperlink ref="D217" r:id="rId78" display="https://reg.mju.ac.th/registrar/class_info_2.asp?backto=home&amp;option=0&amp;courseid=8899409&amp;acadyear=2567&amp;semester=2&amp;avs1007269091=84" xr:uid="{28F313DB-DEC4-4DED-A08C-2330D58FF012}"/>
    <hyperlink ref="D219" r:id="rId79" display="https://reg.mju.ac.th/registrar/class_info_2.asp?backto=home&amp;option=0&amp;courseid=8899410&amp;acadyear=2567&amp;semester=2&amp;avs1007269091=85" xr:uid="{882305DA-A50F-4479-BB77-90C25D259967}"/>
    <hyperlink ref="D221" r:id="rId80" display="https://reg.mju.ac.th/registrar/class_info_2.asp?backto=home&amp;option=0&amp;courseid=8899435&amp;acadyear=2567&amp;semester=2&amp;avs1007269091=86" xr:uid="{9469F6F2-E916-4115-ABD3-CEFC33E36760}"/>
    <hyperlink ref="D223" r:id="rId81" display="https://reg.mju.ac.th/registrar/class_info_2.asp?backto=home&amp;option=0&amp;courseid=8898825&amp;acadyear=2567&amp;semester=2&amp;avs1007269091=87" xr:uid="{9694DCBE-258B-4439-8F8E-99BF52BF1715}"/>
    <hyperlink ref="D225" r:id="rId82" display="https://reg.mju.ac.th/registrar/class_info_2.asp?backto=home&amp;option=0&amp;courseid=8899412&amp;acadyear=2567&amp;semester=2&amp;avs1007269091=88" xr:uid="{9DB6D821-0995-481F-92CA-F40BA56D71A4}"/>
    <hyperlink ref="D228" r:id="rId83" display="https://reg.mju.ac.th/registrar/class_info_2.asp?backto=home&amp;option=0&amp;courseid=8899413&amp;acadyear=2567&amp;semester=2&amp;avs1007269091=89" xr:uid="{24965AF1-EBA0-4C6E-8BEE-F16E6171729C}"/>
    <hyperlink ref="D231" r:id="rId84" display="https://reg.mju.ac.th/registrar/class_info_2.asp?backto=home&amp;option=0&amp;courseid=8895937&amp;acadyear=2567&amp;semester=2&amp;avs1007269091=90" xr:uid="{A4CB91E3-C427-42AE-8FBA-938FDF6836D5}"/>
    <hyperlink ref="D233" r:id="rId85" display="https://reg.mju.ac.th/registrar/class_info_2.asp?backto=home&amp;option=0&amp;courseid=8895985&amp;acadyear=2567&amp;semester=2&amp;avs1007269091=91" xr:uid="{0C1CB653-8A92-41D0-B8E9-2FB68433DEA9}"/>
    <hyperlink ref="D235" r:id="rId86" display="https://reg.mju.ac.th/registrar/class_info_2.asp?backto=home&amp;option=0&amp;courseid=8895986&amp;acadyear=2567&amp;semester=2&amp;avs1007269091=92" xr:uid="{297668B1-1B99-455B-B7BE-523DEBE31EE4}"/>
    <hyperlink ref="D237" r:id="rId87" display="https://reg.mju.ac.th/registrar/class_info_2.asp?backto=home&amp;option=0&amp;courseid=8895941&amp;acadyear=2567&amp;semester=2&amp;avs1007269091=93" xr:uid="{8FD6987B-579A-4203-B1D6-81C0EA389A49}"/>
    <hyperlink ref="D239" r:id="rId88" display="https://reg.mju.ac.th/registrar/class_info_2.asp?backto=home&amp;option=0&amp;courseid=8895987&amp;acadyear=2567&amp;semester=2&amp;avs1007269091=94" xr:uid="{18972AE5-409C-4E47-950A-3B28ECC7DC84}"/>
    <hyperlink ref="D241" r:id="rId89" display="https://reg.mju.ac.th/registrar/class_info_2.asp?backto=home&amp;option=0&amp;courseid=8895938&amp;acadyear=2567&amp;semester=2&amp;avs1007269091=95" xr:uid="{D33665D4-AB49-45FF-A464-DD7C48CAD57C}"/>
    <hyperlink ref="D243" r:id="rId90" display="https://reg.mju.ac.th/registrar/class_info_2.asp?backto=home&amp;option=0&amp;courseid=8895950&amp;acadyear=2567&amp;semester=2&amp;avs1007269091=96" xr:uid="{24D859F3-10AA-4068-85F4-40533D689EDD}"/>
    <hyperlink ref="D245" r:id="rId91" display="https://reg.mju.ac.th/registrar/class_info_2.asp?backto=home&amp;option=0&amp;courseid=8895982&amp;acadyear=2567&amp;semester=2&amp;avs1007269091=97" xr:uid="{BFC60206-E72D-4859-8BC6-30AD1693FA0E}"/>
    <hyperlink ref="D247" r:id="rId92" display="https://reg.mju.ac.th/registrar/class_info_2.asp?backto=home&amp;option=0&amp;courseid=8895982&amp;acadyear=2567&amp;semester=2&amp;avs1007269091=98" xr:uid="{C6416F63-121A-4F04-A74F-C31B22098AF4}"/>
    <hyperlink ref="D250" r:id="rId93" display="https://reg.mju.ac.th/registrar/class_info_2.asp?backto=home&amp;option=0&amp;courseid=8897806&amp;acadyear=2567&amp;semester=2&amp;avs1007269091=99" xr:uid="{E208DBDA-6D95-44CB-95FF-A52BD1B30923}"/>
    <hyperlink ref="D253" r:id="rId94" display="https://reg.mju.ac.th/registrar/class_info_2.asp?backto=home&amp;option=0&amp;courseid=8897807&amp;acadyear=2567&amp;semester=2&amp;avs1007269091=100" xr:uid="{E31EB996-CEB6-44B6-A222-BB23C4493519}"/>
    <hyperlink ref="D257" r:id="rId95" display="https://reg.mju.ac.th/registrar/class_info_2.asp?backto=home&amp;option=0&amp;courseid=8897809&amp;acadyear=2567&amp;semester=2&amp;avs1007269091=101" xr:uid="{D789C205-3F0A-43E7-8053-757B3E72E342}"/>
    <hyperlink ref="D262" r:id="rId96" display="https://reg.mju.ac.th/registrar/class_info_2.asp?backto=home&amp;option=0&amp;courseid=8897804&amp;acadyear=2567&amp;semester=2&amp;avs1007269091=102" xr:uid="{1DAB9FC4-7A4E-4879-8F7C-68991C880DE1}"/>
    <hyperlink ref="D265" r:id="rId97" display="https://reg.mju.ac.th/registrar/class_info_2.asp?backto=home&amp;option=0&amp;courseid=8898532&amp;acadyear=2567&amp;semester=2&amp;avs1007269091=103" xr:uid="{23ECE6E3-5A9D-4CAE-AC99-BEA77D10B148}"/>
    <hyperlink ref="D266" r:id="rId98" display="https://reg.mju.ac.th/registrar/class_info_2.asp?backto=home&amp;option=0&amp;courseid=8894455&amp;acadyear=2567&amp;semester=2&amp;avs1007269091=104" xr:uid="{CC390A5E-B19A-4A78-823C-0C8AAD2D7FE5}"/>
    <hyperlink ref="D269" r:id="rId99" display="https://reg.mju.ac.th/registrar/class_info_2.asp?backto=home&amp;option=0&amp;courseid=8894445&amp;acadyear=2567&amp;semester=2&amp;avs1007269091=105" xr:uid="{40F89BBD-623C-4DFF-8F3E-BE5174F33AD3}"/>
    <hyperlink ref="D274" r:id="rId100" display="https://reg.mju.ac.th/registrar/class_info_2.asp?backto=home&amp;option=0&amp;courseid=8894970&amp;acadyear=2567&amp;semester=2&amp;avs1007269091=106" xr:uid="{1A3555CC-7987-4735-B167-7DC74C9A4AD3}"/>
    <hyperlink ref="D276" r:id="rId101" display="https://reg.mju.ac.th/registrar/class_info_2.asp?backto=home&amp;option=0&amp;courseid=8894970&amp;acadyear=2567&amp;semester=2&amp;avs1007269091=107" xr:uid="{508CB6CB-5B0A-4CDB-B97F-F448EB19B7A3}"/>
    <hyperlink ref="D279" r:id="rId102" display="https://reg.mju.ac.th/registrar/class_info_2.asp?backto=home&amp;option=0&amp;courseid=8894970&amp;acadyear=2567&amp;semester=2&amp;avs1007269091=108" xr:uid="{9B172310-C1B5-4B54-8CBB-595C50AF90E5}"/>
    <hyperlink ref="D281" r:id="rId103" display="https://reg.mju.ac.th/registrar/class_info_2.asp?backto=home&amp;option=0&amp;courseid=8894970&amp;acadyear=2567&amp;semester=2&amp;avs1007269091=109" xr:uid="{D5EDA77F-C703-499A-971A-DAF2B43ADB9F}"/>
    <hyperlink ref="D283" r:id="rId104" display="https://reg.mju.ac.th/registrar/class_info_2.asp?backto=home&amp;option=0&amp;courseid=8894972&amp;acadyear=2567&amp;semester=2&amp;avs1007269091=110" xr:uid="{47E61D8C-01B0-4733-99AD-0656839AC4CA}"/>
    <hyperlink ref="D285" r:id="rId105" display="https://reg.mju.ac.th/registrar/class_info_2.asp?backto=home&amp;option=0&amp;courseid=8893188&amp;acadyear=2567&amp;semester=2&amp;avs1007269091=111" xr:uid="{0744EFE6-FDD3-4413-943E-A75D374DA982}"/>
    <hyperlink ref="D287" r:id="rId106" display="https://reg.mju.ac.th/registrar/class_info_2.asp?backto=home&amp;option=0&amp;courseid=8895525&amp;acadyear=2567&amp;semester=2&amp;avs1007269091=112" xr:uid="{B2941A28-BD99-4463-981A-BC2CDD92FA8F}"/>
    <hyperlink ref="D290" r:id="rId107" display="https://reg.mju.ac.th/registrar/class_info_2.asp?backto=home&amp;option=0&amp;courseid=8895527&amp;acadyear=2567&amp;semester=2&amp;avs1007269091=113" xr:uid="{4DFD559D-AFA1-4F0C-9460-699B26E23227}"/>
    <hyperlink ref="D293" r:id="rId108" display="https://reg.mju.ac.th/registrar/class_info_2.asp?backto=home&amp;option=0&amp;courseid=8897796&amp;acadyear=2567&amp;semester=1&amp;avs1007269091=117" xr:uid="{4CBA2E34-F0EE-47ED-A1F1-1AFE3A69B0FC}"/>
    <hyperlink ref="D296" r:id="rId109" display="https://reg.mju.ac.th/registrar/class_info_2.asp?backto=home&amp;option=0&amp;courseid=8897798&amp;acadyear=2567&amp;semester=1&amp;avs1007269091=118" xr:uid="{7DB37EC7-4575-480A-9F38-0CD4D495966A}"/>
    <hyperlink ref="D298" r:id="rId110" display="https://reg.mju.ac.th/registrar/class_info_2.asp?backto=home&amp;option=0&amp;courseid=8896780&amp;acadyear=2567&amp;semester=1&amp;avs1007269091=119" xr:uid="{D4D641AE-B184-40AC-99C0-6EEE78B9C406}"/>
    <hyperlink ref="D301" r:id="rId111" display="https://reg.mju.ac.th/registrar/class_info_2.asp?backto=home&amp;option=0&amp;courseid=8896788&amp;acadyear=2567&amp;semester=1&amp;avs1007269091=120" xr:uid="{EF9AD9CD-1618-4DB2-AB3B-E285C2F38FB7}"/>
    <hyperlink ref="D304" r:id="rId112" display="https://reg.mju.ac.th/registrar/class_info_2.asp?backto=home&amp;option=0&amp;courseid=8896789&amp;acadyear=2567&amp;semester=1&amp;avs1007269091=121" xr:uid="{DB6A1E06-DEBC-48A9-A5AC-3106B4317F72}"/>
    <hyperlink ref="D308" r:id="rId113" display="https://reg.mju.ac.th/registrar/class_info_2.asp?backto=home&amp;option=0&amp;courseid=8896790&amp;acadyear=2567&amp;semester=1&amp;avs1007269091=122" xr:uid="{4EEB5AFA-CD57-4A83-9501-75C15D6F8425}"/>
    <hyperlink ref="D311" r:id="rId114" display="https://reg.mju.ac.th/registrar/class_info_2.asp?backto=home&amp;option=0&amp;courseid=8897781&amp;acadyear=2567&amp;semester=1&amp;avs1007269091=123" xr:uid="{91850030-BC54-4415-913B-34E14D21759E}"/>
    <hyperlink ref="D318" r:id="rId115" display="https://reg.mju.ac.th/registrar/class_info_2.asp?backto=home&amp;option=0&amp;courseid=8897783&amp;acadyear=2567&amp;semester=1&amp;avs1007269091=124" xr:uid="{6A0F96E9-37B7-403E-834B-390B30EEBBD1}"/>
    <hyperlink ref="D322" r:id="rId116" display="https://reg.mju.ac.th/registrar/class_info_2.asp?backto=home&amp;option=0&amp;courseid=8897793&amp;acadyear=2567&amp;semester=1&amp;avs1007269091=125" xr:uid="{5948FEA0-5514-478B-8802-4E7126E4995B}"/>
    <hyperlink ref="D325" r:id="rId117" display="https://reg.mju.ac.th/registrar/class_info_2.asp?backto=home&amp;option=0&amp;courseid=8897794&amp;acadyear=2567&amp;semester=1&amp;avs1007269091=126" xr:uid="{077A21DE-2A8E-42DC-B138-89FD9B691C96}"/>
    <hyperlink ref="D328" r:id="rId118" display="https://reg.mju.ac.th/registrar/class_info_2.asp?backto=home&amp;option=0&amp;courseid=8897788&amp;acadyear=2567&amp;semester=1&amp;avs1007269091=127" xr:uid="{03631DEA-18D0-427B-892C-D3D76841F75E}"/>
    <hyperlink ref="D331" r:id="rId119" display="https://reg.mju.ac.th/registrar/class_info_2.asp?backto=home&amp;option=0&amp;courseid=8895937&amp;acadyear=2567&amp;semester=1&amp;avs1007269091=128" xr:uid="{6BA4C604-5F44-4A21-8E60-117C1313AA93}"/>
    <hyperlink ref="D333" r:id="rId120" display="https://reg.mju.ac.th/registrar/class_info_2.asp?backto=home&amp;option=0&amp;courseid=8895939&amp;acadyear=2567&amp;semester=1&amp;avs1007269091=129" xr:uid="{165EA7EC-FB45-4FB3-8F65-C7F67B3B1959}"/>
    <hyperlink ref="D335" r:id="rId121" display="https://reg.mju.ac.th/registrar/class_info_2.asp?backto=home&amp;option=0&amp;courseid=8895940&amp;acadyear=2567&amp;semester=1&amp;avs1007269091=130" xr:uid="{A641E478-0B01-46A3-BED9-9A818C2DF7D2}"/>
    <hyperlink ref="D337" r:id="rId122" display="https://reg.mju.ac.th/registrar/class_info_2.asp?backto=home&amp;option=0&amp;courseid=8895985&amp;acadyear=2567&amp;semester=1&amp;avs1007269091=131" xr:uid="{FA21603A-AEE6-4253-B313-1CBEA000AF9D}"/>
    <hyperlink ref="D339" r:id="rId123" display="https://reg.mju.ac.th/registrar/class_info_2.asp?backto=home&amp;option=0&amp;courseid=8895986&amp;acadyear=2567&amp;semester=1&amp;avs1007269091=132" xr:uid="{F537ACDD-770A-4834-9B7F-E826CEB6B239}"/>
    <hyperlink ref="D341" r:id="rId124" display="https://reg.mju.ac.th/registrar/class_info_2.asp?backto=home&amp;option=0&amp;courseid=8895941&amp;acadyear=2567&amp;semester=1&amp;avs1007269091=133" xr:uid="{DE9A4804-38D9-4EBE-A07A-5BD0C22F14BB}"/>
    <hyperlink ref="D343" r:id="rId125" display="https://reg.mju.ac.th/registrar/class_info_2.asp?backto=home&amp;option=0&amp;courseid=8895987&amp;acadyear=2567&amp;semester=1&amp;avs1007269091=134" xr:uid="{12F9269A-551F-4C0E-8E3E-24D6F4D62629}"/>
    <hyperlink ref="D345" r:id="rId126" display="https://reg.mju.ac.th/registrar/class_info_2.asp?backto=home&amp;option=0&amp;courseid=8895999&amp;acadyear=2567&amp;semester=1&amp;avs1007269091=135" xr:uid="{EEA8780D-689E-45C3-A0A7-4C05BE977B73}"/>
    <hyperlink ref="D347" r:id="rId127" display="https://reg.mju.ac.th/registrar/class_info_2.asp?backto=home&amp;option=0&amp;courseid=8896003&amp;acadyear=2567&amp;semester=1&amp;avs1007269091=136" xr:uid="{7E8DB250-B5E9-4785-8337-FBDBF0481489}"/>
    <hyperlink ref="D349" r:id="rId128" display="https://reg.mju.ac.th/registrar/class_info_2.asp?backto=home&amp;option=0&amp;courseid=8895938&amp;acadyear=2567&amp;semester=1&amp;avs1007269091=137" xr:uid="{E294B9DB-F333-4718-8B4D-D59D80886E49}"/>
    <hyperlink ref="D351" r:id="rId129" display="https://reg.mju.ac.th/registrar/class_info_2.asp?backto=home&amp;option=0&amp;courseid=8895979&amp;acadyear=2567&amp;semester=1&amp;avs1007269091=138" xr:uid="{48E4704B-EA5E-41B4-9E5C-496FF7166C00}"/>
    <hyperlink ref="D353" r:id="rId130" display="https://reg.mju.ac.th/registrar/class_info_2.asp?backto=home&amp;option=0&amp;courseid=8895980&amp;acadyear=2567&amp;semester=1&amp;avs1007269091=139" xr:uid="{E3A1D86C-2CD7-4A00-9AC4-12085DCB50BC}"/>
    <hyperlink ref="D355" r:id="rId131" display="https://reg.mju.ac.th/registrar/class_info_2.asp?backto=home&amp;option=0&amp;courseid=8895982&amp;acadyear=2567&amp;semester=1&amp;avs1007269091=140" xr:uid="{20D59C4C-1690-4783-B381-8E06A886220A}"/>
    <hyperlink ref="D357" r:id="rId132" display="https://reg.mju.ac.th/registrar/class_info_2.asp?backto=home&amp;option=0&amp;courseid=8896287&amp;acadyear=2567&amp;semester=1&amp;avs1007269091=141" xr:uid="{ADCD6C20-56E9-4F44-B9BD-18A540317F3A}"/>
    <hyperlink ref="D359" r:id="rId133" display="https://reg.mju.ac.th/registrar/class_info_2.asp?backto=home&amp;option=0&amp;courseid=8896287&amp;acadyear=2567&amp;semester=1&amp;avs1007269091=142" xr:uid="{5EDF7546-6810-4E8C-A2AA-4012F2A64DBB}"/>
    <hyperlink ref="D361" r:id="rId134" display="https://reg.mju.ac.th/registrar/class_info_2.asp?backto=home&amp;option=0&amp;courseid=8892399&amp;acadyear=2567&amp;semester=1&amp;avs1007269091=143" xr:uid="{BBA4D9DD-54B3-4DB0-80E7-5EFDE306DDF9}"/>
    <hyperlink ref="D362" r:id="rId135" display="https://reg.mju.ac.th/registrar/class_info_2.asp?backto=home&amp;option=0&amp;courseid=8894438&amp;acadyear=2567&amp;semester=1&amp;avs1007269091=144" xr:uid="{05BE0DB3-2962-42B9-9D29-A4B20DF8C8DE}"/>
    <hyperlink ref="D365" r:id="rId136" display="https://reg.mju.ac.th/registrar/class_info_2.asp?backto=home&amp;option=0&amp;courseid=8892980&amp;acadyear=2567&amp;semester=1&amp;avs1007269091=145" xr:uid="{B40C6D02-4FAB-45D9-8183-F98DA5AA3B2A}"/>
    <hyperlink ref="D368" r:id="rId137" display="https://reg.mju.ac.th/registrar/class_info_2.asp?backto=home&amp;option=0&amp;courseid=8895148&amp;acadyear=2567&amp;semester=1&amp;avs1007269091=146" xr:uid="{559F071B-8C10-47F1-8129-4701AC78AFCB}"/>
    <hyperlink ref="D371" r:id="rId138" display="https://reg.mju.ac.th/registrar/class_info_2.asp?backto=home&amp;option=0&amp;courseid=8895524&amp;acadyear=2567&amp;semester=1&amp;avs1007269091=147" xr:uid="{566425B9-8C06-42CA-A1FE-62C60BD7F068}"/>
    <hyperlink ref="D374" r:id="rId139" display="https://reg.mju.ac.th/registrar/class_info_2.asp?backto=home&amp;option=0&amp;courseid=8895531&amp;acadyear=2567&amp;semester=1&amp;avs1007269091=148" xr:uid="{571DB0E6-28AA-41ED-B04D-FF34C428A192}"/>
    <hyperlink ref="D377" r:id="rId140" display="https://reg.mju.ac.th/registrar/class_info_2.asp?backto=home&amp;option=0&amp;courseid=8895535&amp;acadyear=2567&amp;semester=1&amp;avs1007269091=149" xr:uid="{77CE1C23-8163-4E9D-9476-6B757CD8BAAA}"/>
    <hyperlink ref="D379" r:id="rId141" display="https://reg.mju.ac.th/registrar/class_info_2.asp?backto=home&amp;option=0&amp;courseid=8895526&amp;acadyear=2567&amp;semester=1&amp;avs1007269091=150" xr:uid="{C4E050D7-B06F-4042-B0A5-9D6E709172EF}"/>
    <hyperlink ref="D381" r:id="rId142" display="https://reg.mju.ac.th/registrar/class_info_2.asp?backto=home&amp;option=0&amp;courseid=8895527&amp;acadyear=2567&amp;semester=1&amp;avs1007269091=151" xr:uid="{955E4831-718B-4631-898D-DF217ABA33AD}"/>
    <hyperlink ref="D383" r:id="rId143" display="https://reg.mju.ac.th/registrar/class_info_2.asp?backto=home&amp;option=0&amp;courseid=8899532&amp;acadyear=2567&amp;semester=2&amp;avs1007269091=152" xr:uid="{1599188F-33A6-4650-A86B-162AAC74CEDD}"/>
    <hyperlink ref="D389" r:id="rId144" display="https://reg.mju.ac.th/registrar/class_info_2.asp?backto=home&amp;option=0&amp;courseid=8899533&amp;acadyear=2567&amp;semester=2&amp;avs1007269091=153" xr:uid="{1C658CBC-69AE-47DA-971A-EBCD9749EF5D}"/>
    <hyperlink ref="D391" r:id="rId145" display="https://reg.mju.ac.th/registrar/class_info_2.asp?backto=home&amp;option=0&amp;courseid=8899535&amp;acadyear=2567&amp;semester=2&amp;avs1007269091=154" xr:uid="{CC5011EA-4688-4599-BE3D-E6B9B407C9DF}"/>
    <hyperlink ref="D395" r:id="rId146" display="https://reg.mju.ac.th/registrar/class_info_2.asp?backto=home&amp;option=0&amp;courseid=8899534&amp;acadyear=2567&amp;semester=2&amp;avs1007269091=155" xr:uid="{D275BFB4-B9DB-4D65-AB4D-0545A2B0DC20}"/>
    <hyperlink ref="D397" r:id="rId147" display="https://reg.mju.ac.th/registrar/class_info_2.asp?backto=home&amp;option=0&amp;courseid=8897795&amp;acadyear=2567&amp;semester=2&amp;avs1007269091=156" xr:uid="{CDA96A77-C700-45BA-845A-B2E2F7D03F97}"/>
    <hyperlink ref="D402" r:id="rId148" display="https://reg.mju.ac.th/registrar/class_info_2.asp?backto=home&amp;option=0&amp;courseid=8896794&amp;acadyear=2567&amp;semester=2&amp;avs1007269091=157" xr:uid="{7E7E717E-968F-4C8A-B62A-BC714F6B1056}"/>
    <hyperlink ref="D407" r:id="rId149" display="https://reg.mju.ac.th/registrar/class_info_2.asp?backto=home&amp;option=0&amp;courseid=8897797&amp;acadyear=2567&amp;semester=2&amp;avs1007269091=158" xr:uid="{AEC25BFD-71E8-4F8D-8213-5F99DA968BE3}"/>
    <hyperlink ref="D411" r:id="rId150" display="https://reg.mju.ac.th/registrar/class_info_2.asp?backto=home&amp;option=0&amp;courseid=8897778&amp;acadyear=2567&amp;semester=2&amp;avs1007269091=159" xr:uid="{0C6DD095-C769-4FEF-B593-F9F1150B7890}"/>
    <hyperlink ref="D415" r:id="rId151" display="https://reg.mju.ac.th/registrar/class_info_2.asp?backto=home&amp;option=0&amp;courseid=8897779&amp;acadyear=2567&amp;semester=2&amp;avs1007269091=160" xr:uid="{3906771C-E9AF-43CA-8371-FF0BDD0E0BB6}"/>
    <hyperlink ref="D421" r:id="rId152" display="https://reg.mju.ac.th/registrar/class_info_2.asp?backto=home&amp;option=0&amp;courseid=8897794&amp;acadyear=2567&amp;semester=2&amp;avs1007269091=161" xr:uid="{A50765D8-E57A-46E9-A22C-18C864944410}"/>
    <hyperlink ref="D425" r:id="rId153" display="https://reg.mju.ac.th/registrar/class_info_2.asp?backto=home&amp;option=0&amp;courseid=8897794&amp;acadyear=2567&amp;semester=2&amp;avs1007269091=162" xr:uid="{6725468C-F78F-4BDF-B02B-C3E1EAE57F3D}"/>
    <hyperlink ref="D429" r:id="rId154" display="https://reg.mju.ac.th/registrar/class_info_2.asp?backto=home&amp;option=0&amp;courseid=8897788&amp;acadyear=2567&amp;semester=2&amp;avs1007269091=163" xr:uid="{230DE85C-4057-464F-A4E7-0EA39DCF9E1A}"/>
    <hyperlink ref="D433" r:id="rId155" display="https://reg.mju.ac.th/registrar/class_info_2.asp?backto=home&amp;option=0&amp;courseid=8895951&amp;acadyear=2567&amp;semester=2&amp;avs1007269091=164" xr:uid="{E47EF2CD-6D21-4804-A420-050B58DBB2C4}"/>
    <hyperlink ref="D435" r:id="rId156" display="https://reg.mju.ac.th/registrar/class_info_2.asp?backto=home&amp;option=0&amp;courseid=8895985&amp;acadyear=2567&amp;semester=2&amp;avs1007269091=165" xr:uid="{D44886D9-C745-41CC-95CB-751438E70A0E}"/>
    <hyperlink ref="D437" r:id="rId157" display="https://reg.mju.ac.th/registrar/class_info_2.asp?backto=home&amp;option=0&amp;courseid=8895986&amp;acadyear=2567&amp;semester=2&amp;avs1007269091=166" xr:uid="{EDE12232-212D-4160-A8E5-516C08C7AB62}"/>
    <hyperlink ref="D439" r:id="rId158" display="https://reg.mju.ac.th/registrar/class_info_2.asp?backto=home&amp;option=0&amp;courseid=8895987&amp;acadyear=2567&amp;semester=2&amp;avs1007269091=167" xr:uid="{B1D0B3BD-B706-4A13-B29E-C2C64206CBF5}"/>
    <hyperlink ref="D441" r:id="rId159" display="https://reg.mju.ac.th/registrar/class_info_2.asp?backto=home&amp;option=0&amp;courseid=8896003&amp;acadyear=2567&amp;semester=2&amp;avs1007269091=168" xr:uid="{E5B96770-7DF3-4E76-8A58-57F5652CC886}"/>
    <hyperlink ref="D443" r:id="rId160" display="https://reg.mju.ac.th/registrar/class_info_2.asp?backto=home&amp;option=0&amp;courseid=8895950&amp;acadyear=2567&amp;semester=2&amp;avs1007269091=169" xr:uid="{B9C69824-DDBE-4395-9B88-5115A184CF50}"/>
    <hyperlink ref="D445" r:id="rId161" display="https://reg.mju.ac.th/registrar/class_info_2.asp?backto=home&amp;option=0&amp;courseid=8895980&amp;acadyear=2567&amp;semester=2&amp;avs1007269091=170" xr:uid="{EC2CA21B-8789-4EA4-9684-07C476F7852D}"/>
    <hyperlink ref="D447" r:id="rId162" display="https://reg.mju.ac.th/registrar/class_info_2.asp?backto=home&amp;option=0&amp;courseid=8895982&amp;acadyear=2567&amp;semester=2&amp;avs1007269091=171" xr:uid="{0BFF6A30-F3D9-4245-8F68-95F27BB604E1}"/>
    <hyperlink ref="D449" r:id="rId163" display="https://reg.mju.ac.th/registrar/class_info_2.asp?backto=home&amp;option=0&amp;courseid=8896287&amp;acadyear=2567&amp;semester=2&amp;avs1007269091=172" xr:uid="{5BFA0497-CF32-45B8-B6B9-1A8A29D7A336}"/>
    <hyperlink ref="D451" r:id="rId164" display="https://reg.mju.ac.th/registrar/class_info_2.asp?backto=home&amp;option=0&amp;courseid=8896287&amp;acadyear=2567&amp;semester=2&amp;avs1007269091=173" xr:uid="{DC61F58D-6337-4A70-A4A5-CB1163CD4479}"/>
    <hyperlink ref="D453" r:id="rId165" display="https://reg.mju.ac.th/registrar/class_info_2.asp?backto=home&amp;option=0&amp;courseid=8892399&amp;acadyear=2567&amp;semester=2&amp;avs1007269091=174" xr:uid="{B9A33FB6-5A11-45C5-BC5D-AD181AA72FC0}"/>
    <hyperlink ref="D454" r:id="rId166" display="https://reg.mju.ac.th/registrar/class_info_2.asp?backto=home&amp;option=0&amp;courseid=8894438&amp;acadyear=2567&amp;semester=2&amp;avs1007269091=175" xr:uid="{F63FFF24-DF75-48F0-AF6C-85A8CF36C55E}"/>
    <hyperlink ref="D458" r:id="rId167" display="https://reg.mju.ac.th/registrar/class_info_2.asp?backto=home&amp;option=0&amp;courseid=8892980&amp;acadyear=2567&amp;semester=2&amp;avs1007269091=176" xr:uid="{09EED16B-1688-406E-8B6F-E65DB84B35CC}"/>
    <hyperlink ref="D462" r:id="rId168" display="https://reg.mju.ac.th/registrar/class_info_2.asp?backto=home&amp;option=0&amp;courseid=8895525&amp;acadyear=2567&amp;semester=2&amp;avs1007269091=177" xr:uid="{191580DE-F2AC-498E-AFAA-907B4F0137CC}"/>
    <hyperlink ref="D464" r:id="rId169" display="https://reg.mju.ac.th/registrar/class_info_2.asp?backto=home&amp;option=0&amp;courseid=8895527&amp;acadyear=2567&amp;semester=2&amp;avs1007269091=178" xr:uid="{DB989FFE-BF7C-41F0-8B7C-9C15BD69D109}"/>
  </hyperlinks>
  <pageMargins left="0.23622047244094491" right="0.23622047244094491" top="0.15748031496062992" bottom="0.15748031496062992" header="0.31496062992125984" footer="0.31496062992125984"/>
  <pageSetup scale="67" fitToHeight="0" orientation="portrait" horizontalDpi="300" verticalDpi="300" r:id="rId17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4C76-5E13-4CDD-898F-F6B3F8874EFE}">
  <sheetPr>
    <pageSetUpPr fitToPage="1"/>
  </sheetPr>
  <dimension ref="A1:U272"/>
  <sheetViews>
    <sheetView topLeftCell="B1" workbookViewId="0">
      <pane ySplit="1" topLeftCell="A137" activePane="bottomLeft" state="frozen"/>
      <selection pane="bottomLeft" activeCell="E140" sqref="E139:E140"/>
    </sheetView>
  </sheetViews>
  <sheetFormatPr defaultColWidth="8.75" defaultRowHeight="21"/>
  <cols>
    <col min="1" max="1" width="0" style="16" hidden="1" customWidth="1"/>
    <col min="2" max="2" width="5.25" style="16" bestFit="1" customWidth="1"/>
    <col min="3" max="3" width="7.25" style="16" bestFit="1" customWidth="1"/>
    <col min="4" max="4" width="7.6640625" style="16" bestFit="1" customWidth="1"/>
    <col min="5" max="5" width="36.08203125" style="27" bestFit="1" customWidth="1"/>
    <col min="6" max="6" width="6.4140625" style="17" bestFit="1" customWidth="1"/>
    <col min="7" max="7" width="7" style="17" bestFit="1" customWidth="1"/>
    <col min="8" max="8" width="10.25" style="17" bestFit="1" customWidth="1"/>
    <col min="9" max="9" width="7.4140625" style="16" bestFit="1" customWidth="1"/>
    <col min="10" max="10" width="7.4140625" style="16" hidden="1" customWidth="1"/>
    <col min="11" max="11" width="7.08203125" style="16" hidden="1" customWidth="1"/>
    <col min="12" max="12" width="6.1640625" style="16" hidden="1" customWidth="1"/>
    <col min="13" max="13" width="8.25" style="16" hidden="1" customWidth="1"/>
    <col min="14" max="14" width="7.6640625" style="16" hidden="1" customWidth="1"/>
    <col min="15" max="15" width="8.4140625" style="30" hidden="1" customWidth="1"/>
    <col min="16" max="16" width="6.9140625" style="16" bestFit="1" customWidth="1"/>
    <col min="17" max="17" width="6.33203125" style="19" hidden="1" customWidth="1"/>
    <col min="18" max="18" width="6.83203125" style="19" hidden="1" customWidth="1"/>
    <col min="19" max="19" width="6.6640625" style="17" hidden="1" customWidth="1"/>
    <col min="20" max="20" width="7.33203125" style="13" hidden="1" customWidth="1"/>
    <col min="21" max="21" width="0" style="13" hidden="1" customWidth="1"/>
    <col min="22" max="16384" width="8.75" style="17"/>
  </cols>
  <sheetData>
    <row r="1" spans="1:21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06" t="s">
        <v>4</v>
      </c>
      <c r="F1" s="2" t="s">
        <v>955</v>
      </c>
      <c r="G1" s="2" t="s">
        <v>953</v>
      </c>
      <c r="H1" s="2" t="s">
        <v>952</v>
      </c>
      <c r="I1" s="2" t="s">
        <v>5</v>
      </c>
      <c r="J1" s="2" t="s">
        <v>5</v>
      </c>
      <c r="K1" s="2" t="s">
        <v>26</v>
      </c>
      <c r="L1" s="2" t="s">
        <v>27</v>
      </c>
      <c r="M1" s="3" t="s">
        <v>28</v>
      </c>
      <c r="N1" s="2" t="s">
        <v>10</v>
      </c>
      <c r="O1" s="4" t="s">
        <v>11</v>
      </c>
      <c r="P1" s="2" t="s">
        <v>12</v>
      </c>
      <c r="Q1" s="5" t="s">
        <v>13</v>
      </c>
      <c r="R1" s="5" t="s">
        <v>14</v>
      </c>
      <c r="S1" s="3" t="s">
        <v>15</v>
      </c>
      <c r="T1" s="15" t="s">
        <v>16</v>
      </c>
      <c r="U1" s="6" t="s">
        <v>17</v>
      </c>
    </row>
    <row r="2" spans="1:21">
      <c r="A2" s="16" t="s">
        <v>807</v>
      </c>
      <c r="B2" s="16" t="s">
        <v>579</v>
      </c>
      <c r="C2" s="16" t="s">
        <v>580</v>
      </c>
      <c r="D2" s="36" t="s">
        <v>808</v>
      </c>
      <c r="E2" s="210" t="s">
        <v>809</v>
      </c>
      <c r="F2" s="114"/>
      <c r="G2" s="615">
        <v>1.5</v>
      </c>
      <c r="H2" s="114"/>
      <c r="I2" s="33" t="s">
        <v>164</v>
      </c>
      <c r="J2" s="33">
        <v>3</v>
      </c>
      <c r="K2" s="33">
        <v>2</v>
      </c>
      <c r="L2" s="33">
        <v>2</v>
      </c>
      <c r="M2" s="33">
        <v>5</v>
      </c>
      <c r="N2" s="34" t="s">
        <v>80</v>
      </c>
      <c r="O2" s="34">
        <v>2</v>
      </c>
      <c r="P2" s="34" t="s">
        <v>87</v>
      </c>
      <c r="Q2" s="79">
        <f>O2*J2</f>
        <v>6</v>
      </c>
      <c r="R2" s="61">
        <f>Q2/12</f>
        <v>0.5</v>
      </c>
      <c r="S2" s="80">
        <v>0</v>
      </c>
      <c r="T2" s="61">
        <f>R2*2</f>
        <v>1</v>
      </c>
      <c r="U2" s="61">
        <f>S2+T2</f>
        <v>1</v>
      </c>
    </row>
    <row r="3" spans="1:21">
      <c r="D3" s="36"/>
      <c r="E3" s="210" t="s">
        <v>98</v>
      </c>
      <c r="F3" s="114">
        <v>25</v>
      </c>
      <c r="G3" s="615"/>
      <c r="H3" s="120">
        <f>SUM(G2*F3)/100</f>
        <v>0.375</v>
      </c>
      <c r="I3" s="54"/>
      <c r="J3" s="33"/>
      <c r="K3" s="33"/>
      <c r="L3" s="33"/>
      <c r="M3" s="33"/>
      <c r="N3" s="34"/>
      <c r="O3" s="34"/>
      <c r="P3" s="34"/>
      <c r="Q3" s="34"/>
      <c r="R3" s="8"/>
      <c r="S3" s="8"/>
      <c r="T3" s="8"/>
      <c r="U3" s="8"/>
    </row>
    <row r="4" spans="1:21">
      <c r="D4" s="36"/>
      <c r="E4" s="210" t="s">
        <v>191</v>
      </c>
      <c r="F4" s="114">
        <v>25</v>
      </c>
      <c r="G4" s="615"/>
      <c r="H4" s="120">
        <f>SUM(G2*F4)/100</f>
        <v>0.375</v>
      </c>
      <c r="I4" s="54"/>
      <c r="J4" s="33"/>
      <c r="K4" s="33"/>
      <c r="L4" s="33"/>
      <c r="M4" s="33"/>
      <c r="N4" s="34"/>
      <c r="O4" s="34"/>
      <c r="P4" s="34"/>
      <c r="Q4" s="34"/>
      <c r="R4" s="8"/>
      <c r="S4" s="8"/>
      <c r="T4" s="8"/>
      <c r="U4" s="8"/>
    </row>
    <row r="5" spans="1:21">
      <c r="D5" s="36"/>
      <c r="E5" s="210" t="s">
        <v>202</v>
      </c>
      <c r="F5" s="114">
        <v>25</v>
      </c>
      <c r="G5" s="615"/>
      <c r="H5" s="120">
        <f>SUM(G2*F5)/100</f>
        <v>0.375</v>
      </c>
      <c r="I5" s="54"/>
      <c r="J5" s="33"/>
      <c r="K5" s="33"/>
      <c r="L5" s="33"/>
      <c r="M5" s="33"/>
      <c r="N5" s="34"/>
      <c r="O5" s="34"/>
      <c r="P5" s="34"/>
      <c r="Q5" s="34"/>
      <c r="R5" s="8"/>
      <c r="S5" s="8"/>
      <c r="T5" s="8"/>
      <c r="U5" s="8"/>
    </row>
    <row r="6" spans="1:21">
      <c r="D6" s="36"/>
      <c r="E6" s="7" t="s">
        <v>201</v>
      </c>
      <c r="F6" s="114">
        <v>25</v>
      </c>
      <c r="G6" s="615"/>
      <c r="H6" s="120">
        <f>SUM(G2*F6)/100</f>
        <v>0.375</v>
      </c>
      <c r="I6" s="54"/>
      <c r="J6" s="33"/>
      <c r="K6" s="33"/>
      <c r="L6" s="33"/>
      <c r="M6" s="33"/>
      <c r="N6" s="34"/>
      <c r="O6" s="34"/>
      <c r="P6" s="34"/>
      <c r="Q6" s="34"/>
      <c r="R6" s="8"/>
      <c r="S6" s="8"/>
      <c r="T6" s="8"/>
      <c r="U6" s="8"/>
    </row>
    <row r="7" spans="1:21">
      <c r="A7" s="16" t="s">
        <v>807</v>
      </c>
      <c r="B7" s="16" t="s">
        <v>579</v>
      </c>
      <c r="C7" s="16" t="s">
        <v>580</v>
      </c>
      <c r="D7" s="36" t="s">
        <v>810</v>
      </c>
      <c r="E7" s="210" t="s">
        <v>617</v>
      </c>
      <c r="F7" s="114"/>
      <c r="G7" s="615">
        <v>0.25</v>
      </c>
      <c r="H7" s="114"/>
      <c r="I7" s="33" t="s">
        <v>294</v>
      </c>
      <c r="J7" s="33">
        <v>1</v>
      </c>
      <c r="K7" s="33">
        <v>0</v>
      </c>
      <c r="L7" s="33">
        <v>2</v>
      </c>
      <c r="M7" s="33">
        <v>1</v>
      </c>
      <c r="N7" s="34" t="s">
        <v>80</v>
      </c>
      <c r="O7" s="34">
        <v>2</v>
      </c>
      <c r="P7" s="34" t="s">
        <v>87</v>
      </c>
      <c r="Q7" s="79">
        <f>O7*J7</f>
        <v>2</v>
      </c>
      <c r="R7" s="61">
        <f>Q7/12</f>
        <v>0.16666666666666666</v>
      </c>
      <c r="S7" s="80">
        <v>0</v>
      </c>
      <c r="T7" s="61">
        <f>R7*2</f>
        <v>0.33333333333333331</v>
      </c>
      <c r="U7" s="61">
        <f>S7+T7</f>
        <v>0.33333333333333331</v>
      </c>
    </row>
    <row r="8" spans="1:21">
      <c r="D8" s="36"/>
      <c r="E8" s="210" t="s">
        <v>98</v>
      </c>
      <c r="F8" s="114">
        <v>25</v>
      </c>
      <c r="G8" s="615"/>
      <c r="H8" s="120">
        <f>SUM(G7*F8)/100</f>
        <v>6.25E-2</v>
      </c>
      <c r="I8" s="54"/>
      <c r="J8" s="33"/>
      <c r="K8" s="33"/>
      <c r="L8" s="33"/>
      <c r="M8" s="33"/>
      <c r="N8" s="34"/>
      <c r="O8" s="34"/>
      <c r="P8" s="34"/>
      <c r="Q8" s="34"/>
      <c r="R8" s="8"/>
      <c r="S8" s="8"/>
      <c r="T8" s="8"/>
      <c r="U8" s="8"/>
    </row>
    <row r="9" spans="1:21">
      <c r="D9" s="36"/>
      <c r="E9" s="210" t="s">
        <v>191</v>
      </c>
      <c r="F9" s="114">
        <v>25</v>
      </c>
      <c r="G9" s="615"/>
      <c r="H9" s="120">
        <f>SUM(G7*F9)/100</f>
        <v>6.25E-2</v>
      </c>
      <c r="I9" s="54"/>
      <c r="J9" s="33"/>
      <c r="K9" s="33"/>
      <c r="L9" s="33"/>
      <c r="M9" s="33"/>
      <c r="N9" s="34"/>
      <c r="O9" s="34"/>
      <c r="P9" s="34"/>
      <c r="Q9" s="34"/>
      <c r="R9" s="8"/>
      <c r="S9" s="8"/>
      <c r="T9" s="8"/>
      <c r="U9" s="8"/>
    </row>
    <row r="10" spans="1:21">
      <c r="D10" s="36"/>
      <c r="E10" s="210" t="s">
        <v>202</v>
      </c>
      <c r="F10" s="114">
        <v>25</v>
      </c>
      <c r="G10" s="615"/>
      <c r="H10" s="120">
        <f>SUM(G7*F10)/100</f>
        <v>6.25E-2</v>
      </c>
      <c r="I10" s="54"/>
      <c r="J10" s="33"/>
      <c r="K10" s="33"/>
      <c r="L10" s="33"/>
      <c r="M10" s="33"/>
      <c r="N10" s="34"/>
      <c r="O10" s="34"/>
      <c r="P10" s="34"/>
      <c r="Q10" s="34"/>
      <c r="R10" s="8"/>
      <c r="S10" s="8"/>
      <c r="T10" s="8"/>
      <c r="U10" s="8"/>
    </row>
    <row r="11" spans="1:21">
      <c r="D11" s="36"/>
      <c r="E11" s="210" t="s">
        <v>198</v>
      </c>
      <c r="F11" s="114">
        <v>25</v>
      </c>
      <c r="G11" s="615"/>
      <c r="H11" s="120">
        <f>SUM(G7*F11)/100</f>
        <v>6.25E-2</v>
      </c>
      <c r="I11" s="54"/>
      <c r="J11" s="33"/>
      <c r="K11" s="33"/>
      <c r="L11" s="33"/>
      <c r="M11" s="33"/>
      <c r="N11" s="34"/>
      <c r="O11" s="34"/>
      <c r="P11" s="34"/>
      <c r="Q11" s="34"/>
      <c r="R11" s="8"/>
      <c r="S11" s="8"/>
      <c r="T11" s="8"/>
      <c r="U11" s="8"/>
    </row>
    <row r="12" spans="1:21">
      <c r="A12" s="16" t="s">
        <v>807</v>
      </c>
      <c r="B12" s="16" t="s">
        <v>579</v>
      </c>
      <c r="C12" s="16" t="s">
        <v>580</v>
      </c>
      <c r="D12" s="36" t="s">
        <v>811</v>
      </c>
      <c r="E12" s="210" t="s">
        <v>812</v>
      </c>
      <c r="F12" s="114"/>
      <c r="G12" s="114"/>
      <c r="H12" s="114"/>
      <c r="I12" s="33" t="s">
        <v>622</v>
      </c>
      <c r="J12" s="33">
        <v>6</v>
      </c>
      <c r="K12" s="33">
        <v>0</v>
      </c>
      <c r="L12" s="33">
        <v>18</v>
      </c>
      <c r="M12" s="33">
        <v>0</v>
      </c>
      <c r="N12" s="34" t="s">
        <v>80</v>
      </c>
      <c r="O12" s="34">
        <v>2</v>
      </c>
      <c r="P12" s="34" t="s">
        <v>87</v>
      </c>
      <c r="Q12" s="79">
        <f>O12*J12</f>
        <v>12</v>
      </c>
      <c r="R12" s="61">
        <f>Q12/12</f>
        <v>1</v>
      </c>
      <c r="S12" s="80">
        <v>0</v>
      </c>
      <c r="T12" s="61">
        <f>R12*2</f>
        <v>2</v>
      </c>
      <c r="U12" s="61">
        <f>S12+T12</f>
        <v>2</v>
      </c>
    </row>
    <row r="13" spans="1:21">
      <c r="D13" s="36"/>
      <c r="E13" s="210" t="s">
        <v>98</v>
      </c>
      <c r="F13" s="120">
        <v>100</v>
      </c>
      <c r="G13" s="120">
        <v>1</v>
      </c>
      <c r="H13" s="120">
        <f>SUM(G13*F13)/100</f>
        <v>1</v>
      </c>
      <c r="I13" s="54"/>
      <c r="J13" s="33"/>
      <c r="K13" s="33"/>
      <c r="L13" s="33"/>
      <c r="M13" s="33"/>
      <c r="N13" s="34"/>
      <c r="O13" s="34"/>
      <c r="P13" s="34"/>
      <c r="Q13" s="34"/>
      <c r="R13" s="8"/>
      <c r="S13" s="8"/>
      <c r="T13" s="8"/>
      <c r="U13" s="8"/>
    </row>
    <row r="14" spans="1:21">
      <c r="A14" s="16" t="s">
        <v>807</v>
      </c>
      <c r="B14" s="16" t="s">
        <v>579</v>
      </c>
      <c r="C14" s="16" t="s">
        <v>580</v>
      </c>
      <c r="D14" s="36" t="s">
        <v>813</v>
      </c>
      <c r="E14" s="210" t="s">
        <v>814</v>
      </c>
      <c r="F14" s="114"/>
      <c r="G14" s="615">
        <v>1.5</v>
      </c>
      <c r="H14" s="114"/>
      <c r="I14" s="33" t="s">
        <v>164</v>
      </c>
      <c r="J14" s="33">
        <v>3</v>
      </c>
      <c r="K14" s="33">
        <v>2</v>
      </c>
      <c r="L14" s="33">
        <v>2</v>
      </c>
      <c r="M14" s="33">
        <v>5</v>
      </c>
      <c r="N14" s="34" t="s">
        <v>80</v>
      </c>
      <c r="O14" s="34">
        <v>1</v>
      </c>
      <c r="P14" s="34" t="s">
        <v>87</v>
      </c>
      <c r="Q14" s="79">
        <f>O14*J14</f>
        <v>3</v>
      </c>
      <c r="R14" s="61">
        <f>Q14/12</f>
        <v>0.25</v>
      </c>
      <c r="S14" s="80">
        <v>0</v>
      </c>
      <c r="T14" s="61">
        <f>R14*2</f>
        <v>0.5</v>
      </c>
      <c r="U14" s="61">
        <f>S14+T14</f>
        <v>0.5</v>
      </c>
    </row>
    <row r="15" spans="1:21">
      <c r="D15" s="36"/>
      <c r="E15" s="210" t="s">
        <v>374</v>
      </c>
      <c r="F15" s="114">
        <v>50</v>
      </c>
      <c r="G15" s="615"/>
      <c r="H15" s="120">
        <f>SUM(G14*F15)/100</f>
        <v>0.75</v>
      </c>
      <c r="I15" s="54"/>
      <c r="J15" s="33"/>
      <c r="K15" s="33"/>
      <c r="L15" s="33"/>
      <c r="M15" s="33"/>
      <c r="N15" s="34"/>
      <c r="O15" s="34"/>
      <c r="P15" s="34"/>
      <c r="Q15" s="34"/>
      <c r="R15" s="8"/>
      <c r="S15" s="8"/>
      <c r="T15" s="8"/>
      <c r="U15" s="8"/>
    </row>
    <row r="16" spans="1:21">
      <c r="D16" s="36"/>
      <c r="E16" s="210" t="s">
        <v>154</v>
      </c>
      <c r="F16" s="114">
        <v>50</v>
      </c>
      <c r="G16" s="615"/>
      <c r="H16" s="120">
        <f>SUM(G14*F16)/100</f>
        <v>0.75</v>
      </c>
      <c r="I16" s="54"/>
      <c r="J16" s="33"/>
      <c r="K16" s="33"/>
      <c r="L16" s="33"/>
      <c r="M16" s="33"/>
      <c r="N16" s="34"/>
      <c r="O16" s="34"/>
      <c r="P16" s="34"/>
      <c r="Q16" s="34"/>
      <c r="R16" s="8"/>
      <c r="S16" s="8"/>
      <c r="T16" s="8"/>
      <c r="U16" s="8"/>
    </row>
    <row r="17" spans="1:21">
      <c r="A17" s="16" t="s">
        <v>807</v>
      </c>
      <c r="B17" s="16" t="s">
        <v>579</v>
      </c>
      <c r="C17" s="16" t="s">
        <v>580</v>
      </c>
      <c r="D17" s="36" t="s">
        <v>815</v>
      </c>
      <c r="E17" s="210" t="s">
        <v>619</v>
      </c>
      <c r="F17" s="114"/>
      <c r="G17" s="114"/>
      <c r="H17" s="114"/>
      <c r="I17" s="33" t="s">
        <v>294</v>
      </c>
      <c r="J17" s="33">
        <v>1</v>
      </c>
      <c r="K17" s="33">
        <v>0</v>
      </c>
      <c r="L17" s="33">
        <v>2</v>
      </c>
      <c r="M17" s="33">
        <v>1</v>
      </c>
      <c r="N17" s="34" t="s">
        <v>80</v>
      </c>
      <c r="O17" s="34">
        <v>1</v>
      </c>
      <c r="P17" s="34" t="s">
        <v>87</v>
      </c>
      <c r="Q17" s="79">
        <f>O17*J17</f>
        <v>1</v>
      </c>
      <c r="R17" s="61">
        <f>Q17/12</f>
        <v>8.3333333333333329E-2</v>
      </c>
      <c r="S17" s="80">
        <v>0</v>
      </c>
      <c r="T17" s="61">
        <f>R17*2</f>
        <v>0.16666666666666666</v>
      </c>
      <c r="U17" s="61">
        <f>S17+T17</f>
        <v>0.16666666666666666</v>
      </c>
    </row>
    <row r="18" spans="1:21">
      <c r="D18" s="36"/>
      <c r="E18" s="210" t="s">
        <v>167</v>
      </c>
      <c r="F18" s="120">
        <v>100</v>
      </c>
      <c r="G18" s="120">
        <v>0.25</v>
      </c>
      <c r="H18" s="120">
        <f>SUM(G18*F18)/100</f>
        <v>0.25</v>
      </c>
      <c r="I18" s="54"/>
      <c r="J18" s="33"/>
      <c r="K18" s="33"/>
      <c r="L18" s="33"/>
      <c r="M18" s="33"/>
      <c r="N18" s="34"/>
      <c r="O18" s="34"/>
      <c r="P18" s="34"/>
      <c r="Q18" s="34"/>
      <c r="R18" s="8"/>
      <c r="S18" s="8"/>
      <c r="T18" s="8"/>
      <c r="U18" s="8"/>
    </row>
    <row r="19" spans="1:21">
      <c r="A19" s="16" t="s">
        <v>807</v>
      </c>
      <c r="B19" s="16" t="s">
        <v>579</v>
      </c>
      <c r="C19" s="16" t="s">
        <v>580</v>
      </c>
      <c r="D19" s="36" t="s">
        <v>816</v>
      </c>
      <c r="E19" s="210" t="s">
        <v>817</v>
      </c>
      <c r="F19" s="114"/>
      <c r="G19" s="114"/>
      <c r="H19" s="114"/>
      <c r="I19" s="33" t="s">
        <v>294</v>
      </c>
      <c r="J19" s="33">
        <v>1</v>
      </c>
      <c r="K19" s="33">
        <v>0</v>
      </c>
      <c r="L19" s="33">
        <v>2</v>
      </c>
      <c r="M19" s="33">
        <v>1</v>
      </c>
      <c r="N19" s="34" t="s">
        <v>80</v>
      </c>
      <c r="O19" s="34">
        <v>1</v>
      </c>
      <c r="P19" s="34" t="s">
        <v>87</v>
      </c>
      <c r="Q19" s="79">
        <f>O19*J19</f>
        <v>1</v>
      </c>
      <c r="R19" s="61">
        <f>Q19/12</f>
        <v>8.3333333333333329E-2</v>
      </c>
      <c r="S19" s="80">
        <v>0</v>
      </c>
      <c r="T19" s="61">
        <f>R19*2</f>
        <v>0.16666666666666666</v>
      </c>
      <c r="U19" s="61">
        <f>S19+T19</f>
        <v>0.16666666666666666</v>
      </c>
    </row>
    <row r="20" spans="1:21">
      <c r="D20" s="36"/>
      <c r="E20" s="210" t="s">
        <v>170</v>
      </c>
      <c r="F20" s="120">
        <v>100</v>
      </c>
      <c r="G20" s="120">
        <v>0.25</v>
      </c>
      <c r="H20" s="120">
        <f>SUM(G20*F20)/100</f>
        <v>0.25</v>
      </c>
      <c r="I20" s="54"/>
      <c r="J20" s="33"/>
      <c r="K20" s="33"/>
      <c r="L20" s="33"/>
      <c r="M20" s="33"/>
      <c r="N20" s="34"/>
      <c r="O20" s="34"/>
      <c r="P20" s="34"/>
      <c r="Q20" s="34"/>
      <c r="R20" s="8"/>
      <c r="S20" s="8"/>
      <c r="T20" s="8"/>
      <c r="U20" s="8"/>
    </row>
    <row r="21" spans="1:21">
      <c r="A21" s="16" t="s">
        <v>807</v>
      </c>
      <c r="B21" s="16" t="s">
        <v>579</v>
      </c>
      <c r="C21" s="16" t="s">
        <v>580</v>
      </c>
      <c r="D21" s="36" t="s">
        <v>818</v>
      </c>
      <c r="E21" s="210" t="s">
        <v>812</v>
      </c>
      <c r="F21" s="114"/>
      <c r="G21" s="114"/>
      <c r="H21" s="114"/>
      <c r="I21" s="33" t="s">
        <v>622</v>
      </c>
      <c r="J21" s="33">
        <v>6</v>
      </c>
      <c r="K21" s="33">
        <v>0</v>
      </c>
      <c r="L21" s="33">
        <v>18</v>
      </c>
      <c r="M21" s="33">
        <v>0</v>
      </c>
      <c r="N21" s="34" t="s">
        <v>80</v>
      </c>
      <c r="O21" s="34">
        <v>1</v>
      </c>
      <c r="P21" s="34" t="s">
        <v>87</v>
      </c>
      <c r="Q21" s="79">
        <f>O21*J21</f>
        <v>6</v>
      </c>
      <c r="R21" s="61">
        <f>Q21/12</f>
        <v>0.5</v>
      </c>
      <c r="S21" s="80">
        <v>0</v>
      </c>
      <c r="T21" s="61">
        <f>R21*2</f>
        <v>1</v>
      </c>
      <c r="U21" s="61">
        <f>S21+T21</f>
        <v>1</v>
      </c>
    </row>
    <row r="22" spans="1:21">
      <c r="D22" s="36"/>
      <c r="E22" s="210" t="s">
        <v>167</v>
      </c>
      <c r="F22" s="120">
        <v>100</v>
      </c>
      <c r="G22" s="120">
        <v>1</v>
      </c>
      <c r="H22" s="120">
        <f>SUM(G22*F22)/100</f>
        <v>1</v>
      </c>
      <c r="I22" s="54"/>
      <c r="J22" s="33"/>
      <c r="K22" s="33"/>
      <c r="L22" s="33"/>
      <c r="M22" s="33"/>
      <c r="N22" s="34"/>
      <c r="O22" s="34"/>
      <c r="P22" s="34"/>
      <c r="Q22" s="34"/>
      <c r="R22" s="8"/>
      <c r="S22" s="8"/>
      <c r="T22" s="8"/>
      <c r="U22" s="8"/>
    </row>
    <row r="23" spans="1:21">
      <c r="A23" s="16" t="s">
        <v>807</v>
      </c>
      <c r="B23" s="16" t="s">
        <v>579</v>
      </c>
      <c r="C23" s="16" t="s">
        <v>580</v>
      </c>
      <c r="D23" s="36" t="s">
        <v>819</v>
      </c>
      <c r="E23" s="210" t="s">
        <v>820</v>
      </c>
      <c r="F23" s="114"/>
      <c r="G23" s="114"/>
      <c r="H23" s="114"/>
      <c r="I23" s="33" t="s">
        <v>283</v>
      </c>
      <c r="J23" s="33">
        <v>12</v>
      </c>
      <c r="K23" s="33">
        <v>0</v>
      </c>
      <c r="L23" s="33">
        <v>36</v>
      </c>
      <c r="M23" s="33">
        <v>0</v>
      </c>
      <c r="N23" s="34" t="s">
        <v>80</v>
      </c>
      <c r="O23" s="34">
        <v>1</v>
      </c>
      <c r="P23" s="34" t="s">
        <v>87</v>
      </c>
      <c r="Q23" s="79">
        <f>O23*J23</f>
        <v>12</v>
      </c>
      <c r="R23" s="61">
        <f>Q23/12</f>
        <v>1</v>
      </c>
      <c r="S23" s="80">
        <v>0</v>
      </c>
      <c r="T23" s="61">
        <f>R23*2</f>
        <v>2</v>
      </c>
      <c r="U23" s="61">
        <f>S23+T23</f>
        <v>2</v>
      </c>
    </row>
    <row r="24" spans="1:21">
      <c r="D24" s="36"/>
      <c r="E24" s="210" t="s">
        <v>167</v>
      </c>
      <c r="F24" s="120">
        <v>100</v>
      </c>
      <c r="G24" s="120">
        <v>1</v>
      </c>
      <c r="H24" s="120">
        <f>SUM(G24*F24)/100</f>
        <v>1</v>
      </c>
      <c r="I24" s="54"/>
      <c r="J24" s="33"/>
      <c r="K24" s="33"/>
      <c r="L24" s="33"/>
      <c r="M24" s="33"/>
      <c r="N24" s="34"/>
      <c r="O24" s="34"/>
      <c r="P24" s="34"/>
      <c r="Q24" s="34"/>
      <c r="R24" s="8"/>
      <c r="S24" s="8"/>
      <c r="T24" s="8"/>
      <c r="U24" s="8"/>
    </row>
    <row r="25" spans="1:21">
      <c r="A25" s="16" t="s">
        <v>807</v>
      </c>
      <c r="B25" s="16" t="s">
        <v>579</v>
      </c>
      <c r="C25" s="16" t="s">
        <v>580</v>
      </c>
      <c r="D25" s="36" t="s">
        <v>821</v>
      </c>
      <c r="E25" s="210" t="s">
        <v>822</v>
      </c>
      <c r="F25" s="114"/>
      <c r="G25" s="114"/>
      <c r="H25" s="114"/>
      <c r="I25" s="33" t="s">
        <v>164</v>
      </c>
      <c r="J25" s="33">
        <v>3</v>
      </c>
      <c r="K25" s="33">
        <v>2</v>
      </c>
      <c r="L25" s="33">
        <v>2</v>
      </c>
      <c r="M25" s="33">
        <v>5</v>
      </c>
      <c r="N25" s="34" t="s">
        <v>80</v>
      </c>
      <c r="O25" s="34">
        <v>6</v>
      </c>
      <c r="P25" s="34" t="s">
        <v>87</v>
      </c>
      <c r="Q25" s="79">
        <f>O25*J25</f>
        <v>18</v>
      </c>
      <c r="R25" s="61">
        <f>Q25/12</f>
        <v>1.5</v>
      </c>
      <c r="S25" s="80">
        <v>0</v>
      </c>
      <c r="T25" s="61">
        <f>R25*2</f>
        <v>3</v>
      </c>
      <c r="U25" s="61">
        <f>S25+T25</f>
        <v>3</v>
      </c>
    </row>
    <row r="26" spans="1:21">
      <c r="D26" s="36"/>
      <c r="E26" s="210" t="s">
        <v>555</v>
      </c>
      <c r="F26" s="120">
        <v>100</v>
      </c>
      <c r="G26" s="120">
        <v>1.5</v>
      </c>
      <c r="H26" s="120">
        <f>SUM(G26*F26)/100</f>
        <v>1.5</v>
      </c>
      <c r="I26" s="54"/>
      <c r="J26" s="33"/>
      <c r="K26" s="33"/>
      <c r="L26" s="33"/>
      <c r="M26" s="33"/>
      <c r="N26" s="34"/>
      <c r="O26" s="34"/>
      <c r="P26" s="34"/>
      <c r="Q26" s="34"/>
      <c r="R26" s="8"/>
      <c r="S26" s="8"/>
      <c r="T26" s="8"/>
      <c r="U26" s="8"/>
    </row>
    <row r="27" spans="1:21">
      <c r="A27" s="16" t="s">
        <v>807</v>
      </c>
      <c r="B27" s="16" t="s">
        <v>579</v>
      </c>
      <c r="C27" s="16" t="s">
        <v>580</v>
      </c>
      <c r="D27" s="36" t="s">
        <v>823</v>
      </c>
      <c r="E27" s="210" t="s">
        <v>617</v>
      </c>
      <c r="F27" s="114"/>
      <c r="G27" s="114"/>
      <c r="H27" s="114"/>
      <c r="I27" s="33" t="s">
        <v>294</v>
      </c>
      <c r="J27" s="33">
        <v>1</v>
      </c>
      <c r="K27" s="33">
        <v>0</v>
      </c>
      <c r="L27" s="33">
        <v>2</v>
      </c>
      <c r="M27" s="33">
        <v>1</v>
      </c>
      <c r="N27" s="34" t="s">
        <v>80</v>
      </c>
      <c r="O27" s="34">
        <v>6</v>
      </c>
      <c r="P27" s="34" t="s">
        <v>87</v>
      </c>
      <c r="Q27" s="79">
        <f>O27*J27</f>
        <v>6</v>
      </c>
      <c r="R27" s="61">
        <f>Q27/12</f>
        <v>0.5</v>
      </c>
      <c r="S27" s="80">
        <v>0</v>
      </c>
      <c r="T27" s="61">
        <f>R27*2</f>
        <v>1</v>
      </c>
      <c r="U27" s="61">
        <f>S27+T27</f>
        <v>1</v>
      </c>
    </row>
    <row r="28" spans="1:21">
      <c r="D28" s="36"/>
      <c r="E28" s="210" t="s">
        <v>658</v>
      </c>
      <c r="F28" s="120">
        <v>100</v>
      </c>
      <c r="G28" s="120">
        <v>0.25</v>
      </c>
      <c r="H28" s="120">
        <f>SUM(G28*F28)/100</f>
        <v>0.25</v>
      </c>
      <c r="I28" s="54"/>
      <c r="J28" s="33"/>
      <c r="K28" s="33"/>
      <c r="L28" s="33"/>
      <c r="M28" s="33"/>
      <c r="N28" s="34"/>
      <c r="O28" s="34"/>
      <c r="P28" s="34"/>
      <c r="Q28" s="34"/>
      <c r="R28" s="8"/>
      <c r="S28" s="8"/>
      <c r="T28" s="8"/>
      <c r="U28" s="8"/>
    </row>
    <row r="29" spans="1:21">
      <c r="A29" s="16" t="s">
        <v>807</v>
      </c>
      <c r="B29" s="16" t="s">
        <v>579</v>
      </c>
      <c r="C29" s="16" t="s">
        <v>580</v>
      </c>
      <c r="D29" s="36" t="s">
        <v>824</v>
      </c>
      <c r="E29" s="210" t="s">
        <v>619</v>
      </c>
      <c r="F29" s="114"/>
      <c r="G29" s="114"/>
      <c r="H29" s="114"/>
      <c r="I29" s="33" t="s">
        <v>294</v>
      </c>
      <c r="J29" s="33">
        <v>1</v>
      </c>
      <c r="K29" s="33">
        <v>0</v>
      </c>
      <c r="L29" s="33">
        <v>2</v>
      </c>
      <c r="M29" s="33">
        <v>1</v>
      </c>
      <c r="N29" s="34" t="s">
        <v>80</v>
      </c>
      <c r="O29" s="34">
        <v>1</v>
      </c>
      <c r="P29" s="34" t="s">
        <v>87</v>
      </c>
      <c r="Q29" s="79">
        <f>O29*J29</f>
        <v>1</v>
      </c>
      <c r="R29" s="61">
        <f>Q29/12</f>
        <v>8.3333333333333329E-2</v>
      </c>
      <c r="S29" s="80">
        <v>0</v>
      </c>
      <c r="T29" s="61">
        <f>R29*2</f>
        <v>0.16666666666666666</v>
      </c>
      <c r="U29" s="61">
        <f>S29+T29</f>
        <v>0.16666666666666666</v>
      </c>
    </row>
    <row r="30" spans="1:21">
      <c r="D30" s="36"/>
      <c r="E30" s="210" t="s">
        <v>775</v>
      </c>
      <c r="F30" s="120">
        <v>100</v>
      </c>
      <c r="G30" s="120">
        <v>0.25</v>
      </c>
      <c r="H30" s="120">
        <f>SUM(G30*F30)/100</f>
        <v>0.25</v>
      </c>
      <c r="I30" s="54"/>
      <c r="J30" s="33"/>
      <c r="K30" s="33"/>
      <c r="L30" s="33"/>
      <c r="M30" s="33"/>
      <c r="N30" s="34"/>
      <c r="O30" s="34"/>
      <c r="P30" s="34"/>
      <c r="Q30" s="34"/>
      <c r="R30" s="8"/>
      <c r="S30" s="8"/>
      <c r="T30" s="8"/>
      <c r="U30" s="8"/>
    </row>
    <row r="31" spans="1:21">
      <c r="A31" s="16" t="s">
        <v>807</v>
      </c>
      <c r="B31" s="16" t="s">
        <v>579</v>
      </c>
      <c r="C31" s="16" t="s">
        <v>580</v>
      </c>
      <c r="D31" s="36" t="s">
        <v>825</v>
      </c>
      <c r="E31" s="210" t="s">
        <v>639</v>
      </c>
      <c r="F31" s="114"/>
      <c r="G31" s="114"/>
      <c r="H31" s="114"/>
      <c r="I31" s="33" t="s">
        <v>294</v>
      </c>
      <c r="J31" s="33">
        <v>1</v>
      </c>
      <c r="K31" s="33">
        <v>0</v>
      </c>
      <c r="L31" s="33">
        <v>2</v>
      </c>
      <c r="M31" s="33">
        <v>1</v>
      </c>
      <c r="N31" s="34" t="s">
        <v>80</v>
      </c>
      <c r="O31" s="34">
        <v>2</v>
      </c>
      <c r="P31" s="34" t="s">
        <v>87</v>
      </c>
      <c r="Q31" s="79">
        <f>O31*J31</f>
        <v>2</v>
      </c>
      <c r="R31" s="61">
        <f>Q31/12</f>
        <v>0.16666666666666666</v>
      </c>
      <c r="S31" s="80">
        <v>0</v>
      </c>
      <c r="T31" s="61">
        <f>R31*2</f>
        <v>0.33333333333333331</v>
      </c>
      <c r="U31" s="61">
        <f>S31+T31</f>
        <v>0.33333333333333331</v>
      </c>
    </row>
    <row r="32" spans="1:21">
      <c r="D32" s="36"/>
      <c r="E32" s="210" t="s">
        <v>184</v>
      </c>
      <c r="F32" s="120">
        <v>100</v>
      </c>
      <c r="G32" s="120">
        <v>0.25</v>
      </c>
      <c r="H32" s="120">
        <f>SUM(G32*F32)/100</f>
        <v>0.25</v>
      </c>
      <c r="I32" s="54"/>
      <c r="J32" s="33"/>
      <c r="K32" s="33"/>
      <c r="L32" s="33"/>
      <c r="M32" s="33"/>
      <c r="N32" s="34"/>
      <c r="O32" s="34"/>
      <c r="P32" s="34"/>
      <c r="Q32" s="34"/>
      <c r="R32" s="8"/>
      <c r="S32" s="8"/>
      <c r="T32" s="8"/>
      <c r="U32" s="8"/>
    </row>
    <row r="33" spans="1:21">
      <c r="A33" s="16" t="s">
        <v>807</v>
      </c>
      <c r="B33" s="16" t="s">
        <v>579</v>
      </c>
      <c r="C33" s="16" t="s">
        <v>580</v>
      </c>
      <c r="D33" s="36" t="s">
        <v>826</v>
      </c>
      <c r="E33" s="210" t="s">
        <v>641</v>
      </c>
      <c r="F33" s="114"/>
      <c r="G33" s="114"/>
      <c r="H33" s="114"/>
      <c r="I33" s="33" t="s">
        <v>294</v>
      </c>
      <c r="J33" s="33">
        <v>1</v>
      </c>
      <c r="K33" s="33">
        <v>0</v>
      </c>
      <c r="L33" s="33">
        <v>2</v>
      </c>
      <c r="M33" s="33">
        <v>1</v>
      </c>
      <c r="N33" s="34" t="s">
        <v>80</v>
      </c>
      <c r="O33" s="34">
        <v>2</v>
      </c>
      <c r="P33" s="34" t="s">
        <v>87</v>
      </c>
      <c r="Q33" s="79">
        <f>O33*J33</f>
        <v>2</v>
      </c>
      <c r="R33" s="61">
        <f>Q33/12</f>
        <v>0.16666666666666666</v>
      </c>
      <c r="S33" s="80">
        <v>0</v>
      </c>
      <c r="T33" s="61">
        <f>R33*2</f>
        <v>0.33333333333333331</v>
      </c>
      <c r="U33" s="61">
        <f>S33+T33</f>
        <v>0.33333333333333331</v>
      </c>
    </row>
    <row r="34" spans="1:21">
      <c r="D34" s="36"/>
      <c r="E34" s="210" t="s">
        <v>555</v>
      </c>
      <c r="F34" s="120">
        <v>100</v>
      </c>
      <c r="G34" s="120">
        <v>0.25</v>
      </c>
      <c r="H34" s="120">
        <f>SUM(G34*F34)/100</f>
        <v>0.25</v>
      </c>
      <c r="I34" s="54"/>
      <c r="J34" s="33"/>
      <c r="K34" s="33"/>
      <c r="L34" s="33"/>
      <c r="M34" s="33"/>
      <c r="N34" s="34"/>
      <c r="O34" s="34"/>
      <c r="P34" s="34"/>
      <c r="Q34" s="34"/>
      <c r="R34" s="8"/>
      <c r="S34" s="8"/>
      <c r="T34" s="8"/>
      <c r="U34" s="8"/>
    </row>
    <row r="35" spans="1:21">
      <c r="A35" s="16" t="s">
        <v>807</v>
      </c>
      <c r="B35" s="16" t="s">
        <v>579</v>
      </c>
      <c r="C35" s="16" t="s">
        <v>580</v>
      </c>
      <c r="D35" s="36" t="s">
        <v>827</v>
      </c>
      <c r="E35" s="210" t="s">
        <v>828</v>
      </c>
      <c r="F35" s="114"/>
      <c r="G35" s="114"/>
      <c r="H35" s="114"/>
      <c r="I35" s="33" t="s">
        <v>294</v>
      </c>
      <c r="J35" s="33">
        <v>1</v>
      </c>
      <c r="K35" s="33">
        <v>0</v>
      </c>
      <c r="L35" s="33">
        <v>2</v>
      </c>
      <c r="M35" s="33">
        <v>1</v>
      </c>
      <c r="N35" s="34" t="s">
        <v>80</v>
      </c>
      <c r="O35" s="34">
        <v>11</v>
      </c>
      <c r="P35" s="34" t="s">
        <v>87</v>
      </c>
      <c r="Q35" s="79">
        <f>O35*J35</f>
        <v>11</v>
      </c>
      <c r="R35" s="61">
        <f>Q35/12</f>
        <v>0.91666666666666663</v>
      </c>
      <c r="S35" s="80">
        <v>0</v>
      </c>
      <c r="T35" s="61">
        <f>R35*2</f>
        <v>1.8333333333333333</v>
      </c>
      <c r="U35" s="61">
        <f>S35+T35</f>
        <v>1.8333333333333333</v>
      </c>
    </row>
    <row r="36" spans="1:21">
      <c r="D36" s="36"/>
      <c r="E36" s="210" t="s">
        <v>555</v>
      </c>
      <c r="F36" s="120">
        <v>100</v>
      </c>
      <c r="G36" s="120">
        <v>0.25</v>
      </c>
      <c r="H36" s="120">
        <f>SUM(G36*F36)/100</f>
        <v>0.25</v>
      </c>
      <c r="I36" s="54"/>
      <c r="J36" s="33"/>
      <c r="K36" s="33"/>
      <c r="L36" s="33"/>
      <c r="M36" s="33"/>
      <c r="N36" s="34"/>
      <c r="O36" s="34"/>
      <c r="P36" s="34"/>
      <c r="Q36" s="34"/>
      <c r="R36" s="8"/>
      <c r="S36" s="8"/>
      <c r="T36" s="8"/>
      <c r="U36" s="8"/>
    </row>
    <row r="37" spans="1:21">
      <c r="A37" s="16" t="s">
        <v>807</v>
      </c>
      <c r="B37" s="16" t="s">
        <v>579</v>
      </c>
      <c r="C37" s="16" t="s">
        <v>580</v>
      </c>
      <c r="D37" s="36" t="s">
        <v>829</v>
      </c>
      <c r="E37" s="210" t="s">
        <v>817</v>
      </c>
      <c r="F37" s="114"/>
      <c r="G37" s="114"/>
      <c r="H37" s="114"/>
      <c r="I37" s="33" t="s">
        <v>294</v>
      </c>
      <c r="J37" s="33">
        <v>1</v>
      </c>
      <c r="K37" s="33">
        <v>0</v>
      </c>
      <c r="L37" s="33">
        <v>2</v>
      </c>
      <c r="M37" s="33">
        <v>1</v>
      </c>
      <c r="N37" s="34" t="s">
        <v>80</v>
      </c>
      <c r="O37" s="34">
        <v>3</v>
      </c>
      <c r="P37" s="34" t="s">
        <v>87</v>
      </c>
      <c r="Q37" s="79">
        <f>O37*J37</f>
        <v>3</v>
      </c>
      <c r="R37" s="61">
        <f>Q37/12</f>
        <v>0.25</v>
      </c>
      <c r="S37" s="80">
        <v>0</v>
      </c>
      <c r="T37" s="61">
        <f>R37*2</f>
        <v>0.5</v>
      </c>
      <c r="U37" s="61">
        <f>S37+T37</f>
        <v>0.5</v>
      </c>
    </row>
    <row r="38" spans="1:21">
      <c r="D38" s="36"/>
      <c r="E38" s="210" t="s">
        <v>555</v>
      </c>
      <c r="F38" s="120">
        <v>100</v>
      </c>
      <c r="G38" s="120">
        <v>0.25</v>
      </c>
      <c r="H38" s="120">
        <f>SUM(G38*F38)/100</f>
        <v>0.25</v>
      </c>
      <c r="I38" s="54"/>
      <c r="J38" s="33"/>
      <c r="K38" s="33"/>
      <c r="L38" s="33"/>
      <c r="M38" s="33"/>
      <c r="N38" s="34"/>
      <c r="O38" s="34"/>
      <c r="P38" s="34"/>
      <c r="Q38" s="34"/>
      <c r="R38" s="8"/>
      <c r="S38" s="8"/>
      <c r="T38" s="8"/>
      <c r="U38" s="8"/>
    </row>
    <row r="39" spans="1:21">
      <c r="A39" s="16" t="s">
        <v>807</v>
      </c>
      <c r="B39" s="16" t="s">
        <v>579</v>
      </c>
      <c r="C39" s="16" t="s">
        <v>580</v>
      </c>
      <c r="D39" s="36" t="s">
        <v>830</v>
      </c>
      <c r="E39" s="210" t="s">
        <v>812</v>
      </c>
      <c r="F39" s="114"/>
      <c r="G39" s="114"/>
      <c r="H39" s="114"/>
      <c r="I39" s="33" t="s">
        <v>622</v>
      </c>
      <c r="J39" s="33">
        <v>6</v>
      </c>
      <c r="K39" s="33">
        <v>0</v>
      </c>
      <c r="L39" s="33">
        <v>18</v>
      </c>
      <c r="M39" s="33">
        <v>0</v>
      </c>
      <c r="N39" s="34" t="s">
        <v>80</v>
      </c>
      <c r="O39" s="34">
        <v>2</v>
      </c>
      <c r="P39" s="34" t="s">
        <v>87</v>
      </c>
      <c r="Q39" s="79">
        <f>O39*J39</f>
        <v>12</v>
      </c>
      <c r="R39" s="61">
        <f>Q39/12</f>
        <v>1</v>
      </c>
      <c r="S39" s="80">
        <v>0</v>
      </c>
      <c r="T39" s="61">
        <f>R39*2</f>
        <v>2</v>
      </c>
      <c r="U39" s="61">
        <f>S39+T39</f>
        <v>2</v>
      </c>
    </row>
    <row r="40" spans="1:21">
      <c r="D40" s="36"/>
      <c r="E40" s="210" t="s">
        <v>658</v>
      </c>
      <c r="F40" s="120">
        <v>100</v>
      </c>
      <c r="G40" s="120">
        <v>1</v>
      </c>
      <c r="H40" s="120">
        <f>SUM(G40*F40)/100</f>
        <v>1</v>
      </c>
      <c r="I40" s="54"/>
      <c r="J40" s="33"/>
      <c r="K40" s="33"/>
      <c r="L40" s="33"/>
      <c r="M40" s="33"/>
      <c r="N40" s="34"/>
      <c r="O40" s="34"/>
      <c r="P40" s="34"/>
      <c r="Q40" s="34"/>
      <c r="R40" s="8"/>
      <c r="S40" s="8"/>
      <c r="T40" s="8"/>
      <c r="U40" s="8"/>
    </row>
    <row r="41" spans="1:21">
      <c r="A41" s="16" t="s">
        <v>807</v>
      </c>
      <c r="B41" s="16" t="s">
        <v>579</v>
      </c>
      <c r="C41" s="16" t="s">
        <v>580</v>
      </c>
      <c r="D41" s="36" t="s">
        <v>831</v>
      </c>
      <c r="E41" s="210" t="s">
        <v>832</v>
      </c>
      <c r="F41" s="114"/>
      <c r="G41" s="114"/>
      <c r="H41" s="114"/>
      <c r="I41" s="33" t="s">
        <v>622</v>
      </c>
      <c r="J41" s="33">
        <v>6</v>
      </c>
      <c r="K41" s="33">
        <v>0</v>
      </c>
      <c r="L41" s="33">
        <v>18</v>
      </c>
      <c r="M41" s="33">
        <v>0</v>
      </c>
      <c r="N41" s="34" t="s">
        <v>80</v>
      </c>
      <c r="O41" s="34">
        <v>1</v>
      </c>
      <c r="P41" s="34" t="s">
        <v>87</v>
      </c>
      <c r="Q41" s="79">
        <f>O41*J41</f>
        <v>6</v>
      </c>
      <c r="R41" s="61">
        <f>Q41/12</f>
        <v>0.5</v>
      </c>
      <c r="S41" s="80">
        <v>0</v>
      </c>
      <c r="T41" s="61">
        <f>R41*2</f>
        <v>1</v>
      </c>
      <c r="U41" s="61">
        <f>S41+T41</f>
        <v>1</v>
      </c>
    </row>
    <row r="42" spans="1:21">
      <c r="D42" s="36"/>
      <c r="E42" s="210" t="s">
        <v>658</v>
      </c>
      <c r="F42" s="120">
        <v>100</v>
      </c>
      <c r="G42" s="120">
        <v>1</v>
      </c>
      <c r="H42" s="120">
        <f>SUM(G42*F42)/100</f>
        <v>1</v>
      </c>
      <c r="I42" s="54"/>
      <c r="J42" s="33"/>
      <c r="K42" s="33"/>
      <c r="L42" s="33"/>
      <c r="M42" s="33"/>
      <c r="N42" s="34"/>
      <c r="O42" s="34"/>
      <c r="P42" s="34"/>
      <c r="Q42" s="34"/>
      <c r="R42" s="8"/>
      <c r="S42" s="8"/>
      <c r="T42" s="8"/>
      <c r="U42" s="8"/>
    </row>
    <row r="43" spans="1:21">
      <c r="A43" s="16" t="s">
        <v>807</v>
      </c>
      <c r="B43" s="16" t="s">
        <v>579</v>
      </c>
      <c r="C43" s="16" t="s">
        <v>580</v>
      </c>
      <c r="D43" s="36" t="s">
        <v>833</v>
      </c>
      <c r="E43" s="210" t="s">
        <v>834</v>
      </c>
      <c r="F43" s="114"/>
      <c r="G43" s="114"/>
      <c r="H43" s="114"/>
      <c r="I43" s="33" t="s">
        <v>622</v>
      </c>
      <c r="J43" s="33">
        <v>6</v>
      </c>
      <c r="K43" s="33">
        <v>0</v>
      </c>
      <c r="L43" s="33">
        <v>18</v>
      </c>
      <c r="M43" s="33">
        <v>0</v>
      </c>
      <c r="N43" s="34" t="s">
        <v>80</v>
      </c>
      <c r="O43" s="34">
        <v>4</v>
      </c>
      <c r="P43" s="34" t="s">
        <v>87</v>
      </c>
      <c r="Q43" s="79">
        <f>O43*J43</f>
        <v>24</v>
      </c>
      <c r="R43" s="61">
        <f>Q43/12</f>
        <v>2</v>
      </c>
      <c r="S43" s="80">
        <v>0</v>
      </c>
      <c r="T43" s="61">
        <f>R43*2</f>
        <v>4</v>
      </c>
      <c r="U43" s="61">
        <f>S43+T43</f>
        <v>4</v>
      </c>
    </row>
    <row r="44" spans="1:21">
      <c r="D44" s="36"/>
      <c r="E44" s="210" t="s">
        <v>658</v>
      </c>
      <c r="F44" s="120">
        <v>100</v>
      </c>
      <c r="G44" s="120">
        <v>1</v>
      </c>
      <c r="H44" s="120">
        <f>SUM(G44*F44)/100</f>
        <v>1</v>
      </c>
      <c r="I44" s="54"/>
      <c r="J44" s="33"/>
      <c r="K44" s="33"/>
      <c r="L44" s="33"/>
      <c r="M44" s="33"/>
      <c r="N44" s="34"/>
      <c r="O44" s="34"/>
      <c r="P44" s="34"/>
      <c r="Q44" s="34"/>
      <c r="R44" s="8"/>
      <c r="S44" s="8"/>
      <c r="T44" s="8"/>
      <c r="U44" s="8"/>
    </row>
    <row r="45" spans="1:21">
      <c r="A45" s="16" t="s">
        <v>807</v>
      </c>
      <c r="B45" s="16" t="s">
        <v>579</v>
      </c>
      <c r="C45" s="16" t="s">
        <v>580</v>
      </c>
      <c r="D45" s="36" t="s">
        <v>835</v>
      </c>
      <c r="E45" s="210" t="s">
        <v>820</v>
      </c>
      <c r="F45" s="114"/>
      <c r="G45" s="114"/>
      <c r="H45" s="114"/>
      <c r="I45" s="33" t="s">
        <v>283</v>
      </c>
      <c r="J45" s="33">
        <v>12</v>
      </c>
      <c r="K45" s="33">
        <v>0</v>
      </c>
      <c r="L45" s="33">
        <v>36</v>
      </c>
      <c r="M45" s="33">
        <v>0</v>
      </c>
      <c r="N45" s="34" t="s">
        <v>80</v>
      </c>
      <c r="O45" s="34">
        <v>13</v>
      </c>
      <c r="P45" s="34" t="s">
        <v>87</v>
      </c>
      <c r="Q45" s="79">
        <f>O45*J45</f>
        <v>156</v>
      </c>
      <c r="R45" s="61">
        <f>Q45/12</f>
        <v>13</v>
      </c>
      <c r="S45" s="80">
        <v>0</v>
      </c>
      <c r="T45" s="61">
        <f>R45*2</f>
        <v>26</v>
      </c>
      <c r="U45" s="61">
        <f>S45+T45</f>
        <v>26</v>
      </c>
    </row>
    <row r="46" spans="1:21">
      <c r="D46" s="36"/>
      <c r="E46" s="210" t="s">
        <v>555</v>
      </c>
      <c r="F46" s="120">
        <v>100</v>
      </c>
      <c r="G46" s="120">
        <v>1</v>
      </c>
      <c r="H46" s="120">
        <f>SUM(G46*F46)/100</f>
        <v>1</v>
      </c>
      <c r="I46" s="54"/>
      <c r="J46" s="33"/>
      <c r="K46" s="33"/>
      <c r="L46" s="33"/>
      <c r="M46" s="33"/>
      <c r="N46" s="34"/>
      <c r="O46" s="34"/>
      <c r="P46" s="34"/>
      <c r="Q46" s="34"/>
      <c r="R46" s="8"/>
      <c r="S46" s="8"/>
      <c r="T46" s="8"/>
      <c r="U46" s="8"/>
    </row>
    <row r="47" spans="1:21">
      <c r="A47" s="16" t="s">
        <v>807</v>
      </c>
      <c r="B47" s="16" t="s">
        <v>579</v>
      </c>
      <c r="C47" s="16" t="s">
        <v>580</v>
      </c>
      <c r="D47" s="36" t="s">
        <v>835</v>
      </c>
      <c r="E47" s="210" t="s">
        <v>820</v>
      </c>
      <c r="F47" s="114"/>
      <c r="G47" s="114"/>
      <c r="H47" s="114"/>
      <c r="I47" s="33" t="s">
        <v>283</v>
      </c>
      <c r="J47" s="33">
        <v>12</v>
      </c>
      <c r="K47" s="33">
        <v>0</v>
      </c>
      <c r="L47" s="33">
        <v>36</v>
      </c>
      <c r="M47" s="33">
        <v>0</v>
      </c>
      <c r="N47" s="34" t="s">
        <v>43</v>
      </c>
      <c r="O47" s="34">
        <v>3</v>
      </c>
      <c r="P47" s="34" t="s">
        <v>87</v>
      </c>
      <c r="Q47" s="79">
        <f>O47*J47</f>
        <v>36</v>
      </c>
      <c r="R47" s="61">
        <f>Q47/12</f>
        <v>3</v>
      </c>
      <c r="S47" s="80">
        <v>0</v>
      </c>
      <c r="T47" s="61">
        <f>R47*2</f>
        <v>6</v>
      </c>
      <c r="U47" s="61">
        <f>S47+T47</f>
        <v>6</v>
      </c>
    </row>
    <row r="48" spans="1:21">
      <c r="D48" s="36"/>
      <c r="E48" s="210" t="s">
        <v>555</v>
      </c>
      <c r="F48" s="120">
        <v>100</v>
      </c>
      <c r="G48" s="120">
        <v>1</v>
      </c>
      <c r="H48" s="120">
        <f>SUM(G48*F48)/100</f>
        <v>1</v>
      </c>
      <c r="I48" s="54"/>
      <c r="J48" s="33"/>
      <c r="K48" s="33"/>
      <c r="L48" s="33"/>
      <c r="M48" s="33"/>
      <c r="N48" s="34"/>
      <c r="O48" s="34"/>
      <c r="P48" s="34"/>
      <c r="Q48" s="34"/>
      <c r="R48" s="8"/>
      <c r="S48" s="8"/>
      <c r="T48" s="8"/>
      <c r="U48" s="8"/>
    </row>
    <row r="49" spans="1:21">
      <c r="A49" s="16" t="s">
        <v>807</v>
      </c>
      <c r="B49" s="16" t="s">
        <v>579</v>
      </c>
      <c r="C49" s="16" t="s">
        <v>580</v>
      </c>
      <c r="D49" s="36" t="s">
        <v>836</v>
      </c>
      <c r="E49" s="210" t="s">
        <v>837</v>
      </c>
      <c r="F49" s="114"/>
      <c r="G49" s="114"/>
      <c r="H49" s="114"/>
      <c r="I49" s="33" t="s">
        <v>283</v>
      </c>
      <c r="J49" s="33">
        <v>12</v>
      </c>
      <c r="K49" s="33">
        <v>0</v>
      </c>
      <c r="L49" s="33">
        <v>36</v>
      </c>
      <c r="M49" s="33">
        <v>0</v>
      </c>
      <c r="N49" s="34" t="s">
        <v>80</v>
      </c>
      <c r="O49" s="34">
        <v>1</v>
      </c>
      <c r="P49" s="34" t="s">
        <v>87</v>
      </c>
      <c r="Q49" s="79">
        <f>O49*J49</f>
        <v>12</v>
      </c>
      <c r="R49" s="61">
        <f>Q49/12</f>
        <v>1</v>
      </c>
      <c r="S49" s="80">
        <v>0</v>
      </c>
      <c r="T49" s="61">
        <f>R49*2</f>
        <v>2</v>
      </c>
      <c r="U49" s="61">
        <f>S49+T49</f>
        <v>2</v>
      </c>
    </row>
    <row r="50" spans="1:21">
      <c r="D50" s="36"/>
      <c r="E50" s="210" t="s">
        <v>555</v>
      </c>
      <c r="F50" s="120">
        <v>100</v>
      </c>
      <c r="G50" s="120">
        <v>1</v>
      </c>
      <c r="H50" s="120">
        <f>SUM(G50*F50)/100</f>
        <v>1</v>
      </c>
      <c r="I50" s="54"/>
      <c r="J50" s="33"/>
      <c r="K50" s="33"/>
      <c r="L50" s="33"/>
      <c r="M50" s="33"/>
      <c r="N50" s="34"/>
      <c r="O50" s="34"/>
      <c r="P50" s="34"/>
      <c r="Q50" s="34"/>
      <c r="R50" s="8"/>
      <c r="S50" s="8"/>
      <c r="T50" s="8"/>
      <c r="U50" s="8"/>
    </row>
    <row r="51" spans="1:21">
      <c r="A51" s="16" t="s">
        <v>807</v>
      </c>
      <c r="B51" s="16" t="s">
        <v>579</v>
      </c>
      <c r="C51" s="16" t="s">
        <v>580</v>
      </c>
      <c r="D51" s="36" t="s">
        <v>838</v>
      </c>
      <c r="E51" s="210" t="s">
        <v>619</v>
      </c>
      <c r="F51" s="114"/>
      <c r="G51" s="114"/>
      <c r="H51" s="114"/>
      <c r="I51" s="33" t="s">
        <v>294</v>
      </c>
      <c r="J51" s="33">
        <v>1</v>
      </c>
      <c r="K51" s="33">
        <v>0</v>
      </c>
      <c r="L51" s="33">
        <v>2</v>
      </c>
      <c r="M51" s="33">
        <v>1</v>
      </c>
      <c r="N51" s="34" t="s">
        <v>80</v>
      </c>
      <c r="O51" s="34">
        <v>1</v>
      </c>
      <c r="P51" s="34" t="s">
        <v>87</v>
      </c>
      <c r="Q51" s="79">
        <f>O51*J51</f>
        <v>1</v>
      </c>
      <c r="R51" s="61">
        <f>Q51/12</f>
        <v>8.3333333333333329E-2</v>
      </c>
      <c r="S51" s="80">
        <v>0</v>
      </c>
      <c r="T51" s="61">
        <f>R51*2</f>
        <v>0.16666666666666666</v>
      </c>
      <c r="U51" s="61">
        <f>S51+T51</f>
        <v>0.16666666666666666</v>
      </c>
    </row>
    <row r="52" spans="1:21">
      <c r="D52" s="36"/>
      <c r="E52" s="210" t="s">
        <v>109</v>
      </c>
      <c r="F52" s="120">
        <v>100</v>
      </c>
      <c r="G52" s="120">
        <v>0.25</v>
      </c>
      <c r="H52" s="120">
        <f>SUM(G52*F52)/100</f>
        <v>0.25</v>
      </c>
      <c r="I52" s="54"/>
      <c r="J52" s="33"/>
      <c r="K52" s="33"/>
      <c r="L52" s="33"/>
      <c r="M52" s="33"/>
      <c r="N52" s="34"/>
      <c r="O52" s="34"/>
      <c r="P52" s="34"/>
      <c r="Q52" s="34"/>
      <c r="R52" s="8"/>
      <c r="S52" s="8"/>
      <c r="T52" s="8"/>
      <c r="U52" s="8"/>
    </row>
    <row r="53" spans="1:21">
      <c r="A53" s="16" t="s">
        <v>807</v>
      </c>
      <c r="B53" s="16" t="s">
        <v>579</v>
      </c>
      <c r="C53" s="16" t="s">
        <v>580</v>
      </c>
      <c r="D53" s="36" t="s">
        <v>839</v>
      </c>
      <c r="E53" s="210" t="s">
        <v>639</v>
      </c>
      <c r="F53" s="114"/>
      <c r="G53" s="114"/>
      <c r="H53" s="114"/>
      <c r="I53" s="33" t="s">
        <v>294</v>
      </c>
      <c r="J53" s="33">
        <v>1</v>
      </c>
      <c r="K53" s="33">
        <v>0</v>
      </c>
      <c r="L53" s="33">
        <v>2</v>
      </c>
      <c r="M53" s="33">
        <v>1</v>
      </c>
      <c r="N53" s="34" t="s">
        <v>80</v>
      </c>
      <c r="O53" s="34">
        <v>4</v>
      </c>
      <c r="P53" s="34" t="s">
        <v>87</v>
      </c>
      <c r="Q53" s="79">
        <f>O53*J53</f>
        <v>4</v>
      </c>
      <c r="R53" s="61">
        <f>Q53/12</f>
        <v>0.33333333333333331</v>
      </c>
      <c r="S53" s="80">
        <v>0</v>
      </c>
      <c r="T53" s="61">
        <f>R53*2</f>
        <v>0.66666666666666663</v>
      </c>
      <c r="U53" s="61">
        <f>S53+T53</f>
        <v>0.66666666666666663</v>
      </c>
    </row>
    <row r="54" spans="1:21">
      <c r="D54" s="36"/>
      <c r="E54" s="210" t="s">
        <v>109</v>
      </c>
      <c r="F54" s="120">
        <v>100</v>
      </c>
      <c r="G54" s="120">
        <v>0.25</v>
      </c>
      <c r="H54" s="120">
        <f>SUM(G54*F54)/100</f>
        <v>0.25</v>
      </c>
      <c r="I54" s="54"/>
      <c r="J54" s="33"/>
      <c r="K54" s="33"/>
      <c r="L54" s="33"/>
      <c r="M54" s="33"/>
      <c r="N54" s="34"/>
      <c r="O54" s="34"/>
      <c r="P54" s="34"/>
      <c r="Q54" s="34"/>
      <c r="R54" s="8"/>
      <c r="S54" s="8"/>
      <c r="T54" s="8"/>
      <c r="U54" s="8"/>
    </row>
    <row r="55" spans="1:21">
      <c r="A55" s="16" t="s">
        <v>807</v>
      </c>
      <c r="B55" s="16" t="s">
        <v>579</v>
      </c>
      <c r="C55" s="16" t="s">
        <v>580</v>
      </c>
      <c r="D55" s="36" t="s">
        <v>840</v>
      </c>
      <c r="E55" s="210" t="s">
        <v>832</v>
      </c>
      <c r="F55" s="114"/>
      <c r="G55" s="114"/>
      <c r="H55" s="114"/>
      <c r="I55" s="33" t="s">
        <v>622</v>
      </c>
      <c r="J55" s="33">
        <v>6</v>
      </c>
      <c r="K55" s="33">
        <v>0</v>
      </c>
      <c r="L55" s="33">
        <v>18</v>
      </c>
      <c r="M55" s="33">
        <v>0</v>
      </c>
      <c r="N55" s="34" t="s">
        <v>80</v>
      </c>
      <c r="O55" s="34">
        <v>1</v>
      </c>
      <c r="P55" s="34" t="s">
        <v>87</v>
      </c>
      <c r="Q55" s="79">
        <f>O55*J55</f>
        <v>6</v>
      </c>
      <c r="R55" s="61">
        <f>Q55/12</f>
        <v>0.5</v>
      </c>
      <c r="S55" s="80">
        <v>0</v>
      </c>
      <c r="T55" s="61">
        <f>R55*2</f>
        <v>1</v>
      </c>
      <c r="U55" s="61">
        <f>S55+T55</f>
        <v>1</v>
      </c>
    </row>
    <row r="56" spans="1:21">
      <c r="D56" s="36"/>
      <c r="E56" s="210" t="s">
        <v>54</v>
      </c>
      <c r="F56" s="120">
        <v>100</v>
      </c>
      <c r="G56" s="120">
        <v>1</v>
      </c>
      <c r="H56" s="120">
        <f>SUM(G56*F56)/100</f>
        <v>1</v>
      </c>
      <c r="I56" s="54"/>
      <c r="J56" s="33"/>
      <c r="K56" s="33"/>
      <c r="L56" s="33"/>
      <c r="M56" s="33"/>
      <c r="N56" s="34"/>
      <c r="O56" s="34"/>
      <c r="P56" s="34"/>
      <c r="Q56" s="34"/>
      <c r="R56" s="8"/>
      <c r="S56" s="8"/>
      <c r="T56" s="8"/>
      <c r="U56" s="8"/>
    </row>
    <row r="57" spans="1:21">
      <c r="A57" s="16" t="s">
        <v>807</v>
      </c>
      <c r="B57" s="16" t="s">
        <v>579</v>
      </c>
      <c r="C57" s="16" t="s">
        <v>580</v>
      </c>
      <c r="D57" s="36" t="s">
        <v>841</v>
      </c>
      <c r="E57" s="210" t="s">
        <v>834</v>
      </c>
      <c r="F57" s="114"/>
      <c r="G57" s="114"/>
      <c r="H57" s="114"/>
      <c r="I57" s="33" t="s">
        <v>622</v>
      </c>
      <c r="J57" s="33">
        <v>6</v>
      </c>
      <c r="K57" s="33">
        <v>0</v>
      </c>
      <c r="L57" s="33">
        <v>18</v>
      </c>
      <c r="M57" s="33">
        <v>0</v>
      </c>
      <c r="N57" s="34" t="s">
        <v>80</v>
      </c>
      <c r="O57" s="34">
        <v>4</v>
      </c>
      <c r="P57" s="34" t="s">
        <v>87</v>
      </c>
      <c r="Q57" s="79">
        <f>O57*J57</f>
        <v>24</v>
      </c>
      <c r="R57" s="61">
        <f>Q57/12</f>
        <v>2</v>
      </c>
      <c r="S57" s="80">
        <v>0</v>
      </c>
      <c r="T57" s="61">
        <f>R57*2</f>
        <v>4</v>
      </c>
      <c r="U57" s="61">
        <f>S57+T57</f>
        <v>4</v>
      </c>
    </row>
    <row r="58" spans="1:21">
      <c r="D58" s="36"/>
      <c r="E58" s="210" t="s">
        <v>54</v>
      </c>
      <c r="F58" s="120">
        <v>100</v>
      </c>
      <c r="G58" s="120">
        <v>1</v>
      </c>
      <c r="H58" s="120">
        <f>SUM(G58*F58)/100</f>
        <v>1</v>
      </c>
      <c r="I58" s="54"/>
      <c r="J58" s="33"/>
      <c r="K58" s="33"/>
      <c r="L58" s="33"/>
      <c r="M58" s="33"/>
      <c r="N58" s="34"/>
      <c r="O58" s="34"/>
      <c r="P58" s="34"/>
      <c r="Q58" s="34"/>
      <c r="R58" s="8"/>
      <c r="S58" s="8"/>
      <c r="T58" s="8"/>
      <c r="U58" s="8"/>
    </row>
    <row r="59" spans="1:21">
      <c r="A59" s="16" t="s">
        <v>807</v>
      </c>
      <c r="B59" s="16" t="s">
        <v>579</v>
      </c>
      <c r="C59" s="16" t="s">
        <v>580</v>
      </c>
      <c r="D59" s="36" t="s">
        <v>842</v>
      </c>
      <c r="E59" s="210" t="s">
        <v>817</v>
      </c>
      <c r="F59" s="114"/>
      <c r="G59" s="114"/>
      <c r="H59" s="114"/>
      <c r="I59" s="33" t="s">
        <v>294</v>
      </c>
      <c r="J59" s="33">
        <v>12</v>
      </c>
      <c r="K59" s="33">
        <v>0</v>
      </c>
      <c r="L59" s="33">
        <v>2</v>
      </c>
      <c r="M59" s="33">
        <v>1</v>
      </c>
      <c r="N59" s="34" t="s">
        <v>80</v>
      </c>
      <c r="O59" s="34">
        <v>1</v>
      </c>
      <c r="P59" s="34" t="s">
        <v>87</v>
      </c>
      <c r="Q59" s="79">
        <f>O59*J59</f>
        <v>12</v>
      </c>
      <c r="R59" s="61">
        <f>Q59/12</f>
        <v>1</v>
      </c>
      <c r="S59" s="80">
        <v>0</v>
      </c>
      <c r="T59" s="61">
        <f>R59*2</f>
        <v>2</v>
      </c>
      <c r="U59" s="61">
        <f>S59+T59</f>
        <v>2</v>
      </c>
    </row>
    <row r="60" spans="1:21">
      <c r="D60" s="36"/>
      <c r="E60" s="210" t="s">
        <v>109</v>
      </c>
      <c r="F60" s="120">
        <v>100</v>
      </c>
      <c r="G60" s="120">
        <v>0.25</v>
      </c>
      <c r="H60" s="120">
        <f>SUM(G60*F60)/100</f>
        <v>0.25</v>
      </c>
      <c r="I60" s="54"/>
      <c r="J60" s="33"/>
      <c r="K60" s="33"/>
      <c r="L60" s="33"/>
      <c r="M60" s="33"/>
      <c r="N60" s="34"/>
      <c r="O60" s="34"/>
      <c r="P60" s="34"/>
      <c r="Q60" s="34"/>
      <c r="R60" s="8"/>
      <c r="S60" s="8"/>
      <c r="T60" s="8"/>
      <c r="U60" s="8"/>
    </row>
    <row r="61" spans="1:21">
      <c r="A61" s="16" t="s">
        <v>807</v>
      </c>
      <c r="B61" s="16" t="s">
        <v>579</v>
      </c>
      <c r="C61" s="16" t="s">
        <v>580</v>
      </c>
      <c r="D61" s="36" t="s">
        <v>843</v>
      </c>
      <c r="E61" s="210" t="s">
        <v>837</v>
      </c>
      <c r="F61" s="114"/>
      <c r="G61" s="114"/>
      <c r="H61" s="114"/>
      <c r="I61" s="33" t="s">
        <v>283</v>
      </c>
      <c r="J61" s="33">
        <v>12</v>
      </c>
      <c r="K61" s="33">
        <v>0</v>
      </c>
      <c r="L61" s="33">
        <v>36</v>
      </c>
      <c r="M61" s="33">
        <v>0</v>
      </c>
      <c r="N61" s="34" t="s">
        <v>80</v>
      </c>
      <c r="O61" s="34">
        <v>2</v>
      </c>
      <c r="P61" s="34" t="s">
        <v>87</v>
      </c>
      <c r="Q61" s="79">
        <f>O61*J61</f>
        <v>24</v>
      </c>
      <c r="R61" s="61">
        <f>Q61/12</f>
        <v>2</v>
      </c>
      <c r="S61" s="80">
        <v>0</v>
      </c>
      <c r="T61" s="61">
        <f>R61*2</f>
        <v>4</v>
      </c>
      <c r="U61" s="61">
        <f>S61+T61</f>
        <v>4</v>
      </c>
    </row>
    <row r="62" spans="1:21">
      <c r="D62" s="36"/>
      <c r="E62" s="210" t="s">
        <v>54</v>
      </c>
      <c r="F62" s="120">
        <v>100</v>
      </c>
      <c r="G62" s="120">
        <v>1</v>
      </c>
      <c r="H62" s="120">
        <f>SUM(G62*F62)/100</f>
        <v>1</v>
      </c>
      <c r="I62" s="54"/>
      <c r="J62" s="33"/>
      <c r="K62" s="33"/>
      <c r="L62" s="33"/>
      <c r="M62" s="33"/>
      <c r="N62" s="34"/>
      <c r="O62" s="34"/>
      <c r="P62" s="34"/>
      <c r="Q62" s="34"/>
      <c r="R62" s="8"/>
      <c r="S62" s="8"/>
      <c r="T62" s="8"/>
      <c r="U62" s="8"/>
    </row>
    <row r="63" spans="1:21">
      <c r="A63" s="16" t="s">
        <v>807</v>
      </c>
      <c r="B63" s="16" t="s">
        <v>579</v>
      </c>
      <c r="C63" s="16" t="s">
        <v>580</v>
      </c>
      <c r="D63" s="36" t="s">
        <v>844</v>
      </c>
      <c r="E63" s="210" t="s">
        <v>837</v>
      </c>
      <c r="F63" s="114"/>
      <c r="G63" s="114"/>
      <c r="H63" s="114"/>
      <c r="I63" s="33" t="s">
        <v>283</v>
      </c>
      <c r="J63" s="33">
        <v>12</v>
      </c>
      <c r="K63" s="33">
        <v>0</v>
      </c>
      <c r="L63" s="33">
        <v>36</v>
      </c>
      <c r="M63" s="33">
        <v>0</v>
      </c>
      <c r="N63" s="34" t="s">
        <v>80</v>
      </c>
      <c r="O63" s="34">
        <v>8</v>
      </c>
      <c r="P63" s="34" t="s">
        <v>87</v>
      </c>
      <c r="Q63" s="79">
        <f>O63*J63</f>
        <v>96</v>
      </c>
      <c r="R63" s="61">
        <f>Q63/12</f>
        <v>8</v>
      </c>
      <c r="S63" s="80">
        <v>0</v>
      </c>
      <c r="T63" s="61">
        <f>R63*2</f>
        <v>16</v>
      </c>
      <c r="U63" s="61">
        <f>S63+T63</f>
        <v>16</v>
      </c>
    </row>
    <row r="64" spans="1:21">
      <c r="D64" s="36"/>
      <c r="E64" s="210" t="s">
        <v>167</v>
      </c>
      <c r="F64" s="120">
        <v>100</v>
      </c>
      <c r="G64" s="120">
        <v>1</v>
      </c>
      <c r="H64" s="120">
        <f>SUM(G64*F64)/100</f>
        <v>1</v>
      </c>
      <c r="I64" s="54"/>
      <c r="J64" s="33"/>
      <c r="K64" s="33"/>
      <c r="L64" s="33"/>
      <c r="M64" s="33"/>
      <c r="N64" s="34"/>
      <c r="O64" s="34"/>
      <c r="P64" s="34"/>
      <c r="Q64" s="34"/>
      <c r="R64" s="8"/>
      <c r="S64" s="8"/>
      <c r="T64" s="8"/>
      <c r="U64" s="8"/>
    </row>
    <row r="65" spans="1:21">
      <c r="A65" s="16" t="s">
        <v>807</v>
      </c>
      <c r="B65" s="16" t="s">
        <v>579</v>
      </c>
      <c r="C65" s="16" t="s">
        <v>580</v>
      </c>
      <c r="D65" s="36" t="s">
        <v>845</v>
      </c>
      <c r="E65" s="210" t="s">
        <v>809</v>
      </c>
      <c r="F65" s="114"/>
      <c r="G65" s="615">
        <v>1.5</v>
      </c>
      <c r="H65" s="114"/>
      <c r="I65" s="33" t="s">
        <v>164</v>
      </c>
      <c r="J65" s="33">
        <v>3</v>
      </c>
      <c r="K65" s="33">
        <v>2</v>
      </c>
      <c r="L65" s="33">
        <v>2</v>
      </c>
      <c r="M65" s="33">
        <v>5</v>
      </c>
      <c r="N65" s="34" t="s">
        <v>80</v>
      </c>
      <c r="O65" s="34">
        <v>1</v>
      </c>
      <c r="P65" s="34" t="s">
        <v>87</v>
      </c>
      <c r="Q65" s="79">
        <f>O65*J65</f>
        <v>3</v>
      </c>
      <c r="R65" s="61">
        <f>Q65/12</f>
        <v>0.25</v>
      </c>
      <c r="S65" s="80">
        <v>0</v>
      </c>
      <c r="T65" s="61">
        <f>R65*2</f>
        <v>0.5</v>
      </c>
      <c r="U65" s="61">
        <f>S65+T65</f>
        <v>0.5</v>
      </c>
    </row>
    <row r="66" spans="1:21">
      <c r="D66" s="36"/>
      <c r="E66" s="210" t="s">
        <v>191</v>
      </c>
      <c r="F66" s="120">
        <v>25</v>
      </c>
      <c r="G66" s="615"/>
      <c r="H66" s="120">
        <f>SUM(G65*F66)/100</f>
        <v>0.375</v>
      </c>
      <c r="I66" s="54"/>
      <c r="J66" s="33"/>
      <c r="K66" s="33"/>
      <c r="L66" s="33"/>
      <c r="M66" s="33"/>
      <c r="N66" s="34"/>
      <c r="O66" s="34"/>
      <c r="P66" s="34"/>
      <c r="Q66" s="34"/>
      <c r="R66" s="8"/>
      <c r="S66" s="8"/>
      <c r="T66" s="8"/>
      <c r="U66" s="8"/>
    </row>
    <row r="67" spans="1:21">
      <c r="D67" s="36"/>
      <c r="E67" s="210" t="s">
        <v>98</v>
      </c>
      <c r="F67" s="120">
        <v>25</v>
      </c>
      <c r="G67" s="615"/>
      <c r="H67" s="120">
        <f>SUM(G65*F67)/100</f>
        <v>0.375</v>
      </c>
      <c r="I67" s="54"/>
      <c r="J67" s="33"/>
      <c r="K67" s="33"/>
      <c r="L67" s="33"/>
      <c r="M67" s="33"/>
      <c r="N67" s="34"/>
      <c r="O67" s="34"/>
      <c r="P67" s="34"/>
      <c r="Q67" s="34"/>
      <c r="R67" s="8"/>
      <c r="S67" s="8"/>
      <c r="T67" s="8"/>
      <c r="U67" s="8"/>
    </row>
    <row r="68" spans="1:21">
      <c r="D68" s="36"/>
      <c r="E68" s="210" t="s">
        <v>202</v>
      </c>
      <c r="F68" s="120">
        <v>25</v>
      </c>
      <c r="G68" s="615"/>
      <c r="H68" s="120">
        <f>SUM(G65*F68)/100</f>
        <v>0.375</v>
      </c>
      <c r="I68" s="54"/>
      <c r="J68" s="33"/>
      <c r="K68" s="33"/>
      <c r="L68" s="33"/>
      <c r="M68" s="33"/>
      <c r="N68" s="34"/>
      <c r="O68" s="34"/>
      <c r="P68" s="34"/>
      <c r="Q68" s="34"/>
      <c r="R68" s="8"/>
      <c r="S68" s="8"/>
      <c r="T68" s="8"/>
      <c r="U68" s="8"/>
    </row>
    <row r="69" spans="1:21">
      <c r="D69" s="36"/>
      <c r="E69" s="7" t="s">
        <v>201</v>
      </c>
      <c r="F69" s="124">
        <v>25</v>
      </c>
      <c r="G69" s="615"/>
      <c r="H69" s="120">
        <f>SUM(G65*F69)/100</f>
        <v>0.375</v>
      </c>
      <c r="I69" s="54"/>
      <c r="J69" s="33"/>
      <c r="K69" s="33"/>
      <c r="L69" s="33"/>
      <c r="M69" s="33"/>
      <c r="N69" s="34"/>
      <c r="O69" s="34"/>
      <c r="P69" s="34"/>
      <c r="Q69" s="34"/>
      <c r="R69" s="8"/>
      <c r="S69" s="8"/>
      <c r="T69" s="8"/>
      <c r="U69" s="8"/>
    </row>
    <row r="70" spans="1:21">
      <c r="A70" s="16" t="s">
        <v>807</v>
      </c>
      <c r="B70" s="16" t="s">
        <v>579</v>
      </c>
      <c r="C70" s="16" t="s">
        <v>580</v>
      </c>
      <c r="D70" s="36" t="s">
        <v>846</v>
      </c>
      <c r="E70" s="210" t="s">
        <v>619</v>
      </c>
      <c r="F70" s="114"/>
      <c r="G70" s="615">
        <v>0.25</v>
      </c>
      <c r="H70" s="114"/>
      <c r="I70" s="33" t="s">
        <v>294</v>
      </c>
      <c r="J70" s="33">
        <v>1</v>
      </c>
      <c r="K70" s="33">
        <v>0</v>
      </c>
      <c r="L70" s="33">
        <v>2</v>
      </c>
      <c r="M70" s="33">
        <v>1</v>
      </c>
      <c r="N70" s="34" t="s">
        <v>80</v>
      </c>
      <c r="O70" s="34">
        <v>1</v>
      </c>
      <c r="P70" s="34" t="s">
        <v>87</v>
      </c>
      <c r="Q70" s="79">
        <f>O70*J70</f>
        <v>1</v>
      </c>
      <c r="R70" s="61">
        <f>Q70/12</f>
        <v>8.3333333333333329E-2</v>
      </c>
      <c r="S70" s="80">
        <v>0</v>
      </c>
      <c r="T70" s="61">
        <f>R70*2</f>
        <v>0.16666666666666666</v>
      </c>
      <c r="U70" s="61">
        <f>S70+T70</f>
        <v>0.16666666666666666</v>
      </c>
    </row>
    <row r="71" spans="1:21">
      <c r="D71" s="36"/>
      <c r="E71" s="210" t="s">
        <v>191</v>
      </c>
      <c r="F71" s="120">
        <v>25</v>
      </c>
      <c r="G71" s="615"/>
      <c r="H71" s="120">
        <f>SUM(G70*F71)/100</f>
        <v>6.25E-2</v>
      </c>
      <c r="I71" s="54"/>
      <c r="J71" s="33"/>
      <c r="K71" s="33"/>
      <c r="L71" s="33"/>
      <c r="M71" s="33"/>
      <c r="N71" s="34"/>
      <c r="O71" s="34"/>
      <c r="P71" s="34"/>
      <c r="Q71" s="34"/>
      <c r="R71" s="8"/>
      <c r="S71" s="8"/>
      <c r="T71" s="8"/>
      <c r="U71" s="8"/>
    </row>
    <row r="72" spans="1:21">
      <c r="D72" s="36"/>
      <c r="E72" s="210" t="s">
        <v>198</v>
      </c>
      <c r="F72" s="120">
        <v>25</v>
      </c>
      <c r="G72" s="615"/>
      <c r="H72" s="120">
        <f>SUM(G70*F72)/100</f>
        <v>6.25E-2</v>
      </c>
      <c r="I72" s="54"/>
      <c r="J72" s="33"/>
      <c r="K72" s="33"/>
      <c r="L72" s="33"/>
      <c r="M72" s="33"/>
      <c r="N72" s="34"/>
      <c r="O72" s="34"/>
      <c r="P72" s="34"/>
      <c r="Q72" s="34"/>
      <c r="R72" s="8"/>
      <c r="S72" s="8"/>
      <c r="T72" s="8"/>
      <c r="U72" s="8"/>
    </row>
    <row r="73" spans="1:21">
      <c r="D73" s="36"/>
      <c r="E73" s="210" t="s">
        <v>98</v>
      </c>
      <c r="F73" s="120">
        <v>25</v>
      </c>
      <c r="G73" s="615"/>
      <c r="H73" s="120">
        <f>SUM(G70*F73)/100</f>
        <v>6.25E-2</v>
      </c>
      <c r="I73" s="54"/>
      <c r="J73" s="33"/>
      <c r="K73" s="33"/>
      <c r="L73" s="33"/>
      <c r="M73" s="33"/>
      <c r="N73" s="34"/>
      <c r="O73" s="34"/>
      <c r="P73" s="34"/>
      <c r="Q73" s="34"/>
      <c r="R73" s="8"/>
      <c r="S73" s="8"/>
      <c r="T73" s="8"/>
      <c r="U73" s="8"/>
    </row>
    <row r="74" spans="1:21">
      <c r="D74" s="36"/>
      <c r="E74" s="210" t="s">
        <v>202</v>
      </c>
      <c r="F74" s="120">
        <v>25</v>
      </c>
      <c r="G74" s="615"/>
      <c r="H74" s="120">
        <f>SUM(G70*F74)/100</f>
        <v>6.25E-2</v>
      </c>
      <c r="I74" s="54"/>
      <c r="J74" s="33"/>
      <c r="K74" s="33"/>
      <c r="L74" s="33"/>
      <c r="M74" s="33"/>
      <c r="N74" s="34"/>
      <c r="O74" s="34"/>
      <c r="P74" s="34"/>
      <c r="Q74" s="34"/>
      <c r="R74" s="8"/>
      <c r="S74" s="8"/>
      <c r="T74" s="8"/>
      <c r="U74" s="8"/>
    </row>
    <row r="75" spans="1:21">
      <c r="A75" s="16" t="s">
        <v>807</v>
      </c>
      <c r="B75" s="16" t="s">
        <v>579</v>
      </c>
      <c r="C75" s="16" t="s">
        <v>580</v>
      </c>
      <c r="D75" s="36" t="s">
        <v>847</v>
      </c>
      <c r="E75" s="210" t="s">
        <v>832</v>
      </c>
      <c r="F75" s="114"/>
      <c r="G75" s="114"/>
      <c r="H75" s="114"/>
      <c r="I75" s="33" t="s">
        <v>622</v>
      </c>
      <c r="J75" s="33">
        <v>6</v>
      </c>
      <c r="K75" s="33">
        <v>0</v>
      </c>
      <c r="L75" s="33">
        <v>18</v>
      </c>
      <c r="M75" s="33">
        <v>0</v>
      </c>
      <c r="N75" s="34" t="s">
        <v>80</v>
      </c>
      <c r="O75" s="34">
        <v>1</v>
      </c>
      <c r="P75" s="34" t="s">
        <v>87</v>
      </c>
      <c r="Q75" s="79">
        <f>O75*J75</f>
        <v>6</v>
      </c>
      <c r="R75" s="61">
        <f>Q75/12</f>
        <v>0.5</v>
      </c>
      <c r="S75" s="80">
        <v>0</v>
      </c>
      <c r="T75" s="61">
        <f>R75*2</f>
        <v>1</v>
      </c>
      <c r="U75" s="61">
        <f>S75+T75</f>
        <v>1</v>
      </c>
    </row>
    <row r="76" spans="1:21">
      <c r="D76" s="36"/>
      <c r="E76" s="210" t="s">
        <v>98</v>
      </c>
      <c r="F76" s="120">
        <v>100</v>
      </c>
      <c r="G76" s="120">
        <v>1</v>
      </c>
      <c r="H76" s="120">
        <f>SUM(G76*F76)/100</f>
        <v>1</v>
      </c>
      <c r="I76" s="54"/>
      <c r="J76" s="33"/>
      <c r="K76" s="33"/>
      <c r="L76" s="33"/>
      <c r="M76" s="33"/>
      <c r="N76" s="34"/>
      <c r="O76" s="34"/>
      <c r="P76" s="34"/>
      <c r="Q76" s="34"/>
      <c r="R76" s="8"/>
      <c r="S76" s="8"/>
      <c r="T76" s="8"/>
      <c r="U76" s="8"/>
    </row>
    <row r="77" spans="1:21">
      <c r="A77" s="16" t="s">
        <v>807</v>
      </c>
      <c r="B77" s="16" t="s">
        <v>579</v>
      </c>
      <c r="C77" s="16" t="s">
        <v>580</v>
      </c>
      <c r="D77" s="36" t="s">
        <v>848</v>
      </c>
      <c r="E77" s="210" t="s">
        <v>820</v>
      </c>
      <c r="F77" s="114"/>
      <c r="G77" s="114"/>
      <c r="H77" s="114"/>
      <c r="I77" s="33" t="s">
        <v>283</v>
      </c>
      <c r="J77" s="33">
        <v>12</v>
      </c>
      <c r="K77" s="33">
        <v>0</v>
      </c>
      <c r="L77" s="33">
        <v>36</v>
      </c>
      <c r="M77" s="33">
        <v>0</v>
      </c>
      <c r="N77" s="34" t="s">
        <v>80</v>
      </c>
      <c r="O77" s="34">
        <v>1</v>
      </c>
      <c r="P77" s="34" t="s">
        <v>87</v>
      </c>
      <c r="Q77" s="79">
        <f>O77*J77</f>
        <v>12</v>
      </c>
      <c r="R77" s="61">
        <f>Q77/12</f>
        <v>1</v>
      </c>
      <c r="S77" s="80">
        <v>0</v>
      </c>
      <c r="T77" s="61">
        <f>R77*2</f>
        <v>2</v>
      </c>
      <c r="U77" s="61">
        <f>S77+T77</f>
        <v>2</v>
      </c>
    </row>
    <row r="78" spans="1:21">
      <c r="D78" s="36"/>
      <c r="E78" s="7" t="s">
        <v>201</v>
      </c>
      <c r="F78" s="124">
        <v>100</v>
      </c>
      <c r="G78" s="124">
        <v>1</v>
      </c>
      <c r="H78" s="120">
        <f>SUM(G78*F78)/100</f>
        <v>1</v>
      </c>
      <c r="I78" s="54"/>
      <c r="J78" s="33"/>
      <c r="K78" s="33"/>
      <c r="L78" s="33"/>
      <c r="M78" s="33"/>
      <c r="N78" s="34"/>
      <c r="O78" s="34"/>
      <c r="P78" s="34"/>
      <c r="Q78" s="34"/>
      <c r="R78" s="8"/>
      <c r="S78" s="8"/>
      <c r="T78" s="8"/>
      <c r="U78" s="8"/>
    </row>
    <row r="79" spans="1:21">
      <c r="A79" s="16" t="s">
        <v>807</v>
      </c>
      <c r="B79" s="16" t="s">
        <v>579</v>
      </c>
      <c r="C79" s="16" t="s">
        <v>580</v>
      </c>
      <c r="D79" s="36" t="s">
        <v>849</v>
      </c>
      <c r="E79" s="210" t="s">
        <v>837</v>
      </c>
      <c r="F79" s="114"/>
      <c r="G79" s="114"/>
      <c r="H79" s="114"/>
      <c r="I79" s="33" t="s">
        <v>283</v>
      </c>
      <c r="J79" s="33">
        <v>12</v>
      </c>
      <c r="K79" s="33">
        <v>0</v>
      </c>
      <c r="L79" s="33">
        <v>36</v>
      </c>
      <c r="M79" s="33">
        <v>0</v>
      </c>
      <c r="N79" s="34" t="s">
        <v>80</v>
      </c>
      <c r="O79" s="34">
        <v>2</v>
      </c>
      <c r="P79" s="34" t="s">
        <v>87</v>
      </c>
      <c r="Q79" s="79">
        <f>O79*J79</f>
        <v>24</v>
      </c>
      <c r="R79" s="61">
        <f>Q79/12</f>
        <v>2</v>
      </c>
      <c r="S79" s="80">
        <v>0</v>
      </c>
      <c r="T79" s="61">
        <f>R79*2</f>
        <v>4</v>
      </c>
      <c r="U79" s="61">
        <f>S79+T79</f>
        <v>4</v>
      </c>
    </row>
    <row r="80" spans="1:21">
      <c r="D80" s="36"/>
      <c r="E80" s="210" t="s">
        <v>98</v>
      </c>
      <c r="F80" s="120">
        <v>100</v>
      </c>
      <c r="G80" s="120">
        <v>1</v>
      </c>
      <c r="H80" s="120">
        <f>SUM(G80*F80)/100</f>
        <v>1</v>
      </c>
      <c r="I80" s="54"/>
      <c r="J80" s="33"/>
      <c r="K80" s="33"/>
      <c r="L80" s="33"/>
      <c r="M80" s="33"/>
      <c r="N80" s="34"/>
      <c r="O80" s="34"/>
      <c r="P80" s="34"/>
      <c r="Q80" s="34"/>
      <c r="R80" s="8"/>
      <c r="S80" s="8"/>
      <c r="T80" s="8"/>
      <c r="U80" s="8"/>
    </row>
    <row r="81" spans="1:21">
      <c r="A81" s="16" t="s">
        <v>807</v>
      </c>
      <c r="B81" s="16" t="s">
        <v>579</v>
      </c>
      <c r="C81" s="16" t="s">
        <v>581</v>
      </c>
      <c r="D81" s="36" t="s">
        <v>808</v>
      </c>
      <c r="E81" s="210" t="s">
        <v>809</v>
      </c>
      <c r="F81" s="114"/>
      <c r="G81" s="615">
        <v>1.5</v>
      </c>
      <c r="H81" s="114"/>
      <c r="I81" s="33" t="s">
        <v>164</v>
      </c>
      <c r="J81" s="33">
        <v>3</v>
      </c>
      <c r="K81" s="33">
        <v>2</v>
      </c>
      <c r="L81" s="33">
        <v>2</v>
      </c>
      <c r="M81" s="33">
        <v>5</v>
      </c>
      <c r="N81" s="34" t="s">
        <v>80</v>
      </c>
      <c r="O81" s="34">
        <v>1</v>
      </c>
      <c r="P81" s="34" t="s">
        <v>87</v>
      </c>
      <c r="Q81" s="79">
        <f>O81*J81</f>
        <v>3</v>
      </c>
      <c r="R81" s="61">
        <f>Q81/12</f>
        <v>0.25</v>
      </c>
      <c r="S81" s="80">
        <v>0</v>
      </c>
      <c r="T81" s="61">
        <f>R81*2</f>
        <v>0.5</v>
      </c>
      <c r="U81" s="61">
        <f>S81+T81</f>
        <v>0.5</v>
      </c>
    </row>
    <row r="82" spans="1:21">
      <c r="D82" s="36"/>
      <c r="E82" s="210" t="s">
        <v>202</v>
      </c>
      <c r="F82" s="120">
        <v>25</v>
      </c>
      <c r="G82" s="615"/>
      <c r="H82" s="120">
        <f>SUM(G81*F82)/100</f>
        <v>0.375</v>
      </c>
      <c r="I82" s="54"/>
      <c r="J82" s="54"/>
      <c r="K82" s="54"/>
      <c r="L82" s="54"/>
      <c r="M82" s="54"/>
      <c r="N82" s="32"/>
      <c r="O82" s="32"/>
      <c r="P82" s="32"/>
      <c r="Q82" s="32"/>
      <c r="R82" s="7"/>
      <c r="S82" s="7"/>
      <c r="T82" s="7"/>
      <c r="U82" s="7"/>
    </row>
    <row r="83" spans="1:21">
      <c r="D83" s="36"/>
      <c r="E83" s="210" t="s">
        <v>201</v>
      </c>
      <c r="F83" s="120">
        <v>25</v>
      </c>
      <c r="G83" s="615"/>
      <c r="H83" s="120">
        <f>SUM(G81*F83)/100</f>
        <v>0.375</v>
      </c>
      <c r="I83" s="54"/>
      <c r="J83" s="54"/>
      <c r="K83" s="54"/>
      <c r="L83" s="54"/>
      <c r="M83" s="54"/>
      <c r="N83" s="32"/>
      <c r="O83" s="32"/>
      <c r="P83" s="32"/>
      <c r="Q83" s="32"/>
      <c r="R83" s="7"/>
      <c r="S83" s="7"/>
      <c r="T83" s="7"/>
      <c r="U83" s="7"/>
    </row>
    <row r="84" spans="1:21">
      <c r="D84" s="36"/>
      <c r="E84" s="210" t="s">
        <v>191</v>
      </c>
      <c r="F84" s="120">
        <v>25</v>
      </c>
      <c r="G84" s="615"/>
      <c r="H84" s="120">
        <f>SUM(G81*F84)/100</f>
        <v>0.375</v>
      </c>
      <c r="I84" s="54"/>
      <c r="J84" s="54"/>
      <c r="K84" s="54"/>
      <c r="L84" s="54"/>
      <c r="M84" s="54"/>
      <c r="N84" s="32"/>
      <c r="O84" s="32"/>
      <c r="P84" s="32"/>
      <c r="Q84" s="32"/>
      <c r="R84" s="7"/>
      <c r="S84" s="7"/>
      <c r="T84" s="7"/>
      <c r="U84" s="7"/>
    </row>
    <row r="85" spans="1:21">
      <c r="D85" s="36"/>
      <c r="E85" s="210" t="s">
        <v>98</v>
      </c>
      <c r="F85" s="120">
        <v>25</v>
      </c>
      <c r="G85" s="615"/>
      <c r="H85" s="120">
        <f>SUM(G81*F85)/100</f>
        <v>0.375</v>
      </c>
      <c r="I85" s="54"/>
      <c r="J85" s="54"/>
      <c r="K85" s="54"/>
      <c r="L85" s="54"/>
      <c r="M85" s="54"/>
      <c r="N85" s="32"/>
      <c r="O85" s="32"/>
      <c r="P85" s="32"/>
      <c r="Q85" s="32"/>
      <c r="R85" s="7"/>
      <c r="S85" s="7"/>
      <c r="T85" s="7"/>
      <c r="U85" s="7"/>
    </row>
    <row r="86" spans="1:21">
      <c r="A86" s="16" t="s">
        <v>807</v>
      </c>
      <c r="B86" s="16" t="s">
        <v>579</v>
      </c>
      <c r="C86" s="16" t="s">
        <v>581</v>
      </c>
      <c r="D86" s="36" t="s">
        <v>810</v>
      </c>
      <c r="E86" s="210" t="s">
        <v>617</v>
      </c>
      <c r="F86" s="114"/>
      <c r="G86" s="615">
        <v>0.25</v>
      </c>
      <c r="H86" s="114"/>
      <c r="I86" s="33" t="s">
        <v>294</v>
      </c>
      <c r="J86" s="33">
        <v>1</v>
      </c>
      <c r="K86" s="33">
        <v>0</v>
      </c>
      <c r="L86" s="33">
        <v>2</v>
      </c>
      <c r="M86" s="33">
        <v>1</v>
      </c>
      <c r="N86" s="34" t="s">
        <v>80</v>
      </c>
      <c r="O86" s="34">
        <v>1</v>
      </c>
      <c r="P86" s="34" t="s">
        <v>87</v>
      </c>
      <c r="Q86" s="79">
        <f>O86*J86</f>
        <v>1</v>
      </c>
      <c r="R86" s="61">
        <f>Q86/12</f>
        <v>8.3333333333333329E-2</v>
      </c>
      <c r="S86" s="80">
        <v>0</v>
      </c>
      <c r="T86" s="61">
        <f>R86*2</f>
        <v>0.16666666666666666</v>
      </c>
      <c r="U86" s="61">
        <f>S86+T86</f>
        <v>0.16666666666666666</v>
      </c>
    </row>
    <row r="87" spans="1:21">
      <c r="D87" s="36"/>
      <c r="E87" s="210" t="s">
        <v>98</v>
      </c>
      <c r="F87" s="120">
        <v>25</v>
      </c>
      <c r="G87" s="615"/>
      <c r="H87" s="120">
        <f>SUM(G86*F87)/100</f>
        <v>6.25E-2</v>
      </c>
      <c r="I87" s="54"/>
      <c r="J87" s="54"/>
      <c r="K87" s="54"/>
      <c r="L87" s="54"/>
      <c r="M87" s="54"/>
      <c r="N87" s="32"/>
      <c r="O87" s="32"/>
      <c r="P87" s="32"/>
      <c r="Q87" s="32"/>
      <c r="R87" s="7"/>
      <c r="S87" s="7"/>
      <c r="T87" s="7"/>
      <c r="U87" s="7"/>
    </row>
    <row r="88" spans="1:21">
      <c r="D88" s="36"/>
      <c r="E88" s="210" t="s">
        <v>198</v>
      </c>
      <c r="F88" s="120">
        <v>25</v>
      </c>
      <c r="G88" s="615"/>
      <c r="H88" s="120">
        <f>SUM(G86*F88)/100</f>
        <v>6.25E-2</v>
      </c>
      <c r="I88" s="54"/>
      <c r="J88" s="54"/>
      <c r="K88" s="54"/>
      <c r="L88" s="54"/>
      <c r="M88" s="54"/>
      <c r="N88" s="32"/>
      <c r="O88" s="32"/>
      <c r="P88" s="32"/>
      <c r="Q88" s="32"/>
      <c r="R88" s="7"/>
      <c r="S88" s="7"/>
      <c r="T88" s="7"/>
      <c r="U88" s="7"/>
    </row>
    <row r="89" spans="1:21">
      <c r="D89" s="36"/>
      <c r="E89" s="210" t="s">
        <v>191</v>
      </c>
      <c r="F89" s="120">
        <v>25</v>
      </c>
      <c r="G89" s="615"/>
      <c r="H89" s="120">
        <f>SUM(G86*F89)/100</f>
        <v>6.25E-2</v>
      </c>
      <c r="I89" s="54"/>
      <c r="J89" s="54"/>
      <c r="K89" s="54"/>
      <c r="L89" s="54"/>
      <c r="M89" s="54"/>
      <c r="N89" s="32"/>
      <c r="O89" s="32"/>
      <c r="P89" s="32"/>
      <c r="Q89" s="32"/>
      <c r="R89" s="7"/>
      <c r="S89" s="7"/>
      <c r="T89" s="7"/>
      <c r="U89" s="7"/>
    </row>
    <row r="90" spans="1:21">
      <c r="D90" s="36"/>
      <c r="E90" s="210" t="s">
        <v>202</v>
      </c>
      <c r="F90" s="120">
        <v>25</v>
      </c>
      <c r="G90" s="615"/>
      <c r="H90" s="120">
        <f>SUM(G86*F90)/100</f>
        <v>6.25E-2</v>
      </c>
      <c r="I90" s="54"/>
      <c r="J90" s="54"/>
      <c r="K90" s="54"/>
      <c r="L90" s="54"/>
      <c r="M90" s="54"/>
      <c r="N90" s="32"/>
      <c r="O90" s="32"/>
      <c r="P90" s="32"/>
      <c r="Q90" s="32"/>
      <c r="R90" s="7"/>
      <c r="S90" s="7"/>
      <c r="T90" s="7"/>
      <c r="U90" s="7"/>
    </row>
    <row r="91" spans="1:21">
      <c r="A91" s="16" t="s">
        <v>807</v>
      </c>
      <c r="B91" s="16" t="s">
        <v>579</v>
      </c>
      <c r="C91" s="16" t="s">
        <v>581</v>
      </c>
      <c r="D91" s="36" t="s">
        <v>850</v>
      </c>
      <c r="E91" s="210" t="s">
        <v>619</v>
      </c>
      <c r="F91" s="114"/>
      <c r="G91" s="615">
        <v>0.25</v>
      </c>
      <c r="H91" s="114"/>
      <c r="I91" s="33" t="s">
        <v>294</v>
      </c>
      <c r="J91" s="33">
        <v>1</v>
      </c>
      <c r="K91" s="33">
        <v>0</v>
      </c>
      <c r="L91" s="33">
        <v>2</v>
      </c>
      <c r="M91" s="33">
        <v>1</v>
      </c>
      <c r="N91" s="34" t="s">
        <v>80</v>
      </c>
      <c r="O91" s="34">
        <v>2</v>
      </c>
      <c r="P91" s="34" t="s">
        <v>87</v>
      </c>
      <c r="Q91" s="79">
        <f>O91*J91</f>
        <v>2</v>
      </c>
      <c r="R91" s="61">
        <f>Q91/12</f>
        <v>0.16666666666666666</v>
      </c>
      <c r="S91" s="80">
        <v>0</v>
      </c>
      <c r="T91" s="61">
        <f>R91*2</f>
        <v>0.33333333333333331</v>
      </c>
      <c r="U91" s="61">
        <f>S91+T91</f>
        <v>0.33333333333333331</v>
      </c>
    </row>
    <row r="92" spans="1:21">
      <c r="D92" s="36"/>
      <c r="E92" s="210" t="s">
        <v>98</v>
      </c>
      <c r="F92" s="120">
        <v>25</v>
      </c>
      <c r="G92" s="615"/>
      <c r="H92" s="120">
        <f>SUM(G91*F92)/100</f>
        <v>6.25E-2</v>
      </c>
      <c r="I92" s="54"/>
      <c r="J92" s="54"/>
      <c r="K92" s="54"/>
      <c r="L92" s="54"/>
      <c r="M92" s="54"/>
      <c r="N92" s="32"/>
      <c r="O92" s="32"/>
      <c r="P92" s="32"/>
      <c r="Q92" s="32"/>
      <c r="R92" s="7"/>
      <c r="S92" s="7"/>
      <c r="T92" s="7"/>
      <c r="U92" s="7"/>
    </row>
    <row r="93" spans="1:21">
      <c r="D93" s="36"/>
      <c r="E93" s="210" t="s">
        <v>198</v>
      </c>
      <c r="F93" s="120">
        <v>25</v>
      </c>
      <c r="G93" s="615"/>
      <c r="H93" s="120">
        <f>SUM(G91*F93)/100</f>
        <v>6.25E-2</v>
      </c>
      <c r="I93" s="54"/>
      <c r="J93" s="54"/>
      <c r="K93" s="54"/>
      <c r="L93" s="54"/>
      <c r="M93" s="54"/>
      <c r="N93" s="32"/>
      <c r="O93" s="32"/>
      <c r="P93" s="32"/>
      <c r="Q93" s="32"/>
      <c r="R93" s="7"/>
      <c r="S93" s="7"/>
      <c r="T93" s="7"/>
      <c r="U93" s="7"/>
    </row>
    <row r="94" spans="1:21">
      <c r="D94" s="36"/>
      <c r="E94" s="210" t="s">
        <v>191</v>
      </c>
      <c r="F94" s="120">
        <v>25</v>
      </c>
      <c r="G94" s="615"/>
      <c r="H94" s="120">
        <f>SUM(G91*F94)/100</f>
        <v>6.25E-2</v>
      </c>
      <c r="I94" s="54"/>
      <c r="J94" s="54"/>
      <c r="K94" s="54"/>
      <c r="L94" s="54"/>
      <c r="M94" s="54"/>
      <c r="N94" s="32"/>
      <c r="O94" s="32"/>
      <c r="P94" s="32"/>
      <c r="Q94" s="32"/>
      <c r="R94" s="7"/>
      <c r="S94" s="7"/>
      <c r="T94" s="7"/>
      <c r="U94" s="7"/>
    </row>
    <row r="95" spans="1:21">
      <c r="D95" s="36"/>
      <c r="E95" s="210" t="s">
        <v>202</v>
      </c>
      <c r="F95" s="120">
        <v>25</v>
      </c>
      <c r="G95" s="615"/>
      <c r="H95" s="120">
        <f>SUM(G91*F95)/100</f>
        <v>6.25E-2</v>
      </c>
      <c r="I95" s="54"/>
      <c r="J95" s="54"/>
      <c r="K95" s="54"/>
      <c r="L95" s="54"/>
      <c r="M95" s="54"/>
      <c r="N95" s="32"/>
      <c r="O95" s="32"/>
      <c r="P95" s="32"/>
      <c r="Q95" s="32"/>
      <c r="R95" s="7"/>
      <c r="S95" s="7"/>
      <c r="T95" s="7"/>
      <c r="U95" s="7"/>
    </row>
    <row r="96" spans="1:21">
      <c r="A96" s="16" t="s">
        <v>807</v>
      </c>
      <c r="B96" s="16" t="s">
        <v>579</v>
      </c>
      <c r="C96" s="16" t="s">
        <v>581</v>
      </c>
      <c r="D96" s="36" t="s">
        <v>811</v>
      </c>
      <c r="E96" s="210" t="s">
        <v>812</v>
      </c>
      <c r="F96" s="114"/>
      <c r="G96" s="114"/>
      <c r="H96" s="114"/>
      <c r="I96" s="33" t="s">
        <v>622</v>
      </c>
      <c r="J96" s="33">
        <v>6</v>
      </c>
      <c r="K96" s="33">
        <v>0</v>
      </c>
      <c r="L96" s="33">
        <v>18</v>
      </c>
      <c r="M96" s="33">
        <v>0</v>
      </c>
      <c r="N96" s="34" t="s">
        <v>80</v>
      </c>
      <c r="O96" s="34">
        <v>1</v>
      </c>
      <c r="P96" s="34" t="s">
        <v>87</v>
      </c>
      <c r="Q96" s="79">
        <f>O96*J96</f>
        <v>6</v>
      </c>
      <c r="R96" s="61">
        <f>Q96/12</f>
        <v>0.5</v>
      </c>
      <c r="S96" s="80">
        <v>0</v>
      </c>
      <c r="T96" s="61">
        <f>R96*2</f>
        <v>1</v>
      </c>
      <c r="U96" s="61">
        <f>S96+T96</f>
        <v>1</v>
      </c>
    </row>
    <row r="97" spans="1:21">
      <c r="D97" s="36"/>
      <c r="E97" s="210" t="s">
        <v>191</v>
      </c>
      <c r="F97" s="120">
        <v>100</v>
      </c>
      <c r="G97" s="120">
        <v>1</v>
      </c>
      <c r="H97" s="120">
        <f>SUM(G97*F97)/100</f>
        <v>1</v>
      </c>
      <c r="I97" s="54"/>
      <c r="J97" s="54"/>
      <c r="K97" s="54"/>
      <c r="L97" s="54"/>
      <c r="M97" s="54"/>
      <c r="N97" s="32"/>
      <c r="O97" s="32"/>
      <c r="P97" s="32"/>
      <c r="Q97" s="32"/>
      <c r="R97" s="7"/>
      <c r="S97" s="7"/>
      <c r="T97" s="7"/>
      <c r="U97" s="7"/>
    </row>
    <row r="98" spans="1:21">
      <c r="A98" s="16" t="s">
        <v>807</v>
      </c>
      <c r="B98" s="16" t="s">
        <v>579</v>
      </c>
      <c r="C98" s="16" t="s">
        <v>581</v>
      </c>
      <c r="D98" s="36" t="s">
        <v>851</v>
      </c>
      <c r="E98" s="210" t="s">
        <v>832</v>
      </c>
      <c r="F98" s="114"/>
      <c r="G98" s="114"/>
      <c r="H98" s="114"/>
      <c r="I98" s="33" t="s">
        <v>622</v>
      </c>
      <c r="J98" s="33">
        <v>6</v>
      </c>
      <c r="K98" s="33">
        <v>0</v>
      </c>
      <c r="L98" s="33">
        <v>18</v>
      </c>
      <c r="M98" s="33">
        <v>0</v>
      </c>
      <c r="N98" s="34" t="s">
        <v>80</v>
      </c>
      <c r="O98" s="34">
        <v>2</v>
      </c>
      <c r="P98" s="34" t="s">
        <v>87</v>
      </c>
      <c r="Q98" s="79">
        <f>O98*J98</f>
        <v>12</v>
      </c>
      <c r="R98" s="61">
        <f>Q98/12</f>
        <v>1</v>
      </c>
      <c r="S98" s="80">
        <v>0</v>
      </c>
      <c r="T98" s="61">
        <f>R98*2</f>
        <v>2</v>
      </c>
      <c r="U98" s="61">
        <f>S98+T98</f>
        <v>2</v>
      </c>
    </row>
    <row r="99" spans="1:21">
      <c r="D99" s="36"/>
      <c r="E99" s="210" t="s">
        <v>191</v>
      </c>
      <c r="F99" s="120">
        <v>100</v>
      </c>
      <c r="G99" s="120">
        <v>1</v>
      </c>
      <c r="H99" s="120">
        <f>SUM(G99*F99)/100</f>
        <v>1</v>
      </c>
      <c r="I99" s="54"/>
      <c r="J99" s="54"/>
      <c r="K99" s="54"/>
      <c r="L99" s="54"/>
      <c r="M99" s="54"/>
      <c r="N99" s="32"/>
      <c r="O99" s="32"/>
      <c r="P99" s="32"/>
      <c r="Q99" s="32"/>
      <c r="R99" s="7"/>
      <c r="S99" s="7"/>
      <c r="T99" s="7"/>
      <c r="U99" s="7"/>
    </row>
    <row r="100" spans="1:21">
      <c r="A100" s="16" t="s">
        <v>807</v>
      </c>
      <c r="B100" s="16" t="s">
        <v>579</v>
      </c>
      <c r="C100" s="16" t="s">
        <v>581</v>
      </c>
      <c r="D100" s="36" t="s">
        <v>852</v>
      </c>
      <c r="E100" s="210" t="s">
        <v>853</v>
      </c>
      <c r="F100" s="114"/>
      <c r="G100" s="615">
        <v>1.5</v>
      </c>
      <c r="H100" s="114"/>
      <c r="I100" s="33" t="s">
        <v>164</v>
      </c>
      <c r="J100" s="33">
        <v>3</v>
      </c>
      <c r="K100" s="33">
        <v>2</v>
      </c>
      <c r="L100" s="33">
        <v>2</v>
      </c>
      <c r="M100" s="33">
        <v>5</v>
      </c>
      <c r="N100" s="34" t="s">
        <v>80</v>
      </c>
      <c r="O100" s="34">
        <v>1</v>
      </c>
      <c r="P100" s="34" t="s">
        <v>87</v>
      </c>
      <c r="Q100" s="79">
        <f>O100*J100</f>
        <v>3</v>
      </c>
      <c r="R100" s="61">
        <f>Q100/12</f>
        <v>0.25</v>
      </c>
      <c r="S100" s="80">
        <v>0</v>
      </c>
      <c r="T100" s="61">
        <f>R100*2</f>
        <v>0.5</v>
      </c>
      <c r="U100" s="61">
        <f>S100+T100</f>
        <v>0.5</v>
      </c>
    </row>
    <row r="101" spans="1:21">
      <c r="D101" s="36"/>
      <c r="E101" s="210" t="s">
        <v>160</v>
      </c>
      <c r="F101" s="120">
        <v>20</v>
      </c>
      <c r="G101" s="615"/>
      <c r="H101" s="120">
        <f>SUM(G100*F101)/100</f>
        <v>0.3</v>
      </c>
      <c r="I101" s="54"/>
      <c r="J101" s="54"/>
      <c r="K101" s="54"/>
      <c r="L101" s="54"/>
      <c r="M101" s="54"/>
      <c r="N101" s="32"/>
      <c r="O101" s="32"/>
      <c r="P101" s="32"/>
      <c r="Q101" s="32"/>
      <c r="R101" s="7"/>
      <c r="S101" s="7"/>
      <c r="T101" s="7"/>
      <c r="U101" s="7"/>
    </row>
    <row r="102" spans="1:21">
      <c r="D102" s="36"/>
      <c r="E102" s="210" t="s">
        <v>167</v>
      </c>
      <c r="F102" s="120">
        <v>20</v>
      </c>
      <c r="G102" s="615"/>
      <c r="H102" s="120">
        <f>SUM(G100*F102)/100</f>
        <v>0.3</v>
      </c>
      <c r="I102" s="54"/>
      <c r="J102" s="54"/>
      <c r="K102" s="54"/>
      <c r="L102" s="54"/>
      <c r="M102" s="54"/>
      <c r="N102" s="32"/>
      <c r="O102" s="32"/>
      <c r="P102" s="32"/>
      <c r="Q102" s="32"/>
      <c r="R102" s="7"/>
      <c r="S102" s="7"/>
      <c r="T102" s="7"/>
      <c r="U102" s="7"/>
    </row>
    <row r="103" spans="1:21">
      <c r="D103" s="36"/>
      <c r="E103" s="210" t="s">
        <v>374</v>
      </c>
      <c r="F103" s="120">
        <v>20</v>
      </c>
      <c r="G103" s="615"/>
      <c r="H103" s="120">
        <f>SUM(G100*F103)/100</f>
        <v>0.3</v>
      </c>
      <c r="I103" s="54"/>
      <c r="J103" s="54"/>
      <c r="K103" s="54"/>
      <c r="L103" s="54"/>
      <c r="M103" s="54"/>
      <c r="N103" s="32"/>
      <c r="O103" s="32"/>
      <c r="P103" s="32"/>
      <c r="Q103" s="32"/>
      <c r="R103" s="7"/>
      <c r="S103" s="7"/>
      <c r="T103" s="7"/>
      <c r="U103" s="7"/>
    </row>
    <row r="104" spans="1:21">
      <c r="D104" s="36"/>
      <c r="E104" s="210" t="s">
        <v>170</v>
      </c>
      <c r="F104" s="120">
        <v>20</v>
      </c>
      <c r="G104" s="615"/>
      <c r="H104" s="120">
        <f>SUM(G100*F104)/100</f>
        <v>0.3</v>
      </c>
      <c r="I104" s="54"/>
      <c r="J104" s="54"/>
      <c r="K104" s="54"/>
      <c r="L104" s="54"/>
      <c r="M104" s="54"/>
      <c r="N104" s="32"/>
      <c r="O104" s="32"/>
      <c r="P104" s="32"/>
      <c r="Q104" s="32"/>
      <c r="R104" s="7"/>
      <c r="S104" s="7"/>
      <c r="T104" s="7"/>
      <c r="U104" s="7"/>
    </row>
    <row r="105" spans="1:21">
      <c r="D105" s="36"/>
      <c r="E105" s="210" t="s">
        <v>154</v>
      </c>
      <c r="F105" s="120">
        <v>20</v>
      </c>
      <c r="G105" s="615"/>
      <c r="H105" s="120">
        <f>SUM(G100*F105)/100</f>
        <v>0.3</v>
      </c>
      <c r="I105" s="54"/>
      <c r="J105" s="54"/>
      <c r="K105" s="54"/>
      <c r="L105" s="54"/>
      <c r="M105" s="54"/>
      <c r="N105" s="32"/>
      <c r="O105" s="32"/>
      <c r="P105" s="32"/>
      <c r="Q105" s="32"/>
      <c r="R105" s="7"/>
      <c r="S105" s="7"/>
      <c r="T105" s="7"/>
      <c r="U105" s="7"/>
    </row>
    <row r="106" spans="1:21">
      <c r="A106" s="16" t="s">
        <v>807</v>
      </c>
      <c r="B106" s="16" t="s">
        <v>579</v>
      </c>
      <c r="C106" s="16" t="s">
        <v>581</v>
      </c>
      <c r="D106" s="36" t="s">
        <v>854</v>
      </c>
      <c r="E106" s="210" t="s">
        <v>855</v>
      </c>
      <c r="F106" s="114"/>
      <c r="G106" s="114"/>
      <c r="H106" s="114"/>
      <c r="I106" s="33" t="s">
        <v>164</v>
      </c>
      <c r="J106" s="33">
        <v>3</v>
      </c>
      <c r="K106" s="33">
        <v>2</v>
      </c>
      <c r="L106" s="33">
        <v>2</v>
      </c>
      <c r="M106" s="33">
        <v>5</v>
      </c>
      <c r="N106" s="34" t="s">
        <v>80</v>
      </c>
      <c r="O106" s="34">
        <v>1</v>
      </c>
      <c r="P106" s="34" t="s">
        <v>87</v>
      </c>
      <c r="Q106" s="79">
        <f>O106*J106</f>
        <v>3</v>
      </c>
      <c r="R106" s="61">
        <f>Q106/12</f>
        <v>0.25</v>
      </c>
      <c r="S106" s="80">
        <v>0</v>
      </c>
      <c r="T106" s="61">
        <f>R106*2</f>
        <v>0.5</v>
      </c>
      <c r="U106" s="61">
        <f>S106+T106</f>
        <v>0.5</v>
      </c>
    </row>
    <row r="107" spans="1:21">
      <c r="D107" s="36"/>
      <c r="E107" s="210" t="s">
        <v>167</v>
      </c>
      <c r="F107" s="120">
        <v>100</v>
      </c>
      <c r="G107" s="120">
        <v>1.5</v>
      </c>
      <c r="H107" s="120">
        <f>SUM(G107*F107)/100</f>
        <v>1.5</v>
      </c>
      <c r="I107" s="54"/>
      <c r="J107" s="54"/>
      <c r="K107" s="54"/>
      <c r="L107" s="54"/>
      <c r="M107" s="54"/>
      <c r="N107" s="32"/>
      <c r="O107" s="32"/>
      <c r="P107" s="32"/>
      <c r="Q107" s="32"/>
      <c r="R107" s="7"/>
      <c r="S107" s="7"/>
      <c r="T107" s="7"/>
      <c r="U107" s="7"/>
    </row>
    <row r="108" spans="1:21">
      <c r="A108" s="16" t="s">
        <v>807</v>
      </c>
      <c r="B108" s="16" t="s">
        <v>579</v>
      </c>
      <c r="C108" s="16" t="s">
        <v>581</v>
      </c>
      <c r="D108" s="36" t="s">
        <v>856</v>
      </c>
      <c r="E108" s="210" t="s">
        <v>857</v>
      </c>
      <c r="F108" s="114"/>
      <c r="G108" s="615">
        <v>1.5</v>
      </c>
      <c r="H108" s="114"/>
      <c r="I108" s="33" t="s">
        <v>164</v>
      </c>
      <c r="J108" s="33">
        <v>3</v>
      </c>
      <c r="K108" s="33">
        <v>2</v>
      </c>
      <c r="L108" s="33">
        <v>2</v>
      </c>
      <c r="M108" s="33">
        <v>5</v>
      </c>
      <c r="N108" s="34" t="s">
        <v>80</v>
      </c>
      <c r="O108" s="34">
        <v>1</v>
      </c>
      <c r="P108" s="34" t="s">
        <v>87</v>
      </c>
      <c r="Q108" s="79">
        <f>O108*J108</f>
        <v>3</v>
      </c>
      <c r="R108" s="61">
        <f>Q108/12</f>
        <v>0.25</v>
      </c>
      <c r="S108" s="80">
        <v>0</v>
      </c>
      <c r="T108" s="61">
        <f>R108*2</f>
        <v>0.5</v>
      </c>
      <c r="U108" s="61">
        <f>S108+T108</f>
        <v>0.5</v>
      </c>
    </row>
    <row r="109" spans="1:21">
      <c r="D109" s="36"/>
      <c r="E109" s="210" t="s">
        <v>374</v>
      </c>
      <c r="F109" s="120">
        <v>50</v>
      </c>
      <c r="G109" s="615"/>
      <c r="H109" s="120">
        <f>SUM(G108*F109)/100</f>
        <v>0.75</v>
      </c>
      <c r="I109" s="54"/>
      <c r="J109" s="54"/>
      <c r="K109" s="54"/>
      <c r="L109" s="54"/>
      <c r="M109" s="54"/>
      <c r="N109" s="32"/>
      <c r="O109" s="32"/>
      <c r="P109" s="32"/>
      <c r="Q109" s="32"/>
      <c r="R109" s="7"/>
      <c r="S109" s="7"/>
      <c r="T109" s="7"/>
      <c r="U109" s="7"/>
    </row>
    <row r="110" spans="1:21">
      <c r="D110" s="36"/>
      <c r="E110" s="210" t="s">
        <v>154</v>
      </c>
      <c r="F110" s="120">
        <v>50</v>
      </c>
      <c r="G110" s="615"/>
      <c r="H110" s="120">
        <f>SUM(G108*F110)/100</f>
        <v>0.75</v>
      </c>
      <c r="I110" s="54"/>
      <c r="J110" s="54"/>
      <c r="K110" s="54"/>
      <c r="L110" s="54"/>
      <c r="M110" s="54"/>
      <c r="N110" s="32"/>
      <c r="O110" s="32"/>
      <c r="P110" s="32"/>
      <c r="Q110" s="32"/>
      <c r="R110" s="7"/>
      <c r="S110" s="7"/>
      <c r="T110" s="7"/>
      <c r="U110" s="7"/>
    </row>
    <row r="111" spans="1:21">
      <c r="A111" s="16" t="s">
        <v>807</v>
      </c>
      <c r="B111" s="16" t="s">
        <v>579</v>
      </c>
      <c r="C111" s="16" t="s">
        <v>581</v>
      </c>
      <c r="D111" s="36" t="s">
        <v>858</v>
      </c>
      <c r="E111" s="210" t="s">
        <v>859</v>
      </c>
      <c r="F111" s="114"/>
      <c r="G111" s="615">
        <v>1.5</v>
      </c>
      <c r="H111" s="114"/>
      <c r="I111" s="33" t="s">
        <v>164</v>
      </c>
      <c r="J111" s="33">
        <v>3</v>
      </c>
      <c r="K111" s="33">
        <v>2</v>
      </c>
      <c r="L111" s="33">
        <v>2</v>
      </c>
      <c r="M111" s="33">
        <v>5</v>
      </c>
      <c r="N111" s="34" t="s">
        <v>80</v>
      </c>
      <c r="O111" s="34">
        <v>1</v>
      </c>
      <c r="P111" s="34" t="s">
        <v>87</v>
      </c>
      <c r="Q111" s="79">
        <f>O111*J111</f>
        <v>3</v>
      </c>
      <c r="R111" s="61">
        <f>Q111/12</f>
        <v>0.25</v>
      </c>
      <c r="S111" s="80">
        <v>0</v>
      </c>
      <c r="T111" s="61">
        <f>R111*2</f>
        <v>0.5</v>
      </c>
      <c r="U111" s="61">
        <f>S111+T111</f>
        <v>0.5</v>
      </c>
    </row>
    <row r="112" spans="1:21">
      <c r="D112" s="36"/>
      <c r="E112" s="210" t="s">
        <v>167</v>
      </c>
      <c r="F112" s="120">
        <v>50</v>
      </c>
      <c r="G112" s="615"/>
      <c r="H112" s="120">
        <f>SUM(G111*F112)/100</f>
        <v>0.75</v>
      </c>
      <c r="I112" s="54"/>
      <c r="J112" s="54"/>
      <c r="K112" s="54"/>
      <c r="L112" s="54"/>
      <c r="M112" s="54"/>
      <c r="N112" s="32"/>
      <c r="O112" s="32"/>
      <c r="P112" s="32"/>
      <c r="Q112" s="32"/>
      <c r="R112" s="7"/>
      <c r="S112" s="7"/>
      <c r="T112" s="7"/>
      <c r="U112" s="7"/>
    </row>
    <row r="113" spans="1:21">
      <c r="D113" s="36"/>
      <c r="E113" s="210" t="s">
        <v>154</v>
      </c>
      <c r="F113" s="120">
        <v>50</v>
      </c>
      <c r="G113" s="615"/>
      <c r="H113" s="120">
        <f>SUM(G111*F113)/100</f>
        <v>0.75</v>
      </c>
      <c r="I113" s="54"/>
      <c r="J113" s="54"/>
      <c r="K113" s="54"/>
      <c r="L113" s="54"/>
      <c r="M113" s="54"/>
      <c r="N113" s="32"/>
      <c r="O113" s="32"/>
      <c r="P113" s="32"/>
      <c r="Q113" s="32"/>
      <c r="R113" s="7"/>
      <c r="S113" s="7"/>
      <c r="T113" s="7"/>
      <c r="U113" s="7"/>
    </row>
    <row r="114" spans="1:21">
      <c r="A114" s="16" t="s">
        <v>807</v>
      </c>
      <c r="B114" s="16" t="s">
        <v>579</v>
      </c>
      <c r="C114" s="16" t="s">
        <v>581</v>
      </c>
      <c r="D114" s="36" t="s">
        <v>860</v>
      </c>
      <c r="E114" s="210" t="s">
        <v>617</v>
      </c>
      <c r="F114" s="114"/>
      <c r="G114" s="615">
        <v>0.25</v>
      </c>
      <c r="H114" s="114"/>
      <c r="I114" s="33" t="s">
        <v>294</v>
      </c>
      <c r="J114" s="33">
        <v>1</v>
      </c>
      <c r="K114" s="33">
        <v>0</v>
      </c>
      <c r="L114" s="33">
        <v>2</v>
      </c>
      <c r="M114" s="33">
        <v>1</v>
      </c>
      <c r="N114" s="34" t="s">
        <v>80</v>
      </c>
      <c r="O114" s="34">
        <v>1</v>
      </c>
      <c r="P114" s="34" t="s">
        <v>87</v>
      </c>
      <c r="Q114" s="79">
        <f>O114*J114</f>
        <v>1</v>
      </c>
      <c r="R114" s="61">
        <f>Q114/12</f>
        <v>8.3333333333333329E-2</v>
      </c>
      <c r="S114" s="80">
        <v>0</v>
      </c>
      <c r="T114" s="61">
        <f>R114*2</f>
        <v>0.16666666666666666</v>
      </c>
      <c r="U114" s="61">
        <f>S114+T114</f>
        <v>0.16666666666666666</v>
      </c>
    </row>
    <row r="115" spans="1:21">
      <c r="D115" s="36"/>
      <c r="E115" s="210" t="s">
        <v>161</v>
      </c>
      <c r="F115" s="120">
        <v>50</v>
      </c>
      <c r="G115" s="615"/>
      <c r="H115" s="120">
        <f>SUM(G114*F115)/100</f>
        <v>0.125</v>
      </c>
      <c r="I115" s="54"/>
      <c r="J115" s="54"/>
      <c r="K115" s="54"/>
      <c r="L115" s="54"/>
      <c r="M115" s="54"/>
      <c r="N115" s="32"/>
      <c r="O115" s="32"/>
      <c r="P115" s="32"/>
      <c r="Q115" s="32"/>
      <c r="R115" s="7"/>
      <c r="S115" s="7"/>
      <c r="T115" s="7"/>
      <c r="U115" s="7"/>
    </row>
    <row r="116" spans="1:21">
      <c r="D116" s="36"/>
      <c r="E116" s="210" t="s">
        <v>160</v>
      </c>
      <c r="F116" s="120">
        <v>50</v>
      </c>
      <c r="G116" s="615"/>
      <c r="H116" s="120">
        <f>SUM(G114*F116)/100</f>
        <v>0.125</v>
      </c>
      <c r="I116" s="54"/>
      <c r="J116" s="54"/>
      <c r="K116" s="54"/>
      <c r="L116" s="54"/>
      <c r="M116" s="54"/>
      <c r="N116" s="32"/>
      <c r="O116" s="32"/>
      <c r="P116" s="32"/>
      <c r="Q116" s="32"/>
      <c r="R116" s="7"/>
      <c r="S116" s="7"/>
      <c r="T116" s="7"/>
      <c r="U116" s="7"/>
    </row>
    <row r="117" spans="1:21">
      <c r="A117" s="16" t="s">
        <v>807</v>
      </c>
      <c r="B117" s="16" t="s">
        <v>579</v>
      </c>
      <c r="C117" s="16" t="s">
        <v>581</v>
      </c>
      <c r="D117" s="36" t="s">
        <v>861</v>
      </c>
      <c r="E117" s="210" t="s">
        <v>639</v>
      </c>
      <c r="F117" s="114"/>
      <c r="G117" s="114"/>
      <c r="H117" s="114"/>
      <c r="I117" s="33" t="s">
        <v>294</v>
      </c>
      <c r="J117" s="33">
        <v>1</v>
      </c>
      <c r="K117" s="33">
        <v>0</v>
      </c>
      <c r="L117" s="33">
        <v>2</v>
      </c>
      <c r="M117" s="33">
        <v>1</v>
      </c>
      <c r="N117" s="34" t="s">
        <v>80</v>
      </c>
      <c r="O117" s="34">
        <v>1</v>
      </c>
      <c r="P117" s="34" t="s">
        <v>87</v>
      </c>
      <c r="Q117" s="79">
        <f>O117*J117</f>
        <v>1</v>
      </c>
      <c r="R117" s="61">
        <f>Q117/12</f>
        <v>8.3333333333333329E-2</v>
      </c>
      <c r="S117" s="80">
        <v>0</v>
      </c>
      <c r="T117" s="61">
        <f>R117*2</f>
        <v>0.16666666666666666</v>
      </c>
      <c r="U117" s="61">
        <f>S117+T117</f>
        <v>0.16666666666666666</v>
      </c>
    </row>
    <row r="118" spans="1:21">
      <c r="D118" s="36"/>
      <c r="E118" s="210" t="s">
        <v>374</v>
      </c>
      <c r="F118" s="120">
        <v>100</v>
      </c>
      <c r="G118" s="120">
        <v>0.25</v>
      </c>
      <c r="H118" s="120">
        <f>SUM(G118*F118)/100</f>
        <v>0.25</v>
      </c>
      <c r="I118" s="54"/>
      <c r="J118" s="54"/>
      <c r="K118" s="54"/>
      <c r="L118" s="54"/>
      <c r="M118" s="54"/>
      <c r="N118" s="32"/>
      <c r="O118" s="32"/>
      <c r="P118" s="32"/>
      <c r="Q118" s="32"/>
      <c r="R118" s="7"/>
      <c r="S118" s="7"/>
      <c r="T118" s="7"/>
      <c r="U118" s="7"/>
    </row>
    <row r="119" spans="1:21">
      <c r="A119" s="16" t="s">
        <v>807</v>
      </c>
      <c r="B119" s="16" t="s">
        <v>579</v>
      </c>
      <c r="C119" s="16" t="s">
        <v>581</v>
      </c>
      <c r="D119" s="36" t="s">
        <v>862</v>
      </c>
      <c r="E119" s="210" t="s">
        <v>832</v>
      </c>
      <c r="F119" s="114"/>
      <c r="G119" s="114"/>
      <c r="H119" s="114"/>
      <c r="I119" s="33" t="s">
        <v>622</v>
      </c>
      <c r="J119" s="33">
        <v>6</v>
      </c>
      <c r="K119" s="33">
        <v>0</v>
      </c>
      <c r="L119" s="33">
        <v>18</v>
      </c>
      <c r="M119" s="33">
        <v>0</v>
      </c>
      <c r="N119" s="34" t="s">
        <v>80</v>
      </c>
      <c r="O119" s="34">
        <v>1</v>
      </c>
      <c r="P119" s="34" t="s">
        <v>87</v>
      </c>
      <c r="Q119" s="79">
        <f>O119*J119</f>
        <v>6</v>
      </c>
      <c r="R119" s="61">
        <f>Q119/12</f>
        <v>0.5</v>
      </c>
      <c r="S119" s="80">
        <v>0</v>
      </c>
      <c r="T119" s="61">
        <f>R119*2</f>
        <v>1</v>
      </c>
      <c r="U119" s="61">
        <f>S119+T119</f>
        <v>1</v>
      </c>
    </row>
    <row r="120" spans="1:21">
      <c r="D120" s="36"/>
      <c r="E120" s="210" t="s">
        <v>167</v>
      </c>
      <c r="F120" s="120">
        <v>100</v>
      </c>
      <c r="G120" s="120">
        <v>1</v>
      </c>
      <c r="H120" s="120">
        <f>SUM(G120*F120)/100</f>
        <v>1</v>
      </c>
      <c r="I120" s="54"/>
      <c r="J120" s="54"/>
      <c r="K120" s="54"/>
      <c r="L120" s="54"/>
      <c r="M120" s="54"/>
      <c r="N120" s="32"/>
      <c r="O120" s="32"/>
      <c r="P120" s="32"/>
      <c r="Q120" s="32"/>
      <c r="R120" s="7"/>
      <c r="S120" s="7"/>
      <c r="T120" s="7"/>
      <c r="U120" s="7"/>
    </row>
    <row r="121" spans="1:21">
      <c r="A121" s="16" t="s">
        <v>807</v>
      </c>
      <c r="B121" s="16" t="s">
        <v>579</v>
      </c>
      <c r="C121" s="16" t="s">
        <v>581</v>
      </c>
      <c r="D121" s="36" t="s">
        <v>819</v>
      </c>
      <c r="E121" s="210" t="s">
        <v>820</v>
      </c>
      <c r="F121" s="114"/>
      <c r="G121" s="114"/>
      <c r="H121" s="114"/>
      <c r="I121" s="33" t="s">
        <v>283</v>
      </c>
      <c r="J121" s="33">
        <v>12</v>
      </c>
      <c r="K121" s="33">
        <v>0</v>
      </c>
      <c r="L121" s="33">
        <v>36</v>
      </c>
      <c r="M121" s="33">
        <v>0</v>
      </c>
      <c r="N121" s="34" t="s">
        <v>80</v>
      </c>
      <c r="O121" s="34">
        <v>1</v>
      </c>
      <c r="P121" s="34" t="s">
        <v>87</v>
      </c>
      <c r="Q121" s="79">
        <f>O121*J121</f>
        <v>12</v>
      </c>
      <c r="R121" s="61">
        <f>Q121/12</f>
        <v>1</v>
      </c>
      <c r="S121" s="80">
        <v>0</v>
      </c>
      <c r="T121" s="61">
        <f>R121*2</f>
        <v>2</v>
      </c>
      <c r="U121" s="61">
        <f>S121+T121</f>
        <v>2</v>
      </c>
    </row>
    <row r="122" spans="1:21">
      <c r="D122" s="36"/>
      <c r="E122" s="210" t="s">
        <v>167</v>
      </c>
      <c r="F122" s="120">
        <v>100</v>
      </c>
      <c r="G122" s="120">
        <v>1</v>
      </c>
      <c r="H122" s="120">
        <f>SUM(G122*F122)/100</f>
        <v>1</v>
      </c>
      <c r="I122" s="54"/>
      <c r="J122" s="54"/>
      <c r="K122" s="54"/>
      <c r="L122" s="54"/>
      <c r="M122" s="54"/>
      <c r="N122" s="32"/>
      <c r="O122" s="32"/>
      <c r="P122" s="32"/>
      <c r="Q122" s="32"/>
      <c r="R122" s="7"/>
      <c r="S122" s="7"/>
      <c r="T122" s="7"/>
      <c r="U122" s="7"/>
    </row>
    <row r="123" spans="1:21">
      <c r="A123" s="16" t="s">
        <v>807</v>
      </c>
      <c r="B123" s="16" t="s">
        <v>579</v>
      </c>
      <c r="C123" s="16" t="s">
        <v>581</v>
      </c>
      <c r="D123" s="36" t="s">
        <v>821</v>
      </c>
      <c r="E123" s="210" t="s">
        <v>822</v>
      </c>
      <c r="F123" s="114"/>
      <c r="G123" s="114"/>
      <c r="H123" s="120"/>
      <c r="I123" s="33" t="s">
        <v>164</v>
      </c>
      <c r="J123" s="33">
        <v>3</v>
      </c>
      <c r="K123" s="33">
        <v>2</v>
      </c>
      <c r="L123" s="33">
        <v>2</v>
      </c>
      <c r="M123" s="33">
        <v>5</v>
      </c>
      <c r="N123" s="34" t="s">
        <v>80</v>
      </c>
      <c r="O123" s="34">
        <v>0</v>
      </c>
      <c r="P123" s="34" t="s">
        <v>87</v>
      </c>
      <c r="Q123" s="79">
        <f>O123*J123</f>
        <v>0</v>
      </c>
      <c r="R123" s="61">
        <f>Q123/12</f>
        <v>0</v>
      </c>
      <c r="S123" s="80">
        <v>0</v>
      </c>
      <c r="T123" s="61">
        <f>R123*2</f>
        <v>0</v>
      </c>
      <c r="U123" s="61">
        <f>S123+T123</f>
        <v>0</v>
      </c>
    </row>
    <row r="124" spans="1:21">
      <c r="D124" s="36"/>
      <c r="E124" s="210" t="s">
        <v>555</v>
      </c>
      <c r="F124" s="120">
        <v>100</v>
      </c>
      <c r="G124" s="120">
        <v>1.5</v>
      </c>
      <c r="H124" s="120">
        <f>SUM(G124*F124)/100</f>
        <v>1.5</v>
      </c>
      <c r="I124" s="54"/>
      <c r="J124" s="54"/>
      <c r="K124" s="54"/>
      <c r="L124" s="54"/>
      <c r="M124" s="54"/>
      <c r="N124" s="32"/>
      <c r="O124" s="32"/>
      <c r="P124" s="32"/>
      <c r="Q124" s="32"/>
      <c r="R124" s="7"/>
      <c r="S124" s="7"/>
      <c r="T124" s="7"/>
      <c r="U124" s="7"/>
    </row>
    <row r="125" spans="1:21">
      <c r="A125" s="16" t="s">
        <v>807</v>
      </c>
      <c r="B125" s="16" t="s">
        <v>579</v>
      </c>
      <c r="C125" s="16" t="s">
        <v>581</v>
      </c>
      <c r="D125" s="36" t="s">
        <v>863</v>
      </c>
      <c r="E125" s="210" t="s">
        <v>864</v>
      </c>
      <c r="F125" s="114"/>
      <c r="G125" s="114"/>
      <c r="H125" s="114"/>
      <c r="I125" s="33" t="s">
        <v>164</v>
      </c>
      <c r="J125" s="33">
        <v>3</v>
      </c>
      <c r="K125" s="33">
        <v>2</v>
      </c>
      <c r="L125" s="33">
        <v>2</v>
      </c>
      <c r="M125" s="33">
        <v>5</v>
      </c>
      <c r="N125" s="34" t="s">
        <v>80</v>
      </c>
      <c r="O125" s="34">
        <v>4</v>
      </c>
      <c r="P125" s="34" t="s">
        <v>87</v>
      </c>
      <c r="Q125" s="79">
        <f>O125*J125</f>
        <v>12</v>
      </c>
      <c r="R125" s="61">
        <f>Q125/12</f>
        <v>1</v>
      </c>
      <c r="S125" s="80">
        <v>0</v>
      </c>
      <c r="T125" s="61">
        <f>R125*2</f>
        <v>2</v>
      </c>
      <c r="U125" s="61">
        <f>S125+T125</f>
        <v>2</v>
      </c>
    </row>
    <row r="126" spans="1:21">
      <c r="D126" s="36"/>
      <c r="E126" s="210" t="s">
        <v>658</v>
      </c>
      <c r="F126" s="120">
        <v>100</v>
      </c>
      <c r="G126" s="120">
        <v>1.5</v>
      </c>
      <c r="H126" s="120">
        <f>SUM(G126*F126)/100</f>
        <v>1.5</v>
      </c>
      <c r="I126" s="54"/>
      <c r="J126" s="54"/>
      <c r="K126" s="54"/>
      <c r="L126" s="54"/>
      <c r="M126" s="54"/>
      <c r="N126" s="32"/>
      <c r="O126" s="32"/>
      <c r="P126" s="32"/>
      <c r="Q126" s="32"/>
      <c r="R126" s="7"/>
      <c r="S126" s="7"/>
      <c r="T126" s="7"/>
      <c r="U126" s="7"/>
    </row>
    <row r="127" spans="1:21">
      <c r="A127" s="16" t="s">
        <v>807</v>
      </c>
      <c r="B127" s="16" t="s">
        <v>579</v>
      </c>
      <c r="C127" s="16" t="s">
        <v>581</v>
      </c>
      <c r="D127" s="36" t="s">
        <v>865</v>
      </c>
      <c r="E127" s="210" t="s">
        <v>866</v>
      </c>
      <c r="F127" s="114"/>
      <c r="G127" s="114"/>
      <c r="H127" s="114"/>
      <c r="I127" s="33" t="s">
        <v>164</v>
      </c>
      <c r="J127" s="33">
        <v>3</v>
      </c>
      <c r="K127" s="33">
        <v>2</v>
      </c>
      <c r="L127" s="33">
        <v>2</v>
      </c>
      <c r="M127" s="33">
        <v>5</v>
      </c>
      <c r="N127" s="34" t="s">
        <v>80</v>
      </c>
      <c r="O127" s="34">
        <v>4</v>
      </c>
      <c r="P127" s="34" t="s">
        <v>87</v>
      </c>
      <c r="Q127" s="79">
        <f>O127*J127</f>
        <v>12</v>
      </c>
      <c r="R127" s="61">
        <f>Q127/12</f>
        <v>1</v>
      </c>
      <c r="S127" s="80">
        <v>0</v>
      </c>
      <c r="T127" s="61">
        <f>R127*2</f>
        <v>2</v>
      </c>
      <c r="U127" s="61">
        <f>S127+T127</f>
        <v>2</v>
      </c>
    </row>
    <row r="128" spans="1:21">
      <c r="D128" s="36"/>
      <c r="E128" s="210" t="s">
        <v>731</v>
      </c>
      <c r="F128" s="120">
        <v>100</v>
      </c>
      <c r="G128" s="120">
        <v>1.5</v>
      </c>
      <c r="H128" s="120">
        <f>SUM(G128*F128)/100</f>
        <v>1.5</v>
      </c>
      <c r="I128" s="54"/>
      <c r="J128" s="54"/>
      <c r="K128" s="54"/>
      <c r="L128" s="54"/>
      <c r="M128" s="54"/>
      <c r="N128" s="32"/>
      <c r="O128" s="32"/>
      <c r="P128" s="32"/>
      <c r="Q128" s="32"/>
      <c r="R128" s="7"/>
      <c r="S128" s="7"/>
      <c r="T128" s="7"/>
      <c r="U128" s="7"/>
    </row>
    <row r="129" spans="1:21">
      <c r="A129" s="16" t="s">
        <v>807</v>
      </c>
      <c r="B129" s="16" t="s">
        <v>579</v>
      </c>
      <c r="C129" s="16" t="s">
        <v>581</v>
      </c>
      <c r="D129" s="36" t="s">
        <v>823</v>
      </c>
      <c r="E129" s="210" t="s">
        <v>617</v>
      </c>
      <c r="F129" s="114"/>
      <c r="G129" s="114"/>
      <c r="H129" s="114"/>
      <c r="I129" s="33" t="s">
        <v>294</v>
      </c>
      <c r="J129" s="33">
        <v>1</v>
      </c>
      <c r="K129" s="33">
        <v>0</v>
      </c>
      <c r="L129" s="33">
        <v>2</v>
      </c>
      <c r="M129" s="33">
        <v>1</v>
      </c>
      <c r="N129" s="34" t="s">
        <v>80</v>
      </c>
      <c r="O129" s="34">
        <v>0</v>
      </c>
      <c r="P129" s="34" t="s">
        <v>87</v>
      </c>
      <c r="Q129" s="79">
        <f>O129*J129</f>
        <v>0</v>
      </c>
      <c r="R129" s="61">
        <f>Q129/12</f>
        <v>0</v>
      </c>
      <c r="S129" s="80">
        <v>0</v>
      </c>
      <c r="T129" s="61">
        <f>R129*2</f>
        <v>0</v>
      </c>
      <c r="U129" s="61">
        <f>S129+T129</f>
        <v>0</v>
      </c>
    </row>
    <row r="130" spans="1:21">
      <c r="D130" s="36"/>
      <c r="E130" s="210" t="s">
        <v>658</v>
      </c>
      <c r="F130" s="120">
        <v>100</v>
      </c>
      <c r="G130" s="120">
        <v>0.25</v>
      </c>
      <c r="H130" s="120">
        <f>SUM(G130*F130)/100</f>
        <v>0.25</v>
      </c>
      <c r="I130" s="54"/>
      <c r="J130" s="54"/>
      <c r="K130" s="54"/>
      <c r="L130" s="54"/>
      <c r="M130" s="54"/>
      <c r="N130" s="32"/>
      <c r="O130" s="32"/>
      <c r="P130" s="32"/>
      <c r="Q130" s="32"/>
      <c r="R130" s="7"/>
      <c r="S130" s="7"/>
      <c r="T130" s="7"/>
      <c r="U130" s="7"/>
    </row>
    <row r="131" spans="1:21">
      <c r="A131" s="16" t="s">
        <v>807</v>
      </c>
      <c r="B131" s="16" t="s">
        <v>579</v>
      </c>
      <c r="C131" s="16" t="s">
        <v>581</v>
      </c>
      <c r="D131" s="36" t="s">
        <v>824</v>
      </c>
      <c r="E131" s="210" t="s">
        <v>619</v>
      </c>
      <c r="F131" s="114"/>
      <c r="G131" s="114"/>
      <c r="H131" s="114"/>
      <c r="I131" s="33" t="s">
        <v>294</v>
      </c>
      <c r="J131" s="33">
        <v>1</v>
      </c>
      <c r="K131" s="33">
        <v>0</v>
      </c>
      <c r="L131" s="33">
        <v>2</v>
      </c>
      <c r="M131" s="33">
        <v>1</v>
      </c>
      <c r="N131" s="34" t="s">
        <v>80</v>
      </c>
      <c r="O131" s="34">
        <v>6</v>
      </c>
      <c r="P131" s="34" t="s">
        <v>87</v>
      </c>
      <c r="Q131" s="79">
        <f>O131*J131</f>
        <v>6</v>
      </c>
      <c r="R131" s="61">
        <f>Q131/12</f>
        <v>0.5</v>
      </c>
      <c r="S131" s="80">
        <v>0</v>
      </c>
      <c r="T131" s="61">
        <f>R131*2</f>
        <v>1</v>
      </c>
      <c r="U131" s="61">
        <f>S131+T131</f>
        <v>1</v>
      </c>
    </row>
    <row r="132" spans="1:21">
      <c r="D132" s="36"/>
      <c r="E132" s="210" t="s">
        <v>775</v>
      </c>
      <c r="F132" s="120">
        <v>100</v>
      </c>
      <c r="G132" s="120">
        <v>0.25</v>
      </c>
      <c r="H132" s="120">
        <f>SUM(G132*F132)/100</f>
        <v>0.25</v>
      </c>
      <c r="I132" s="54"/>
      <c r="J132" s="54"/>
      <c r="K132" s="54"/>
      <c r="L132" s="54"/>
      <c r="M132" s="54"/>
      <c r="N132" s="32"/>
      <c r="O132" s="32"/>
      <c r="P132" s="32"/>
      <c r="Q132" s="32"/>
      <c r="R132" s="7"/>
      <c r="S132" s="7"/>
      <c r="T132" s="7"/>
      <c r="U132" s="7"/>
    </row>
    <row r="133" spans="1:21">
      <c r="A133" s="16" t="s">
        <v>807</v>
      </c>
      <c r="B133" s="16" t="s">
        <v>579</v>
      </c>
      <c r="C133" s="16" t="s">
        <v>581</v>
      </c>
      <c r="D133" s="36" t="s">
        <v>825</v>
      </c>
      <c r="E133" s="210" t="s">
        <v>639</v>
      </c>
      <c r="F133" s="114"/>
      <c r="G133" s="114"/>
      <c r="H133" s="114"/>
      <c r="I133" s="33" t="s">
        <v>294</v>
      </c>
      <c r="J133" s="33">
        <v>1</v>
      </c>
      <c r="K133" s="33">
        <v>0</v>
      </c>
      <c r="L133" s="33">
        <v>2</v>
      </c>
      <c r="M133" s="33">
        <v>1</v>
      </c>
      <c r="N133" s="34" t="s">
        <v>80</v>
      </c>
      <c r="O133" s="34">
        <v>1</v>
      </c>
      <c r="P133" s="34" t="s">
        <v>87</v>
      </c>
      <c r="Q133" s="79">
        <f>O133*J133</f>
        <v>1</v>
      </c>
      <c r="R133" s="61">
        <f>Q133/12</f>
        <v>8.3333333333333329E-2</v>
      </c>
      <c r="S133" s="80">
        <v>0</v>
      </c>
      <c r="T133" s="61">
        <f>R133*2</f>
        <v>0.16666666666666666</v>
      </c>
      <c r="U133" s="61">
        <f>S133+T133</f>
        <v>0.16666666666666666</v>
      </c>
    </row>
    <row r="134" spans="1:21">
      <c r="D134" s="36"/>
      <c r="E134" s="210" t="s">
        <v>731</v>
      </c>
      <c r="F134" s="120">
        <v>100</v>
      </c>
      <c r="G134" s="120">
        <v>0.25</v>
      </c>
      <c r="H134" s="120">
        <f>SUM(G134*F134)/100</f>
        <v>0.25</v>
      </c>
      <c r="I134" s="54"/>
      <c r="J134" s="54"/>
      <c r="K134" s="54"/>
      <c r="L134" s="54"/>
      <c r="M134" s="54"/>
      <c r="N134" s="32"/>
      <c r="O134" s="32"/>
      <c r="P134" s="32"/>
      <c r="Q134" s="32"/>
      <c r="R134" s="7"/>
      <c r="S134" s="7"/>
      <c r="T134" s="7"/>
      <c r="U134" s="7"/>
    </row>
    <row r="135" spans="1:21">
      <c r="A135" s="16" t="s">
        <v>807</v>
      </c>
      <c r="B135" s="16" t="s">
        <v>579</v>
      </c>
      <c r="C135" s="16" t="s">
        <v>581</v>
      </c>
      <c r="D135" s="36" t="s">
        <v>826</v>
      </c>
      <c r="E135" s="210" t="s">
        <v>641</v>
      </c>
      <c r="F135" s="114"/>
      <c r="G135" s="114"/>
      <c r="H135" s="114"/>
      <c r="I135" s="33" t="s">
        <v>294</v>
      </c>
      <c r="J135" s="33">
        <v>1</v>
      </c>
      <c r="K135" s="33">
        <v>0</v>
      </c>
      <c r="L135" s="33">
        <v>2</v>
      </c>
      <c r="M135" s="33">
        <v>1</v>
      </c>
      <c r="N135" s="34" t="s">
        <v>80</v>
      </c>
      <c r="O135" s="34">
        <v>3</v>
      </c>
      <c r="P135" s="34" t="s">
        <v>87</v>
      </c>
      <c r="Q135" s="79">
        <f>O135*J135</f>
        <v>3</v>
      </c>
      <c r="R135" s="61">
        <f>Q135/12</f>
        <v>0.25</v>
      </c>
      <c r="S135" s="80">
        <v>0</v>
      </c>
      <c r="T135" s="61">
        <f>R135*2</f>
        <v>0.5</v>
      </c>
      <c r="U135" s="61">
        <f>S135+T135</f>
        <v>0.5</v>
      </c>
    </row>
    <row r="136" spans="1:21">
      <c r="D136" s="36"/>
      <c r="E136" s="210" t="s">
        <v>867</v>
      </c>
      <c r="F136" s="120">
        <v>100</v>
      </c>
      <c r="G136" s="120">
        <v>0.25</v>
      </c>
      <c r="H136" s="120">
        <f>SUM(G136*F136)/100</f>
        <v>0.25</v>
      </c>
      <c r="I136" s="54"/>
      <c r="J136" s="54"/>
      <c r="K136" s="54"/>
      <c r="L136" s="54"/>
      <c r="M136" s="54"/>
      <c r="N136" s="32"/>
      <c r="O136" s="32"/>
      <c r="P136" s="32"/>
      <c r="Q136" s="32"/>
      <c r="R136" s="7"/>
      <c r="S136" s="7"/>
      <c r="T136" s="7"/>
      <c r="U136" s="7"/>
    </row>
    <row r="137" spans="1:21">
      <c r="A137" s="16" t="s">
        <v>807</v>
      </c>
      <c r="B137" s="16" t="s">
        <v>579</v>
      </c>
      <c r="C137" s="16" t="s">
        <v>581</v>
      </c>
      <c r="D137" s="36" t="s">
        <v>827</v>
      </c>
      <c r="E137" s="210" t="s">
        <v>828</v>
      </c>
      <c r="F137" s="114"/>
      <c r="G137" s="114"/>
      <c r="H137" s="114"/>
      <c r="I137" s="33" t="s">
        <v>294</v>
      </c>
      <c r="J137" s="33">
        <v>1</v>
      </c>
      <c r="K137" s="33">
        <v>0</v>
      </c>
      <c r="L137" s="33">
        <v>2</v>
      </c>
      <c r="M137" s="33">
        <v>1</v>
      </c>
      <c r="N137" s="34" t="s">
        <v>80</v>
      </c>
      <c r="O137" s="34">
        <v>1</v>
      </c>
      <c r="P137" s="34" t="s">
        <v>87</v>
      </c>
      <c r="Q137" s="79">
        <f>O137*J137</f>
        <v>1</v>
      </c>
      <c r="R137" s="61">
        <f>Q137/12</f>
        <v>8.3333333333333329E-2</v>
      </c>
      <c r="S137" s="80">
        <v>0</v>
      </c>
      <c r="T137" s="61">
        <f>R137*2</f>
        <v>0.16666666666666666</v>
      </c>
      <c r="U137" s="61">
        <f>S137+T137</f>
        <v>0.16666666666666666</v>
      </c>
    </row>
    <row r="138" spans="1:21">
      <c r="D138" s="36"/>
      <c r="E138" s="210" t="s">
        <v>734</v>
      </c>
      <c r="F138" s="120">
        <v>100</v>
      </c>
      <c r="G138" s="120">
        <v>0.25</v>
      </c>
      <c r="H138" s="120">
        <f>SUM(G138*F138)/100</f>
        <v>0.25</v>
      </c>
      <c r="I138" s="54"/>
      <c r="J138" s="54"/>
      <c r="K138" s="54"/>
      <c r="L138" s="54"/>
      <c r="M138" s="54"/>
      <c r="N138" s="32"/>
      <c r="O138" s="32"/>
      <c r="P138" s="32"/>
      <c r="Q138" s="32"/>
      <c r="R138" s="7"/>
      <c r="S138" s="7"/>
      <c r="T138" s="7"/>
      <c r="U138" s="7"/>
    </row>
    <row r="139" spans="1:21">
      <c r="A139" s="16" t="s">
        <v>807</v>
      </c>
      <c r="B139" s="16" t="s">
        <v>579</v>
      </c>
      <c r="C139" s="16" t="s">
        <v>581</v>
      </c>
      <c r="D139" s="36" t="s">
        <v>829</v>
      </c>
      <c r="E139" s="210" t="s">
        <v>817</v>
      </c>
      <c r="F139" s="114"/>
      <c r="G139" s="114"/>
      <c r="H139" s="114"/>
      <c r="I139" s="33" t="s">
        <v>294</v>
      </c>
      <c r="J139" s="33">
        <v>1</v>
      </c>
      <c r="K139" s="33">
        <v>0</v>
      </c>
      <c r="L139" s="33">
        <v>2</v>
      </c>
      <c r="M139" s="33">
        <v>1</v>
      </c>
      <c r="N139" s="34" t="s">
        <v>80</v>
      </c>
      <c r="O139" s="34">
        <v>10</v>
      </c>
      <c r="P139" s="34" t="s">
        <v>87</v>
      </c>
      <c r="Q139" s="79">
        <f>O139*J139</f>
        <v>10</v>
      </c>
      <c r="R139" s="61">
        <f>Q139/12</f>
        <v>0.83333333333333337</v>
      </c>
      <c r="S139" s="80">
        <v>0</v>
      </c>
      <c r="T139" s="61">
        <f>R139*2</f>
        <v>1.6666666666666667</v>
      </c>
      <c r="U139" s="61">
        <f>S139+T139</f>
        <v>1.6666666666666667</v>
      </c>
    </row>
    <row r="140" spans="1:21">
      <c r="D140" s="36"/>
      <c r="E140" s="210" t="s">
        <v>555</v>
      </c>
      <c r="F140" s="120">
        <v>100</v>
      </c>
      <c r="G140" s="120">
        <v>0.25</v>
      </c>
      <c r="H140" s="120">
        <f>SUM(G140*F140)/100</f>
        <v>0.25</v>
      </c>
      <c r="I140" s="54"/>
      <c r="J140" s="54"/>
      <c r="K140" s="54"/>
      <c r="L140" s="54"/>
      <c r="M140" s="54"/>
      <c r="N140" s="32"/>
      <c r="O140" s="32"/>
      <c r="P140" s="32"/>
      <c r="Q140" s="32"/>
      <c r="R140" s="7"/>
      <c r="S140" s="7"/>
      <c r="T140" s="7"/>
      <c r="U140" s="7"/>
    </row>
    <row r="141" spans="1:21">
      <c r="A141" s="16" t="s">
        <v>807</v>
      </c>
      <c r="B141" s="16" t="s">
        <v>579</v>
      </c>
      <c r="C141" s="16" t="s">
        <v>581</v>
      </c>
      <c r="D141" s="36" t="s">
        <v>830</v>
      </c>
      <c r="E141" s="116" t="s">
        <v>812</v>
      </c>
      <c r="F141" s="114"/>
      <c r="G141" s="114"/>
      <c r="H141" s="114"/>
      <c r="I141" s="33" t="s">
        <v>622</v>
      </c>
      <c r="J141" s="33">
        <v>6</v>
      </c>
      <c r="K141" s="33">
        <v>0</v>
      </c>
      <c r="L141" s="33">
        <v>18</v>
      </c>
      <c r="M141" s="33">
        <v>0</v>
      </c>
      <c r="N141" s="34" t="s">
        <v>80</v>
      </c>
      <c r="O141" s="34">
        <v>4</v>
      </c>
      <c r="P141" s="34" t="s">
        <v>87</v>
      </c>
      <c r="Q141" s="79">
        <f>O141*J141</f>
        <v>24</v>
      </c>
      <c r="R141" s="61">
        <f>Q141/12</f>
        <v>2</v>
      </c>
      <c r="S141" s="80">
        <v>0</v>
      </c>
      <c r="T141" s="61">
        <f>R141*2</f>
        <v>4</v>
      </c>
      <c r="U141" s="61">
        <f>S141+T141</f>
        <v>4</v>
      </c>
    </row>
    <row r="142" spans="1:21">
      <c r="D142" s="36"/>
      <c r="E142" s="116" t="s">
        <v>658</v>
      </c>
      <c r="F142" s="120">
        <v>100</v>
      </c>
      <c r="G142" s="120">
        <v>1</v>
      </c>
      <c r="H142" s="120">
        <f>SUM(G142*F142)/100</f>
        <v>1</v>
      </c>
      <c r="I142" s="54"/>
      <c r="J142" s="54"/>
      <c r="K142" s="54"/>
      <c r="L142" s="54"/>
      <c r="M142" s="54"/>
      <c r="N142" s="32"/>
      <c r="O142" s="32"/>
      <c r="P142" s="32"/>
      <c r="Q142" s="32"/>
      <c r="R142" s="7"/>
      <c r="S142" s="7"/>
      <c r="T142" s="7"/>
      <c r="U142" s="7"/>
    </row>
    <row r="143" spans="1:21">
      <c r="A143" s="16" t="s">
        <v>807</v>
      </c>
      <c r="B143" s="16" t="s">
        <v>579</v>
      </c>
      <c r="C143" s="16" t="s">
        <v>581</v>
      </c>
      <c r="D143" s="36" t="s">
        <v>831</v>
      </c>
      <c r="E143" s="116" t="s">
        <v>832</v>
      </c>
      <c r="F143" s="114"/>
      <c r="G143" s="114"/>
      <c r="H143" s="114"/>
      <c r="I143" s="33" t="s">
        <v>622</v>
      </c>
      <c r="J143" s="33">
        <v>6</v>
      </c>
      <c r="K143" s="33">
        <v>0</v>
      </c>
      <c r="L143" s="33">
        <v>18</v>
      </c>
      <c r="M143" s="33">
        <v>0</v>
      </c>
      <c r="N143" s="34" t="s">
        <v>80</v>
      </c>
      <c r="O143" s="34">
        <v>2</v>
      </c>
      <c r="P143" s="34" t="s">
        <v>87</v>
      </c>
      <c r="Q143" s="79">
        <f>O143*J143</f>
        <v>12</v>
      </c>
      <c r="R143" s="61">
        <f>Q143/12</f>
        <v>1</v>
      </c>
      <c r="S143" s="80">
        <v>0</v>
      </c>
      <c r="T143" s="61">
        <f>R143*2</f>
        <v>2</v>
      </c>
      <c r="U143" s="61">
        <f>S143+T143</f>
        <v>2</v>
      </c>
    </row>
    <row r="144" spans="1:21">
      <c r="D144" s="36"/>
      <c r="E144" s="116" t="s">
        <v>658</v>
      </c>
      <c r="F144" s="120">
        <v>100</v>
      </c>
      <c r="G144" s="120">
        <v>1</v>
      </c>
      <c r="H144" s="120">
        <f>SUM(G144*F144)/100</f>
        <v>1</v>
      </c>
      <c r="I144" s="54"/>
      <c r="J144" s="54"/>
      <c r="K144" s="54"/>
      <c r="L144" s="54"/>
      <c r="M144" s="54"/>
      <c r="N144" s="32"/>
      <c r="O144" s="32"/>
      <c r="P144" s="32"/>
      <c r="Q144" s="32"/>
      <c r="R144" s="7"/>
      <c r="S144" s="7"/>
      <c r="T144" s="7"/>
      <c r="U144" s="7"/>
    </row>
    <row r="145" spans="1:21">
      <c r="A145" s="16" t="s">
        <v>807</v>
      </c>
      <c r="B145" s="16" t="s">
        <v>579</v>
      </c>
      <c r="C145" s="16" t="s">
        <v>581</v>
      </c>
      <c r="D145" s="36" t="s">
        <v>833</v>
      </c>
      <c r="E145" s="116" t="s">
        <v>834</v>
      </c>
      <c r="F145" s="114"/>
      <c r="G145" s="114"/>
      <c r="H145" s="114"/>
      <c r="I145" s="33" t="s">
        <v>622</v>
      </c>
      <c r="J145" s="33">
        <v>6</v>
      </c>
      <c r="K145" s="33">
        <v>0</v>
      </c>
      <c r="L145" s="33">
        <v>18</v>
      </c>
      <c r="M145" s="33">
        <v>0</v>
      </c>
      <c r="N145" s="34" t="s">
        <v>80</v>
      </c>
      <c r="O145" s="34">
        <v>2</v>
      </c>
      <c r="P145" s="34" t="s">
        <v>87</v>
      </c>
      <c r="Q145" s="79">
        <f>O145*J145</f>
        <v>12</v>
      </c>
      <c r="R145" s="61">
        <f>Q145/12</f>
        <v>1</v>
      </c>
      <c r="S145" s="80">
        <v>0</v>
      </c>
      <c r="T145" s="61">
        <f>R145*2</f>
        <v>2</v>
      </c>
      <c r="U145" s="61">
        <f>S145+T145</f>
        <v>2</v>
      </c>
    </row>
    <row r="146" spans="1:21">
      <c r="D146" s="36"/>
      <c r="E146" s="116" t="s">
        <v>658</v>
      </c>
      <c r="F146" s="120">
        <v>100</v>
      </c>
      <c r="G146" s="120">
        <v>1</v>
      </c>
      <c r="H146" s="120">
        <f>SUM(G146*F146)/100</f>
        <v>1</v>
      </c>
      <c r="I146" s="54"/>
      <c r="J146" s="54"/>
      <c r="K146" s="54"/>
      <c r="L146" s="54"/>
      <c r="M146" s="54"/>
      <c r="N146" s="32"/>
      <c r="O146" s="32"/>
      <c r="P146" s="32"/>
      <c r="Q146" s="32"/>
      <c r="R146" s="7"/>
      <c r="S146" s="7"/>
      <c r="T146" s="7"/>
      <c r="U146" s="7"/>
    </row>
    <row r="147" spans="1:21">
      <c r="A147" s="16" t="s">
        <v>807</v>
      </c>
      <c r="B147" s="16" t="s">
        <v>579</v>
      </c>
      <c r="C147" s="16" t="s">
        <v>581</v>
      </c>
      <c r="D147" s="36" t="s">
        <v>868</v>
      </c>
      <c r="E147" s="116" t="s">
        <v>869</v>
      </c>
      <c r="F147" s="114"/>
      <c r="G147" s="114"/>
      <c r="H147" s="114"/>
      <c r="I147" s="33" t="s">
        <v>622</v>
      </c>
      <c r="J147" s="33">
        <v>6</v>
      </c>
      <c r="K147" s="33">
        <v>0</v>
      </c>
      <c r="L147" s="33">
        <v>18</v>
      </c>
      <c r="M147" s="33">
        <v>0</v>
      </c>
      <c r="N147" s="34" t="s">
        <v>80</v>
      </c>
      <c r="O147" s="34">
        <v>3</v>
      </c>
      <c r="P147" s="34" t="s">
        <v>87</v>
      </c>
      <c r="Q147" s="79">
        <f>O147*J147</f>
        <v>18</v>
      </c>
      <c r="R147" s="61">
        <f>Q147/12</f>
        <v>1.5</v>
      </c>
      <c r="S147" s="80">
        <v>0</v>
      </c>
      <c r="T147" s="61">
        <f>R147*2</f>
        <v>3</v>
      </c>
      <c r="U147" s="61">
        <f>S147+T147</f>
        <v>3</v>
      </c>
    </row>
    <row r="148" spans="1:21">
      <c r="D148" s="36"/>
      <c r="E148" s="116" t="s">
        <v>555</v>
      </c>
      <c r="F148" s="120">
        <v>100</v>
      </c>
      <c r="G148" s="120">
        <v>1</v>
      </c>
      <c r="H148" s="120">
        <f>SUM(G148*F148)/100</f>
        <v>1</v>
      </c>
      <c r="I148" s="54"/>
      <c r="J148" s="54"/>
      <c r="K148" s="54"/>
      <c r="L148" s="54"/>
      <c r="M148" s="54"/>
      <c r="N148" s="32"/>
      <c r="O148" s="32"/>
      <c r="P148" s="32"/>
      <c r="Q148" s="32"/>
      <c r="R148" s="7"/>
      <c r="S148" s="7"/>
      <c r="T148" s="7"/>
      <c r="U148" s="7"/>
    </row>
    <row r="149" spans="1:21">
      <c r="A149" s="16" t="s">
        <v>807</v>
      </c>
      <c r="B149" s="16" t="s">
        <v>579</v>
      </c>
      <c r="C149" s="16" t="s">
        <v>581</v>
      </c>
      <c r="D149" s="36" t="s">
        <v>835</v>
      </c>
      <c r="E149" s="116" t="s">
        <v>820</v>
      </c>
      <c r="F149" s="114"/>
      <c r="G149" s="114"/>
      <c r="H149" s="114"/>
      <c r="I149" s="33" t="s">
        <v>283</v>
      </c>
      <c r="J149" s="33">
        <v>12</v>
      </c>
      <c r="K149" s="33">
        <v>0</v>
      </c>
      <c r="L149" s="33">
        <v>36</v>
      </c>
      <c r="M149" s="33">
        <v>0</v>
      </c>
      <c r="N149" s="34" t="s">
        <v>43</v>
      </c>
      <c r="O149" s="34">
        <v>2</v>
      </c>
      <c r="P149" s="34" t="s">
        <v>87</v>
      </c>
      <c r="Q149" s="79">
        <f>O149*J149</f>
        <v>24</v>
      </c>
      <c r="R149" s="61">
        <f>Q149/12</f>
        <v>2</v>
      </c>
      <c r="S149" s="80">
        <v>0</v>
      </c>
      <c r="T149" s="61">
        <f>R149*2</f>
        <v>4</v>
      </c>
      <c r="U149" s="61">
        <f>S149+T149</f>
        <v>4</v>
      </c>
    </row>
    <row r="150" spans="1:21">
      <c r="D150" s="36"/>
      <c r="E150" s="116" t="s">
        <v>555</v>
      </c>
      <c r="F150" s="120">
        <v>100</v>
      </c>
      <c r="G150" s="120">
        <v>1</v>
      </c>
      <c r="H150" s="120">
        <f>SUM(G150*F150)/100</f>
        <v>1</v>
      </c>
      <c r="I150" s="54"/>
      <c r="J150" s="54"/>
      <c r="K150" s="54"/>
      <c r="L150" s="54"/>
      <c r="M150" s="54"/>
      <c r="N150" s="32"/>
      <c r="O150" s="32"/>
      <c r="P150" s="32"/>
      <c r="Q150" s="32"/>
      <c r="R150" s="7"/>
      <c r="S150" s="7"/>
      <c r="T150" s="7"/>
      <c r="U150" s="7"/>
    </row>
    <row r="151" spans="1:21">
      <c r="A151" s="16" t="s">
        <v>807</v>
      </c>
      <c r="B151" s="16" t="s">
        <v>579</v>
      </c>
      <c r="C151" s="16" t="s">
        <v>581</v>
      </c>
      <c r="D151" s="36" t="s">
        <v>836</v>
      </c>
      <c r="E151" s="116" t="s">
        <v>837</v>
      </c>
      <c r="F151" s="114"/>
      <c r="G151" s="114"/>
      <c r="H151" s="114"/>
      <c r="I151" s="33" t="s">
        <v>283</v>
      </c>
      <c r="J151" s="33">
        <v>12</v>
      </c>
      <c r="K151" s="33">
        <v>0</v>
      </c>
      <c r="L151" s="33">
        <v>36</v>
      </c>
      <c r="M151" s="33">
        <v>0</v>
      </c>
      <c r="N151" s="34" t="s">
        <v>80</v>
      </c>
      <c r="O151" s="34">
        <v>10</v>
      </c>
      <c r="P151" s="34" t="s">
        <v>87</v>
      </c>
      <c r="Q151" s="79">
        <f>O151*J151</f>
        <v>120</v>
      </c>
      <c r="R151" s="61">
        <f>Q151/12</f>
        <v>10</v>
      </c>
      <c r="S151" s="80">
        <v>0</v>
      </c>
      <c r="T151" s="61">
        <f>R151*2</f>
        <v>20</v>
      </c>
      <c r="U151" s="61">
        <f>S151+T151</f>
        <v>20</v>
      </c>
    </row>
    <row r="152" spans="1:21">
      <c r="D152" s="36"/>
      <c r="E152" s="116" t="s">
        <v>555</v>
      </c>
      <c r="F152" s="120">
        <v>100</v>
      </c>
      <c r="G152" s="120">
        <v>1</v>
      </c>
      <c r="H152" s="120">
        <f>SUM(G152*F152)/100</f>
        <v>1</v>
      </c>
      <c r="I152" s="54"/>
      <c r="J152" s="54"/>
      <c r="K152" s="54"/>
      <c r="L152" s="54"/>
      <c r="M152" s="54"/>
      <c r="N152" s="32"/>
      <c r="O152" s="32"/>
      <c r="P152" s="32"/>
      <c r="Q152" s="32"/>
      <c r="R152" s="7"/>
      <c r="S152" s="7"/>
      <c r="T152" s="7"/>
      <c r="U152" s="7"/>
    </row>
    <row r="153" spans="1:21">
      <c r="A153" s="16" t="s">
        <v>807</v>
      </c>
      <c r="B153" s="16" t="s">
        <v>579</v>
      </c>
      <c r="C153" s="16" t="s">
        <v>581</v>
      </c>
      <c r="D153" s="36" t="s">
        <v>836</v>
      </c>
      <c r="E153" s="116" t="s">
        <v>837</v>
      </c>
      <c r="F153" s="114"/>
      <c r="G153" s="114"/>
      <c r="H153" s="114"/>
      <c r="I153" s="33" t="s">
        <v>283</v>
      </c>
      <c r="J153" s="33">
        <v>12</v>
      </c>
      <c r="K153" s="33">
        <v>0</v>
      </c>
      <c r="L153" s="33">
        <v>36</v>
      </c>
      <c r="M153" s="33">
        <v>0</v>
      </c>
      <c r="N153" s="34" t="s">
        <v>43</v>
      </c>
      <c r="O153" s="34">
        <v>1</v>
      </c>
      <c r="P153" s="34" t="s">
        <v>87</v>
      </c>
      <c r="Q153" s="79">
        <f>O153*J153</f>
        <v>12</v>
      </c>
      <c r="R153" s="61">
        <f>Q153/12</f>
        <v>1</v>
      </c>
      <c r="S153" s="80">
        <v>0</v>
      </c>
      <c r="T153" s="61">
        <f>R153*2</f>
        <v>2</v>
      </c>
      <c r="U153" s="61">
        <f>S153+T153</f>
        <v>2</v>
      </c>
    </row>
    <row r="154" spans="1:21">
      <c r="D154" s="36"/>
      <c r="E154" s="116" t="s">
        <v>555</v>
      </c>
      <c r="F154" s="120">
        <v>100</v>
      </c>
      <c r="G154" s="120">
        <v>1</v>
      </c>
      <c r="H154" s="120">
        <f>SUM(G154*F154)/100</f>
        <v>1</v>
      </c>
      <c r="I154" s="54"/>
      <c r="J154" s="54"/>
      <c r="K154" s="54"/>
      <c r="L154" s="54"/>
      <c r="M154" s="54"/>
      <c r="N154" s="32"/>
      <c r="O154" s="32"/>
      <c r="P154" s="32"/>
      <c r="Q154" s="32"/>
      <c r="R154" s="7"/>
      <c r="S154" s="7"/>
      <c r="T154" s="7"/>
      <c r="U154" s="7"/>
    </row>
    <row r="155" spans="1:21">
      <c r="A155" s="16" t="s">
        <v>807</v>
      </c>
      <c r="B155" s="16" t="s">
        <v>579</v>
      </c>
      <c r="C155" s="16" t="s">
        <v>581</v>
      </c>
      <c r="D155" s="36" t="s">
        <v>838</v>
      </c>
      <c r="E155" s="210" t="s">
        <v>619</v>
      </c>
      <c r="F155" s="114"/>
      <c r="G155" s="114"/>
      <c r="H155" s="114"/>
      <c r="I155" s="33" t="s">
        <v>294</v>
      </c>
      <c r="J155" s="33">
        <v>1</v>
      </c>
      <c r="K155" s="33">
        <v>0</v>
      </c>
      <c r="L155" s="33">
        <v>2</v>
      </c>
      <c r="M155" s="33">
        <v>1</v>
      </c>
      <c r="N155" s="34" t="s">
        <v>80</v>
      </c>
      <c r="O155" s="34">
        <v>1</v>
      </c>
      <c r="P155" s="34" t="s">
        <v>87</v>
      </c>
      <c r="Q155" s="79">
        <f>O155*J155</f>
        <v>1</v>
      </c>
      <c r="R155" s="61">
        <f>Q155/12</f>
        <v>8.3333333333333329E-2</v>
      </c>
      <c r="S155" s="80">
        <v>0</v>
      </c>
      <c r="T155" s="61">
        <f>R155*2</f>
        <v>0.16666666666666666</v>
      </c>
      <c r="U155" s="61">
        <f>S155+T155</f>
        <v>0.16666666666666666</v>
      </c>
    </row>
    <row r="156" spans="1:21">
      <c r="D156" s="36"/>
      <c r="E156" s="210" t="s">
        <v>109</v>
      </c>
      <c r="F156" s="120">
        <v>100</v>
      </c>
      <c r="G156" s="120">
        <v>0.25</v>
      </c>
      <c r="H156" s="120">
        <f>SUM(G156*F156)/100</f>
        <v>0.25</v>
      </c>
      <c r="I156" s="54"/>
      <c r="J156" s="54"/>
      <c r="K156" s="54"/>
      <c r="L156" s="54"/>
      <c r="M156" s="54"/>
      <c r="N156" s="32"/>
      <c r="O156" s="32"/>
      <c r="P156" s="32"/>
      <c r="Q156" s="32"/>
      <c r="R156" s="7"/>
      <c r="S156" s="7"/>
      <c r="T156" s="7"/>
      <c r="U156" s="7"/>
    </row>
    <row r="157" spans="1:21">
      <c r="A157" s="16" t="s">
        <v>807</v>
      </c>
      <c r="B157" s="16" t="s">
        <v>579</v>
      </c>
      <c r="C157" s="16" t="s">
        <v>581</v>
      </c>
      <c r="D157" s="36" t="s">
        <v>839</v>
      </c>
      <c r="E157" s="210" t="s">
        <v>639</v>
      </c>
      <c r="F157" s="114"/>
      <c r="G157" s="114"/>
      <c r="H157" s="114"/>
      <c r="I157" s="33" t="s">
        <v>294</v>
      </c>
      <c r="J157" s="33">
        <v>1</v>
      </c>
      <c r="K157" s="33">
        <v>0</v>
      </c>
      <c r="L157" s="33">
        <v>2</v>
      </c>
      <c r="M157" s="33">
        <v>1</v>
      </c>
      <c r="N157" s="34" t="s">
        <v>80</v>
      </c>
      <c r="O157" s="34">
        <v>2</v>
      </c>
      <c r="P157" s="34" t="s">
        <v>87</v>
      </c>
      <c r="Q157" s="79">
        <f>O157*J157</f>
        <v>2</v>
      </c>
      <c r="R157" s="61">
        <f>Q157/12</f>
        <v>0.16666666666666666</v>
      </c>
      <c r="S157" s="80">
        <v>0</v>
      </c>
      <c r="T157" s="61">
        <f>R157*2</f>
        <v>0.33333333333333331</v>
      </c>
      <c r="U157" s="61">
        <f>S157+T157</f>
        <v>0.33333333333333331</v>
      </c>
    </row>
    <row r="158" spans="1:21">
      <c r="D158" s="36"/>
      <c r="E158" s="210" t="s">
        <v>109</v>
      </c>
      <c r="F158" s="120">
        <v>100</v>
      </c>
      <c r="G158" s="120">
        <v>0.25</v>
      </c>
      <c r="H158" s="120">
        <f>SUM(G158*F158)/100</f>
        <v>0.25</v>
      </c>
      <c r="I158" s="54"/>
      <c r="J158" s="54"/>
      <c r="K158" s="54"/>
      <c r="L158" s="54"/>
      <c r="M158" s="54"/>
      <c r="N158" s="32"/>
      <c r="O158" s="32"/>
      <c r="P158" s="32"/>
      <c r="Q158" s="32"/>
      <c r="R158" s="7"/>
      <c r="S158" s="7"/>
      <c r="T158" s="7"/>
      <c r="U158" s="7"/>
    </row>
    <row r="159" spans="1:21">
      <c r="A159" s="16" t="s">
        <v>807</v>
      </c>
      <c r="B159" s="16" t="s">
        <v>579</v>
      </c>
      <c r="C159" s="16" t="s">
        <v>581</v>
      </c>
      <c r="D159" s="36" t="s">
        <v>870</v>
      </c>
      <c r="E159" s="210" t="s">
        <v>641</v>
      </c>
      <c r="F159" s="114"/>
      <c r="G159" s="114"/>
      <c r="H159" s="114"/>
      <c r="I159" s="33" t="s">
        <v>294</v>
      </c>
      <c r="J159" s="33">
        <v>1</v>
      </c>
      <c r="K159" s="33">
        <v>0</v>
      </c>
      <c r="L159" s="33">
        <v>2</v>
      </c>
      <c r="M159" s="33">
        <v>1</v>
      </c>
      <c r="N159" s="34" t="s">
        <v>80</v>
      </c>
      <c r="O159" s="34">
        <v>4</v>
      </c>
      <c r="P159" s="34" t="s">
        <v>87</v>
      </c>
      <c r="Q159" s="79">
        <f>O159*J159</f>
        <v>4</v>
      </c>
      <c r="R159" s="61">
        <f>Q159/12</f>
        <v>0.33333333333333331</v>
      </c>
      <c r="S159" s="80">
        <v>0</v>
      </c>
      <c r="T159" s="61">
        <f>R159*2</f>
        <v>0.66666666666666663</v>
      </c>
      <c r="U159" s="61">
        <f>S159+T159</f>
        <v>0.66666666666666663</v>
      </c>
    </row>
    <row r="160" spans="1:21">
      <c r="D160" s="36"/>
      <c r="E160" s="210" t="s">
        <v>109</v>
      </c>
      <c r="F160" s="120">
        <v>100</v>
      </c>
      <c r="G160" s="120">
        <v>0.25</v>
      </c>
      <c r="H160" s="120">
        <f>SUM(G160*F160)/100</f>
        <v>0.25</v>
      </c>
      <c r="I160" s="54"/>
      <c r="J160" s="54"/>
      <c r="K160" s="54"/>
      <c r="L160" s="54"/>
      <c r="M160" s="54"/>
      <c r="N160" s="32"/>
      <c r="O160" s="32"/>
      <c r="P160" s="32"/>
      <c r="Q160" s="32"/>
      <c r="R160" s="7"/>
      <c r="S160" s="7"/>
      <c r="T160" s="7"/>
      <c r="U160" s="7"/>
    </row>
    <row r="161" spans="1:21">
      <c r="A161" s="16" t="s">
        <v>807</v>
      </c>
      <c r="B161" s="16" t="s">
        <v>579</v>
      </c>
      <c r="C161" s="16" t="s">
        <v>581</v>
      </c>
      <c r="D161" s="36" t="s">
        <v>871</v>
      </c>
      <c r="E161" s="210" t="s">
        <v>812</v>
      </c>
      <c r="F161" s="114"/>
      <c r="G161" s="114"/>
      <c r="H161" s="114"/>
      <c r="I161" s="33" t="s">
        <v>622</v>
      </c>
      <c r="J161" s="33">
        <v>6</v>
      </c>
      <c r="K161" s="33">
        <v>0</v>
      </c>
      <c r="L161" s="33">
        <v>18</v>
      </c>
      <c r="M161" s="33">
        <v>0</v>
      </c>
      <c r="N161" s="34" t="s">
        <v>80</v>
      </c>
      <c r="O161" s="34">
        <v>2</v>
      </c>
      <c r="P161" s="34" t="s">
        <v>87</v>
      </c>
      <c r="Q161" s="79">
        <f>O161*J161</f>
        <v>12</v>
      </c>
      <c r="R161" s="61">
        <f>Q161/12</f>
        <v>1</v>
      </c>
      <c r="S161" s="80">
        <v>0</v>
      </c>
      <c r="T161" s="61">
        <f>R161*2</f>
        <v>2</v>
      </c>
      <c r="U161" s="61">
        <f>S161+T161</f>
        <v>2</v>
      </c>
    </row>
    <row r="162" spans="1:21">
      <c r="D162" s="36"/>
      <c r="E162" s="210" t="s">
        <v>54</v>
      </c>
      <c r="F162" s="120">
        <v>100</v>
      </c>
      <c r="G162" s="120">
        <v>1</v>
      </c>
      <c r="H162" s="120">
        <f>SUM(G162*F162)/100</f>
        <v>1</v>
      </c>
      <c r="I162" s="54"/>
      <c r="J162" s="54"/>
      <c r="K162" s="54"/>
      <c r="L162" s="54"/>
      <c r="M162" s="54"/>
      <c r="N162" s="32"/>
      <c r="O162" s="32"/>
      <c r="P162" s="32"/>
      <c r="Q162" s="32"/>
      <c r="R162" s="7"/>
      <c r="S162" s="7"/>
      <c r="T162" s="7"/>
      <c r="U162" s="7"/>
    </row>
    <row r="163" spans="1:21">
      <c r="A163" s="16" t="s">
        <v>807</v>
      </c>
      <c r="B163" s="16" t="s">
        <v>579</v>
      </c>
      <c r="C163" s="16" t="s">
        <v>581</v>
      </c>
      <c r="D163" s="36" t="s">
        <v>872</v>
      </c>
      <c r="E163" s="116" t="s">
        <v>869</v>
      </c>
      <c r="F163" s="117"/>
      <c r="G163" s="117"/>
      <c r="H163" s="117"/>
      <c r="I163" s="33" t="s">
        <v>622</v>
      </c>
      <c r="J163" s="33">
        <v>6</v>
      </c>
      <c r="K163" s="33">
        <v>0</v>
      </c>
      <c r="L163" s="33">
        <v>18</v>
      </c>
      <c r="M163" s="33">
        <v>0</v>
      </c>
      <c r="N163" s="34" t="s">
        <v>80</v>
      </c>
      <c r="O163" s="34">
        <v>3</v>
      </c>
      <c r="P163" s="34" t="s">
        <v>87</v>
      </c>
      <c r="Q163" s="79">
        <f>O163*J163</f>
        <v>18</v>
      </c>
      <c r="R163" s="61">
        <f>Q163/12</f>
        <v>1.5</v>
      </c>
      <c r="S163" s="80">
        <v>0</v>
      </c>
      <c r="T163" s="61">
        <f>R163*2</f>
        <v>3</v>
      </c>
      <c r="U163" s="61">
        <f>S163+T163</f>
        <v>3</v>
      </c>
    </row>
    <row r="164" spans="1:21">
      <c r="A164" s="16" t="s">
        <v>807</v>
      </c>
      <c r="B164" s="16" t="s">
        <v>579</v>
      </c>
      <c r="C164" s="16" t="s">
        <v>581</v>
      </c>
      <c r="D164" s="36" t="s">
        <v>843</v>
      </c>
      <c r="E164" s="210" t="s">
        <v>837</v>
      </c>
      <c r="F164" s="114"/>
      <c r="G164" s="114"/>
      <c r="H164" s="114"/>
      <c r="I164" s="33" t="s">
        <v>283</v>
      </c>
      <c r="J164" s="33">
        <v>12</v>
      </c>
      <c r="K164" s="33">
        <v>0</v>
      </c>
      <c r="L164" s="33">
        <v>36</v>
      </c>
      <c r="M164" s="33">
        <v>0</v>
      </c>
      <c r="N164" s="34" t="s">
        <v>80</v>
      </c>
      <c r="O164" s="34">
        <v>1</v>
      </c>
      <c r="P164" s="34" t="s">
        <v>87</v>
      </c>
      <c r="Q164" s="79">
        <f>O164*J164</f>
        <v>12</v>
      </c>
      <c r="R164" s="61">
        <f>Q164/12</f>
        <v>1</v>
      </c>
      <c r="S164" s="80">
        <v>0</v>
      </c>
      <c r="T164" s="61">
        <f>R164*2</f>
        <v>2</v>
      </c>
      <c r="U164" s="61">
        <f>S164+T164</f>
        <v>2</v>
      </c>
    </row>
    <row r="165" spans="1:21">
      <c r="D165" s="36"/>
      <c r="E165" s="210" t="s">
        <v>109</v>
      </c>
      <c r="F165" s="120">
        <v>100</v>
      </c>
      <c r="G165" s="120">
        <v>1</v>
      </c>
      <c r="H165" s="120">
        <f>SUM(G165*F165)/100</f>
        <v>1</v>
      </c>
      <c r="I165" s="54"/>
      <c r="J165" s="54"/>
      <c r="K165" s="54"/>
      <c r="L165" s="54"/>
      <c r="M165" s="54"/>
      <c r="N165" s="32"/>
      <c r="O165" s="32"/>
      <c r="P165" s="32"/>
      <c r="Q165" s="32"/>
      <c r="R165" s="7"/>
      <c r="S165" s="7"/>
      <c r="T165" s="7"/>
      <c r="U165" s="7"/>
    </row>
    <row r="166" spans="1:21">
      <c r="A166" s="16" t="s">
        <v>807</v>
      </c>
      <c r="B166" s="16" t="s">
        <v>579</v>
      </c>
      <c r="C166" s="16" t="s">
        <v>581</v>
      </c>
      <c r="D166" s="36" t="s">
        <v>844</v>
      </c>
      <c r="E166" s="210" t="s">
        <v>837</v>
      </c>
      <c r="F166" s="114"/>
      <c r="G166" s="114"/>
      <c r="H166" s="114"/>
      <c r="I166" s="33" t="s">
        <v>283</v>
      </c>
      <c r="J166" s="33">
        <v>12</v>
      </c>
      <c r="K166" s="33">
        <v>0</v>
      </c>
      <c r="L166" s="33">
        <v>36</v>
      </c>
      <c r="M166" s="33">
        <v>0</v>
      </c>
      <c r="N166" s="34" t="s">
        <v>80</v>
      </c>
      <c r="O166" s="34">
        <v>6</v>
      </c>
      <c r="P166" s="34" t="s">
        <v>87</v>
      </c>
      <c r="Q166" s="79">
        <f>O166*J166</f>
        <v>72</v>
      </c>
      <c r="R166" s="61">
        <f>Q166/12</f>
        <v>6</v>
      </c>
      <c r="S166" s="80">
        <v>0</v>
      </c>
      <c r="T166" s="61">
        <f>R166*2</f>
        <v>12</v>
      </c>
      <c r="U166" s="61">
        <f>S166+T166</f>
        <v>12</v>
      </c>
    </row>
    <row r="167" spans="1:21">
      <c r="D167" s="36"/>
      <c r="E167" s="210" t="s">
        <v>167</v>
      </c>
      <c r="F167" s="120">
        <v>100</v>
      </c>
      <c r="G167" s="120">
        <v>1</v>
      </c>
      <c r="H167" s="120">
        <f>SUM(G167*F167)/100</f>
        <v>1</v>
      </c>
      <c r="I167" s="54"/>
      <c r="J167" s="54"/>
      <c r="K167" s="54"/>
      <c r="L167" s="54"/>
      <c r="M167" s="54"/>
      <c r="N167" s="32"/>
      <c r="O167" s="32"/>
      <c r="P167" s="32"/>
      <c r="Q167" s="32"/>
      <c r="R167" s="7"/>
      <c r="S167" s="7"/>
      <c r="T167" s="7"/>
      <c r="U167" s="7"/>
    </row>
    <row r="168" spans="1:21">
      <c r="A168" s="16" t="s">
        <v>807</v>
      </c>
      <c r="B168" s="16" t="s">
        <v>579</v>
      </c>
      <c r="C168" s="16" t="s">
        <v>581</v>
      </c>
      <c r="D168" s="36" t="s">
        <v>873</v>
      </c>
      <c r="E168" s="210" t="s">
        <v>639</v>
      </c>
      <c r="F168" s="114"/>
      <c r="G168" s="615">
        <v>0.25</v>
      </c>
      <c r="H168" s="114"/>
      <c r="I168" s="33" t="s">
        <v>294</v>
      </c>
      <c r="J168" s="33">
        <v>1</v>
      </c>
      <c r="K168" s="33">
        <v>0</v>
      </c>
      <c r="L168" s="33">
        <v>2</v>
      </c>
      <c r="M168" s="33">
        <v>1</v>
      </c>
      <c r="N168" s="34" t="s">
        <v>80</v>
      </c>
      <c r="O168" s="34">
        <v>1</v>
      </c>
      <c r="P168" s="34" t="s">
        <v>87</v>
      </c>
      <c r="Q168" s="79">
        <f>O168*J168</f>
        <v>1</v>
      </c>
      <c r="R168" s="61">
        <f>Q168/12</f>
        <v>8.3333333333333329E-2</v>
      </c>
      <c r="S168" s="80">
        <v>0</v>
      </c>
      <c r="T168" s="61">
        <f>R168*2</f>
        <v>0.16666666666666666</v>
      </c>
      <c r="U168" s="61">
        <f>S168+T168</f>
        <v>0.16666666666666666</v>
      </c>
    </row>
    <row r="169" spans="1:21">
      <c r="D169" s="36"/>
      <c r="E169" s="210" t="s">
        <v>98</v>
      </c>
      <c r="F169" s="120">
        <v>25</v>
      </c>
      <c r="G169" s="615"/>
      <c r="H169" s="120">
        <f>SUM(G168*F169)/100</f>
        <v>6.25E-2</v>
      </c>
      <c r="I169" s="54"/>
      <c r="J169" s="54"/>
      <c r="K169" s="54"/>
      <c r="L169" s="54"/>
      <c r="M169" s="54"/>
      <c r="N169" s="32"/>
      <c r="O169" s="32"/>
      <c r="P169" s="32"/>
      <c r="Q169" s="32"/>
      <c r="R169" s="7"/>
      <c r="S169" s="7"/>
      <c r="T169" s="7"/>
      <c r="U169" s="7"/>
    </row>
    <row r="170" spans="1:21">
      <c r="D170" s="36"/>
      <c r="E170" s="210" t="s">
        <v>198</v>
      </c>
      <c r="F170" s="120">
        <v>25</v>
      </c>
      <c r="G170" s="615"/>
      <c r="H170" s="120">
        <f>SUM(G168*F170)/100</f>
        <v>6.25E-2</v>
      </c>
      <c r="I170" s="54"/>
      <c r="J170" s="54"/>
      <c r="K170" s="54"/>
      <c r="L170" s="54"/>
      <c r="M170" s="54"/>
      <c r="N170" s="32"/>
      <c r="O170" s="32"/>
      <c r="P170" s="32"/>
      <c r="Q170" s="32"/>
      <c r="R170" s="7"/>
      <c r="S170" s="7"/>
      <c r="T170" s="7"/>
      <c r="U170" s="7"/>
    </row>
    <row r="171" spans="1:21">
      <c r="D171" s="36"/>
      <c r="E171" s="210" t="s">
        <v>191</v>
      </c>
      <c r="F171" s="120">
        <v>25</v>
      </c>
      <c r="G171" s="615"/>
      <c r="H171" s="120">
        <f>SUM(G168*F171)/100</f>
        <v>6.25E-2</v>
      </c>
      <c r="I171" s="54"/>
      <c r="J171" s="54"/>
      <c r="K171" s="54"/>
      <c r="L171" s="54"/>
      <c r="M171" s="54"/>
      <c r="N171" s="32"/>
      <c r="O171" s="32"/>
      <c r="P171" s="32"/>
      <c r="Q171" s="32"/>
      <c r="R171" s="7"/>
      <c r="S171" s="7"/>
      <c r="T171" s="7"/>
      <c r="U171" s="7"/>
    </row>
    <row r="172" spans="1:21">
      <c r="D172" s="36"/>
      <c r="E172" s="210" t="s">
        <v>202</v>
      </c>
      <c r="F172" s="120">
        <v>25</v>
      </c>
      <c r="G172" s="615"/>
      <c r="H172" s="120">
        <f>SUM(G168*F172)/100</f>
        <v>6.25E-2</v>
      </c>
      <c r="I172" s="54"/>
      <c r="J172" s="54"/>
      <c r="K172" s="54"/>
      <c r="L172" s="54"/>
      <c r="M172" s="54"/>
      <c r="N172" s="32"/>
      <c r="O172" s="32"/>
      <c r="P172" s="32"/>
      <c r="Q172" s="32"/>
      <c r="R172" s="7"/>
      <c r="S172" s="7"/>
      <c r="T172" s="7"/>
      <c r="U172" s="7"/>
    </row>
    <row r="173" spans="1:21">
      <c r="A173" s="16" t="s">
        <v>807</v>
      </c>
      <c r="B173" s="16" t="s">
        <v>579</v>
      </c>
      <c r="C173" s="16" t="s">
        <v>581</v>
      </c>
      <c r="D173" s="36" t="s">
        <v>874</v>
      </c>
      <c r="E173" s="210" t="s">
        <v>817</v>
      </c>
      <c r="F173" s="114"/>
      <c r="G173" s="615">
        <v>0.25</v>
      </c>
      <c r="H173" s="114"/>
      <c r="I173" s="33" t="s">
        <v>294</v>
      </c>
      <c r="J173" s="33">
        <v>1</v>
      </c>
      <c r="K173" s="33">
        <v>0</v>
      </c>
      <c r="L173" s="33">
        <v>2</v>
      </c>
      <c r="M173" s="33">
        <v>1</v>
      </c>
      <c r="N173" s="34" t="s">
        <v>80</v>
      </c>
      <c r="O173" s="34">
        <v>1</v>
      </c>
      <c r="P173" s="34" t="s">
        <v>87</v>
      </c>
      <c r="Q173" s="79">
        <f>O173*J173</f>
        <v>1</v>
      </c>
      <c r="R173" s="61">
        <f>Q173/12</f>
        <v>8.3333333333333329E-2</v>
      </c>
      <c r="S173" s="80">
        <v>0</v>
      </c>
      <c r="T173" s="61">
        <f>R173*2</f>
        <v>0.16666666666666666</v>
      </c>
      <c r="U173" s="61">
        <f>S173+T173</f>
        <v>0.16666666666666666</v>
      </c>
    </row>
    <row r="174" spans="1:21">
      <c r="D174" s="36"/>
      <c r="E174" s="210" t="s">
        <v>98</v>
      </c>
      <c r="F174" s="120">
        <v>25</v>
      </c>
      <c r="G174" s="615"/>
      <c r="H174" s="120">
        <f>SUM(G173*F174)/100</f>
        <v>6.25E-2</v>
      </c>
      <c r="I174" s="54"/>
      <c r="J174" s="54"/>
      <c r="K174" s="54"/>
      <c r="L174" s="54"/>
      <c r="M174" s="54"/>
      <c r="N174" s="32"/>
      <c r="O174" s="32"/>
      <c r="P174" s="32"/>
      <c r="Q174" s="32"/>
      <c r="R174" s="7"/>
      <c r="S174" s="7"/>
      <c r="T174" s="7"/>
      <c r="U174" s="7"/>
    </row>
    <row r="175" spans="1:21">
      <c r="D175" s="36"/>
      <c r="E175" s="210" t="s">
        <v>198</v>
      </c>
      <c r="F175" s="120">
        <v>25</v>
      </c>
      <c r="G175" s="615"/>
      <c r="H175" s="120">
        <f>SUM(G173*F175)/100</f>
        <v>6.25E-2</v>
      </c>
      <c r="I175" s="54"/>
      <c r="J175" s="54"/>
      <c r="K175" s="54"/>
      <c r="L175" s="54"/>
      <c r="M175" s="54"/>
      <c r="N175" s="32"/>
      <c r="O175" s="32"/>
      <c r="P175" s="32"/>
      <c r="Q175" s="32"/>
      <c r="R175" s="7"/>
      <c r="S175" s="7"/>
      <c r="T175" s="7"/>
      <c r="U175" s="7"/>
    </row>
    <row r="176" spans="1:21">
      <c r="D176" s="36"/>
      <c r="E176" s="210" t="s">
        <v>191</v>
      </c>
      <c r="F176" s="120">
        <v>25</v>
      </c>
      <c r="G176" s="615"/>
      <c r="H176" s="120">
        <f>SUM(G173*F176)/100</f>
        <v>6.25E-2</v>
      </c>
      <c r="I176" s="54"/>
      <c r="J176" s="54"/>
      <c r="K176" s="54"/>
      <c r="L176" s="54"/>
      <c r="M176" s="54"/>
      <c r="N176" s="32"/>
      <c r="O176" s="32"/>
      <c r="P176" s="32"/>
      <c r="Q176" s="32"/>
      <c r="R176" s="7"/>
      <c r="S176" s="7"/>
      <c r="T176" s="7"/>
      <c r="U176" s="7"/>
    </row>
    <row r="177" spans="1:21">
      <c r="D177" s="36"/>
      <c r="E177" s="210" t="s">
        <v>202</v>
      </c>
      <c r="F177" s="120">
        <v>25</v>
      </c>
      <c r="G177" s="615"/>
      <c r="H177" s="120">
        <f>SUM(G173*F177)/100</f>
        <v>6.25E-2</v>
      </c>
      <c r="I177" s="54"/>
      <c r="J177" s="54"/>
      <c r="K177" s="54"/>
      <c r="L177" s="54"/>
      <c r="M177" s="54"/>
      <c r="N177" s="32"/>
      <c r="O177" s="32"/>
      <c r="P177" s="32"/>
      <c r="Q177" s="32"/>
      <c r="R177" s="7"/>
      <c r="S177" s="7"/>
      <c r="T177" s="7"/>
      <c r="U177" s="7"/>
    </row>
    <row r="178" spans="1:21">
      <c r="A178" s="16" t="s">
        <v>807</v>
      </c>
      <c r="B178" s="16" t="s">
        <v>579</v>
      </c>
      <c r="C178" s="16" t="s">
        <v>581</v>
      </c>
      <c r="D178" s="36" t="s">
        <v>875</v>
      </c>
      <c r="E178" s="210" t="s">
        <v>834</v>
      </c>
      <c r="F178" s="114"/>
      <c r="G178" s="114"/>
      <c r="H178" s="114"/>
      <c r="I178" s="33" t="s">
        <v>622</v>
      </c>
      <c r="J178" s="33">
        <v>6</v>
      </c>
      <c r="K178" s="33">
        <v>0</v>
      </c>
      <c r="L178" s="33">
        <v>18</v>
      </c>
      <c r="M178" s="33">
        <v>0</v>
      </c>
      <c r="N178" s="34" t="s">
        <v>80</v>
      </c>
      <c r="O178" s="34">
        <v>1</v>
      </c>
      <c r="P178" s="34" t="s">
        <v>87</v>
      </c>
      <c r="Q178" s="79">
        <f>O178*J178</f>
        <v>6</v>
      </c>
      <c r="R178" s="61">
        <f>Q178/12</f>
        <v>0.5</v>
      </c>
      <c r="S178" s="80">
        <v>0</v>
      </c>
      <c r="T178" s="61">
        <f>R178*2</f>
        <v>1</v>
      </c>
      <c r="U178" s="61">
        <f>S178+T178</f>
        <v>1</v>
      </c>
    </row>
    <row r="179" spans="1:21">
      <c r="D179" s="36"/>
      <c r="E179" s="210" t="s">
        <v>98</v>
      </c>
      <c r="F179" s="120">
        <v>100</v>
      </c>
      <c r="G179" s="120">
        <v>1</v>
      </c>
      <c r="H179" s="120">
        <f>SUM(G179*F179)/100</f>
        <v>1</v>
      </c>
      <c r="I179" s="54"/>
      <c r="J179" s="54"/>
      <c r="K179" s="54"/>
      <c r="L179" s="54"/>
      <c r="M179" s="54"/>
      <c r="N179" s="32"/>
      <c r="O179" s="32"/>
      <c r="P179" s="32"/>
      <c r="Q179" s="32"/>
      <c r="R179" s="7"/>
      <c r="S179" s="7"/>
      <c r="T179" s="7"/>
      <c r="U179" s="7"/>
    </row>
    <row r="180" spans="1:21">
      <c r="A180" s="16" t="s">
        <v>807</v>
      </c>
      <c r="B180" s="16" t="s">
        <v>579</v>
      </c>
      <c r="C180" s="16" t="s">
        <v>581</v>
      </c>
      <c r="D180" s="36" t="s">
        <v>848</v>
      </c>
      <c r="E180" s="210" t="s">
        <v>820</v>
      </c>
      <c r="F180" s="114"/>
      <c r="G180" s="114"/>
      <c r="H180" s="114"/>
      <c r="I180" s="33" t="s">
        <v>283</v>
      </c>
      <c r="J180" s="33">
        <v>12</v>
      </c>
      <c r="K180" s="33">
        <v>0</v>
      </c>
      <c r="L180" s="33">
        <v>36</v>
      </c>
      <c r="M180" s="33">
        <v>0</v>
      </c>
      <c r="N180" s="34" t="s">
        <v>80</v>
      </c>
      <c r="O180" s="34">
        <v>1</v>
      </c>
      <c r="P180" s="34" t="s">
        <v>87</v>
      </c>
      <c r="Q180" s="79">
        <f>O180*J180</f>
        <v>12</v>
      </c>
      <c r="R180" s="61">
        <f>Q180/12</f>
        <v>1</v>
      </c>
      <c r="S180" s="80">
        <v>0</v>
      </c>
      <c r="T180" s="61">
        <f>R180*2</f>
        <v>2</v>
      </c>
      <c r="U180" s="61">
        <f>S180+T180</f>
        <v>2</v>
      </c>
    </row>
    <row r="181" spans="1:21">
      <c r="D181" s="36"/>
      <c r="E181" s="210" t="s">
        <v>201</v>
      </c>
      <c r="F181" s="120">
        <v>100</v>
      </c>
      <c r="G181" s="120">
        <v>1</v>
      </c>
      <c r="H181" s="120">
        <f>SUM(G181*F181)/100</f>
        <v>1</v>
      </c>
      <c r="I181" s="54"/>
      <c r="J181" s="54"/>
      <c r="K181" s="54"/>
      <c r="L181" s="54"/>
      <c r="M181" s="54"/>
      <c r="N181" s="32"/>
      <c r="O181" s="32"/>
      <c r="P181" s="32"/>
      <c r="Q181" s="32"/>
      <c r="R181" s="7"/>
      <c r="S181" s="7"/>
      <c r="T181" s="7"/>
      <c r="U181" s="7"/>
    </row>
    <row r="182" spans="1:21">
      <c r="A182" s="16" t="s">
        <v>807</v>
      </c>
      <c r="B182" s="16" t="s">
        <v>579</v>
      </c>
      <c r="C182" s="16" t="s">
        <v>581</v>
      </c>
      <c r="D182" s="36" t="s">
        <v>849</v>
      </c>
      <c r="E182" s="210" t="s">
        <v>837</v>
      </c>
      <c r="F182" s="114"/>
      <c r="G182" s="114"/>
      <c r="H182" s="114"/>
      <c r="I182" s="33" t="s">
        <v>283</v>
      </c>
      <c r="J182" s="33">
        <v>12</v>
      </c>
      <c r="K182" s="33">
        <v>0</v>
      </c>
      <c r="L182" s="33">
        <v>36</v>
      </c>
      <c r="M182" s="33">
        <v>0</v>
      </c>
      <c r="N182" s="34" t="s">
        <v>80</v>
      </c>
      <c r="O182" s="34">
        <v>3</v>
      </c>
      <c r="P182" s="34" t="s">
        <v>87</v>
      </c>
      <c r="Q182" s="79">
        <f>O182*J182</f>
        <v>36</v>
      </c>
      <c r="R182" s="61">
        <f>Q182/12</f>
        <v>3</v>
      </c>
      <c r="S182" s="80">
        <v>0</v>
      </c>
      <c r="T182" s="61">
        <f>R182*2</f>
        <v>6</v>
      </c>
      <c r="U182" s="61">
        <f>S182+T182</f>
        <v>6</v>
      </c>
    </row>
    <row r="183" spans="1:21">
      <c r="D183" s="36"/>
      <c r="E183" s="210" t="s">
        <v>98</v>
      </c>
      <c r="F183" s="120">
        <v>100</v>
      </c>
      <c r="G183" s="120">
        <v>1</v>
      </c>
      <c r="H183" s="120">
        <f>SUM(G183*F183)/100</f>
        <v>1</v>
      </c>
      <c r="I183" s="54"/>
      <c r="J183" s="54"/>
      <c r="K183" s="54"/>
      <c r="L183" s="54"/>
      <c r="M183" s="54"/>
      <c r="N183" s="32"/>
      <c r="O183" s="32"/>
      <c r="P183" s="32"/>
      <c r="Q183" s="32"/>
      <c r="R183" s="7"/>
      <c r="S183" s="7"/>
      <c r="T183" s="7"/>
      <c r="U183" s="7"/>
    </row>
    <row r="184" spans="1:21" hidden="1">
      <c r="A184" s="16" t="s">
        <v>807</v>
      </c>
      <c r="B184" s="16" t="s">
        <v>610</v>
      </c>
      <c r="C184" s="16" t="s">
        <v>580</v>
      </c>
      <c r="D184" s="36" t="s">
        <v>876</v>
      </c>
      <c r="E184" s="116" t="s">
        <v>641</v>
      </c>
      <c r="F184" s="32"/>
      <c r="G184" s="32"/>
      <c r="H184" s="32"/>
      <c r="I184" s="33" t="s">
        <v>294</v>
      </c>
      <c r="J184" s="33">
        <v>1</v>
      </c>
      <c r="K184" s="33">
        <v>0</v>
      </c>
      <c r="L184" s="33">
        <v>2</v>
      </c>
      <c r="M184" s="33">
        <v>1</v>
      </c>
      <c r="N184" s="34" t="s">
        <v>80</v>
      </c>
      <c r="O184" s="34">
        <v>4</v>
      </c>
      <c r="P184" s="34" t="s">
        <v>87</v>
      </c>
      <c r="Q184" s="79">
        <f>O184*J184</f>
        <v>4</v>
      </c>
      <c r="R184" s="61">
        <f>Q184/12</f>
        <v>0.33333333333333331</v>
      </c>
      <c r="S184" s="80">
        <v>0</v>
      </c>
      <c r="T184" s="61">
        <f>R184*2</f>
        <v>0.66666666666666663</v>
      </c>
      <c r="U184" s="61">
        <f>S184+T184</f>
        <v>0.66666666666666663</v>
      </c>
    </row>
    <row r="185" spans="1:21" hidden="1">
      <c r="D185" s="36"/>
      <c r="E185" s="116" t="s">
        <v>154</v>
      </c>
      <c r="F185" s="35"/>
      <c r="G185" s="35"/>
      <c r="H185" s="35"/>
      <c r="I185" s="54"/>
      <c r="J185" s="54"/>
      <c r="K185" s="54"/>
      <c r="L185" s="54"/>
      <c r="M185" s="54"/>
      <c r="N185" s="32"/>
      <c r="O185" s="32"/>
      <c r="P185" s="32"/>
      <c r="Q185" s="32"/>
      <c r="R185" s="7"/>
      <c r="S185" s="7"/>
      <c r="T185" s="7"/>
      <c r="U185" s="7"/>
    </row>
    <row r="186" spans="1:21" hidden="1">
      <c r="A186" s="16" t="s">
        <v>807</v>
      </c>
      <c r="B186" s="16" t="s">
        <v>610</v>
      </c>
      <c r="C186" s="16" t="s">
        <v>580</v>
      </c>
      <c r="D186" s="36" t="s">
        <v>877</v>
      </c>
      <c r="E186" s="116" t="s">
        <v>834</v>
      </c>
      <c r="F186" s="32"/>
      <c r="G186" s="32"/>
      <c r="H186" s="32"/>
      <c r="I186" s="33" t="s">
        <v>622</v>
      </c>
      <c r="J186" s="33">
        <v>6</v>
      </c>
      <c r="K186" s="33">
        <v>0</v>
      </c>
      <c r="L186" s="33">
        <v>18</v>
      </c>
      <c r="M186" s="33">
        <v>0</v>
      </c>
      <c r="N186" s="34" t="s">
        <v>80</v>
      </c>
      <c r="O186" s="34">
        <v>4</v>
      </c>
      <c r="P186" s="34" t="s">
        <v>87</v>
      </c>
      <c r="Q186" s="79">
        <f>O186*J186</f>
        <v>24</v>
      </c>
      <c r="R186" s="61">
        <f>Q186/12</f>
        <v>2</v>
      </c>
      <c r="S186" s="80">
        <v>0</v>
      </c>
      <c r="T186" s="61">
        <f>R186*2</f>
        <v>4</v>
      </c>
      <c r="U186" s="61">
        <f>S186+T186</f>
        <v>4</v>
      </c>
    </row>
    <row r="187" spans="1:21" hidden="1">
      <c r="D187" s="36"/>
      <c r="E187" s="116" t="s">
        <v>167</v>
      </c>
      <c r="F187" s="35"/>
      <c r="G187" s="35"/>
      <c r="H187" s="35"/>
      <c r="I187" s="54"/>
      <c r="J187" s="54"/>
      <c r="K187" s="54"/>
      <c r="L187" s="54"/>
      <c r="M187" s="54"/>
      <c r="N187" s="32"/>
      <c r="O187" s="32"/>
      <c r="P187" s="32"/>
      <c r="Q187" s="32"/>
      <c r="R187" s="7"/>
      <c r="S187" s="7"/>
      <c r="T187" s="7"/>
      <c r="U187" s="7"/>
    </row>
    <row r="188" spans="1:21" hidden="1">
      <c r="A188" s="16" t="s">
        <v>807</v>
      </c>
      <c r="B188" s="16" t="s">
        <v>610</v>
      </c>
      <c r="C188" s="16" t="s">
        <v>580</v>
      </c>
      <c r="D188" s="36" t="s">
        <v>819</v>
      </c>
      <c r="E188" s="116" t="s">
        <v>820</v>
      </c>
      <c r="F188" s="32"/>
      <c r="G188" s="32"/>
      <c r="H188" s="32"/>
      <c r="I188" s="33" t="s">
        <v>283</v>
      </c>
      <c r="J188" s="33">
        <v>12</v>
      </c>
      <c r="K188" s="33">
        <v>0</v>
      </c>
      <c r="L188" s="33">
        <v>36</v>
      </c>
      <c r="M188" s="33">
        <v>0</v>
      </c>
      <c r="N188" s="34" t="s">
        <v>43</v>
      </c>
      <c r="O188" s="34">
        <v>4</v>
      </c>
      <c r="P188" s="34" t="s">
        <v>87</v>
      </c>
      <c r="Q188" s="79">
        <f>O188*J188</f>
        <v>48</v>
      </c>
      <c r="R188" s="61">
        <f>Q188/12</f>
        <v>4</v>
      </c>
      <c r="S188" s="80">
        <v>0</v>
      </c>
      <c r="T188" s="61">
        <f>R188*2</f>
        <v>8</v>
      </c>
      <c r="U188" s="61">
        <f>S188+T188</f>
        <v>8</v>
      </c>
    </row>
    <row r="189" spans="1:21" hidden="1">
      <c r="D189" s="36"/>
      <c r="E189" s="116" t="s">
        <v>167</v>
      </c>
      <c r="F189" s="35"/>
      <c r="G189" s="35"/>
      <c r="H189" s="35"/>
      <c r="I189" s="54"/>
      <c r="J189" s="54"/>
      <c r="K189" s="54"/>
      <c r="L189" s="54"/>
      <c r="M189" s="54"/>
      <c r="N189" s="32"/>
      <c r="O189" s="32"/>
      <c r="P189" s="32"/>
      <c r="Q189" s="32"/>
      <c r="R189" s="7"/>
      <c r="S189" s="7"/>
      <c r="T189" s="7"/>
      <c r="U189" s="7"/>
    </row>
    <row r="190" spans="1:21" hidden="1">
      <c r="A190" s="16" t="s">
        <v>807</v>
      </c>
      <c r="B190" s="16" t="s">
        <v>610</v>
      </c>
      <c r="C190" s="16" t="s">
        <v>580</v>
      </c>
      <c r="D190" s="36" t="s">
        <v>821</v>
      </c>
      <c r="E190" s="116" t="s">
        <v>822</v>
      </c>
      <c r="F190" s="32"/>
      <c r="G190" s="32"/>
      <c r="H190" s="32"/>
      <c r="I190" s="33" t="s">
        <v>164</v>
      </c>
      <c r="J190" s="33">
        <v>3</v>
      </c>
      <c r="K190" s="33">
        <v>2</v>
      </c>
      <c r="L190" s="33">
        <v>2</v>
      </c>
      <c r="M190" s="33">
        <v>5</v>
      </c>
      <c r="N190" s="34" t="s">
        <v>80</v>
      </c>
      <c r="O190" s="34">
        <v>8</v>
      </c>
      <c r="P190" s="34" t="s">
        <v>87</v>
      </c>
      <c r="Q190" s="79">
        <f>O190*J190</f>
        <v>24</v>
      </c>
      <c r="R190" s="61">
        <f>Q190/12</f>
        <v>2</v>
      </c>
      <c r="S190" s="80">
        <v>0</v>
      </c>
      <c r="T190" s="61">
        <f>R190*2</f>
        <v>4</v>
      </c>
      <c r="U190" s="61">
        <f>S190+T190</f>
        <v>4</v>
      </c>
    </row>
    <row r="191" spans="1:21" hidden="1">
      <c r="D191" s="36"/>
      <c r="E191" s="116" t="s">
        <v>555</v>
      </c>
      <c r="F191" s="35"/>
      <c r="G191" s="35"/>
      <c r="H191" s="35"/>
      <c r="I191" s="54"/>
      <c r="J191" s="54"/>
      <c r="K191" s="54"/>
      <c r="L191" s="54"/>
      <c r="M191" s="54"/>
      <c r="N191" s="32"/>
      <c r="O191" s="32"/>
      <c r="P191" s="32"/>
      <c r="Q191" s="32"/>
      <c r="R191" s="7"/>
      <c r="S191" s="7"/>
      <c r="T191" s="7"/>
      <c r="U191" s="7"/>
    </row>
    <row r="192" spans="1:21" hidden="1">
      <c r="A192" s="16" t="s">
        <v>807</v>
      </c>
      <c r="B192" s="16" t="s">
        <v>610</v>
      </c>
      <c r="C192" s="16" t="s">
        <v>580</v>
      </c>
      <c r="D192" s="36" t="s">
        <v>821</v>
      </c>
      <c r="E192" s="116" t="s">
        <v>822</v>
      </c>
      <c r="F192" s="32"/>
      <c r="G192" s="32"/>
      <c r="H192" s="32"/>
      <c r="I192" s="33" t="s">
        <v>164</v>
      </c>
      <c r="J192" s="33">
        <v>3</v>
      </c>
      <c r="K192" s="33">
        <v>2</v>
      </c>
      <c r="L192" s="33">
        <v>2</v>
      </c>
      <c r="M192" s="33">
        <v>5</v>
      </c>
      <c r="N192" s="34" t="s">
        <v>43</v>
      </c>
      <c r="O192" s="34">
        <v>1</v>
      </c>
      <c r="P192" s="34" t="s">
        <v>87</v>
      </c>
      <c r="Q192" s="79">
        <f>O192*J192</f>
        <v>3</v>
      </c>
      <c r="R192" s="61">
        <f>Q192/12</f>
        <v>0.25</v>
      </c>
      <c r="S192" s="80">
        <v>0</v>
      </c>
      <c r="T192" s="61">
        <f>R192*2</f>
        <v>0.5</v>
      </c>
      <c r="U192" s="61">
        <f>S192+T192</f>
        <v>0.5</v>
      </c>
    </row>
    <row r="193" spans="1:21" hidden="1">
      <c r="D193" s="36"/>
      <c r="E193" s="116" t="s">
        <v>555</v>
      </c>
      <c r="F193" s="35"/>
      <c r="G193" s="35"/>
      <c r="H193" s="35"/>
      <c r="I193" s="54"/>
      <c r="J193" s="54"/>
      <c r="K193" s="54"/>
      <c r="L193" s="54"/>
      <c r="M193" s="54"/>
      <c r="N193" s="32"/>
      <c r="O193" s="32"/>
      <c r="P193" s="32"/>
      <c r="Q193" s="32"/>
      <c r="R193" s="7"/>
      <c r="S193" s="7"/>
      <c r="T193" s="7"/>
      <c r="U193" s="7"/>
    </row>
    <row r="194" spans="1:21" hidden="1">
      <c r="A194" s="16" t="s">
        <v>807</v>
      </c>
      <c r="B194" s="16" t="s">
        <v>610</v>
      </c>
      <c r="C194" s="16" t="s">
        <v>580</v>
      </c>
      <c r="D194" s="36" t="s">
        <v>863</v>
      </c>
      <c r="E194" s="116" t="s">
        <v>864</v>
      </c>
      <c r="F194" s="32"/>
      <c r="G194" s="32"/>
      <c r="H194" s="32"/>
      <c r="I194" s="33" t="s">
        <v>164</v>
      </c>
      <c r="J194" s="33">
        <v>3</v>
      </c>
      <c r="K194" s="33">
        <v>2</v>
      </c>
      <c r="L194" s="33">
        <v>2</v>
      </c>
      <c r="M194" s="33">
        <v>5</v>
      </c>
      <c r="N194" s="34" t="s">
        <v>80</v>
      </c>
      <c r="O194" s="34">
        <v>17</v>
      </c>
      <c r="P194" s="34" t="s">
        <v>87</v>
      </c>
      <c r="Q194" s="79">
        <f>O194*J194</f>
        <v>51</v>
      </c>
      <c r="R194" s="61">
        <f>Q194/12</f>
        <v>4.25</v>
      </c>
      <c r="S194" s="80">
        <v>0</v>
      </c>
      <c r="T194" s="61">
        <f>R194*2</f>
        <v>8.5</v>
      </c>
      <c r="U194" s="61">
        <f>S194+T194</f>
        <v>8.5</v>
      </c>
    </row>
    <row r="195" spans="1:21" hidden="1">
      <c r="D195" s="36"/>
      <c r="E195" s="116" t="s">
        <v>658</v>
      </c>
      <c r="F195" s="35"/>
      <c r="G195" s="35"/>
      <c r="H195" s="35"/>
      <c r="I195" s="54"/>
      <c r="J195" s="54"/>
      <c r="K195" s="54"/>
      <c r="L195" s="54"/>
      <c r="M195" s="54"/>
      <c r="N195" s="32"/>
      <c r="O195" s="32"/>
      <c r="P195" s="32"/>
      <c r="Q195" s="32"/>
      <c r="R195" s="7"/>
      <c r="S195" s="7"/>
      <c r="T195" s="7"/>
      <c r="U195" s="7"/>
    </row>
    <row r="196" spans="1:21" hidden="1">
      <c r="A196" s="16" t="s">
        <v>807</v>
      </c>
      <c r="B196" s="16" t="s">
        <v>610</v>
      </c>
      <c r="C196" s="16" t="s">
        <v>580</v>
      </c>
      <c r="D196" s="36" t="s">
        <v>865</v>
      </c>
      <c r="E196" s="116" t="s">
        <v>866</v>
      </c>
      <c r="F196" s="32"/>
      <c r="G196" s="32"/>
      <c r="H196" s="32"/>
      <c r="I196" s="33" t="s">
        <v>164</v>
      </c>
      <c r="J196" s="33">
        <v>3</v>
      </c>
      <c r="K196" s="33">
        <v>2</v>
      </c>
      <c r="L196" s="33">
        <v>2</v>
      </c>
      <c r="M196" s="33">
        <v>5</v>
      </c>
      <c r="N196" s="34" t="s">
        <v>80</v>
      </c>
      <c r="O196" s="34">
        <v>17</v>
      </c>
      <c r="P196" s="34" t="s">
        <v>87</v>
      </c>
      <c r="Q196" s="79">
        <f>O196*J196</f>
        <v>51</v>
      </c>
      <c r="R196" s="61">
        <f>Q196/12</f>
        <v>4.25</v>
      </c>
      <c r="S196" s="80">
        <v>0</v>
      </c>
      <c r="T196" s="61">
        <f>R196*2</f>
        <v>8.5</v>
      </c>
      <c r="U196" s="61">
        <f>S196+T196</f>
        <v>8.5</v>
      </c>
    </row>
    <row r="197" spans="1:21" hidden="1">
      <c r="D197" s="36"/>
      <c r="E197" s="116" t="s">
        <v>731</v>
      </c>
      <c r="F197" s="35"/>
      <c r="G197" s="35"/>
      <c r="H197" s="35"/>
      <c r="I197" s="54"/>
      <c r="J197" s="54"/>
      <c r="K197" s="54"/>
      <c r="L197" s="54"/>
      <c r="M197" s="54"/>
      <c r="N197" s="32"/>
      <c r="O197" s="32"/>
      <c r="P197" s="32"/>
      <c r="Q197" s="32"/>
      <c r="R197" s="7"/>
      <c r="S197" s="7"/>
      <c r="T197" s="7"/>
      <c r="U197" s="7"/>
    </row>
    <row r="198" spans="1:21" hidden="1">
      <c r="A198" s="16" t="s">
        <v>807</v>
      </c>
      <c r="B198" s="16" t="s">
        <v>610</v>
      </c>
      <c r="C198" s="16" t="s">
        <v>580</v>
      </c>
      <c r="D198" s="36" t="s">
        <v>823</v>
      </c>
      <c r="E198" s="116" t="s">
        <v>617</v>
      </c>
      <c r="F198" s="32"/>
      <c r="G198" s="32"/>
      <c r="H198" s="32"/>
      <c r="I198" s="33" t="s">
        <v>294</v>
      </c>
      <c r="J198" s="33">
        <v>1</v>
      </c>
      <c r="K198" s="33">
        <v>0</v>
      </c>
      <c r="L198" s="33">
        <v>2</v>
      </c>
      <c r="M198" s="33">
        <v>1</v>
      </c>
      <c r="N198" s="34" t="s">
        <v>80</v>
      </c>
      <c r="O198" s="34">
        <v>8</v>
      </c>
      <c r="P198" s="34" t="s">
        <v>87</v>
      </c>
      <c r="Q198" s="79">
        <f>O198*J198</f>
        <v>8</v>
      </c>
      <c r="R198" s="61">
        <f>Q198/12</f>
        <v>0.66666666666666663</v>
      </c>
      <c r="S198" s="80">
        <v>0</v>
      </c>
      <c r="T198" s="61">
        <f>R198*2</f>
        <v>1.3333333333333333</v>
      </c>
      <c r="U198" s="61">
        <f>S198+T198</f>
        <v>1.3333333333333333</v>
      </c>
    </row>
    <row r="199" spans="1:21" hidden="1">
      <c r="D199" s="36"/>
      <c r="E199" s="116" t="s">
        <v>658</v>
      </c>
      <c r="F199" s="35"/>
      <c r="G199" s="35"/>
      <c r="H199" s="35"/>
      <c r="I199" s="54"/>
      <c r="J199" s="54"/>
      <c r="K199" s="54"/>
      <c r="L199" s="54"/>
      <c r="M199" s="54"/>
      <c r="N199" s="32"/>
      <c r="O199" s="32"/>
      <c r="P199" s="32"/>
      <c r="Q199" s="32"/>
      <c r="R199" s="7"/>
      <c r="S199" s="7"/>
      <c r="T199" s="7"/>
      <c r="U199" s="7"/>
    </row>
    <row r="200" spans="1:21" hidden="1">
      <c r="A200" s="16" t="s">
        <v>807</v>
      </c>
      <c r="B200" s="16" t="s">
        <v>610</v>
      </c>
      <c r="C200" s="16" t="s">
        <v>580</v>
      </c>
      <c r="D200" s="36" t="s">
        <v>823</v>
      </c>
      <c r="E200" s="116" t="s">
        <v>617</v>
      </c>
      <c r="F200" s="32"/>
      <c r="G200" s="32"/>
      <c r="H200" s="32"/>
      <c r="I200" s="33" t="s">
        <v>294</v>
      </c>
      <c r="J200" s="33">
        <v>1</v>
      </c>
      <c r="K200" s="33">
        <v>0</v>
      </c>
      <c r="L200" s="33">
        <v>2</v>
      </c>
      <c r="M200" s="33">
        <v>1</v>
      </c>
      <c r="N200" s="34" t="s">
        <v>43</v>
      </c>
      <c r="O200" s="34">
        <v>1</v>
      </c>
      <c r="P200" s="34" t="s">
        <v>87</v>
      </c>
      <c r="Q200" s="79">
        <f>O200*J200</f>
        <v>1</v>
      </c>
      <c r="R200" s="61">
        <f>Q200/12</f>
        <v>8.3333333333333329E-2</v>
      </c>
      <c r="S200" s="80">
        <v>0</v>
      </c>
      <c r="T200" s="61">
        <f>R200*2</f>
        <v>0.16666666666666666</v>
      </c>
      <c r="U200" s="61">
        <f>S200+T200</f>
        <v>0.16666666666666666</v>
      </c>
    </row>
    <row r="201" spans="1:21" hidden="1">
      <c r="D201" s="36"/>
      <c r="E201" s="116" t="s">
        <v>658</v>
      </c>
      <c r="F201" s="35"/>
      <c r="G201" s="35"/>
      <c r="H201" s="35"/>
      <c r="I201" s="54"/>
      <c r="J201" s="54"/>
      <c r="K201" s="54"/>
      <c r="L201" s="54"/>
      <c r="M201" s="54"/>
      <c r="N201" s="32"/>
      <c r="O201" s="32"/>
      <c r="P201" s="32"/>
      <c r="Q201" s="32"/>
      <c r="R201" s="7"/>
      <c r="S201" s="7"/>
      <c r="T201" s="7"/>
      <c r="U201" s="7"/>
    </row>
    <row r="202" spans="1:21" hidden="1">
      <c r="A202" s="16" t="s">
        <v>807</v>
      </c>
      <c r="B202" s="16" t="s">
        <v>610</v>
      </c>
      <c r="C202" s="16" t="s">
        <v>580</v>
      </c>
      <c r="D202" s="36" t="s">
        <v>825</v>
      </c>
      <c r="E202" s="116" t="s">
        <v>639</v>
      </c>
      <c r="F202" s="32"/>
      <c r="G202" s="32"/>
      <c r="H202" s="32"/>
      <c r="I202" s="33" t="s">
        <v>294</v>
      </c>
      <c r="J202" s="33">
        <v>1</v>
      </c>
      <c r="K202" s="33">
        <v>0</v>
      </c>
      <c r="L202" s="33">
        <v>2</v>
      </c>
      <c r="M202" s="33">
        <v>1</v>
      </c>
      <c r="N202" s="34" t="s">
        <v>80</v>
      </c>
      <c r="O202" s="34">
        <v>19</v>
      </c>
      <c r="P202" s="34" t="s">
        <v>87</v>
      </c>
      <c r="Q202" s="79">
        <f>O202*J202</f>
        <v>19</v>
      </c>
      <c r="R202" s="61">
        <f>Q202/12</f>
        <v>1.5833333333333333</v>
      </c>
      <c r="S202" s="80">
        <v>0</v>
      </c>
      <c r="T202" s="61">
        <f>R202*2</f>
        <v>3.1666666666666665</v>
      </c>
      <c r="U202" s="61">
        <f>S202+T202</f>
        <v>3.1666666666666665</v>
      </c>
    </row>
    <row r="203" spans="1:21" hidden="1">
      <c r="D203" s="36"/>
      <c r="E203" s="116" t="s">
        <v>184</v>
      </c>
      <c r="F203" s="35"/>
      <c r="G203" s="35"/>
      <c r="H203" s="35"/>
      <c r="I203" s="54"/>
      <c r="J203" s="54"/>
      <c r="K203" s="54"/>
      <c r="L203" s="54"/>
      <c r="M203" s="54"/>
      <c r="N203" s="32"/>
      <c r="O203" s="32"/>
      <c r="P203" s="32"/>
      <c r="Q203" s="32"/>
      <c r="R203" s="7"/>
      <c r="S203" s="7"/>
      <c r="T203" s="7"/>
      <c r="U203" s="7"/>
    </row>
    <row r="204" spans="1:21" hidden="1">
      <c r="A204" s="16" t="s">
        <v>807</v>
      </c>
      <c r="B204" s="16" t="s">
        <v>610</v>
      </c>
      <c r="C204" s="16" t="s">
        <v>580</v>
      </c>
      <c r="D204" s="36" t="s">
        <v>826</v>
      </c>
      <c r="E204" s="116" t="s">
        <v>641</v>
      </c>
      <c r="F204" s="32"/>
      <c r="G204" s="32"/>
      <c r="H204" s="32"/>
      <c r="I204" s="33" t="s">
        <v>294</v>
      </c>
      <c r="J204" s="33">
        <v>1</v>
      </c>
      <c r="K204" s="33">
        <v>0</v>
      </c>
      <c r="L204" s="33">
        <v>2</v>
      </c>
      <c r="M204" s="33">
        <v>1</v>
      </c>
      <c r="N204" s="34" t="s">
        <v>80</v>
      </c>
      <c r="O204" s="34">
        <v>21</v>
      </c>
      <c r="P204" s="34" t="s">
        <v>87</v>
      </c>
      <c r="Q204" s="79">
        <f>O204*J204</f>
        <v>21</v>
      </c>
      <c r="R204" s="61">
        <f>Q204/12</f>
        <v>1.75</v>
      </c>
      <c r="S204" s="80">
        <v>0</v>
      </c>
      <c r="T204" s="61">
        <f>R204*2</f>
        <v>3.5</v>
      </c>
      <c r="U204" s="61">
        <f>S204+T204</f>
        <v>3.5</v>
      </c>
    </row>
    <row r="205" spans="1:21" hidden="1">
      <c r="D205" s="36"/>
      <c r="E205" s="116" t="s">
        <v>555</v>
      </c>
      <c r="F205" s="35"/>
      <c r="G205" s="35"/>
      <c r="H205" s="35"/>
      <c r="I205" s="54"/>
      <c r="J205" s="54"/>
      <c r="K205" s="54"/>
      <c r="L205" s="54"/>
      <c r="M205" s="54"/>
      <c r="N205" s="32"/>
      <c r="O205" s="32"/>
      <c r="P205" s="32"/>
      <c r="Q205" s="32"/>
      <c r="R205" s="7"/>
      <c r="S205" s="7"/>
      <c r="T205" s="7"/>
      <c r="U205" s="7"/>
    </row>
    <row r="206" spans="1:21" hidden="1">
      <c r="A206" s="16" t="s">
        <v>807</v>
      </c>
      <c r="B206" s="16" t="s">
        <v>610</v>
      </c>
      <c r="C206" s="16" t="s">
        <v>580</v>
      </c>
      <c r="D206" s="36" t="s">
        <v>827</v>
      </c>
      <c r="E206" s="116" t="s">
        <v>828</v>
      </c>
      <c r="F206" s="32"/>
      <c r="G206" s="32"/>
      <c r="H206" s="32"/>
      <c r="I206" s="33" t="s">
        <v>294</v>
      </c>
      <c r="J206" s="33">
        <v>1</v>
      </c>
      <c r="K206" s="33">
        <v>0</v>
      </c>
      <c r="L206" s="33">
        <v>2</v>
      </c>
      <c r="M206" s="33">
        <v>1</v>
      </c>
      <c r="N206" s="34" t="s">
        <v>80</v>
      </c>
      <c r="O206" s="34">
        <v>1</v>
      </c>
      <c r="P206" s="34" t="s">
        <v>87</v>
      </c>
      <c r="Q206" s="79">
        <f>O206*J206</f>
        <v>1</v>
      </c>
      <c r="R206" s="61">
        <f>Q206/12</f>
        <v>8.3333333333333329E-2</v>
      </c>
      <c r="S206" s="80">
        <v>0</v>
      </c>
      <c r="T206" s="61">
        <f>R206*2</f>
        <v>0.16666666666666666</v>
      </c>
      <c r="U206" s="61">
        <f>S206+T206</f>
        <v>0.16666666666666666</v>
      </c>
    </row>
    <row r="207" spans="1:21" hidden="1">
      <c r="D207" s="36"/>
      <c r="E207" s="116" t="s">
        <v>555</v>
      </c>
      <c r="F207" s="35"/>
      <c r="G207" s="35"/>
      <c r="H207" s="35"/>
      <c r="I207" s="54"/>
      <c r="J207" s="54"/>
      <c r="K207" s="54"/>
      <c r="L207" s="54"/>
      <c r="M207" s="54"/>
      <c r="N207" s="32"/>
      <c r="O207" s="32"/>
      <c r="P207" s="32"/>
      <c r="Q207" s="32"/>
      <c r="R207" s="7"/>
      <c r="S207" s="7"/>
      <c r="T207" s="7"/>
      <c r="U207" s="7"/>
    </row>
    <row r="208" spans="1:21" hidden="1">
      <c r="A208" s="16" t="s">
        <v>807</v>
      </c>
      <c r="B208" s="16" t="s">
        <v>610</v>
      </c>
      <c r="C208" s="16" t="s">
        <v>580</v>
      </c>
      <c r="D208" s="36" t="s">
        <v>829</v>
      </c>
      <c r="E208" s="116" t="s">
        <v>817</v>
      </c>
      <c r="F208" s="32"/>
      <c r="G208" s="32"/>
      <c r="H208" s="32"/>
      <c r="I208" s="33" t="s">
        <v>294</v>
      </c>
      <c r="J208" s="33">
        <v>1</v>
      </c>
      <c r="K208" s="33">
        <v>0</v>
      </c>
      <c r="L208" s="33">
        <v>2</v>
      </c>
      <c r="M208" s="33">
        <v>1</v>
      </c>
      <c r="N208" s="34" t="s">
        <v>80</v>
      </c>
      <c r="O208" s="34">
        <v>2</v>
      </c>
      <c r="P208" s="34" t="s">
        <v>87</v>
      </c>
      <c r="Q208" s="79">
        <f>O208*J208</f>
        <v>2</v>
      </c>
      <c r="R208" s="61">
        <f>Q208/12</f>
        <v>0.16666666666666666</v>
      </c>
      <c r="S208" s="80">
        <v>0</v>
      </c>
      <c r="T208" s="61">
        <f>R208*2</f>
        <v>0.33333333333333331</v>
      </c>
      <c r="U208" s="61">
        <f>S208+T208</f>
        <v>0.33333333333333331</v>
      </c>
    </row>
    <row r="209" spans="1:21" hidden="1">
      <c r="D209" s="36"/>
      <c r="E209" s="116" t="s">
        <v>555</v>
      </c>
      <c r="F209" s="35"/>
      <c r="G209" s="35"/>
      <c r="H209" s="35"/>
      <c r="I209" s="54"/>
      <c r="J209" s="54"/>
      <c r="K209" s="54"/>
      <c r="L209" s="54"/>
      <c r="M209" s="54"/>
      <c r="N209" s="32"/>
      <c r="O209" s="32"/>
      <c r="P209" s="32"/>
      <c r="Q209" s="32"/>
      <c r="R209" s="7"/>
      <c r="S209" s="7"/>
      <c r="T209" s="7"/>
      <c r="U209" s="7"/>
    </row>
    <row r="210" spans="1:21" hidden="1">
      <c r="A210" s="16" t="s">
        <v>807</v>
      </c>
      <c r="B210" s="16" t="s">
        <v>610</v>
      </c>
      <c r="C210" s="16" t="s">
        <v>580</v>
      </c>
      <c r="D210" s="36" t="s">
        <v>830</v>
      </c>
      <c r="E210" s="116" t="s">
        <v>812</v>
      </c>
      <c r="F210" s="32"/>
      <c r="G210" s="32"/>
      <c r="H210" s="32"/>
      <c r="I210" s="33" t="s">
        <v>622</v>
      </c>
      <c r="J210" s="33">
        <v>6</v>
      </c>
      <c r="K210" s="33">
        <v>0</v>
      </c>
      <c r="L210" s="33">
        <v>18</v>
      </c>
      <c r="M210" s="33">
        <v>0</v>
      </c>
      <c r="N210" s="34" t="s">
        <v>80</v>
      </c>
      <c r="O210" s="34">
        <v>1</v>
      </c>
      <c r="P210" s="34" t="s">
        <v>87</v>
      </c>
      <c r="Q210" s="79">
        <f>O210*J210</f>
        <v>6</v>
      </c>
      <c r="R210" s="61">
        <f>Q210/12</f>
        <v>0.5</v>
      </c>
      <c r="S210" s="80">
        <v>0</v>
      </c>
      <c r="T210" s="61">
        <f>R210*2</f>
        <v>1</v>
      </c>
      <c r="U210" s="61">
        <f>S210+T210</f>
        <v>1</v>
      </c>
    </row>
    <row r="211" spans="1:21" hidden="1">
      <c r="D211" s="36"/>
      <c r="E211" s="116" t="s">
        <v>555</v>
      </c>
      <c r="F211" s="35"/>
      <c r="G211" s="35"/>
      <c r="H211" s="35"/>
      <c r="I211" s="54"/>
      <c r="J211" s="54"/>
      <c r="K211" s="54"/>
      <c r="L211" s="54"/>
      <c r="M211" s="54"/>
      <c r="N211" s="32"/>
      <c r="O211" s="32"/>
      <c r="P211" s="32"/>
      <c r="Q211" s="32"/>
      <c r="R211" s="7"/>
      <c r="S211" s="7"/>
      <c r="T211" s="7"/>
      <c r="U211" s="7"/>
    </row>
    <row r="212" spans="1:21" hidden="1">
      <c r="A212" s="16" t="s">
        <v>807</v>
      </c>
      <c r="B212" s="16" t="s">
        <v>610</v>
      </c>
      <c r="C212" s="16" t="s">
        <v>580</v>
      </c>
      <c r="D212" s="36" t="s">
        <v>831</v>
      </c>
      <c r="E212" s="116" t="s">
        <v>832</v>
      </c>
      <c r="F212" s="32"/>
      <c r="G212" s="32"/>
      <c r="H212" s="32"/>
      <c r="I212" s="33" t="s">
        <v>622</v>
      </c>
      <c r="J212" s="33">
        <v>6</v>
      </c>
      <c r="K212" s="33">
        <v>0</v>
      </c>
      <c r="L212" s="33">
        <v>18</v>
      </c>
      <c r="M212" s="33">
        <v>0</v>
      </c>
      <c r="N212" s="34" t="s">
        <v>80</v>
      </c>
      <c r="O212" s="34">
        <v>17</v>
      </c>
      <c r="P212" s="34" t="s">
        <v>87</v>
      </c>
      <c r="Q212" s="79">
        <f>O212*J212</f>
        <v>102</v>
      </c>
      <c r="R212" s="61">
        <f>Q212/12</f>
        <v>8.5</v>
      </c>
      <c r="S212" s="80">
        <v>0</v>
      </c>
      <c r="T212" s="61">
        <f>R212*2</f>
        <v>17</v>
      </c>
      <c r="U212" s="61">
        <f>S212+T212</f>
        <v>17</v>
      </c>
    </row>
    <row r="213" spans="1:21" hidden="1">
      <c r="D213" s="36"/>
      <c r="E213" s="116" t="s">
        <v>658</v>
      </c>
      <c r="F213" s="35"/>
      <c r="G213" s="35"/>
      <c r="H213" s="35"/>
      <c r="I213" s="54"/>
      <c r="J213" s="54"/>
      <c r="K213" s="54"/>
      <c r="L213" s="54"/>
      <c r="M213" s="54"/>
      <c r="N213" s="32"/>
      <c r="O213" s="32"/>
      <c r="P213" s="32"/>
      <c r="Q213" s="32"/>
      <c r="R213" s="7"/>
      <c r="S213" s="7"/>
      <c r="T213" s="7"/>
      <c r="U213" s="7"/>
    </row>
    <row r="214" spans="1:21" hidden="1">
      <c r="A214" s="16" t="s">
        <v>807</v>
      </c>
      <c r="B214" s="16" t="s">
        <v>610</v>
      </c>
      <c r="C214" s="16" t="s">
        <v>580</v>
      </c>
      <c r="D214" s="36" t="s">
        <v>833</v>
      </c>
      <c r="E214" s="116" t="s">
        <v>834</v>
      </c>
      <c r="F214" s="32"/>
      <c r="G214" s="32"/>
      <c r="H214" s="32"/>
      <c r="I214" s="33" t="s">
        <v>622</v>
      </c>
      <c r="J214" s="33">
        <v>6</v>
      </c>
      <c r="K214" s="33">
        <v>0</v>
      </c>
      <c r="L214" s="33">
        <v>18</v>
      </c>
      <c r="M214" s="33">
        <v>0</v>
      </c>
      <c r="N214" s="34" t="s">
        <v>80</v>
      </c>
      <c r="O214" s="34">
        <v>23</v>
      </c>
      <c r="P214" s="34" t="s">
        <v>87</v>
      </c>
      <c r="Q214" s="79">
        <f>O214*J214</f>
        <v>138</v>
      </c>
      <c r="R214" s="61">
        <f>Q214/12</f>
        <v>11.5</v>
      </c>
      <c r="S214" s="80">
        <v>0</v>
      </c>
      <c r="T214" s="61">
        <f>R214*2</f>
        <v>23</v>
      </c>
      <c r="U214" s="61">
        <f>S214+T214</f>
        <v>23</v>
      </c>
    </row>
    <row r="215" spans="1:21" hidden="1">
      <c r="D215" s="36"/>
      <c r="E215" s="116" t="s">
        <v>658</v>
      </c>
      <c r="F215" s="35"/>
      <c r="G215" s="35"/>
      <c r="H215" s="35"/>
      <c r="I215" s="54"/>
      <c r="J215" s="54"/>
      <c r="K215" s="54"/>
      <c r="L215" s="54"/>
      <c r="M215" s="54"/>
      <c r="N215" s="32"/>
      <c r="O215" s="32"/>
      <c r="P215" s="32"/>
      <c r="Q215" s="32"/>
      <c r="R215" s="7"/>
      <c r="S215" s="7"/>
      <c r="T215" s="7"/>
      <c r="U215" s="7"/>
    </row>
    <row r="216" spans="1:21" hidden="1">
      <c r="A216" s="16" t="s">
        <v>807</v>
      </c>
      <c r="B216" s="16" t="s">
        <v>610</v>
      </c>
      <c r="C216" s="16" t="s">
        <v>580</v>
      </c>
      <c r="D216" s="36" t="s">
        <v>868</v>
      </c>
      <c r="E216" s="116" t="s">
        <v>869</v>
      </c>
      <c r="F216" s="32"/>
      <c r="G216" s="32"/>
      <c r="H216" s="32"/>
      <c r="I216" s="33" t="s">
        <v>622</v>
      </c>
      <c r="J216" s="33">
        <v>6</v>
      </c>
      <c r="K216" s="33">
        <v>0</v>
      </c>
      <c r="L216" s="33">
        <v>18</v>
      </c>
      <c r="M216" s="33">
        <v>0</v>
      </c>
      <c r="N216" s="34" t="s">
        <v>80</v>
      </c>
      <c r="O216" s="34">
        <v>1</v>
      </c>
      <c r="P216" s="34" t="s">
        <v>87</v>
      </c>
      <c r="Q216" s="79">
        <f>O216*J216</f>
        <v>6</v>
      </c>
      <c r="R216" s="61">
        <f>Q216/12</f>
        <v>0.5</v>
      </c>
      <c r="S216" s="80">
        <v>0</v>
      </c>
      <c r="T216" s="61">
        <f>R216*2</f>
        <v>1</v>
      </c>
      <c r="U216" s="61">
        <f>S216+T216</f>
        <v>1</v>
      </c>
    </row>
    <row r="217" spans="1:21" hidden="1">
      <c r="D217" s="36"/>
      <c r="E217" s="116" t="s">
        <v>555</v>
      </c>
      <c r="F217" s="35"/>
      <c r="G217" s="35"/>
      <c r="H217" s="35"/>
      <c r="I217" s="54"/>
      <c r="J217" s="54"/>
      <c r="K217" s="54"/>
      <c r="L217" s="54"/>
      <c r="M217" s="54"/>
      <c r="N217" s="32"/>
      <c r="O217" s="32"/>
      <c r="P217" s="32"/>
      <c r="Q217" s="32"/>
      <c r="R217" s="7"/>
      <c r="S217" s="7"/>
      <c r="T217" s="7"/>
      <c r="U217" s="7"/>
    </row>
    <row r="218" spans="1:21" hidden="1">
      <c r="A218" s="16" t="s">
        <v>807</v>
      </c>
      <c r="B218" s="16" t="s">
        <v>610</v>
      </c>
      <c r="C218" s="16" t="s">
        <v>580</v>
      </c>
      <c r="D218" s="36" t="s">
        <v>835</v>
      </c>
      <c r="E218" s="116" t="s">
        <v>820</v>
      </c>
      <c r="F218" s="32"/>
      <c r="G218" s="32"/>
      <c r="H218" s="32"/>
      <c r="I218" s="33" t="s">
        <v>283</v>
      </c>
      <c r="J218" s="33">
        <v>12</v>
      </c>
      <c r="K218" s="33">
        <v>0</v>
      </c>
      <c r="L218" s="33">
        <v>36</v>
      </c>
      <c r="M218" s="33">
        <v>0</v>
      </c>
      <c r="N218" s="34" t="s">
        <v>80</v>
      </c>
      <c r="O218" s="34">
        <v>1</v>
      </c>
      <c r="P218" s="34" t="s">
        <v>87</v>
      </c>
      <c r="Q218" s="79">
        <f>O218*J218</f>
        <v>12</v>
      </c>
      <c r="R218" s="61">
        <f>Q218/12</f>
        <v>1</v>
      </c>
      <c r="S218" s="80">
        <v>0</v>
      </c>
      <c r="T218" s="61">
        <f>R218*2</f>
        <v>2</v>
      </c>
      <c r="U218" s="61">
        <f>S218+T218</f>
        <v>2</v>
      </c>
    </row>
    <row r="219" spans="1:21" hidden="1">
      <c r="D219" s="36"/>
      <c r="E219" s="116" t="s">
        <v>555</v>
      </c>
      <c r="F219" s="35"/>
      <c r="G219" s="35"/>
      <c r="H219" s="35"/>
      <c r="I219" s="54"/>
      <c r="J219" s="54"/>
      <c r="K219" s="54"/>
      <c r="L219" s="54"/>
      <c r="M219" s="54"/>
      <c r="N219" s="32"/>
      <c r="O219" s="32"/>
      <c r="P219" s="32"/>
      <c r="Q219" s="32"/>
      <c r="R219" s="7"/>
      <c r="S219" s="7"/>
      <c r="T219" s="7"/>
      <c r="U219" s="7"/>
    </row>
    <row r="220" spans="1:21" hidden="1">
      <c r="A220" s="16" t="s">
        <v>807</v>
      </c>
      <c r="B220" s="16" t="s">
        <v>610</v>
      </c>
      <c r="C220" s="16" t="s">
        <v>580</v>
      </c>
      <c r="D220" s="36" t="s">
        <v>835</v>
      </c>
      <c r="E220" s="116" t="s">
        <v>820</v>
      </c>
      <c r="F220" s="32"/>
      <c r="G220" s="32"/>
      <c r="H220" s="32"/>
      <c r="I220" s="33" t="s">
        <v>283</v>
      </c>
      <c r="J220" s="33">
        <v>12</v>
      </c>
      <c r="K220" s="33">
        <v>0</v>
      </c>
      <c r="L220" s="33">
        <v>36</v>
      </c>
      <c r="M220" s="33">
        <v>0</v>
      </c>
      <c r="N220" s="34" t="s">
        <v>43</v>
      </c>
      <c r="O220" s="34">
        <v>26</v>
      </c>
      <c r="P220" s="34" t="s">
        <v>87</v>
      </c>
      <c r="Q220" s="79">
        <f>O220*J220</f>
        <v>312</v>
      </c>
      <c r="R220" s="61">
        <f>Q220/12</f>
        <v>26</v>
      </c>
      <c r="S220" s="80">
        <v>0</v>
      </c>
      <c r="T220" s="61">
        <f>R220*2</f>
        <v>52</v>
      </c>
      <c r="U220" s="61">
        <f>S220+T220</f>
        <v>52</v>
      </c>
    </row>
    <row r="221" spans="1:21" hidden="1">
      <c r="D221" s="36"/>
      <c r="E221" s="116" t="s">
        <v>555</v>
      </c>
      <c r="F221" s="35"/>
      <c r="G221" s="35"/>
      <c r="H221" s="35"/>
      <c r="I221" s="54"/>
      <c r="J221" s="54"/>
      <c r="K221" s="54"/>
      <c r="L221" s="54"/>
      <c r="M221" s="54"/>
      <c r="N221" s="32"/>
      <c r="O221" s="32"/>
      <c r="P221" s="32"/>
      <c r="Q221" s="32"/>
      <c r="R221" s="7"/>
      <c r="S221" s="7"/>
      <c r="T221" s="7"/>
      <c r="U221" s="7"/>
    </row>
    <row r="222" spans="1:21" hidden="1">
      <c r="A222" s="16" t="s">
        <v>807</v>
      </c>
      <c r="B222" s="16" t="s">
        <v>610</v>
      </c>
      <c r="C222" s="16" t="s">
        <v>580</v>
      </c>
      <c r="D222" s="36" t="s">
        <v>836</v>
      </c>
      <c r="E222" s="116" t="s">
        <v>837</v>
      </c>
      <c r="F222" s="32"/>
      <c r="G222" s="32"/>
      <c r="H222" s="32"/>
      <c r="I222" s="33" t="s">
        <v>283</v>
      </c>
      <c r="J222" s="33">
        <v>12</v>
      </c>
      <c r="K222" s="33">
        <v>0</v>
      </c>
      <c r="L222" s="33">
        <v>36</v>
      </c>
      <c r="M222" s="33">
        <v>0</v>
      </c>
      <c r="N222" s="34" t="s">
        <v>80</v>
      </c>
      <c r="O222" s="34">
        <v>1</v>
      </c>
      <c r="P222" s="34" t="s">
        <v>87</v>
      </c>
      <c r="Q222" s="79">
        <f>O222*J222</f>
        <v>12</v>
      </c>
      <c r="R222" s="61">
        <f>Q222/12</f>
        <v>1</v>
      </c>
      <c r="S222" s="80">
        <v>0</v>
      </c>
      <c r="T222" s="61">
        <f>R222*2</f>
        <v>2</v>
      </c>
      <c r="U222" s="61">
        <f>S222+T222</f>
        <v>2</v>
      </c>
    </row>
    <row r="223" spans="1:21" hidden="1">
      <c r="D223" s="36"/>
      <c r="E223" s="116" t="s">
        <v>555</v>
      </c>
      <c r="F223" s="35"/>
      <c r="G223" s="35"/>
      <c r="H223" s="35"/>
      <c r="I223" s="54"/>
      <c r="J223" s="54"/>
      <c r="K223" s="54"/>
      <c r="L223" s="54"/>
      <c r="M223" s="54"/>
      <c r="N223" s="32"/>
      <c r="O223" s="32"/>
      <c r="P223" s="32"/>
      <c r="Q223" s="32"/>
      <c r="R223" s="7"/>
      <c r="S223" s="7"/>
      <c r="T223" s="7"/>
      <c r="U223" s="7"/>
    </row>
    <row r="224" spans="1:21" hidden="1">
      <c r="A224" s="16" t="s">
        <v>807</v>
      </c>
      <c r="B224" s="16" t="s">
        <v>610</v>
      </c>
      <c r="C224" s="16" t="s">
        <v>580</v>
      </c>
      <c r="D224" s="36" t="s">
        <v>836</v>
      </c>
      <c r="E224" s="116" t="s">
        <v>837</v>
      </c>
      <c r="F224" s="32"/>
      <c r="G224" s="32"/>
      <c r="H224" s="32"/>
      <c r="I224" s="33" t="s">
        <v>283</v>
      </c>
      <c r="J224" s="33">
        <v>12</v>
      </c>
      <c r="K224" s="33">
        <v>0</v>
      </c>
      <c r="L224" s="33">
        <v>36</v>
      </c>
      <c r="M224" s="33">
        <v>0</v>
      </c>
      <c r="N224" s="34" t="s">
        <v>43</v>
      </c>
      <c r="O224" s="34">
        <v>2</v>
      </c>
      <c r="P224" s="34" t="s">
        <v>87</v>
      </c>
      <c r="Q224" s="79">
        <f>O224*J224</f>
        <v>24</v>
      </c>
      <c r="R224" s="61">
        <f>Q224/12</f>
        <v>2</v>
      </c>
      <c r="S224" s="80">
        <v>0</v>
      </c>
      <c r="T224" s="61">
        <f>R224*2</f>
        <v>4</v>
      </c>
      <c r="U224" s="61">
        <f>S224+T224</f>
        <v>4</v>
      </c>
    </row>
    <row r="225" spans="1:21" hidden="1">
      <c r="D225" s="36"/>
      <c r="E225" s="116" t="s">
        <v>555</v>
      </c>
      <c r="F225" s="35"/>
      <c r="G225" s="35"/>
      <c r="H225" s="35"/>
      <c r="I225" s="54"/>
      <c r="J225" s="54"/>
      <c r="K225" s="54"/>
      <c r="L225" s="54"/>
      <c r="M225" s="54"/>
      <c r="N225" s="32"/>
      <c r="O225" s="32"/>
      <c r="P225" s="32"/>
      <c r="Q225" s="32"/>
      <c r="R225" s="7"/>
      <c r="S225" s="7"/>
      <c r="T225" s="7"/>
      <c r="U225" s="7"/>
    </row>
    <row r="226" spans="1:21" hidden="1">
      <c r="A226" s="16" t="s">
        <v>807</v>
      </c>
      <c r="B226" s="16" t="s">
        <v>610</v>
      </c>
      <c r="C226" s="16" t="s">
        <v>581</v>
      </c>
      <c r="D226" s="36" t="s">
        <v>852</v>
      </c>
      <c r="E226" s="116" t="s">
        <v>853</v>
      </c>
      <c r="F226" s="32"/>
      <c r="G226" s="32"/>
      <c r="H226" s="32"/>
      <c r="I226" s="33" t="s">
        <v>164</v>
      </c>
      <c r="J226" s="33">
        <v>3</v>
      </c>
      <c r="K226" s="33">
        <v>2</v>
      </c>
      <c r="L226" s="33">
        <v>2</v>
      </c>
      <c r="M226" s="33">
        <v>5</v>
      </c>
      <c r="N226" s="34" t="s">
        <v>80</v>
      </c>
      <c r="O226" s="34">
        <v>2</v>
      </c>
      <c r="P226" s="34" t="s">
        <v>87</v>
      </c>
      <c r="Q226" s="79">
        <f>O226*J226</f>
        <v>6</v>
      </c>
      <c r="R226" s="61">
        <f>Q226/12</f>
        <v>0.5</v>
      </c>
      <c r="S226" s="80">
        <v>0</v>
      </c>
      <c r="T226" s="61">
        <f>R226*2</f>
        <v>1</v>
      </c>
      <c r="U226" s="61">
        <f>S226+T226</f>
        <v>1</v>
      </c>
    </row>
    <row r="227" spans="1:21" hidden="1">
      <c r="D227" s="36"/>
      <c r="E227" s="116" t="s">
        <v>160</v>
      </c>
      <c r="F227" s="35"/>
      <c r="G227" s="35"/>
      <c r="H227" s="35"/>
      <c r="I227" s="54"/>
      <c r="J227" s="54"/>
      <c r="K227" s="54"/>
      <c r="L227" s="54"/>
      <c r="M227" s="54"/>
      <c r="N227" s="32"/>
      <c r="O227" s="32"/>
      <c r="P227" s="32"/>
      <c r="Q227" s="32"/>
      <c r="R227" s="7"/>
      <c r="S227" s="7"/>
      <c r="T227" s="7"/>
      <c r="U227" s="7"/>
    </row>
    <row r="228" spans="1:21" hidden="1">
      <c r="D228" s="36"/>
      <c r="E228" s="116" t="s">
        <v>167</v>
      </c>
      <c r="F228" s="35"/>
      <c r="G228" s="35"/>
      <c r="H228" s="35"/>
      <c r="I228" s="54"/>
      <c r="J228" s="54"/>
      <c r="K228" s="54"/>
      <c r="L228" s="54"/>
      <c r="M228" s="54"/>
      <c r="N228" s="32"/>
      <c r="O228" s="32"/>
      <c r="P228" s="32"/>
      <c r="Q228" s="32"/>
      <c r="R228" s="7"/>
      <c r="S228" s="7"/>
      <c r="T228" s="7"/>
      <c r="U228" s="7"/>
    </row>
    <row r="229" spans="1:21" hidden="1">
      <c r="D229" s="36"/>
      <c r="E229" s="116" t="s">
        <v>374</v>
      </c>
      <c r="F229" s="35"/>
      <c r="G229" s="35"/>
      <c r="H229" s="35"/>
      <c r="I229" s="54"/>
      <c r="J229" s="54"/>
      <c r="K229" s="54"/>
      <c r="L229" s="54"/>
      <c r="M229" s="54"/>
      <c r="N229" s="32"/>
      <c r="O229" s="32"/>
      <c r="P229" s="32"/>
      <c r="Q229" s="32"/>
      <c r="R229" s="7"/>
      <c r="S229" s="7"/>
      <c r="T229" s="7"/>
      <c r="U229" s="7"/>
    </row>
    <row r="230" spans="1:21" hidden="1">
      <c r="D230" s="36"/>
      <c r="E230" s="116" t="s">
        <v>170</v>
      </c>
      <c r="F230" s="35"/>
      <c r="G230" s="35"/>
      <c r="H230" s="35"/>
      <c r="I230" s="54"/>
      <c r="J230" s="54"/>
      <c r="K230" s="54"/>
      <c r="L230" s="54"/>
      <c r="M230" s="54"/>
      <c r="N230" s="32"/>
      <c r="O230" s="32"/>
      <c r="P230" s="32"/>
      <c r="Q230" s="32"/>
      <c r="R230" s="7"/>
      <c r="S230" s="7"/>
      <c r="T230" s="7"/>
      <c r="U230" s="7"/>
    </row>
    <row r="231" spans="1:21" hidden="1">
      <c r="D231" s="36"/>
      <c r="E231" s="116" t="s">
        <v>154</v>
      </c>
      <c r="F231" s="35"/>
      <c r="G231" s="35"/>
      <c r="H231" s="35"/>
      <c r="I231" s="54"/>
      <c r="J231" s="54"/>
      <c r="K231" s="54"/>
      <c r="L231" s="54"/>
      <c r="M231" s="54"/>
      <c r="N231" s="32"/>
      <c r="O231" s="32"/>
      <c r="P231" s="32"/>
      <c r="Q231" s="32"/>
      <c r="R231" s="7"/>
      <c r="S231" s="7"/>
      <c r="T231" s="7"/>
      <c r="U231" s="7"/>
    </row>
    <row r="232" spans="1:21" hidden="1">
      <c r="A232" s="16" t="s">
        <v>807</v>
      </c>
      <c r="B232" s="16" t="s">
        <v>610</v>
      </c>
      <c r="C232" s="16" t="s">
        <v>581</v>
      </c>
      <c r="D232" s="36" t="s">
        <v>854</v>
      </c>
      <c r="E232" s="116" t="s">
        <v>855</v>
      </c>
      <c r="F232" s="32"/>
      <c r="G232" s="32"/>
      <c r="H232" s="32"/>
      <c r="I232" s="33" t="s">
        <v>164</v>
      </c>
      <c r="J232" s="33">
        <v>3</v>
      </c>
      <c r="K232" s="33">
        <v>2</v>
      </c>
      <c r="L232" s="33">
        <v>2</v>
      </c>
      <c r="M232" s="33">
        <v>5</v>
      </c>
      <c r="N232" s="34" t="s">
        <v>80</v>
      </c>
      <c r="O232" s="34">
        <v>2</v>
      </c>
      <c r="P232" s="34" t="s">
        <v>87</v>
      </c>
      <c r="Q232" s="79">
        <f>O232*J232</f>
        <v>6</v>
      </c>
      <c r="R232" s="61">
        <f>Q232/12</f>
        <v>0.5</v>
      </c>
      <c r="S232" s="80">
        <v>0</v>
      </c>
      <c r="T232" s="61">
        <f>R232*2</f>
        <v>1</v>
      </c>
      <c r="U232" s="61">
        <f>S232+T232</f>
        <v>1</v>
      </c>
    </row>
    <row r="233" spans="1:21" hidden="1">
      <c r="D233" s="36"/>
      <c r="E233" s="116" t="s">
        <v>167</v>
      </c>
      <c r="F233" s="35"/>
      <c r="G233" s="35"/>
      <c r="H233" s="35"/>
      <c r="I233" s="54"/>
      <c r="J233" s="54"/>
      <c r="K233" s="54"/>
      <c r="L233" s="54"/>
      <c r="M233" s="54"/>
      <c r="N233" s="32"/>
      <c r="O233" s="32"/>
      <c r="P233" s="32"/>
      <c r="Q233" s="32"/>
      <c r="R233" s="7"/>
      <c r="S233" s="7"/>
      <c r="T233" s="7"/>
      <c r="U233" s="7"/>
    </row>
    <row r="234" spans="1:21" hidden="1">
      <c r="A234" s="16" t="s">
        <v>807</v>
      </c>
      <c r="B234" s="16" t="s">
        <v>610</v>
      </c>
      <c r="C234" s="16" t="s">
        <v>581</v>
      </c>
      <c r="D234" s="36" t="s">
        <v>856</v>
      </c>
      <c r="E234" s="116" t="s">
        <v>857</v>
      </c>
      <c r="F234" s="32"/>
      <c r="G234" s="32"/>
      <c r="H234" s="32"/>
      <c r="I234" s="33" t="s">
        <v>164</v>
      </c>
      <c r="J234" s="33">
        <v>3</v>
      </c>
      <c r="K234" s="33">
        <v>2</v>
      </c>
      <c r="L234" s="33">
        <v>2</v>
      </c>
      <c r="M234" s="33">
        <v>5</v>
      </c>
      <c r="N234" s="34" t="s">
        <v>80</v>
      </c>
      <c r="O234" s="34">
        <v>2</v>
      </c>
      <c r="P234" s="34" t="s">
        <v>87</v>
      </c>
      <c r="Q234" s="79">
        <f>O234*J234</f>
        <v>6</v>
      </c>
      <c r="R234" s="61">
        <f>Q234/12</f>
        <v>0.5</v>
      </c>
      <c r="S234" s="80">
        <v>0</v>
      </c>
      <c r="T234" s="61">
        <f>R234*2</f>
        <v>1</v>
      </c>
      <c r="U234" s="61">
        <f>S234+T234</f>
        <v>1</v>
      </c>
    </row>
    <row r="235" spans="1:21" hidden="1">
      <c r="D235" s="36"/>
      <c r="E235" s="116" t="s">
        <v>374</v>
      </c>
      <c r="F235" s="35"/>
      <c r="G235" s="35"/>
      <c r="H235" s="35"/>
      <c r="I235" s="54"/>
      <c r="J235" s="54"/>
      <c r="K235" s="54"/>
      <c r="L235" s="54"/>
      <c r="M235" s="54"/>
      <c r="N235" s="32"/>
      <c r="O235" s="32"/>
      <c r="P235" s="32"/>
      <c r="Q235" s="32"/>
      <c r="R235" s="7"/>
      <c r="S235" s="7"/>
      <c r="T235" s="7"/>
      <c r="U235" s="7"/>
    </row>
    <row r="236" spans="1:21" hidden="1">
      <c r="D236" s="36"/>
      <c r="E236" s="116" t="s">
        <v>154</v>
      </c>
      <c r="F236" s="35"/>
      <c r="G236" s="35"/>
      <c r="H236" s="35"/>
      <c r="I236" s="54"/>
      <c r="J236" s="54"/>
      <c r="K236" s="54"/>
      <c r="L236" s="54"/>
      <c r="M236" s="54"/>
      <c r="N236" s="32"/>
      <c r="O236" s="32"/>
      <c r="P236" s="32"/>
      <c r="Q236" s="32"/>
      <c r="R236" s="7"/>
      <c r="S236" s="7"/>
      <c r="T236" s="7"/>
      <c r="U236" s="7"/>
    </row>
    <row r="237" spans="1:21" hidden="1">
      <c r="A237" s="16" t="s">
        <v>807</v>
      </c>
      <c r="B237" s="16" t="s">
        <v>610</v>
      </c>
      <c r="C237" s="16" t="s">
        <v>581</v>
      </c>
      <c r="D237" s="36" t="s">
        <v>860</v>
      </c>
      <c r="E237" s="116" t="s">
        <v>617</v>
      </c>
      <c r="F237" s="32"/>
      <c r="G237" s="32"/>
      <c r="H237" s="32"/>
      <c r="I237" s="33" t="s">
        <v>294</v>
      </c>
      <c r="J237" s="33">
        <v>1</v>
      </c>
      <c r="K237" s="33">
        <v>0</v>
      </c>
      <c r="L237" s="33">
        <v>2</v>
      </c>
      <c r="M237" s="33">
        <v>1</v>
      </c>
      <c r="N237" s="34" t="s">
        <v>80</v>
      </c>
      <c r="O237" s="34">
        <v>2</v>
      </c>
      <c r="P237" s="34" t="s">
        <v>87</v>
      </c>
      <c r="Q237" s="79">
        <f>O237*J237</f>
        <v>2</v>
      </c>
      <c r="R237" s="61">
        <f>Q237/12</f>
        <v>0.16666666666666666</v>
      </c>
      <c r="S237" s="80">
        <v>0</v>
      </c>
      <c r="T237" s="61">
        <f>R237*2</f>
        <v>0.33333333333333331</v>
      </c>
      <c r="U237" s="61">
        <f>S237+T237</f>
        <v>0.33333333333333331</v>
      </c>
    </row>
    <row r="238" spans="1:21" hidden="1">
      <c r="D238" s="36"/>
      <c r="E238" s="116" t="s">
        <v>161</v>
      </c>
      <c r="F238" s="35"/>
      <c r="G238" s="35"/>
      <c r="H238" s="35"/>
      <c r="I238" s="54"/>
      <c r="J238" s="54"/>
      <c r="K238" s="54"/>
      <c r="L238" s="54"/>
      <c r="M238" s="54"/>
      <c r="N238" s="32"/>
      <c r="O238" s="32"/>
      <c r="P238" s="32"/>
      <c r="Q238" s="32"/>
      <c r="R238" s="7"/>
      <c r="S238" s="7"/>
      <c r="T238" s="7"/>
      <c r="U238" s="7"/>
    </row>
    <row r="239" spans="1:21" hidden="1">
      <c r="D239" s="36"/>
      <c r="E239" s="116" t="s">
        <v>160</v>
      </c>
      <c r="F239" s="35"/>
      <c r="G239" s="35"/>
      <c r="H239" s="35"/>
      <c r="I239" s="54"/>
      <c r="J239" s="54"/>
      <c r="K239" s="54"/>
      <c r="L239" s="54"/>
      <c r="M239" s="54"/>
      <c r="N239" s="32"/>
      <c r="O239" s="32"/>
      <c r="P239" s="32"/>
      <c r="Q239" s="32"/>
      <c r="R239" s="7"/>
      <c r="S239" s="7"/>
      <c r="T239" s="7"/>
      <c r="U239" s="7"/>
    </row>
    <row r="240" spans="1:21" hidden="1">
      <c r="A240" s="16" t="s">
        <v>807</v>
      </c>
      <c r="B240" s="16" t="s">
        <v>610</v>
      </c>
      <c r="C240" s="16" t="s">
        <v>581</v>
      </c>
      <c r="D240" s="36" t="s">
        <v>878</v>
      </c>
      <c r="E240" s="116" t="s">
        <v>828</v>
      </c>
      <c r="F240" s="32"/>
      <c r="G240" s="32"/>
      <c r="H240" s="32"/>
      <c r="I240" s="33" t="s">
        <v>294</v>
      </c>
      <c r="J240" s="33">
        <v>1</v>
      </c>
      <c r="K240" s="33">
        <v>0</v>
      </c>
      <c r="L240" s="33">
        <v>2</v>
      </c>
      <c r="M240" s="33">
        <v>1</v>
      </c>
      <c r="N240" s="34" t="s">
        <v>80</v>
      </c>
      <c r="O240" s="34">
        <v>4</v>
      </c>
      <c r="P240" s="34" t="s">
        <v>87</v>
      </c>
      <c r="Q240" s="79">
        <f>O240*J240</f>
        <v>4</v>
      </c>
      <c r="R240" s="61">
        <f>Q240/12</f>
        <v>0.33333333333333331</v>
      </c>
      <c r="S240" s="80">
        <v>0</v>
      </c>
      <c r="T240" s="61">
        <f>R240*2</f>
        <v>0.66666666666666663</v>
      </c>
      <c r="U240" s="61">
        <f>S240+T240</f>
        <v>0.66666666666666663</v>
      </c>
    </row>
    <row r="241" spans="1:21" hidden="1">
      <c r="D241" s="36"/>
      <c r="E241" s="116" t="s">
        <v>153</v>
      </c>
      <c r="F241" s="35"/>
      <c r="G241" s="35"/>
      <c r="H241" s="35"/>
      <c r="I241" s="54"/>
      <c r="J241" s="54"/>
      <c r="K241" s="54"/>
      <c r="L241" s="54"/>
      <c r="M241" s="54"/>
      <c r="N241" s="32"/>
      <c r="O241" s="32"/>
      <c r="P241" s="32"/>
      <c r="Q241" s="32"/>
      <c r="R241" s="7"/>
      <c r="S241" s="7"/>
      <c r="T241" s="7"/>
      <c r="U241" s="7"/>
    </row>
    <row r="242" spans="1:21" hidden="1">
      <c r="D242" s="36"/>
      <c r="E242" s="116" t="s">
        <v>417</v>
      </c>
      <c r="F242" s="35"/>
      <c r="G242" s="35"/>
      <c r="H242" s="35"/>
      <c r="I242" s="54"/>
      <c r="J242" s="54"/>
      <c r="K242" s="54"/>
      <c r="L242" s="54"/>
      <c r="M242" s="54"/>
      <c r="N242" s="32"/>
      <c r="O242" s="32"/>
      <c r="P242" s="32"/>
      <c r="Q242" s="32"/>
      <c r="R242" s="7"/>
      <c r="S242" s="7"/>
      <c r="T242" s="7"/>
      <c r="U242" s="7"/>
    </row>
    <row r="243" spans="1:21" hidden="1">
      <c r="A243" s="16" t="s">
        <v>807</v>
      </c>
      <c r="B243" s="16" t="s">
        <v>610</v>
      </c>
      <c r="C243" s="16" t="s">
        <v>581</v>
      </c>
      <c r="D243" s="36" t="s">
        <v>879</v>
      </c>
      <c r="E243" s="116" t="s">
        <v>869</v>
      </c>
      <c r="F243" s="32"/>
      <c r="G243" s="32"/>
      <c r="H243" s="32"/>
      <c r="I243" s="33" t="s">
        <v>622</v>
      </c>
      <c r="J243" s="33">
        <v>6</v>
      </c>
      <c r="K243" s="33">
        <v>0</v>
      </c>
      <c r="L243" s="33">
        <v>18</v>
      </c>
      <c r="M243" s="33">
        <v>0</v>
      </c>
      <c r="N243" s="34" t="s">
        <v>80</v>
      </c>
      <c r="O243" s="34">
        <v>4</v>
      </c>
      <c r="P243" s="34" t="s">
        <v>87</v>
      </c>
      <c r="Q243" s="79">
        <f>O243*J243</f>
        <v>24</v>
      </c>
      <c r="R243" s="61">
        <f>Q243/12</f>
        <v>2</v>
      </c>
      <c r="S243" s="80">
        <v>0</v>
      </c>
      <c r="T243" s="61">
        <f>R243*2</f>
        <v>4</v>
      </c>
      <c r="U243" s="61">
        <f>S243+T243</f>
        <v>4</v>
      </c>
    </row>
    <row r="244" spans="1:21" hidden="1">
      <c r="D244" s="36"/>
      <c r="E244" s="116" t="s">
        <v>167</v>
      </c>
      <c r="F244" s="35"/>
      <c r="G244" s="35"/>
      <c r="H244" s="35"/>
      <c r="I244" s="54"/>
      <c r="J244" s="54"/>
      <c r="K244" s="54"/>
      <c r="L244" s="54"/>
      <c r="M244" s="54"/>
      <c r="N244" s="32"/>
      <c r="O244" s="32"/>
      <c r="P244" s="32"/>
      <c r="Q244" s="32"/>
      <c r="R244" s="7"/>
      <c r="S244" s="7"/>
      <c r="T244" s="7"/>
      <c r="U244" s="7"/>
    </row>
    <row r="245" spans="1:21" hidden="1">
      <c r="A245" s="16" t="s">
        <v>807</v>
      </c>
      <c r="B245" s="16" t="s">
        <v>610</v>
      </c>
      <c r="C245" s="16" t="s">
        <v>581</v>
      </c>
      <c r="D245" s="36" t="s">
        <v>819</v>
      </c>
      <c r="E245" s="116" t="s">
        <v>820</v>
      </c>
      <c r="F245" s="32"/>
      <c r="G245" s="32"/>
      <c r="H245" s="32"/>
      <c r="I245" s="33" t="s">
        <v>283</v>
      </c>
      <c r="J245" s="33">
        <v>12</v>
      </c>
      <c r="K245" s="33">
        <v>0</v>
      </c>
      <c r="L245" s="33">
        <v>36</v>
      </c>
      <c r="M245" s="33">
        <v>0</v>
      </c>
      <c r="N245" s="34" t="s">
        <v>80</v>
      </c>
      <c r="O245" s="34">
        <v>4</v>
      </c>
      <c r="P245" s="34" t="s">
        <v>87</v>
      </c>
      <c r="Q245" s="79">
        <f>O245*J245</f>
        <v>48</v>
      </c>
      <c r="R245" s="61">
        <f>Q245/12</f>
        <v>4</v>
      </c>
      <c r="S245" s="80">
        <v>0</v>
      </c>
      <c r="T245" s="61">
        <f>R245*2</f>
        <v>8</v>
      </c>
      <c r="U245" s="61">
        <f>S245+T245</f>
        <v>8</v>
      </c>
    </row>
    <row r="246" spans="1:21" hidden="1">
      <c r="D246" s="36"/>
      <c r="E246" s="116" t="s">
        <v>167</v>
      </c>
      <c r="F246" s="35"/>
      <c r="G246" s="35"/>
      <c r="H246" s="35"/>
      <c r="I246" s="54"/>
      <c r="J246" s="54"/>
      <c r="K246" s="54"/>
      <c r="L246" s="54"/>
      <c r="M246" s="54"/>
      <c r="N246" s="32"/>
      <c r="O246" s="32"/>
      <c r="P246" s="32"/>
      <c r="Q246" s="32"/>
      <c r="R246" s="7"/>
      <c r="S246" s="7"/>
      <c r="T246" s="7"/>
      <c r="U246" s="7"/>
    </row>
    <row r="247" spans="1:21" hidden="1">
      <c r="A247" s="16" t="s">
        <v>807</v>
      </c>
      <c r="B247" s="16" t="s">
        <v>610</v>
      </c>
      <c r="C247" s="16" t="s">
        <v>581</v>
      </c>
      <c r="D247" s="36" t="s">
        <v>821</v>
      </c>
      <c r="E247" s="116" t="s">
        <v>822</v>
      </c>
      <c r="F247" s="32"/>
      <c r="G247" s="32"/>
      <c r="H247" s="32"/>
      <c r="I247" s="33" t="s">
        <v>164</v>
      </c>
      <c r="J247" s="33">
        <v>3</v>
      </c>
      <c r="K247" s="33">
        <v>2</v>
      </c>
      <c r="L247" s="33">
        <v>2</v>
      </c>
      <c r="M247" s="33">
        <v>5</v>
      </c>
      <c r="N247" s="34" t="s">
        <v>80</v>
      </c>
      <c r="O247" s="34">
        <v>13</v>
      </c>
      <c r="P247" s="34" t="s">
        <v>87</v>
      </c>
      <c r="Q247" s="79">
        <f>O247*J247</f>
        <v>39</v>
      </c>
      <c r="R247" s="61">
        <f>Q247/12</f>
        <v>3.25</v>
      </c>
      <c r="S247" s="80">
        <v>0</v>
      </c>
      <c r="T247" s="61">
        <f>R247*2</f>
        <v>6.5</v>
      </c>
      <c r="U247" s="61">
        <f>S247+T247</f>
        <v>6.5</v>
      </c>
    </row>
    <row r="248" spans="1:21" hidden="1">
      <c r="D248" s="36"/>
      <c r="E248" s="116" t="s">
        <v>555</v>
      </c>
      <c r="F248" s="35"/>
      <c r="G248" s="35"/>
      <c r="H248" s="35"/>
      <c r="I248" s="54"/>
      <c r="J248" s="54"/>
      <c r="K248" s="54"/>
      <c r="L248" s="54"/>
      <c r="M248" s="54"/>
      <c r="N248" s="32"/>
      <c r="O248" s="32"/>
      <c r="P248" s="32"/>
      <c r="Q248" s="32"/>
      <c r="R248" s="7"/>
      <c r="S248" s="7"/>
      <c r="T248" s="7"/>
      <c r="U248" s="7"/>
    </row>
    <row r="249" spans="1:21" hidden="1">
      <c r="A249" s="16" t="s">
        <v>807</v>
      </c>
      <c r="B249" s="16" t="s">
        <v>610</v>
      </c>
      <c r="C249" s="16" t="s">
        <v>581</v>
      </c>
      <c r="D249" s="36" t="s">
        <v>863</v>
      </c>
      <c r="E249" s="116" t="s">
        <v>864</v>
      </c>
      <c r="F249" s="32"/>
      <c r="G249" s="32"/>
      <c r="H249" s="32"/>
      <c r="I249" s="33" t="s">
        <v>164</v>
      </c>
      <c r="J249" s="33">
        <v>3</v>
      </c>
      <c r="K249" s="33">
        <v>2</v>
      </c>
      <c r="L249" s="33">
        <v>2</v>
      </c>
      <c r="M249" s="33">
        <v>5</v>
      </c>
      <c r="N249" s="34" t="s">
        <v>80</v>
      </c>
      <c r="O249" s="34">
        <v>15</v>
      </c>
      <c r="P249" s="34" t="s">
        <v>87</v>
      </c>
      <c r="Q249" s="79">
        <f>O249*J249</f>
        <v>45</v>
      </c>
      <c r="R249" s="61">
        <f>Q249/12</f>
        <v>3.75</v>
      </c>
      <c r="S249" s="80">
        <v>0</v>
      </c>
      <c r="T249" s="61">
        <f>R249*2</f>
        <v>7.5</v>
      </c>
      <c r="U249" s="61">
        <f>S249+T249</f>
        <v>7.5</v>
      </c>
    </row>
    <row r="250" spans="1:21" hidden="1">
      <c r="D250" s="36"/>
      <c r="E250" s="116" t="s">
        <v>658</v>
      </c>
      <c r="F250" s="35"/>
      <c r="G250" s="35"/>
      <c r="H250" s="35"/>
      <c r="I250" s="54"/>
      <c r="J250" s="54"/>
      <c r="K250" s="54"/>
      <c r="L250" s="54"/>
      <c r="M250" s="54"/>
      <c r="N250" s="32"/>
      <c r="O250" s="32"/>
      <c r="P250" s="32"/>
      <c r="Q250" s="32"/>
      <c r="R250" s="7"/>
      <c r="S250" s="7"/>
      <c r="T250" s="7"/>
      <c r="U250" s="7"/>
    </row>
    <row r="251" spans="1:21" hidden="1">
      <c r="A251" s="16" t="s">
        <v>807</v>
      </c>
      <c r="B251" s="16" t="s">
        <v>610</v>
      </c>
      <c r="C251" s="16" t="s">
        <v>581</v>
      </c>
      <c r="D251" s="36" t="s">
        <v>865</v>
      </c>
      <c r="E251" s="116" t="s">
        <v>866</v>
      </c>
      <c r="F251" s="32"/>
      <c r="G251" s="32"/>
      <c r="H251" s="32"/>
      <c r="I251" s="33" t="s">
        <v>164</v>
      </c>
      <c r="J251" s="33">
        <v>3</v>
      </c>
      <c r="K251" s="33">
        <v>2</v>
      </c>
      <c r="L251" s="33">
        <v>2</v>
      </c>
      <c r="M251" s="33">
        <v>5</v>
      </c>
      <c r="N251" s="34" t="s">
        <v>80</v>
      </c>
      <c r="O251" s="34">
        <v>15</v>
      </c>
      <c r="P251" s="34" t="s">
        <v>87</v>
      </c>
      <c r="Q251" s="79">
        <f>O251*J251</f>
        <v>45</v>
      </c>
      <c r="R251" s="61">
        <f>Q251/12</f>
        <v>3.75</v>
      </c>
      <c r="S251" s="80">
        <v>0</v>
      </c>
      <c r="T251" s="61">
        <f>R251*2</f>
        <v>7.5</v>
      </c>
      <c r="U251" s="61">
        <f>S251+T251</f>
        <v>7.5</v>
      </c>
    </row>
    <row r="252" spans="1:21" hidden="1">
      <c r="D252" s="36"/>
      <c r="E252" s="116" t="s">
        <v>731</v>
      </c>
      <c r="F252" s="35"/>
      <c r="G252" s="35"/>
      <c r="H252" s="35"/>
      <c r="I252" s="54"/>
      <c r="J252" s="54"/>
      <c r="K252" s="54"/>
      <c r="L252" s="54"/>
      <c r="M252" s="54"/>
      <c r="N252" s="32"/>
      <c r="O252" s="32"/>
      <c r="P252" s="32"/>
      <c r="Q252" s="32"/>
      <c r="R252" s="7"/>
      <c r="S252" s="7"/>
      <c r="T252" s="7"/>
      <c r="U252" s="7"/>
    </row>
    <row r="253" spans="1:21" hidden="1">
      <c r="A253" s="16" t="s">
        <v>807</v>
      </c>
      <c r="B253" s="16" t="s">
        <v>610</v>
      </c>
      <c r="C253" s="16" t="s">
        <v>581</v>
      </c>
      <c r="D253" s="36" t="s">
        <v>823</v>
      </c>
      <c r="E253" s="116" t="s">
        <v>617</v>
      </c>
      <c r="F253" s="32"/>
      <c r="G253" s="32"/>
      <c r="H253" s="32"/>
      <c r="I253" s="33" t="s">
        <v>294</v>
      </c>
      <c r="J253" s="33">
        <v>1</v>
      </c>
      <c r="K253" s="33">
        <v>0</v>
      </c>
      <c r="L253" s="33">
        <v>2</v>
      </c>
      <c r="M253" s="33">
        <v>1</v>
      </c>
      <c r="N253" s="34" t="s">
        <v>80</v>
      </c>
      <c r="O253" s="34">
        <v>13</v>
      </c>
      <c r="P253" s="34" t="s">
        <v>87</v>
      </c>
      <c r="Q253" s="79">
        <f>O253*J253</f>
        <v>13</v>
      </c>
      <c r="R253" s="61">
        <f>Q253/12</f>
        <v>1.0833333333333333</v>
      </c>
      <c r="S253" s="80">
        <v>0</v>
      </c>
      <c r="T253" s="61">
        <f>R253*2</f>
        <v>2.1666666666666665</v>
      </c>
      <c r="U253" s="61">
        <f>S253+T253</f>
        <v>2.1666666666666665</v>
      </c>
    </row>
    <row r="254" spans="1:21" hidden="1">
      <c r="D254" s="36"/>
      <c r="E254" s="116" t="s">
        <v>658</v>
      </c>
      <c r="F254" s="35"/>
      <c r="G254" s="35"/>
      <c r="H254" s="35"/>
      <c r="I254" s="54"/>
      <c r="J254" s="54"/>
      <c r="K254" s="54"/>
      <c r="L254" s="54"/>
      <c r="M254" s="54"/>
      <c r="N254" s="32"/>
      <c r="O254" s="32"/>
      <c r="P254" s="32"/>
      <c r="Q254" s="32"/>
      <c r="R254" s="7"/>
      <c r="S254" s="7"/>
      <c r="T254" s="7"/>
      <c r="U254" s="7"/>
    </row>
    <row r="255" spans="1:21" hidden="1">
      <c r="A255" s="16" t="s">
        <v>807</v>
      </c>
      <c r="B255" s="16" t="s">
        <v>610</v>
      </c>
      <c r="C255" s="16" t="s">
        <v>581</v>
      </c>
      <c r="D255" s="36" t="s">
        <v>824</v>
      </c>
      <c r="E255" s="116" t="s">
        <v>619</v>
      </c>
      <c r="F255" s="32"/>
      <c r="G255" s="32"/>
      <c r="H255" s="32"/>
      <c r="I255" s="33" t="s">
        <v>294</v>
      </c>
      <c r="J255" s="33">
        <v>1</v>
      </c>
      <c r="K255" s="33">
        <v>0</v>
      </c>
      <c r="L255" s="33">
        <v>2</v>
      </c>
      <c r="M255" s="33">
        <v>1</v>
      </c>
      <c r="N255" s="34" t="s">
        <v>80</v>
      </c>
      <c r="O255" s="34">
        <v>8</v>
      </c>
      <c r="P255" s="34" t="s">
        <v>87</v>
      </c>
      <c r="Q255" s="79">
        <f>O255*J255</f>
        <v>8</v>
      </c>
      <c r="R255" s="61">
        <f>Q255/12</f>
        <v>0.66666666666666663</v>
      </c>
      <c r="S255" s="80">
        <v>0</v>
      </c>
      <c r="T255" s="61">
        <f>R255*2</f>
        <v>1.3333333333333333</v>
      </c>
      <c r="U255" s="61">
        <f>S255+T255</f>
        <v>1.3333333333333333</v>
      </c>
    </row>
    <row r="256" spans="1:21" hidden="1">
      <c r="D256" s="36"/>
      <c r="E256" s="116" t="s">
        <v>775</v>
      </c>
      <c r="F256" s="35"/>
      <c r="G256" s="35"/>
      <c r="H256" s="35"/>
      <c r="I256" s="54"/>
      <c r="J256" s="54"/>
      <c r="K256" s="54"/>
      <c r="L256" s="54"/>
      <c r="M256" s="54"/>
      <c r="N256" s="32"/>
      <c r="O256" s="32"/>
      <c r="P256" s="32"/>
      <c r="Q256" s="32"/>
      <c r="R256" s="7"/>
      <c r="S256" s="7"/>
      <c r="T256" s="7"/>
      <c r="U256" s="7"/>
    </row>
    <row r="257" spans="1:21" hidden="1">
      <c r="A257" s="16" t="s">
        <v>807</v>
      </c>
      <c r="B257" s="16" t="s">
        <v>610</v>
      </c>
      <c r="C257" s="16" t="s">
        <v>581</v>
      </c>
      <c r="D257" s="36" t="s">
        <v>826</v>
      </c>
      <c r="E257" s="116" t="s">
        <v>641</v>
      </c>
      <c r="F257" s="32"/>
      <c r="G257" s="32"/>
      <c r="H257" s="32"/>
      <c r="I257" s="33" t="s">
        <v>294</v>
      </c>
      <c r="J257" s="33">
        <v>1</v>
      </c>
      <c r="K257" s="33">
        <v>0</v>
      </c>
      <c r="L257" s="33">
        <v>2</v>
      </c>
      <c r="M257" s="33">
        <v>1</v>
      </c>
      <c r="N257" s="34" t="s">
        <v>80</v>
      </c>
      <c r="O257" s="34">
        <v>17</v>
      </c>
      <c r="P257" s="34" t="s">
        <v>87</v>
      </c>
      <c r="Q257" s="79">
        <f>O257*J257</f>
        <v>17</v>
      </c>
      <c r="R257" s="61">
        <f>Q257/12</f>
        <v>1.4166666666666667</v>
      </c>
      <c r="S257" s="80">
        <v>0</v>
      </c>
      <c r="T257" s="61">
        <f>R257*2</f>
        <v>2.8333333333333335</v>
      </c>
      <c r="U257" s="61">
        <f>S257+T257</f>
        <v>2.8333333333333335</v>
      </c>
    </row>
    <row r="258" spans="1:21" hidden="1">
      <c r="D258" s="36"/>
      <c r="E258" s="116" t="s">
        <v>867</v>
      </c>
      <c r="F258" s="35"/>
      <c r="G258" s="35"/>
      <c r="H258" s="35"/>
      <c r="I258" s="54"/>
      <c r="J258" s="54"/>
      <c r="K258" s="54"/>
      <c r="L258" s="54"/>
      <c r="M258" s="54"/>
      <c r="N258" s="32"/>
      <c r="O258" s="32"/>
      <c r="P258" s="32"/>
      <c r="Q258" s="32"/>
      <c r="R258" s="7"/>
      <c r="S258" s="7"/>
      <c r="T258" s="7"/>
      <c r="U258" s="7"/>
    </row>
    <row r="259" spans="1:21" hidden="1">
      <c r="A259" s="16" t="s">
        <v>807</v>
      </c>
      <c r="B259" s="16" t="s">
        <v>610</v>
      </c>
      <c r="C259" s="16" t="s">
        <v>581</v>
      </c>
      <c r="D259" s="36" t="s">
        <v>827</v>
      </c>
      <c r="E259" s="116" t="s">
        <v>828</v>
      </c>
      <c r="F259" s="32"/>
      <c r="G259" s="32"/>
      <c r="H259" s="32"/>
      <c r="I259" s="33" t="s">
        <v>294</v>
      </c>
      <c r="J259" s="33">
        <v>1</v>
      </c>
      <c r="K259" s="33">
        <v>0</v>
      </c>
      <c r="L259" s="33">
        <v>2</v>
      </c>
      <c r="M259" s="33">
        <v>1</v>
      </c>
      <c r="N259" s="34" t="s">
        <v>80</v>
      </c>
      <c r="O259" s="34">
        <v>22</v>
      </c>
      <c r="P259" s="34" t="s">
        <v>87</v>
      </c>
      <c r="Q259" s="79">
        <f>O259*J259</f>
        <v>22</v>
      </c>
      <c r="R259" s="61">
        <f>Q259/12</f>
        <v>1.8333333333333333</v>
      </c>
      <c r="S259" s="80">
        <v>0</v>
      </c>
      <c r="T259" s="61">
        <f>R259*2</f>
        <v>3.6666666666666665</v>
      </c>
      <c r="U259" s="61">
        <f>S259+T259</f>
        <v>3.6666666666666665</v>
      </c>
    </row>
    <row r="260" spans="1:21" hidden="1">
      <c r="D260" s="36"/>
      <c r="E260" s="116" t="s">
        <v>734</v>
      </c>
      <c r="F260" s="35"/>
      <c r="G260" s="35"/>
      <c r="H260" s="35"/>
      <c r="I260" s="54"/>
      <c r="J260" s="54"/>
      <c r="K260" s="54"/>
      <c r="L260" s="54"/>
      <c r="M260" s="54"/>
      <c r="N260" s="32"/>
      <c r="O260" s="32"/>
      <c r="P260" s="32"/>
      <c r="Q260" s="32"/>
      <c r="R260" s="7"/>
      <c r="S260" s="7"/>
      <c r="T260" s="7"/>
      <c r="U260" s="7"/>
    </row>
    <row r="261" spans="1:21" hidden="1">
      <c r="A261" s="16" t="s">
        <v>807</v>
      </c>
      <c r="B261" s="16" t="s">
        <v>610</v>
      </c>
      <c r="C261" s="16" t="s">
        <v>581</v>
      </c>
      <c r="D261" s="36" t="s">
        <v>830</v>
      </c>
      <c r="E261" s="116" t="s">
        <v>812</v>
      </c>
      <c r="F261" s="32"/>
      <c r="G261" s="32"/>
      <c r="H261" s="32"/>
      <c r="I261" s="33" t="s">
        <v>622</v>
      </c>
      <c r="J261" s="33">
        <v>6</v>
      </c>
      <c r="K261" s="33">
        <v>0</v>
      </c>
      <c r="L261" s="33">
        <v>18</v>
      </c>
      <c r="M261" s="33">
        <v>0</v>
      </c>
      <c r="N261" s="34" t="s">
        <v>80</v>
      </c>
      <c r="O261" s="34">
        <v>14</v>
      </c>
      <c r="P261" s="34" t="s">
        <v>87</v>
      </c>
      <c r="Q261" s="79">
        <f>O261*J261</f>
        <v>84</v>
      </c>
      <c r="R261" s="61">
        <f>Q261/12</f>
        <v>7</v>
      </c>
      <c r="S261" s="80">
        <v>0</v>
      </c>
      <c r="T261" s="61">
        <f>R261*2</f>
        <v>14</v>
      </c>
      <c r="U261" s="61">
        <f>S261+T261</f>
        <v>14</v>
      </c>
    </row>
    <row r="262" spans="1:21" hidden="1">
      <c r="D262" s="36"/>
      <c r="E262" s="116" t="s">
        <v>658</v>
      </c>
      <c r="F262" s="35"/>
      <c r="G262" s="35"/>
      <c r="H262" s="35"/>
      <c r="I262" s="54"/>
      <c r="J262" s="54"/>
      <c r="K262" s="54"/>
      <c r="L262" s="54"/>
      <c r="M262" s="54"/>
      <c r="N262" s="32"/>
      <c r="O262" s="32"/>
      <c r="P262" s="32"/>
      <c r="Q262" s="32"/>
      <c r="R262" s="7"/>
      <c r="S262" s="7"/>
      <c r="T262" s="7"/>
      <c r="U262" s="7"/>
    </row>
    <row r="263" spans="1:21" hidden="1">
      <c r="A263" s="16" t="s">
        <v>807</v>
      </c>
      <c r="B263" s="16" t="s">
        <v>610</v>
      </c>
      <c r="C263" s="16" t="s">
        <v>581</v>
      </c>
      <c r="D263" s="36" t="s">
        <v>833</v>
      </c>
      <c r="E263" s="116" t="s">
        <v>834</v>
      </c>
      <c r="F263" s="32"/>
      <c r="G263" s="32"/>
      <c r="H263" s="32"/>
      <c r="I263" s="33" t="s">
        <v>622</v>
      </c>
      <c r="J263" s="33">
        <v>6</v>
      </c>
      <c r="K263" s="33">
        <v>0</v>
      </c>
      <c r="L263" s="33">
        <v>18</v>
      </c>
      <c r="M263" s="33">
        <v>0</v>
      </c>
      <c r="N263" s="34" t="s">
        <v>80</v>
      </c>
      <c r="O263" s="34">
        <v>16</v>
      </c>
      <c r="P263" s="34" t="s">
        <v>87</v>
      </c>
      <c r="Q263" s="79">
        <f>O263*J263</f>
        <v>96</v>
      </c>
      <c r="R263" s="61">
        <f>Q263/12</f>
        <v>8</v>
      </c>
      <c r="S263" s="80">
        <v>0</v>
      </c>
      <c r="T263" s="61">
        <f>R263*2</f>
        <v>16</v>
      </c>
      <c r="U263" s="61">
        <f>S263+T263</f>
        <v>16</v>
      </c>
    </row>
    <row r="264" spans="1:21" hidden="1">
      <c r="D264" s="36"/>
      <c r="E264" s="116" t="s">
        <v>658</v>
      </c>
      <c r="F264" s="35"/>
      <c r="G264" s="35"/>
      <c r="H264" s="35"/>
      <c r="I264" s="54"/>
      <c r="J264" s="54"/>
      <c r="K264" s="54"/>
      <c r="L264" s="54"/>
      <c r="M264" s="54"/>
      <c r="N264" s="32"/>
      <c r="O264" s="32"/>
      <c r="P264" s="32"/>
      <c r="Q264" s="32"/>
      <c r="R264" s="7"/>
      <c r="S264" s="7"/>
      <c r="T264" s="7"/>
      <c r="U264" s="7"/>
    </row>
    <row r="265" spans="1:21" hidden="1">
      <c r="A265" s="16" t="s">
        <v>807</v>
      </c>
      <c r="B265" s="16" t="s">
        <v>610</v>
      </c>
      <c r="C265" s="16" t="s">
        <v>581</v>
      </c>
      <c r="D265" s="36" t="s">
        <v>868</v>
      </c>
      <c r="E265" s="116" t="s">
        <v>869</v>
      </c>
      <c r="F265" s="32"/>
      <c r="G265" s="32"/>
      <c r="H265" s="32"/>
      <c r="I265" s="33" t="s">
        <v>622</v>
      </c>
      <c r="J265" s="33">
        <v>6</v>
      </c>
      <c r="K265" s="33">
        <v>0</v>
      </c>
      <c r="L265" s="33">
        <v>18</v>
      </c>
      <c r="M265" s="33">
        <v>0</v>
      </c>
      <c r="N265" s="34" t="s">
        <v>80</v>
      </c>
      <c r="O265" s="34">
        <v>22</v>
      </c>
      <c r="P265" s="34" t="s">
        <v>87</v>
      </c>
      <c r="Q265" s="79">
        <f>O265*J265</f>
        <v>132</v>
      </c>
      <c r="R265" s="61">
        <f>Q265/12</f>
        <v>11</v>
      </c>
      <c r="S265" s="80">
        <v>0</v>
      </c>
      <c r="T265" s="61">
        <f>R265*2</f>
        <v>22</v>
      </c>
      <c r="U265" s="61">
        <f>S265+T265</f>
        <v>22</v>
      </c>
    </row>
    <row r="266" spans="1:21" hidden="1">
      <c r="D266" s="36"/>
      <c r="E266" s="116" t="s">
        <v>555</v>
      </c>
      <c r="F266" s="35"/>
      <c r="G266" s="35"/>
      <c r="H266" s="35"/>
      <c r="I266" s="54"/>
      <c r="J266" s="54"/>
      <c r="K266" s="54"/>
      <c r="L266" s="54"/>
      <c r="M266" s="54"/>
      <c r="N266" s="32"/>
      <c r="O266" s="32"/>
      <c r="P266" s="32"/>
      <c r="Q266" s="32"/>
      <c r="R266" s="7"/>
      <c r="S266" s="7"/>
      <c r="T266" s="7"/>
      <c r="U266" s="7"/>
    </row>
    <row r="267" spans="1:21" hidden="1">
      <c r="A267" s="16" t="s">
        <v>807</v>
      </c>
      <c r="B267" s="16" t="s">
        <v>610</v>
      </c>
      <c r="C267" s="16" t="s">
        <v>581</v>
      </c>
      <c r="D267" s="36" t="s">
        <v>835</v>
      </c>
      <c r="E267" s="116" t="s">
        <v>820</v>
      </c>
      <c r="F267" s="32"/>
      <c r="G267" s="32"/>
      <c r="H267" s="32"/>
      <c r="I267" s="33" t="s">
        <v>283</v>
      </c>
      <c r="J267" s="33">
        <v>12</v>
      </c>
      <c r="K267" s="33">
        <v>0</v>
      </c>
      <c r="L267" s="33">
        <v>36</v>
      </c>
      <c r="M267" s="33">
        <v>0</v>
      </c>
      <c r="N267" s="34" t="s">
        <v>80</v>
      </c>
      <c r="O267" s="34">
        <v>1</v>
      </c>
      <c r="P267" s="34" t="s">
        <v>87</v>
      </c>
      <c r="Q267" s="79">
        <f>O267*J267</f>
        <v>12</v>
      </c>
      <c r="R267" s="61">
        <f>Q267/12</f>
        <v>1</v>
      </c>
      <c r="S267" s="80">
        <v>0</v>
      </c>
      <c r="T267" s="61">
        <f>R267*2</f>
        <v>2</v>
      </c>
      <c r="U267" s="61">
        <f>S267+T267</f>
        <v>2</v>
      </c>
    </row>
    <row r="268" spans="1:21" hidden="1">
      <c r="D268" s="36"/>
      <c r="E268" s="116" t="s">
        <v>555</v>
      </c>
      <c r="F268" s="35"/>
      <c r="G268" s="35"/>
      <c r="H268" s="35"/>
      <c r="I268" s="54"/>
      <c r="J268" s="54"/>
      <c r="K268" s="54"/>
      <c r="L268" s="54"/>
      <c r="M268" s="54"/>
      <c r="N268" s="32"/>
      <c r="O268" s="32"/>
      <c r="P268" s="32"/>
      <c r="Q268" s="32"/>
      <c r="R268" s="7"/>
      <c r="S268" s="7"/>
      <c r="T268" s="7"/>
      <c r="U268" s="7"/>
    </row>
    <row r="269" spans="1:21" hidden="1">
      <c r="A269" s="16" t="s">
        <v>807</v>
      </c>
      <c r="B269" s="16" t="s">
        <v>610</v>
      </c>
      <c r="C269" s="16" t="s">
        <v>581</v>
      </c>
      <c r="D269" s="36" t="s">
        <v>835</v>
      </c>
      <c r="E269" s="116" t="s">
        <v>820</v>
      </c>
      <c r="F269" s="32"/>
      <c r="G269" s="32"/>
      <c r="H269" s="32"/>
      <c r="I269" s="33" t="s">
        <v>283</v>
      </c>
      <c r="J269" s="33">
        <v>12</v>
      </c>
      <c r="K269" s="33">
        <v>0</v>
      </c>
      <c r="L269" s="33">
        <v>36</v>
      </c>
      <c r="M269" s="33">
        <v>0</v>
      </c>
      <c r="N269" s="34" t="s">
        <v>43</v>
      </c>
      <c r="O269" s="34">
        <v>27</v>
      </c>
      <c r="P269" s="34" t="s">
        <v>87</v>
      </c>
      <c r="Q269" s="79">
        <f>O269*J269</f>
        <v>324</v>
      </c>
      <c r="R269" s="61">
        <f>Q269/12</f>
        <v>27</v>
      </c>
      <c r="S269" s="80">
        <v>0</v>
      </c>
      <c r="T269" s="61">
        <f>R269*2</f>
        <v>54</v>
      </c>
      <c r="U269" s="61">
        <f>S269+T269</f>
        <v>54</v>
      </c>
    </row>
    <row r="270" spans="1:21" hidden="1">
      <c r="D270" s="36"/>
      <c r="E270" s="116" t="s">
        <v>555</v>
      </c>
      <c r="F270" s="35"/>
      <c r="G270" s="35"/>
      <c r="H270" s="35"/>
      <c r="I270" s="54"/>
      <c r="J270" s="54"/>
      <c r="K270" s="54"/>
      <c r="L270" s="54"/>
      <c r="M270" s="54"/>
      <c r="N270" s="32"/>
      <c r="O270" s="32"/>
      <c r="P270" s="32"/>
      <c r="Q270" s="32"/>
      <c r="R270" s="7"/>
      <c r="S270" s="7"/>
      <c r="T270" s="7"/>
      <c r="U270" s="7"/>
    </row>
    <row r="271" spans="1:21" hidden="1">
      <c r="A271" s="16" t="s">
        <v>807</v>
      </c>
      <c r="B271" s="16" t="s">
        <v>610</v>
      </c>
      <c r="C271" s="16" t="s">
        <v>581</v>
      </c>
      <c r="D271" s="36" t="s">
        <v>836</v>
      </c>
      <c r="E271" s="116" t="s">
        <v>837</v>
      </c>
      <c r="F271" s="32"/>
      <c r="G271" s="32"/>
      <c r="H271" s="32"/>
      <c r="I271" s="33" t="s">
        <v>283</v>
      </c>
      <c r="J271" s="33">
        <v>12</v>
      </c>
      <c r="K271" s="33">
        <v>0</v>
      </c>
      <c r="L271" s="33">
        <v>36</v>
      </c>
      <c r="M271" s="33">
        <v>0</v>
      </c>
      <c r="N271" s="34" t="s">
        <v>43</v>
      </c>
      <c r="O271" s="34">
        <v>3</v>
      </c>
      <c r="P271" s="34" t="s">
        <v>87</v>
      </c>
      <c r="Q271" s="79">
        <f>O271*J271</f>
        <v>36</v>
      </c>
      <c r="R271" s="61">
        <f>Q271/12</f>
        <v>3</v>
      </c>
      <c r="S271" s="80">
        <v>0</v>
      </c>
      <c r="T271" s="61">
        <f>R271*2</f>
        <v>6</v>
      </c>
      <c r="U271" s="61">
        <f>S271+T271</f>
        <v>6</v>
      </c>
    </row>
    <row r="272" spans="1:21" hidden="1">
      <c r="D272" s="36"/>
      <c r="E272" s="116" t="s">
        <v>555</v>
      </c>
      <c r="F272" s="35"/>
      <c r="G272" s="35"/>
      <c r="H272" s="35"/>
      <c r="I272" s="54"/>
      <c r="J272" s="54"/>
      <c r="K272" s="54"/>
      <c r="L272" s="54"/>
      <c r="M272" s="54"/>
      <c r="N272" s="32"/>
      <c r="O272" s="32"/>
      <c r="P272" s="32"/>
      <c r="Q272" s="32"/>
      <c r="R272" s="7"/>
      <c r="S272" s="7"/>
      <c r="T272" s="7"/>
      <c r="U272" s="7"/>
    </row>
  </sheetData>
  <autoFilter ref="A1:U1" xr:uid="{056C9D96-A502-4806-AD97-2B2CE5F13DC5}"/>
  <mergeCells count="14">
    <mergeCell ref="G91:G95"/>
    <mergeCell ref="G65:G69"/>
    <mergeCell ref="G70:G74"/>
    <mergeCell ref="G168:G172"/>
    <mergeCell ref="G173:G177"/>
    <mergeCell ref="G114:G116"/>
    <mergeCell ref="G100:G105"/>
    <mergeCell ref="G108:G110"/>
    <mergeCell ref="G111:G113"/>
    <mergeCell ref="G2:G6"/>
    <mergeCell ref="G7:G11"/>
    <mergeCell ref="G14:G16"/>
    <mergeCell ref="G81:G85"/>
    <mergeCell ref="G86:G90"/>
  </mergeCells>
  <hyperlinks>
    <hyperlink ref="D2" r:id="rId1" display="https://reg.mju.ac.th/registrar/class_info_2.asp?backto=home&amp;option=0&amp;courseid=8899316&amp;acadyear=2567&amp;semester=1&amp;avs1007269091=189" xr:uid="{F7489E03-026F-4190-A5C4-0AFCE2201966}"/>
    <hyperlink ref="D7" r:id="rId2" display="https://reg.mju.ac.th/registrar/class_info_2.asp?backto=home&amp;option=0&amp;courseid=8899317&amp;acadyear=2567&amp;semester=1&amp;avs1007269091=190" xr:uid="{4FFC2358-7365-442F-9A9F-1A27BBDD7C7A}"/>
    <hyperlink ref="D12" r:id="rId3" display="https://reg.mju.ac.th/registrar/class_info_2.asp?backto=home&amp;option=0&amp;courseid=8899318&amp;acadyear=2567&amp;semester=1&amp;avs1007269091=191" xr:uid="{034803AD-A1E1-4646-AD29-5CAAA080AA49}"/>
    <hyperlink ref="D14" r:id="rId4" display="https://reg.mju.ac.th/registrar/class_info_2.asp?backto=home&amp;option=0&amp;courseid=8895738&amp;acadyear=2567&amp;semester=1&amp;avs1007269091=192" xr:uid="{58006684-5743-4418-909C-415E4B175B7F}"/>
    <hyperlink ref="D17" r:id="rId5" display="https://reg.mju.ac.th/registrar/class_info_2.asp?backto=home&amp;option=0&amp;courseid=8895716&amp;acadyear=2567&amp;semester=1&amp;avs1007269091=193" xr:uid="{CDCCE010-F715-403C-8357-CBA8D02CD5EB}"/>
    <hyperlink ref="D19" r:id="rId6" display="https://reg.mju.ac.th/registrar/class_info_2.asp?backto=home&amp;option=0&amp;courseid=8895723&amp;acadyear=2567&amp;semester=1&amp;avs1007269091=194" xr:uid="{C89EC1DD-577C-4140-B2DF-A89A7C4B6D55}"/>
    <hyperlink ref="D21" r:id="rId7" display="https://reg.mju.ac.th/registrar/class_info_2.asp?backto=home&amp;option=0&amp;courseid=8895720&amp;acadyear=2567&amp;semester=1&amp;avs1007269091=195" xr:uid="{CC16FAD2-92D0-4516-B7D5-AE415E201C30}"/>
    <hyperlink ref="D23" r:id="rId8" display="https://reg.mju.ac.th/registrar/class_info_2.asp?backto=home&amp;option=0&amp;courseid=8895727&amp;acadyear=2567&amp;semester=1&amp;avs1007269091=196" xr:uid="{F2F7BFF5-6806-4C11-A38D-4C882803FC78}"/>
    <hyperlink ref="D25" r:id="rId9" display="https://reg.mju.ac.th/registrar/class_info_2.asp?backto=home&amp;option=0&amp;courseid=8895942&amp;acadyear=2567&amp;semester=1&amp;avs1007269091=197" xr:uid="{6469FC75-7A03-427D-8440-068CD4066F93}"/>
    <hyperlink ref="D27" r:id="rId10" display="https://reg.mju.ac.th/registrar/class_info_2.asp?backto=home&amp;option=0&amp;courseid=8895943&amp;acadyear=2567&amp;semester=1&amp;avs1007269091=198" xr:uid="{466CEAC3-2978-429B-B2FD-76AA7188593C}"/>
    <hyperlink ref="D29" r:id="rId11" display="https://reg.mju.ac.th/registrar/class_info_2.asp?backto=home&amp;option=0&amp;courseid=8895953&amp;acadyear=2567&amp;semester=1&amp;avs1007269091=199" xr:uid="{34E953B4-BEAB-4A14-86B8-4702205DF80D}"/>
    <hyperlink ref="D31" r:id="rId12" display="https://reg.mju.ac.th/registrar/class_info_2.asp?backto=home&amp;option=0&amp;courseid=8895957&amp;acadyear=2567&amp;semester=1&amp;avs1007269091=200" xr:uid="{EA3FC8B4-2EB5-4B33-A677-5A9FBA3F976D}"/>
    <hyperlink ref="D33" r:id="rId13" display="https://reg.mju.ac.th/registrar/class_info_2.asp?backto=home&amp;option=0&amp;courseid=8895958&amp;acadyear=2567&amp;semester=1&amp;avs1007269091=201" xr:uid="{D46AFF5C-1187-4A09-AF3A-9A6BC9F3A6CC}"/>
    <hyperlink ref="D35" r:id="rId14" display="https://reg.mju.ac.th/registrar/class_info_2.asp?backto=home&amp;option=0&amp;courseid=8895959&amp;acadyear=2567&amp;semester=1&amp;avs1007269091=202" xr:uid="{8B398C17-3649-42B9-A58A-4997EE11B35F}"/>
    <hyperlink ref="D37" r:id="rId15" display="https://reg.mju.ac.th/registrar/class_info_2.asp?backto=home&amp;option=0&amp;courseid=8895960&amp;acadyear=2567&amp;semester=1&amp;avs1007269091=203" xr:uid="{EA075E65-85BA-4B87-BC47-CA413BB6578C}"/>
    <hyperlink ref="D39" r:id="rId16" display="https://reg.mju.ac.th/registrar/class_info_2.asp?backto=home&amp;option=0&amp;courseid=8895944&amp;acadyear=2567&amp;semester=1&amp;avs1007269091=204" xr:uid="{E4AE0C4E-D0EF-4E21-9AC6-1974E57FDB21}"/>
    <hyperlink ref="D41" r:id="rId17" display="https://reg.mju.ac.th/registrar/class_info_2.asp?backto=home&amp;option=0&amp;courseid=8895954&amp;acadyear=2567&amp;semester=1&amp;avs1007269091=205" xr:uid="{0C86D9BE-B039-4FCD-83A2-02E237408BCD}"/>
    <hyperlink ref="D43" r:id="rId18" display="https://reg.mju.ac.th/registrar/class_info_2.asp?backto=home&amp;option=0&amp;courseid=8895961&amp;acadyear=2567&amp;semester=1&amp;avs1007269091=206" xr:uid="{7D58AAE5-9D52-4C1B-AC3F-59BF4C4ACAE6}"/>
    <hyperlink ref="D45" r:id="rId19" display="https://reg.mju.ac.th/registrar/class_info_2.asp?backto=home&amp;option=0&amp;courseid=8895963&amp;acadyear=2567&amp;semester=1&amp;avs1007269091=207" xr:uid="{42E9E201-36FD-4885-9532-69B6EA7D2A46}"/>
    <hyperlink ref="D47" r:id="rId20" display="https://reg.mju.ac.th/registrar/class_info_2.asp?backto=home&amp;option=0&amp;courseid=8895963&amp;acadyear=2567&amp;semester=1&amp;avs1007269091=208" xr:uid="{29DF6675-B4A4-428D-B946-697F8F0402C9}"/>
    <hyperlink ref="D49" r:id="rId21" display="https://reg.mju.ac.th/registrar/class_info_2.asp?backto=home&amp;option=0&amp;courseid=8895964&amp;acadyear=2567&amp;semester=1&amp;avs1007269091=209" xr:uid="{F8A7D114-4BEA-4A43-A4FC-216E43EDD30E}"/>
    <hyperlink ref="D51" r:id="rId22" display="https://reg.mju.ac.th/registrar/class_info_2.asp?backto=home&amp;option=0&amp;courseid=8898533&amp;acadyear=2567&amp;semester=1&amp;avs1007269091=210" xr:uid="{2D4ACD20-B9ED-44F7-8BB4-CBD83022E58D}"/>
    <hyperlink ref="D53" r:id="rId23" display="https://reg.mju.ac.th/registrar/class_info_2.asp?backto=home&amp;option=0&amp;courseid=8897811&amp;acadyear=2567&amp;semester=1&amp;avs1007269091=211" xr:uid="{2DA27C25-4CB2-499D-BBA9-A8E672BB69C5}"/>
    <hyperlink ref="D55" r:id="rId24" display="https://reg.mju.ac.th/registrar/class_info_2.asp?backto=home&amp;option=0&amp;courseid=8898542&amp;acadyear=2567&amp;semester=1&amp;avs1007269091=212" xr:uid="{C97A90CA-0AF3-4A33-B1EF-594A45AC3664}"/>
    <hyperlink ref="D57" r:id="rId25" display="https://reg.mju.ac.th/registrar/class_info_2.asp?backto=home&amp;option=0&amp;courseid=8897812&amp;acadyear=2567&amp;semester=1&amp;avs1007269091=213" xr:uid="{5489FD90-19D7-4294-A1B2-0195049C7221}"/>
    <hyperlink ref="D59" r:id="rId26" display="https://reg.mju.ac.th/registrar/class_info_2.asp?backto=home&amp;option=0&amp;courseid=8892289&amp;acadyear=2567&amp;semester=1&amp;avs1007269091=214" xr:uid="{8715450A-7B4D-43B9-804F-BA7E4ECF3C4F}"/>
    <hyperlink ref="D61" r:id="rId27" display="https://reg.mju.ac.th/registrar/class_info_2.asp?backto=home&amp;option=0&amp;courseid=8892467&amp;acadyear=2567&amp;semester=1&amp;avs1007269091=215" xr:uid="{B51D01DD-612C-4A95-9056-97FA37597820}"/>
    <hyperlink ref="D63" r:id="rId28" display="https://reg.mju.ac.th/registrar/class_info_2.asp?backto=home&amp;option=0&amp;courseid=8895308&amp;acadyear=2567&amp;semester=1&amp;avs1007269091=216" xr:uid="{DA04DCE6-8497-41F4-AF41-EC8D4A2AC43B}"/>
    <hyperlink ref="D65" r:id="rId29" display="https://reg.mju.ac.th/registrar/class_info_2.asp?backto=home&amp;option=0&amp;courseid=8894459&amp;acadyear=2567&amp;semester=1&amp;avs1007269091=217" xr:uid="{8E42BD8E-88CD-4BBF-B642-BE7CC82044E2}"/>
    <hyperlink ref="D70" r:id="rId30" display="https://reg.mju.ac.th/registrar/class_info_2.asp?backto=home&amp;option=0&amp;courseid=8894946&amp;acadyear=2567&amp;semester=1&amp;avs1007269091=218" xr:uid="{78ABC967-A05A-4568-BC7B-1F6794B3078D}"/>
    <hyperlink ref="D75" r:id="rId31" display="https://reg.mju.ac.th/registrar/class_info_2.asp?backto=home&amp;option=0&amp;courseid=8894956&amp;acadyear=2567&amp;semester=1&amp;avs1007269091=219" xr:uid="{EAB12920-7AD5-42DA-AA1E-C28C45912F9C}"/>
    <hyperlink ref="D77" r:id="rId32" display="https://reg.mju.ac.th/registrar/class_info_2.asp?backto=home&amp;option=0&amp;courseid=8894964&amp;acadyear=2567&amp;semester=1&amp;avs1007269091=220" xr:uid="{0978549D-D105-48C4-A486-A2D96385E242}"/>
    <hyperlink ref="D79" r:id="rId33" display="https://reg.mju.ac.th/registrar/class_info_2.asp?backto=home&amp;option=0&amp;courseid=8894965&amp;acadyear=2567&amp;semester=1&amp;avs1007269091=221" xr:uid="{79E24D1B-BD2D-4819-8EF5-C1FD9CEBD293}"/>
    <hyperlink ref="D81" r:id="rId34" display="https://reg.mju.ac.th/registrar/class_info_2.asp?backto=home&amp;option=0&amp;courseid=8899316&amp;acadyear=2567&amp;semester=2&amp;avs1007269091=225" xr:uid="{8D81E48F-6D09-4E3A-BFC8-F07AF684F44C}"/>
    <hyperlink ref="D86" r:id="rId35" display="https://reg.mju.ac.th/registrar/class_info_2.asp?backto=home&amp;option=0&amp;courseid=8899317&amp;acadyear=2567&amp;semester=2&amp;avs1007269091=226" xr:uid="{3B83B4AC-78B9-499D-86D0-8EC9C586C9D1}"/>
    <hyperlink ref="D91" r:id="rId36" display="https://reg.mju.ac.th/registrar/class_info_2.asp?backto=home&amp;option=0&amp;courseid=8899456&amp;acadyear=2567&amp;semester=2&amp;avs1007269091=227" xr:uid="{01642BC0-F21F-407E-9B97-4D6C81921335}"/>
    <hyperlink ref="D96" r:id="rId37" display="https://reg.mju.ac.th/registrar/class_info_2.asp?backto=home&amp;option=0&amp;courseid=8899318&amp;acadyear=2567&amp;semester=2&amp;avs1007269091=228" xr:uid="{A3C7A814-BE16-442F-BF2D-CF38CB06CA16}"/>
    <hyperlink ref="D98" r:id="rId38" display="https://reg.mju.ac.th/registrar/class_info_2.asp?backto=home&amp;option=0&amp;courseid=8899465&amp;acadyear=2567&amp;semester=2&amp;avs1007269091=229" xr:uid="{80903E68-FB5D-4482-A197-43F4D33BE177}"/>
    <hyperlink ref="D100" r:id="rId39" display="https://reg.mju.ac.th/registrar/class_info_2.asp?backto=home&amp;option=0&amp;courseid=8895714&amp;acadyear=2567&amp;semester=2&amp;avs1007269091=230" xr:uid="{32C5FD5A-039A-411B-90F6-A4E8C305A9B0}"/>
    <hyperlink ref="D106" r:id="rId40" display="https://reg.mju.ac.th/registrar/class_info_2.asp?backto=home&amp;option=0&amp;courseid=8895717&amp;acadyear=2567&amp;semester=2&amp;avs1007269091=231" xr:uid="{EC1A1900-DBB8-43E5-8D23-0567E11BD779}"/>
    <hyperlink ref="D108" r:id="rId41" display="https://reg.mju.ac.th/registrar/class_info_2.asp?backto=home&amp;option=0&amp;courseid=8895718&amp;acadyear=2567&amp;semester=2&amp;avs1007269091=232" xr:uid="{D5FEF68E-EC10-460F-9FD5-5A04C1D83759}"/>
    <hyperlink ref="D111" r:id="rId42" display="https://reg.mju.ac.th/registrar/class_info_2.asp?backto=home&amp;option=0&amp;courseid=8895740&amp;acadyear=2567&amp;semester=2&amp;avs1007269091=233" xr:uid="{8D40F9ED-85C9-4D5B-A8A5-CBA25B075D58}"/>
    <hyperlink ref="D114" r:id="rId43" display="https://reg.mju.ac.th/registrar/class_info_2.asp?backto=home&amp;option=0&amp;courseid=8895715&amp;acadyear=2567&amp;semester=2&amp;avs1007269091=234" xr:uid="{2BE62A9F-D6FC-43CA-80CD-8A721B9815DA}"/>
    <hyperlink ref="D117" r:id="rId44" display="https://reg.mju.ac.th/registrar/class_info_2.asp?backto=home&amp;option=0&amp;courseid=8895719&amp;acadyear=2567&amp;semester=2&amp;avs1007269091=235" xr:uid="{91D9A146-A0E1-4DF1-978E-77DFB69BE48F}"/>
    <hyperlink ref="D119" r:id="rId45" display="https://reg.mju.ac.th/registrar/class_info_2.asp?backto=home&amp;option=0&amp;courseid=8895724&amp;acadyear=2567&amp;semester=2&amp;avs1007269091=236" xr:uid="{3FCC3FF1-0AFB-4584-BB6F-8F147EF31BA0}"/>
    <hyperlink ref="D121" r:id="rId46" display="https://reg.mju.ac.th/registrar/class_info_2.asp?backto=home&amp;option=0&amp;courseid=8895727&amp;acadyear=2567&amp;semester=2&amp;avs1007269091=237" xr:uid="{00FE684E-633D-4294-BB72-539ECCCE9E38}"/>
    <hyperlink ref="D123" r:id="rId47" display="https://reg.mju.ac.th/registrar/class_info_2.asp?backto=home&amp;option=0&amp;courseid=8895942&amp;acadyear=2567&amp;semester=2&amp;avs1007269091=238" xr:uid="{86C56F94-3932-405E-A486-FBA82FED36CA}"/>
    <hyperlink ref="D125" r:id="rId48" display="https://reg.mju.ac.th/registrar/class_info_2.asp?backto=home&amp;option=0&amp;courseid=8895965&amp;acadyear=2567&amp;semester=2&amp;avs1007269091=239" xr:uid="{6FCE507D-CA52-43D2-8A34-956A6719BE44}"/>
    <hyperlink ref="D127" r:id="rId49" display="https://reg.mju.ac.th/registrar/class_info_2.asp?backto=home&amp;option=0&amp;courseid=8895976&amp;acadyear=2567&amp;semester=2&amp;avs1007269091=240" xr:uid="{12456498-FD52-4B25-8EEF-E58001C50C27}"/>
    <hyperlink ref="D129" r:id="rId50" display="https://reg.mju.ac.th/registrar/class_info_2.asp?backto=home&amp;option=0&amp;courseid=8895943&amp;acadyear=2567&amp;semester=2&amp;avs1007269091=241" xr:uid="{C61A2873-E4C0-4C11-8502-74657561D0F7}"/>
    <hyperlink ref="D131" r:id="rId51" display="https://reg.mju.ac.th/registrar/class_info_2.asp?backto=home&amp;option=0&amp;courseid=8895953&amp;acadyear=2567&amp;semester=2&amp;avs1007269091=242" xr:uid="{DD93C888-E2E3-4639-81A7-CF1E8BC5B48A}"/>
    <hyperlink ref="D133" r:id="rId52" display="https://reg.mju.ac.th/registrar/class_info_2.asp?backto=home&amp;option=0&amp;courseid=8895957&amp;acadyear=2567&amp;semester=2&amp;avs1007269091=243" xr:uid="{5A864E49-F1C2-4B45-8E5F-DD1FD349BF5A}"/>
    <hyperlink ref="D135" r:id="rId53" display="https://reg.mju.ac.th/registrar/class_info_2.asp?backto=home&amp;option=0&amp;courseid=8895958&amp;acadyear=2567&amp;semester=2&amp;avs1007269091=244" xr:uid="{638AD685-CFEB-47C6-BABA-70C8405E4D2B}"/>
    <hyperlink ref="D137" r:id="rId54" display="https://reg.mju.ac.th/registrar/class_info_2.asp?backto=home&amp;option=0&amp;courseid=8895959&amp;acadyear=2567&amp;semester=2&amp;avs1007269091=245" xr:uid="{8B104EAA-E20F-499A-A46C-8585A93AE0DA}"/>
    <hyperlink ref="D139" r:id="rId55" display="https://reg.mju.ac.th/registrar/class_info_2.asp?backto=home&amp;option=0&amp;courseid=8895960&amp;acadyear=2567&amp;semester=2&amp;avs1007269091=246" xr:uid="{E6E0D0D0-F391-4889-8E84-5DDB8F406898}"/>
    <hyperlink ref="D141" r:id="rId56" display="https://reg.mju.ac.th/registrar/class_info_2.asp?backto=home&amp;option=0&amp;courseid=8895944&amp;acadyear=2567&amp;semester=2&amp;avs1007269091=247" xr:uid="{12D0BD85-C681-4D29-8D3A-B0159CFA1315}"/>
    <hyperlink ref="D143" r:id="rId57" display="https://reg.mju.ac.th/registrar/class_info_2.asp?backto=home&amp;option=0&amp;courseid=8895954&amp;acadyear=2567&amp;semester=2&amp;avs1007269091=248" xr:uid="{19A5C9B5-5F0D-4BED-866E-951E779C1978}"/>
    <hyperlink ref="D145" r:id="rId58" display="https://reg.mju.ac.th/registrar/class_info_2.asp?backto=home&amp;option=0&amp;courseid=8895961&amp;acadyear=2567&amp;semester=2&amp;avs1007269091=249" xr:uid="{530C2A66-6712-4EB9-9205-092E9672E209}"/>
    <hyperlink ref="D147" r:id="rId59" display="https://reg.mju.ac.th/registrar/class_info_2.asp?backto=home&amp;option=0&amp;courseid=8895962&amp;acadyear=2567&amp;semester=2&amp;avs1007269091=250" xr:uid="{278E65E3-BCB0-4F8D-92CF-00B5A615B3E1}"/>
    <hyperlink ref="D149" r:id="rId60" display="https://reg.mju.ac.th/registrar/class_info_2.asp?backto=home&amp;option=0&amp;courseid=8895963&amp;acadyear=2567&amp;semester=2&amp;avs1007269091=251" xr:uid="{1DC06901-3A38-491B-A462-18E3B3AE9626}"/>
    <hyperlink ref="D151" r:id="rId61" display="https://reg.mju.ac.th/registrar/class_info_2.asp?backto=home&amp;option=0&amp;courseid=8895964&amp;acadyear=2567&amp;semester=2&amp;avs1007269091=252" xr:uid="{A5BD51BB-71E4-4169-9EE8-EA534C95FB3F}"/>
    <hyperlink ref="D153" r:id="rId62" display="https://reg.mju.ac.th/registrar/class_info_2.asp?backto=home&amp;option=0&amp;courseid=8895964&amp;acadyear=2567&amp;semester=2&amp;avs1007269091=253" xr:uid="{D037F6D6-C1BE-4F30-A187-924C0A69F99B}"/>
    <hyperlink ref="D155" r:id="rId63" display="https://reg.mju.ac.th/registrar/class_info_2.asp?backto=home&amp;option=0&amp;courseid=8898533&amp;acadyear=2567&amp;semester=2&amp;avs1007269091=254" xr:uid="{210BEB46-F4FF-45F7-A650-C5D34BE11E50}"/>
    <hyperlink ref="D157" r:id="rId64" display="https://reg.mju.ac.th/registrar/class_info_2.asp?backto=home&amp;option=0&amp;courseid=8897811&amp;acadyear=2567&amp;semester=2&amp;avs1007269091=255" xr:uid="{D175C6D8-CD48-4194-A0E5-8A1DCC0EA6AA}"/>
    <hyperlink ref="D159" r:id="rId65" display="https://reg.mju.ac.th/registrar/class_info_2.asp?backto=home&amp;option=0&amp;courseid=8898535&amp;acadyear=2567&amp;semester=2&amp;avs1007269091=256" xr:uid="{60D02122-C1E6-493D-8397-3FAEE2839C3E}"/>
    <hyperlink ref="D161" r:id="rId66" display="https://reg.mju.ac.th/registrar/class_info_2.asp?backto=home&amp;option=0&amp;courseid=8898404&amp;acadyear=2567&amp;semester=2&amp;avs1007269091=257" xr:uid="{0BB5C0AD-6DE4-4DED-BD3D-C05B7A231956}"/>
    <hyperlink ref="D163" r:id="rId67" display="https://reg.mju.ac.th/registrar/class_info_2.asp?backto=home&amp;option=0&amp;courseid=8898543&amp;acadyear=2567&amp;semester=2&amp;avs1007269091=258" xr:uid="{3E524960-C767-410B-94CB-7758AD4BDFA9}"/>
    <hyperlink ref="D164" r:id="rId68" display="https://reg.mju.ac.th/registrar/class_info_2.asp?backto=home&amp;option=0&amp;courseid=8892467&amp;acadyear=2567&amp;semester=2&amp;avs1007269091=259" xr:uid="{DA2F7C4A-F6DD-4986-8D9A-E722FACF3730}"/>
    <hyperlink ref="D166" r:id="rId69" display="https://reg.mju.ac.th/registrar/class_info_2.asp?backto=home&amp;option=0&amp;courseid=8895308&amp;acadyear=2567&amp;semester=2&amp;avs1007269091=260" xr:uid="{7F15F402-6046-4750-A733-E9300D5AFFB1}"/>
    <hyperlink ref="D168" r:id="rId70" display="https://reg.mju.ac.th/registrar/class_info_2.asp?backto=home&amp;option=0&amp;courseid=8894947&amp;acadyear=2567&amp;semester=2&amp;avs1007269091=261" xr:uid="{681AA207-4A9F-4EF8-A40F-EA0565F685FC}"/>
    <hyperlink ref="D173" r:id="rId71" display="https://reg.mju.ac.th/registrar/class_info_2.asp?backto=home&amp;option=0&amp;courseid=8894950&amp;acadyear=2567&amp;semester=2&amp;avs1007269091=262" xr:uid="{AF471D33-CE1A-404C-824A-AC4DEF9FBCF6}"/>
    <hyperlink ref="D178" r:id="rId72" display="https://reg.mju.ac.th/registrar/class_info_2.asp?backto=home&amp;option=0&amp;courseid=8894962&amp;acadyear=2567&amp;semester=2&amp;avs1007269091=263" xr:uid="{CF59FF1B-C4FD-4B27-BFA3-D9C795EE880A}"/>
    <hyperlink ref="D180" r:id="rId73" display="https://reg.mju.ac.th/registrar/class_info_2.asp?backto=home&amp;option=0&amp;courseid=8894964&amp;acadyear=2567&amp;semester=2&amp;avs1007269091=264" xr:uid="{F416A896-EA8C-4AA5-A880-C63F3F3549DE}"/>
    <hyperlink ref="D182" r:id="rId74" display="https://reg.mju.ac.th/registrar/class_info_2.asp?backto=home&amp;option=0&amp;courseid=8894965&amp;acadyear=2567&amp;semester=2&amp;avs1007269091=265" xr:uid="{F140CE3F-6EF1-4110-AD5A-B9BCA54C3812}"/>
    <hyperlink ref="D184" r:id="rId75" display="https://reg.mju.ac.th/registrar/class_info_2.asp?backto=home&amp;option=0&amp;courseid=8895721&amp;acadyear=2567&amp;semester=1&amp;avs1007269091=269" xr:uid="{2458BFB0-BFCF-487F-8040-8D29EA62B15C}"/>
    <hyperlink ref="D186" r:id="rId76" display="https://reg.mju.ac.th/registrar/class_info_2.asp?backto=home&amp;option=0&amp;courseid=8895725&amp;acadyear=2567&amp;semester=1&amp;avs1007269091=270" xr:uid="{7551FCD2-405F-431F-B92A-CEC6069B0AC0}"/>
    <hyperlink ref="D188" r:id="rId77" display="https://reg.mju.ac.th/registrar/class_info_2.asp?backto=home&amp;option=0&amp;courseid=8895727&amp;acadyear=2567&amp;semester=1&amp;avs1007269091=271" xr:uid="{0214EA69-C8AB-403F-AF3E-BE7427E8E246}"/>
    <hyperlink ref="D190" r:id="rId78" display="https://reg.mju.ac.th/registrar/class_info_2.asp?backto=home&amp;option=0&amp;courseid=8895942&amp;acadyear=2567&amp;semester=1&amp;avs1007269091=272" xr:uid="{9092D096-5385-4F21-BBA0-8E1CFA4ABFC2}"/>
    <hyperlink ref="D192" r:id="rId79" display="https://reg.mju.ac.th/registrar/class_info_2.asp?backto=home&amp;option=0&amp;courseid=8895942&amp;acadyear=2567&amp;semester=1&amp;avs1007269091=273" xr:uid="{B94D2C38-B084-4767-AE8C-205A1EBFD2CB}"/>
    <hyperlink ref="D194" r:id="rId80" display="https://reg.mju.ac.th/registrar/class_info_2.asp?backto=home&amp;option=0&amp;courseid=8895965&amp;acadyear=2567&amp;semester=1&amp;avs1007269091=274" xr:uid="{A99D85C4-DBA6-4A3C-BD8B-49126089B1AC}"/>
    <hyperlink ref="D196" r:id="rId81" display="https://reg.mju.ac.th/registrar/class_info_2.asp?backto=home&amp;option=0&amp;courseid=8895976&amp;acadyear=2567&amp;semester=1&amp;avs1007269091=275" xr:uid="{A394193F-01A5-4931-B4A2-385AAAAA6AA6}"/>
    <hyperlink ref="D198" r:id="rId82" display="https://reg.mju.ac.th/registrar/class_info_2.asp?backto=home&amp;option=0&amp;courseid=8895943&amp;acadyear=2567&amp;semester=1&amp;avs1007269091=276" xr:uid="{08E0CAE3-169D-44FE-8345-B23AB6328F0C}"/>
    <hyperlink ref="D200" r:id="rId83" display="https://reg.mju.ac.th/registrar/class_info_2.asp?backto=home&amp;option=0&amp;courseid=8895943&amp;acadyear=2567&amp;semester=1&amp;avs1007269091=277" xr:uid="{DF72432A-9385-4B7D-B905-8D3B3EDEF77A}"/>
    <hyperlink ref="D202" r:id="rId84" display="https://reg.mju.ac.th/registrar/class_info_2.asp?backto=home&amp;option=0&amp;courseid=8895957&amp;acadyear=2567&amp;semester=1&amp;avs1007269091=278" xr:uid="{3F1CB428-BF52-43F2-AFF7-9F1FE2EE504E}"/>
    <hyperlink ref="D204" r:id="rId85" display="https://reg.mju.ac.th/registrar/class_info_2.asp?backto=home&amp;option=0&amp;courseid=8895958&amp;acadyear=2567&amp;semester=1&amp;avs1007269091=279" xr:uid="{FE2445A9-2AA9-44FE-942A-602857F708E1}"/>
    <hyperlink ref="D206" r:id="rId86" display="https://reg.mju.ac.th/registrar/class_info_2.asp?backto=home&amp;option=0&amp;courseid=8895959&amp;acadyear=2567&amp;semester=1&amp;avs1007269091=280" xr:uid="{F49007D7-D0C9-4F5B-9C4A-419EDD7EC5EE}"/>
    <hyperlink ref="D208" r:id="rId87" display="https://reg.mju.ac.th/registrar/class_info_2.asp?backto=home&amp;option=0&amp;courseid=8895960&amp;acadyear=2567&amp;semester=1&amp;avs1007269091=281" xr:uid="{D318024C-A6E3-4C38-8EF8-2DF22F74ABB6}"/>
    <hyperlink ref="D210" r:id="rId88" display="https://reg.mju.ac.th/registrar/class_info_2.asp?backto=home&amp;option=0&amp;courseid=8895944&amp;acadyear=2567&amp;semester=1&amp;avs1007269091=282" xr:uid="{99420CB2-991A-4CA6-8F4E-00095BBD401B}"/>
    <hyperlink ref="D212" r:id="rId89" display="https://reg.mju.ac.th/registrar/class_info_2.asp?backto=home&amp;option=0&amp;courseid=8895954&amp;acadyear=2567&amp;semester=1&amp;avs1007269091=283" xr:uid="{57B9631B-552B-4AF4-8750-29891FDD4E2E}"/>
    <hyperlink ref="D214" r:id="rId90" display="https://reg.mju.ac.th/registrar/class_info_2.asp?backto=home&amp;option=0&amp;courseid=8895961&amp;acadyear=2567&amp;semester=1&amp;avs1007269091=284" xr:uid="{E9728441-6BE1-4C25-BC4E-CC2DA0C170F5}"/>
    <hyperlink ref="D216" r:id="rId91" display="https://reg.mju.ac.th/registrar/class_info_2.asp?backto=home&amp;option=0&amp;courseid=8895962&amp;acadyear=2567&amp;semester=1&amp;avs1007269091=285" xr:uid="{64204112-90E7-4D06-A7C0-75144836676A}"/>
    <hyperlink ref="D218" r:id="rId92" display="https://reg.mju.ac.th/registrar/class_info_2.asp?backto=home&amp;option=0&amp;courseid=8895963&amp;acadyear=2567&amp;semester=1&amp;avs1007269091=286" xr:uid="{220E8638-CF61-4E00-A755-A2AC242EC73D}"/>
    <hyperlink ref="D220" r:id="rId93" display="https://reg.mju.ac.th/registrar/class_info_2.asp?backto=home&amp;option=0&amp;courseid=8895963&amp;acadyear=2567&amp;semester=1&amp;avs1007269091=287" xr:uid="{17629CD8-1835-43D9-A9CB-4E3FE4B2EFF2}"/>
    <hyperlink ref="D222" r:id="rId94" display="https://reg.mju.ac.th/registrar/class_info_2.asp?backto=home&amp;option=0&amp;courseid=8895964&amp;acadyear=2567&amp;semester=1&amp;avs1007269091=288" xr:uid="{80965606-08A7-438F-9149-1A6784C0CD38}"/>
    <hyperlink ref="D224" r:id="rId95" display="https://reg.mju.ac.th/registrar/class_info_2.asp?backto=home&amp;option=0&amp;courseid=8895964&amp;acadyear=2567&amp;semester=1&amp;avs1007269091=289" xr:uid="{510A3E55-EA99-4362-94DB-FBED51D32278}"/>
    <hyperlink ref="D226" r:id="rId96" display="https://reg.mju.ac.th/registrar/class_info_2.asp?backto=home&amp;option=0&amp;courseid=8895714&amp;acadyear=2567&amp;semester=2&amp;avs1007269091=293" xr:uid="{16A2C400-114A-48BA-8EF1-C4E84D6552E8}"/>
    <hyperlink ref="D232" r:id="rId97" display="https://reg.mju.ac.th/registrar/class_info_2.asp?backto=home&amp;option=0&amp;courseid=8895717&amp;acadyear=2567&amp;semester=2&amp;avs1007269091=294" xr:uid="{DFC251DA-370E-44CD-847C-99C1E7117371}"/>
    <hyperlink ref="D234" r:id="rId98" display="https://reg.mju.ac.th/registrar/class_info_2.asp?backto=home&amp;option=0&amp;courseid=8895718&amp;acadyear=2567&amp;semester=2&amp;avs1007269091=295" xr:uid="{340EECDE-27FC-467C-82B5-FCBC5E4D20E7}"/>
    <hyperlink ref="D237" r:id="rId99" display="https://reg.mju.ac.th/registrar/class_info_2.asp?backto=home&amp;option=0&amp;courseid=8895715&amp;acadyear=2567&amp;semester=2&amp;avs1007269091=296" xr:uid="{2CA70CC5-6312-4D40-8D15-4A515F83BAC9}"/>
    <hyperlink ref="D240" r:id="rId100" display="https://reg.mju.ac.th/registrar/class_info_2.asp?backto=home&amp;option=0&amp;courseid=8895722&amp;acadyear=2567&amp;semester=2&amp;avs1007269091=297" xr:uid="{8887A075-6806-4C02-9552-2716EBD9B871}"/>
    <hyperlink ref="D243" r:id="rId101" display="https://reg.mju.ac.th/registrar/class_info_2.asp?backto=home&amp;option=0&amp;courseid=8895726&amp;acadyear=2567&amp;semester=2&amp;avs1007269091=298" xr:uid="{220F7DCD-D798-4BC7-B8D7-434AB92EDDE4}"/>
    <hyperlink ref="D245" r:id="rId102" display="https://reg.mju.ac.th/registrar/class_info_2.asp?backto=home&amp;option=0&amp;courseid=8895727&amp;acadyear=2567&amp;semester=2&amp;avs1007269091=299" xr:uid="{6C20FF8D-C4DF-4ECD-882D-19FBB4E0E351}"/>
    <hyperlink ref="D247" r:id="rId103" display="https://reg.mju.ac.th/registrar/class_info_2.asp?backto=home&amp;option=0&amp;courseid=8895942&amp;acadyear=2567&amp;semester=2&amp;avs1007269091=300" xr:uid="{BBFD6F5F-3016-4C00-9704-7C8B112D59BF}"/>
    <hyperlink ref="D249" r:id="rId104" display="https://reg.mju.ac.th/registrar/class_info_2.asp?backto=home&amp;option=0&amp;courseid=8895965&amp;acadyear=2567&amp;semester=2&amp;avs1007269091=301" xr:uid="{C9FBEF6D-6899-484F-BD3B-9E138B5C346A}"/>
    <hyperlink ref="D251" r:id="rId105" display="https://reg.mju.ac.th/registrar/class_info_2.asp?backto=home&amp;option=0&amp;courseid=8895976&amp;acadyear=2567&amp;semester=2&amp;avs1007269091=302" xr:uid="{9ACD0945-BE0E-4247-9E8B-6614ECEC8D94}"/>
    <hyperlink ref="D253" r:id="rId106" display="https://reg.mju.ac.th/registrar/class_info_2.asp?backto=home&amp;option=0&amp;courseid=8895943&amp;acadyear=2567&amp;semester=2&amp;avs1007269091=303" xr:uid="{97F4EA71-181B-4AF8-A79D-D4A8A157C341}"/>
    <hyperlink ref="D255" r:id="rId107" display="https://reg.mju.ac.th/registrar/class_info_2.asp?backto=home&amp;option=0&amp;courseid=8895953&amp;acadyear=2567&amp;semester=2&amp;avs1007269091=304" xr:uid="{E6127E62-6931-41C9-9726-E55E09E7FF70}"/>
    <hyperlink ref="D257" r:id="rId108" display="https://reg.mju.ac.th/registrar/class_info_2.asp?backto=home&amp;option=0&amp;courseid=8895958&amp;acadyear=2567&amp;semester=2&amp;avs1007269091=305" xr:uid="{8B2AA07E-9C56-4787-A825-CF0E74413EE6}"/>
    <hyperlink ref="D259" r:id="rId109" display="https://reg.mju.ac.th/registrar/class_info_2.asp?backto=home&amp;option=0&amp;courseid=8895959&amp;acadyear=2567&amp;semester=2&amp;avs1007269091=306" xr:uid="{E9185D8F-32F4-40AE-A167-0ADAFBB2696C}"/>
    <hyperlink ref="D261" r:id="rId110" display="https://reg.mju.ac.th/registrar/class_info_2.asp?backto=home&amp;option=0&amp;courseid=8895944&amp;acadyear=2567&amp;semester=2&amp;avs1007269091=307" xr:uid="{FF80AE08-E2BA-4505-B2D9-CC6F4C2547E6}"/>
    <hyperlink ref="D263" r:id="rId111" display="https://reg.mju.ac.th/registrar/class_info_2.asp?backto=home&amp;option=0&amp;courseid=8895961&amp;acadyear=2567&amp;semester=2&amp;avs1007269091=308" xr:uid="{C8F7C99F-D128-4C71-9344-40491B5B9720}"/>
    <hyperlink ref="D265" r:id="rId112" display="https://reg.mju.ac.th/registrar/class_info_2.asp?backto=home&amp;option=0&amp;courseid=8895962&amp;acadyear=2567&amp;semester=2&amp;avs1007269091=309" xr:uid="{73FAE24D-0269-4DB5-AE6E-67B5CEB181B4}"/>
    <hyperlink ref="D267" r:id="rId113" display="https://reg.mju.ac.th/registrar/class_info_2.asp?backto=home&amp;option=0&amp;courseid=8895963&amp;acadyear=2567&amp;semester=2&amp;avs1007269091=310" xr:uid="{DC7F87F9-AE44-492E-91D0-0668F5808C91}"/>
    <hyperlink ref="D269" r:id="rId114" display="https://reg.mju.ac.th/registrar/class_info_2.asp?backto=home&amp;option=0&amp;courseid=8895963&amp;acadyear=2567&amp;semester=2&amp;avs1007269091=311" xr:uid="{45FD0B5B-7397-4809-8564-07C49F2FCA77}"/>
    <hyperlink ref="D271" r:id="rId115" display="https://reg.mju.ac.th/registrar/class_info_2.asp?backto=home&amp;option=0&amp;courseid=8895964&amp;acadyear=2567&amp;semester=2&amp;avs1007269091=312" xr:uid="{69D262E6-108A-4944-916C-659A73A86FCD}"/>
  </hyperlinks>
  <pageMargins left="0.23622047244094491" right="0.23622047244094491" top="0.15748031496062992" bottom="0.15748031496062992" header="0.31496062992125984" footer="0.31496062992125984"/>
  <pageSetup paperSize="9" scale="66" fitToHeight="0" orientation="portrait" horizontalDpi="300" verticalDpi="300" r:id="rId11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ACEF-5F4A-4E00-88AE-0FB9FAB262A5}">
  <dimension ref="A2:I32"/>
  <sheetViews>
    <sheetView showGridLines="0" topLeftCell="A4" workbookViewId="0">
      <selection activeCell="B8" sqref="B8:E8"/>
      <pivotSelection pane="bottomRight" showHeader="1" extendable="1" axis="axisRow" dimension="1" start="4" max="11" activeRow="7" activeCol="1" previousRow="7" previousCol="1" click="1" r:id="rId1">
        <pivotArea dataOnly="0" outline="0" fieldPosition="0">
          <references count="1">
            <reference field="3" count="1">
              <x v="6"/>
            </reference>
          </references>
        </pivotArea>
      </pivotSelection>
    </sheetView>
  </sheetViews>
  <sheetFormatPr defaultColWidth="8.75" defaultRowHeight="21"/>
  <cols>
    <col min="1" max="1" width="33.4140625" style="7" bestFit="1" customWidth="1"/>
    <col min="2" max="2" width="17.5" style="7" bestFit="1" customWidth="1"/>
    <col min="3" max="4" width="7.33203125" style="7" bestFit="1" customWidth="1"/>
    <col min="5" max="5" width="7.4140625" style="7" bestFit="1" customWidth="1"/>
    <col min="6" max="6" width="8.25" style="81" bestFit="1" customWidth="1"/>
    <col min="7" max="8" width="8.75" style="81"/>
    <col min="9" max="16384" width="8.75" style="7"/>
  </cols>
  <sheetData>
    <row r="2" spans="1:8">
      <c r="A2" s="125" t="s">
        <v>605</v>
      </c>
      <c r="C2" s="125" t="s">
        <v>576</v>
      </c>
    </row>
    <row r="3" spans="1:8">
      <c r="A3" s="125" t="s">
        <v>597</v>
      </c>
      <c r="B3" s="125" t="s">
        <v>2</v>
      </c>
      <c r="C3" s="7" t="s">
        <v>580</v>
      </c>
      <c r="D3" s="7" t="s">
        <v>581</v>
      </c>
      <c r="E3" s="7" t="s">
        <v>606</v>
      </c>
    </row>
    <row r="4" spans="1:8">
      <c r="A4" s="7" t="s">
        <v>600</v>
      </c>
      <c r="B4" s="7" t="s">
        <v>583</v>
      </c>
      <c r="C4" s="126">
        <v>157.77777777777777</v>
      </c>
      <c r="D4" s="126">
        <v>222.7222222222222</v>
      </c>
      <c r="E4" s="126">
        <v>380.5</v>
      </c>
    </row>
    <row r="5" spans="1:8">
      <c r="B5" s="7" t="s">
        <v>594</v>
      </c>
      <c r="C5" s="126">
        <v>136.33333333333334</v>
      </c>
      <c r="D5" s="126">
        <v>191.44444444444443</v>
      </c>
      <c r="E5" s="126">
        <v>327.77777777777777</v>
      </c>
    </row>
    <row r="6" spans="1:8">
      <c r="B6" s="7" t="s">
        <v>593</v>
      </c>
      <c r="C6" s="126">
        <v>148.5</v>
      </c>
      <c r="D6" s="126">
        <v>112.3888888888889</v>
      </c>
      <c r="E6" s="126">
        <v>260.88888888888891</v>
      </c>
    </row>
    <row r="7" spans="1:8">
      <c r="B7" s="7" t="s">
        <v>592</v>
      </c>
      <c r="C7" s="126">
        <v>48.833333333333329</v>
      </c>
      <c r="D7" s="126">
        <v>116.50000000000001</v>
      </c>
      <c r="E7" s="126">
        <v>165.33333333333334</v>
      </c>
    </row>
    <row r="8" spans="1:8">
      <c r="B8" s="7" t="s">
        <v>601</v>
      </c>
      <c r="C8" s="126">
        <v>92.500000000000014</v>
      </c>
      <c r="D8" s="126">
        <v>25.500000000000004</v>
      </c>
      <c r="E8" s="126">
        <v>118.00000000000001</v>
      </c>
    </row>
    <row r="9" spans="1:8">
      <c r="B9" s="7" t="s">
        <v>603</v>
      </c>
      <c r="C9" s="126">
        <v>44.777777777777779</v>
      </c>
      <c r="D9" s="126">
        <v>21.666666666666664</v>
      </c>
      <c r="E9" s="126">
        <v>66.444444444444443</v>
      </c>
    </row>
    <row r="10" spans="1:8">
      <c r="B10" s="7" t="s">
        <v>595</v>
      </c>
      <c r="C10" s="126">
        <v>24.388888888888893</v>
      </c>
      <c r="D10" s="126">
        <v>28.388888888888889</v>
      </c>
      <c r="E10" s="126">
        <v>52.777777777777786</v>
      </c>
    </row>
    <row r="11" spans="1:8">
      <c r="B11" s="7" t="s">
        <v>118</v>
      </c>
      <c r="C11" s="126">
        <v>23.5</v>
      </c>
      <c r="D11" s="126">
        <v>21.388888888888889</v>
      </c>
      <c r="E11" s="126">
        <v>44.888888888888886</v>
      </c>
    </row>
    <row r="12" spans="1:8">
      <c r="B12" s="7" t="s">
        <v>602</v>
      </c>
      <c r="C12" s="126">
        <v>23.166666666666668</v>
      </c>
      <c r="D12" s="126">
        <v>13.333333333333332</v>
      </c>
      <c r="E12" s="126">
        <v>36.5</v>
      </c>
    </row>
    <row r="13" spans="1:8">
      <c r="B13" s="7" t="s">
        <v>604</v>
      </c>
      <c r="C13" s="126">
        <v>14.333333333333334</v>
      </c>
      <c r="D13" s="126">
        <v>20.999999999999996</v>
      </c>
      <c r="E13" s="126">
        <v>35.333333333333329</v>
      </c>
    </row>
    <row r="14" spans="1:8">
      <c r="B14" s="7" t="s">
        <v>596</v>
      </c>
      <c r="C14" s="126">
        <v>10.5</v>
      </c>
      <c r="D14" s="126">
        <v>8.2777777777777786</v>
      </c>
      <c r="E14" s="126">
        <v>18.777777777777779</v>
      </c>
    </row>
    <row r="15" spans="1:8">
      <c r="A15" s="7" t="s">
        <v>1137</v>
      </c>
      <c r="C15" s="126">
        <v>724.6111111111112</v>
      </c>
      <c r="D15" s="126">
        <v>782.61111111111109</v>
      </c>
      <c r="E15" s="126">
        <v>1507.2222222222222</v>
      </c>
      <c r="F15" s="82">
        <f>GETPIVOTDATA("FTES1/2",$A$2,"กลุ่ม","กลุ่มเกษตรศาสตร์","เทอม","เทอม 1/2567")/20</f>
        <v>36.230555555555561</v>
      </c>
      <c r="G15" s="82">
        <f>GETPIVOTDATA("FTES1/2",$A$2,"กลุ่ม","กลุ่มเกษตรศาสตร์","เทอม","เทอม 2/2567")/20</f>
        <v>39.130555555555553</v>
      </c>
      <c r="H15" s="83">
        <f>(F15+G15)/2</f>
        <v>37.680555555555557</v>
      </c>
    </row>
    <row r="16" spans="1:8">
      <c r="A16" s="7" t="s">
        <v>590</v>
      </c>
      <c r="B16" s="7" t="s">
        <v>591</v>
      </c>
      <c r="C16" s="126">
        <v>184.49999999999994</v>
      </c>
      <c r="D16" s="126">
        <v>210.33333333333331</v>
      </c>
      <c r="E16" s="126">
        <v>394.83333333333326</v>
      </c>
    </row>
    <row r="17" spans="1:9">
      <c r="A17" s="7" t="s">
        <v>607</v>
      </c>
      <c r="C17" s="126">
        <v>184.49999999999994</v>
      </c>
      <c r="D17" s="126">
        <v>210.33333333333331</v>
      </c>
      <c r="E17" s="126">
        <v>394.83333333333326</v>
      </c>
      <c r="F17" s="82">
        <f>GETPIVOTDATA("FTES1/2",$A$2,"กลุ่ม","กลุ่มการส่งเสริมและสื่อสารเกษตร","เทอม","เทอม 1/2567")/20</f>
        <v>9.2249999999999979</v>
      </c>
      <c r="G17" s="82">
        <f>GETPIVOTDATA("FTES1/2",$A$2,"กลุ่ม","กลุ่มการส่งเสริมและสื่อสารเกษตร","เทอม","เทอม 2/2567")/20</f>
        <v>10.516666666666666</v>
      </c>
      <c r="H17" s="83">
        <f>(F17+G17)/2</f>
        <v>9.8708333333333318</v>
      </c>
    </row>
    <row r="18" spans="1:9">
      <c r="A18" s="7" t="s">
        <v>599</v>
      </c>
      <c r="C18" s="126">
        <v>441.6666666666668</v>
      </c>
      <c r="D18" s="126">
        <v>360.55555555555543</v>
      </c>
      <c r="E18" s="126">
        <v>802.22222222222217</v>
      </c>
    </row>
    <row r="19" spans="1:9">
      <c r="A19" s="7" t="s">
        <v>598</v>
      </c>
      <c r="B19" s="7" t="s">
        <v>20</v>
      </c>
      <c r="C19" s="126">
        <v>584.16666666666663</v>
      </c>
      <c r="D19" s="126">
        <v>250.16666666666669</v>
      </c>
      <c r="E19" s="126">
        <v>834.33333333333326</v>
      </c>
    </row>
    <row r="20" spans="1:9">
      <c r="A20" s="7" t="s">
        <v>608</v>
      </c>
      <c r="C20" s="126">
        <v>584.16666666666663</v>
      </c>
      <c r="D20" s="126">
        <v>250.16666666666669</v>
      </c>
      <c r="E20" s="126">
        <v>834.33333333333326</v>
      </c>
    </row>
    <row r="21" spans="1:9">
      <c r="A21" s="7" t="s">
        <v>883</v>
      </c>
      <c r="B21" s="7" t="s">
        <v>884</v>
      </c>
      <c r="C21" s="126">
        <v>205.5</v>
      </c>
      <c r="D21" s="126">
        <v>219.66666666666666</v>
      </c>
      <c r="E21" s="126">
        <v>425.16666666666663</v>
      </c>
    </row>
    <row r="22" spans="1:9">
      <c r="A22" s="7" t="s">
        <v>896</v>
      </c>
      <c r="C22" s="126">
        <v>205.5</v>
      </c>
      <c r="D22" s="126">
        <v>219.66666666666666</v>
      </c>
      <c r="E22" s="126">
        <v>425.16666666666663</v>
      </c>
    </row>
    <row r="23" spans="1:9">
      <c r="A23" s="7" t="s">
        <v>886</v>
      </c>
      <c r="B23" s="7" t="s">
        <v>666</v>
      </c>
      <c r="C23" s="126">
        <v>19</v>
      </c>
      <c r="D23" s="126">
        <v>15.166666666666666</v>
      </c>
      <c r="E23" s="126">
        <v>34.166666666666664</v>
      </c>
      <c r="F23" s="82">
        <f>GETPIVOTDATA("FTES1/2",$A$2,"กลุ่ม","กลุ่มพืชสวน","เทอม","เทอม 1/2567")/20</f>
        <v>22.083333333333339</v>
      </c>
      <c r="G23" s="82">
        <f>GETPIVOTDATA("FTES1/2",$A$2,"กลุ่ม","กลุ่มพืชสวน","เทอม","เทอม 2/2567")/20</f>
        <v>18.027777777777771</v>
      </c>
      <c r="H23" s="83">
        <f>(F23+G23)/2</f>
        <v>20.055555555555557</v>
      </c>
    </row>
    <row r="24" spans="1:9">
      <c r="A24" s="7" t="s">
        <v>897</v>
      </c>
      <c r="C24" s="126">
        <v>19</v>
      </c>
      <c r="D24" s="126">
        <v>15.166666666666666</v>
      </c>
      <c r="E24" s="126">
        <v>34.166666666666664</v>
      </c>
    </row>
    <row r="25" spans="1:9">
      <c r="A25" s="7" t="s">
        <v>889</v>
      </c>
      <c r="B25" s="7" t="s">
        <v>890</v>
      </c>
      <c r="C25" s="126">
        <v>63.333333333333336</v>
      </c>
      <c r="D25" s="126">
        <v>46.333333333333336</v>
      </c>
      <c r="E25" s="126">
        <v>109.66666666666667</v>
      </c>
      <c r="F25" s="82">
        <f>GETPIVOTDATA("FTES1/2",$A$2,"กลุ่ม","กลุ่มศึกษาทั่วไป","เทอม","เทอม 1/2567")/20</f>
        <v>29.208333333333332</v>
      </c>
      <c r="G25" s="82">
        <f>GETPIVOTDATA("FTES1/2",$A$2,"กลุ่ม","กลุ่มศึกษาทั่วไป","เทอม","เทอม 2/2567")/20</f>
        <v>12.508333333333335</v>
      </c>
      <c r="H25" s="83">
        <f>(F25+G25)/2</f>
        <v>20.858333333333334</v>
      </c>
    </row>
    <row r="26" spans="1:9">
      <c r="A26" s="7" t="s">
        <v>898</v>
      </c>
      <c r="C26" s="126">
        <v>63.333333333333336</v>
      </c>
      <c r="D26" s="126">
        <v>46.333333333333336</v>
      </c>
      <c r="E26" s="126">
        <v>109.66666666666667</v>
      </c>
    </row>
    <row r="27" spans="1:9">
      <c r="A27" s="7" t="s">
        <v>606</v>
      </c>
      <c r="C27" s="126">
        <v>2222.7777777777778</v>
      </c>
      <c r="D27" s="126">
        <v>1884.8333333333333</v>
      </c>
      <c r="E27" s="126">
        <v>4107.6111111111104</v>
      </c>
      <c r="F27" s="82">
        <f>GETPIVOTDATA("FTES1/2",$A$2,"กลุ่ม","กลุ่มการจัดการและพัฒนาทรัพยากร","เทอม","เทอม 1/2567")/20</f>
        <v>10.275</v>
      </c>
      <c r="G27" s="82">
        <f>GETPIVOTDATA("FTES1/2",$A$2,"กลุ่ม","กลุ่มการจัดการและพัฒนาทรัพยากร","เทอม","เทอม 2/2567")/20</f>
        <v>10.983333333333333</v>
      </c>
      <c r="H27" s="83">
        <f>(F27+G27)/2</f>
        <v>10.629166666666666</v>
      </c>
    </row>
    <row r="28" spans="1:9">
      <c r="A28"/>
      <c r="B28"/>
      <c r="C28"/>
      <c r="D28"/>
      <c r="E28"/>
    </row>
    <row r="29" spans="1:9">
      <c r="A29"/>
      <c r="B29"/>
      <c r="C29"/>
      <c r="D29"/>
      <c r="E29"/>
      <c r="F29" s="82">
        <f>GETPIVOTDATA("FTES1/2",$A$2,"กลุ่ม","กลุ่มสหวิทยาการเกษตร","เทอม","เทอม 1/2567")/20</f>
        <v>0.95</v>
      </c>
      <c r="G29" s="82">
        <f>GETPIVOTDATA("FTES1/2",$A$2,"กลุ่ม","กลุ่มสหวิทยาการเกษตร","เทอม","เทอม 2/2567")/20</f>
        <v>0.7583333333333333</v>
      </c>
      <c r="H29" s="83">
        <f>(F29+G29)/2</f>
        <v>0.85416666666666663</v>
      </c>
    </row>
    <row r="30" spans="1:9">
      <c r="A30"/>
      <c r="B30"/>
      <c r="C30"/>
      <c r="D30"/>
      <c r="E30"/>
    </row>
    <row r="31" spans="1:9">
      <c r="A31"/>
      <c r="B31"/>
      <c r="C31"/>
      <c r="D31"/>
      <c r="E31"/>
      <c r="F31" s="82">
        <f>GETPIVOTDATA("FTES1/2",$A$2,"กลุ่ม","กลุ่มการพัฒนาภูมิสังคมอย่างยั่งยืน","เทอม","เทอม 1/2567")/20</f>
        <v>3.166666666666667</v>
      </c>
      <c r="G31" s="82">
        <f>GETPIVOTDATA("FTES1/2",$A$2,"กลุ่ม","กลุ่มการพัฒนาภูมิสังคมอย่างยั่งยืน","เทอม","เทอม 2/2567")/20</f>
        <v>2.3166666666666669</v>
      </c>
      <c r="H31" s="83">
        <f>(F31+G31)/2</f>
        <v>2.7416666666666671</v>
      </c>
    </row>
    <row r="32" spans="1:9">
      <c r="A32"/>
      <c r="B32"/>
      <c r="C32"/>
      <c r="D32"/>
      <c r="E32"/>
      <c r="F32" s="82">
        <f>F15+F17+F23+F27+F29+F31</f>
        <v>81.930555555555586</v>
      </c>
      <c r="G32" s="82">
        <f>G15+G17+G23+G27+G29+G31</f>
        <v>81.73333333333332</v>
      </c>
      <c r="H32" s="83">
        <f>(F32+G32)/2</f>
        <v>81.831944444444446</v>
      </c>
      <c r="I32" s="84" t="s">
        <v>899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1A09D-66CD-4BDE-BC7F-104A6FA61AFC}">
  <dimension ref="A1:V736"/>
  <sheetViews>
    <sheetView workbookViewId="0">
      <selection activeCell="F1" sqref="F1"/>
    </sheetView>
  </sheetViews>
  <sheetFormatPr defaultColWidth="8.75" defaultRowHeight="21"/>
  <cols>
    <col min="1" max="1" width="14.75" style="17" customWidth="1"/>
    <col min="2" max="2" width="33.4140625" style="17" bestFit="1" customWidth="1"/>
    <col min="3" max="3" width="18.83203125" style="17" bestFit="1" customWidth="1"/>
    <col min="4" max="4" width="19.08203125" style="17" bestFit="1" customWidth="1"/>
    <col min="5" max="5" width="8.25" style="37" bestFit="1" customWidth="1"/>
    <col min="6" max="7" width="9.25" style="37" customWidth="1"/>
    <col min="8" max="8" width="8.33203125" style="17" bestFit="1" customWidth="1"/>
    <col min="9" max="9" width="39.6640625" style="17" bestFit="1" customWidth="1"/>
    <col min="10" max="10" width="8.08203125" style="17" bestFit="1" customWidth="1"/>
    <col min="11" max="11" width="11.6640625" style="17" bestFit="1" customWidth="1"/>
    <col min="12" max="12" width="8.6640625" style="17" bestFit="1" customWidth="1"/>
    <col min="13" max="13" width="8.08203125" style="17" bestFit="1" customWidth="1"/>
    <col min="14" max="14" width="12.83203125" style="17" bestFit="1" customWidth="1"/>
    <col min="15" max="15" width="8.33203125" style="17" bestFit="1" customWidth="1"/>
    <col min="16" max="16" width="9.1640625" style="17" bestFit="1" customWidth="1"/>
    <col min="17" max="17" width="7.5" style="17" bestFit="1" customWidth="1"/>
    <col min="18" max="18" width="6.9140625" style="17" bestFit="1" customWidth="1"/>
    <col min="19" max="19" width="7.4140625" style="17" bestFit="1" customWidth="1"/>
    <col min="20" max="20" width="7.25" style="17" bestFit="1" customWidth="1"/>
    <col min="21" max="21" width="8" style="17" bestFit="1" customWidth="1"/>
    <col min="22" max="22" width="9.4140625" style="17" bestFit="1" customWidth="1"/>
    <col min="23" max="16384" width="8.75" style="17"/>
  </cols>
  <sheetData>
    <row r="1" spans="1:22" s="16" customFormat="1" ht="42">
      <c r="A1" s="16" t="s">
        <v>0</v>
      </c>
      <c r="B1" s="16" t="s">
        <v>1</v>
      </c>
      <c r="C1" s="16" t="s">
        <v>597</v>
      </c>
      <c r="D1" s="16" t="s">
        <v>2</v>
      </c>
      <c r="E1" s="37" t="s">
        <v>577</v>
      </c>
      <c r="F1" s="37" t="s">
        <v>576</v>
      </c>
      <c r="G1" s="37" t="s">
        <v>578</v>
      </c>
      <c r="H1" s="38" t="s">
        <v>3</v>
      </c>
      <c r="I1" s="38" t="s">
        <v>4</v>
      </c>
      <c r="J1" s="38" t="s">
        <v>5</v>
      </c>
      <c r="K1" s="38" t="s">
        <v>6</v>
      </c>
      <c r="L1" s="39" t="s">
        <v>7</v>
      </c>
      <c r="M1" s="39" t="s">
        <v>8</v>
      </c>
      <c r="N1" s="39" t="s">
        <v>9</v>
      </c>
      <c r="O1" s="38" t="s">
        <v>10</v>
      </c>
      <c r="P1" s="40" t="s">
        <v>11</v>
      </c>
      <c r="Q1" s="38" t="s">
        <v>12</v>
      </c>
      <c r="R1" s="41" t="s">
        <v>13</v>
      </c>
      <c r="S1" s="78" t="s">
        <v>14</v>
      </c>
      <c r="T1" s="39" t="s">
        <v>15</v>
      </c>
      <c r="U1" s="77" t="s">
        <v>16</v>
      </c>
      <c r="V1" s="42" t="s">
        <v>17</v>
      </c>
    </row>
    <row r="2" spans="1:22" hidden="1">
      <c r="A2" s="17" t="s">
        <v>18</v>
      </c>
      <c r="B2" s="17" t="s">
        <v>19</v>
      </c>
      <c r="C2" s="17" t="s">
        <v>598</v>
      </c>
      <c r="D2" s="17" t="s">
        <v>20</v>
      </c>
      <c r="E2" s="16" t="s">
        <v>25</v>
      </c>
      <c r="F2" s="16" t="s">
        <v>580</v>
      </c>
      <c r="G2" s="16" t="s">
        <v>579</v>
      </c>
      <c r="H2" s="48" t="s">
        <v>21</v>
      </c>
      <c r="I2" s="17" t="s">
        <v>22</v>
      </c>
      <c r="J2" s="16" t="s">
        <v>23</v>
      </c>
      <c r="K2" s="16">
        <v>3</v>
      </c>
      <c r="L2" s="16">
        <v>3</v>
      </c>
      <c r="M2" s="16">
        <v>0</v>
      </c>
      <c r="N2" s="16">
        <v>6</v>
      </c>
      <c r="O2" s="16" t="s">
        <v>80</v>
      </c>
      <c r="P2" s="30">
        <v>1191</v>
      </c>
      <c r="Q2" s="16" t="s">
        <v>24</v>
      </c>
      <c r="R2" s="13">
        <f t="shared" ref="R2:R65" si="0">P2*K2</f>
        <v>3573</v>
      </c>
      <c r="S2" s="13">
        <f t="shared" ref="S2:S65" si="1">R2/18</f>
        <v>198.5</v>
      </c>
      <c r="T2" s="14">
        <f t="shared" ref="T2" si="2">S2</f>
        <v>198.5</v>
      </c>
      <c r="U2" s="13">
        <v>0</v>
      </c>
      <c r="V2" s="13">
        <f t="shared" ref="V2" si="3">T2+U2</f>
        <v>198.5</v>
      </c>
    </row>
    <row r="3" spans="1:22" hidden="1">
      <c r="A3" s="17" t="s">
        <v>18</v>
      </c>
      <c r="B3" s="17" t="s">
        <v>19</v>
      </c>
      <c r="C3" s="17" t="s">
        <v>598</v>
      </c>
      <c r="D3" s="17" t="s">
        <v>20</v>
      </c>
      <c r="E3" s="16" t="s">
        <v>25</v>
      </c>
      <c r="F3" s="16" t="s">
        <v>580</v>
      </c>
      <c r="G3" s="16" t="s">
        <v>579</v>
      </c>
      <c r="H3" s="48" t="s">
        <v>21</v>
      </c>
      <c r="I3" s="17" t="s">
        <v>22</v>
      </c>
      <c r="J3" s="16" t="s">
        <v>23</v>
      </c>
      <c r="K3" s="16">
        <v>3</v>
      </c>
      <c r="L3" s="16">
        <v>3</v>
      </c>
      <c r="M3" s="16">
        <v>0</v>
      </c>
      <c r="N3" s="16">
        <v>6</v>
      </c>
      <c r="O3" s="16" t="s">
        <v>43</v>
      </c>
      <c r="P3" s="30">
        <v>1132</v>
      </c>
      <c r="Q3" s="16" t="s">
        <v>24</v>
      </c>
      <c r="R3" s="13">
        <f t="shared" si="0"/>
        <v>3396</v>
      </c>
      <c r="S3" s="13">
        <f t="shared" si="1"/>
        <v>188.66666666666666</v>
      </c>
      <c r="T3" s="14">
        <f t="shared" ref="T3:T66" si="4">S3</f>
        <v>188.66666666666666</v>
      </c>
      <c r="U3" s="13">
        <v>0</v>
      </c>
      <c r="V3" s="13">
        <f t="shared" ref="V3:V66" si="5">T3+U3</f>
        <v>188.66666666666666</v>
      </c>
    </row>
    <row r="4" spans="1:22" hidden="1">
      <c r="A4" s="17" t="s">
        <v>18</v>
      </c>
      <c r="B4" s="17" t="s">
        <v>19</v>
      </c>
      <c r="C4" s="17" t="s">
        <v>598</v>
      </c>
      <c r="D4" s="17" t="s">
        <v>20</v>
      </c>
      <c r="E4" s="16" t="s">
        <v>25</v>
      </c>
      <c r="F4" s="16" t="s">
        <v>580</v>
      </c>
      <c r="G4" s="16" t="s">
        <v>579</v>
      </c>
      <c r="H4" s="48" t="s">
        <v>21</v>
      </c>
      <c r="I4" s="17" t="s">
        <v>22</v>
      </c>
      <c r="J4" s="16" t="s">
        <v>23</v>
      </c>
      <c r="K4" s="16">
        <v>3</v>
      </c>
      <c r="L4" s="16">
        <v>3</v>
      </c>
      <c r="M4" s="16">
        <v>0</v>
      </c>
      <c r="N4" s="16">
        <v>6</v>
      </c>
      <c r="O4" s="16" t="s">
        <v>55</v>
      </c>
      <c r="P4" s="30">
        <v>789</v>
      </c>
      <c r="Q4" s="16" t="s">
        <v>24</v>
      </c>
      <c r="R4" s="13">
        <f t="shared" si="0"/>
        <v>2367</v>
      </c>
      <c r="S4" s="13">
        <f t="shared" si="1"/>
        <v>131.5</v>
      </c>
      <c r="T4" s="14">
        <f t="shared" si="4"/>
        <v>131.5</v>
      </c>
      <c r="U4" s="13">
        <v>0</v>
      </c>
      <c r="V4" s="13">
        <f t="shared" si="5"/>
        <v>131.5</v>
      </c>
    </row>
    <row r="5" spans="1:22" hidden="1">
      <c r="A5" s="17" t="s">
        <v>18</v>
      </c>
      <c r="B5" s="17" t="s">
        <v>582</v>
      </c>
      <c r="C5" s="17" t="s">
        <v>600</v>
      </c>
      <c r="D5" s="17" t="s">
        <v>601</v>
      </c>
      <c r="E5" s="16" t="s">
        <v>25</v>
      </c>
      <c r="F5" s="16" t="s">
        <v>580</v>
      </c>
      <c r="G5" s="16" t="s">
        <v>579</v>
      </c>
      <c r="H5" s="48" t="s">
        <v>78</v>
      </c>
      <c r="I5" s="17" t="s">
        <v>79</v>
      </c>
      <c r="J5" s="16" t="s">
        <v>23</v>
      </c>
      <c r="K5" s="16">
        <v>3</v>
      </c>
      <c r="L5" s="16">
        <v>3</v>
      </c>
      <c r="M5" s="16">
        <v>0</v>
      </c>
      <c r="N5" s="16">
        <v>6</v>
      </c>
      <c r="O5" s="16" t="s">
        <v>80</v>
      </c>
      <c r="P5" s="30">
        <v>175</v>
      </c>
      <c r="Q5" s="16" t="s">
        <v>24</v>
      </c>
      <c r="R5" s="13">
        <f t="shared" si="0"/>
        <v>525</v>
      </c>
      <c r="S5" s="13">
        <f t="shared" si="1"/>
        <v>29.166666666666668</v>
      </c>
      <c r="T5" s="14">
        <f t="shared" si="4"/>
        <v>29.166666666666668</v>
      </c>
      <c r="U5" s="13">
        <v>0</v>
      </c>
      <c r="V5" s="13">
        <f t="shared" si="5"/>
        <v>29.166666666666668</v>
      </c>
    </row>
    <row r="6" spans="1:22" hidden="1">
      <c r="A6" s="17" t="s">
        <v>18</v>
      </c>
      <c r="B6" s="17" t="s">
        <v>582</v>
      </c>
      <c r="C6" s="17" t="s">
        <v>600</v>
      </c>
      <c r="D6" s="17" t="s">
        <v>601</v>
      </c>
      <c r="E6" s="16" t="s">
        <v>25</v>
      </c>
      <c r="F6" s="16" t="s">
        <v>580</v>
      </c>
      <c r="G6" s="16" t="s">
        <v>579</v>
      </c>
      <c r="H6" s="48" t="s">
        <v>78</v>
      </c>
      <c r="I6" s="17" t="s">
        <v>79</v>
      </c>
      <c r="J6" s="16" t="s">
        <v>23</v>
      </c>
      <c r="K6" s="16">
        <v>3</v>
      </c>
      <c r="L6" s="16">
        <v>3</v>
      </c>
      <c r="M6" s="16">
        <v>0</v>
      </c>
      <c r="N6" s="16">
        <v>6</v>
      </c>
      <c r="O6" s="16" t="s">
        <v>43</v>
      </c>
      <c r="P6" s="30">
        <v>179</v>
      </c>
      <c r="Q6" s="16" t="s">
        <v>24</v>
      </c>
      <c r="R6" s="13">
        <f t="shared" si="0"/>
        <v>537</v>
      </c>
      <c r="S6" s="13">
        <f t="shared" si="1"/>
        <v>29.833333333333332</v>
      </c>
      <c r="T6" s="14">
        <f t="shared" si="4"/>
        <v>29.833333333333332</v>
      </c>
      <c r="U6" s="13">
        <v>0</v>
      </c>
      <c r="V6" s="13">
        <f t="shared" si="5"/>
        <v>29.833333333333332</v>
      </c>
    </row>
    <row r="7" spans="1:22" hidden="1">
      <c r="A7" s="17" t="s">
        <v>18</v>
      </c>
      <c r="B7" s="17" t="s">
        <v>582</v>
      </c>
      <c r="C7" s="17" t="s">
        <v>600</v>
      </c>
      <c r="D7" s="17" t="s">
        <v>601</v>
      </c>
      <c r="E7" s="16" t="s">
        <v>25</v>
      </c>
      <c r="F7" s="16" t="s">
        <v>580</v>
      </c>
      <c r="G7" s="16" t="s">
        <v>579</v>
      </c>
      <c r="H7" s="48" t="s">
        <v>78</v>
      </c>
      <c r="I7" s="17" t="s">
        <v>79</v>
      </c>
      <c r="J7" s="16" t="s">
        <v>23</v>
      </c>
      <c r="K7" s="16">
        <v>3</v>
      </c>
      <c r="L7" s="16">
        <v>3</v>
      </c>
      <c r="M7" s="16">
        <v>0</v>
      </c>
      <c r="N7" s="16">
        <v>6</v>
      </c>
      <c r="O7" s="16" t="s">
        <v>55</v>
      </c>
      <c r="P7" s="30">
        <v>58</v>
      </c>
      <c r="Q7" s="16" t="s">
        <v>24</v>
      </c>
      <c r="R7" s="13">
        <f t="shared" si="0"/>
        <v>174</v>
      </c>
      <c r="S7" s="13">
        <f t="shared" si="1"/>
        <v>9.6666666666666661</v>
      </c>
      <c r="T7" s="14">
        <f t="shared" si="4"/>
        <v>9.6666666666666661</v>
      </c>
      <c r="U7" s="13">
        <v>0</v>
      </c>
      <c r="V7" s="13">
        <f t="shared" si="5"/>
        <v>9.6666666666666661</v>
      </c>
    </row>
    <row r="8" spans="1:22" hidden="1">
      <c r="A8" s="17" t="s">
        <v>18</v>
      </c>
      <c r="B8" s="17" t="s">
        <v>582</v>
      </c>
      <c r="C8" s="17" t="s">
        <v>600</v>
      </c>
      <c r="D8" s="17" t="s">
        <v>603</v>
      </c>
      <c r="E8" s="16" t="s">
        <v>25</v>
      </c>
      <c r="F8" s="16" t="s">
        <v>580</v>
      </c>
      <c r="G8" s="16" t="s">
        <v>579</v>
      </c>
      <c r="H8" s="48" t="s">
        <v>81</v>
      </c>
      <c r="I8" s="17" t="s">
        <v>82</v>
      </c>
      <c r="J8" s="16" t="s">
        <v>83</v>
      </c>
      <c r="K8" s="16">
        <v>3</v>
      </c>
      <c r="L8" s="16">
        <v>2</v>
      </c>
      <c r="M8" s="16">
        <v>3</v>
      </c>
      <c r="N8" s="16">
        <v>5</v>
      </c>
      <c r="O8" s="16" t="s">
        <v>80</v>
      </c>
      <c r="P8" s="30">
        <v>40</v>
      </c>
      <c r="Q8" s="16" t="s">
        <v>24</v>
      </c>
      <c r="R8" s="13">
        <f t="shared" si="0"/>
        <v>120</v>
      </c>
      <c r="S8" s="13">
        <f t="shared" si="1"/>
        <v>6.666666666666667</v>
      </c>
      <c r="T8" s="14">
        <f t="shared" si="4"/>
        <v>6.666666666666667</v>
      </c>
      <c r="U8" s="13">
        <v>0</v>
      </c>
      <c r="V8" s="13">
        <f t="shared" si="5"/>
        <v>6.666666666666667</v>
      </c>
    </row>
    <row r="9" spans="1:22" hidden="1">
      <c r="A9" s="17" t="s">
        <v>18</v>
      </c>
      <c r="B9" s="17" t="s">
        <v>582</v>
      </c>
      <c r="C9" s="17" t="s">
        <v>600</v>
      </c>
      <c r="D9" s="17" t="s">
        <v>603</v>
      </c>
      <c r="E9" s="16" t="s">
        <v>25</v>
      </c>
      <c r="F9" s="16" t="s">
        <v>580</v>
      </c>
      <c r="G9" s="16" t="s">
        <v>579</v>
      </c>
      <c r="H9" s="48" t="s">
        <v>81</v>
      </c>
      <c r="I9" s="17" t="s">
        <v>82</v>
      </c>
      <c r="J9" s="16" t="s">
        <v>83</v>
      </c>
      <c r="K9" s="16">
        <v>3</v>
      </c>
      <c r="L9" s="16">
        <v>2</v>
      </c>
      <c r="M9" s="16">
        <v>3</v>
      </c>
      <c r="N9" s="16">
        <v>5</v>
      </c>
      <c r="O9" s="16" t="s">
        <v>43</v>
      </c>
      <c r="P9" s="30">
        <v>39</v>
      </c>
      <c r="Q9" s="16" t="s">
        <v>24</v>
      </c>
      <c r="R9" s="13">
        <f t="shared" si="0"/>
        <v>117</v>
      </c>
      <c r="S9" s="13">
        <f t="shared" si="1"/>
        <v>6.5</v>
      </c>
      <c r="T9" s="14">
        <f t="shared" si="4"/>
        <v>6.5</v>
      </c>
      <c r="U9" s="13">
        <v>0</v>
      </c>
      <c r="V9" s="13">
        <f t="shared" si="5"/>
        <v>6.5</v>
      </c>
    </row>
    <row r="10" spans="1:22" hidden="1">
      <c r="A10" s="17" t="s">
        <v>18</v>
      </c>
      <c r="B10" s="17" t="s">
        <v>582</v>
      </c>
      <c r="C10" s="17" t="s">
        <v>600</v>
      </c>
      <c r="D10" s="17" t="s">
        <v>583</v>
      </c>
      <c r="E10" s="16" t="s">
        <v>25</v>
      </c>
      <c r="F10" s="16" t="s">
        <v>580</v>
      </c>
      <c r="G10" s="16" t="s">
        <v>579</v>
      </c>
      <c r="H10" s="48" t="s">
        <v>85</v>
      </c>
      <c r="I10" s="17" t="s">
        <v>86</v>
      </c>
      <c r="J10" s="16" t="s">
        <v>23</v>
      </c>
      <c r="K10" s="16">
        <v>3</v>
      </c>
      <c r="L10" s="16">
        <v>3</v>
      </c>
      <c r="M10" s="16">
        <v>0</v>
      </c>
      <c r="N10" s="16">
        <v>6</v>
      </c>
      <c r="O10" s="16" t="s">
        <v>80</v>
      </c>
      <c r="P10" s="30">
        <v>102</v>
      </c>
      <c r="Q10" s="16" t="s">
        <v>87</v>
      </c>
      <c r="R10" s="13">
        <f t="shared" si="0"/>
        <v>306</v>
      </c>
      <c r="S10" s="13">
        <f t="shared" si="1"/>
        <v>17</v>
      </c>
      <c r="T10" s="14">
        <f t="shared" si="4"/>
        <v>17</v>
      </c>
      <c r="U10" s="13">
        <v>0</v>
      </c>
      <c r="V10" s="13">
        <f t="shared" si="5"/>
        <v>17</v>
      </c>
    </row>
    <row r="11" spans="1:22" hidden="1">
      <c r="A11" s="17" t="s">
        <v>18</v>
      </c>
      <c r="B11" s="17" t="s">
        <v>582</v>
      </c>
      <c r="C11" s="17" t="s">
        <v>600</v>
      </c>
      <c r="D11" s="17" t="s">
        <v>593</v>
      </c>
      <c r="E11" s="16" t="s">
        <v>25</v>
      </c>
      <c r="F11" s="16" t="s">
        <v>580</v>
      </c>
      <c r="G11" s="16" t="s">
        <v>579</v>
      </c>
      <c r="H11" s="48" t="s">
        <v>88</v>
      </c>
      <c r="I11" s="17" t="s">
        <v>89</v>
      </c>
      <c r="J11" s="16" t="s">
        <v>83</v>
      </c>
      <c r="K11" s="16">
        <v>3</v>
      </c>
      <c r="L11" s="16">
        <v>2</v>
      </c>
      <c r="M11" s="16">
        <v>3</v>
      </c>
      <c r="N11" s="16">
        <v>5</v>
      </c>
      <c r="O11" s="16" t="s">
        <v>80</v>
      </c>
      <c r="P11" s="30">
        <v>38</v>
      </c>
      <c r="Q11" s="16" t="s">
        <v>87</v>
      </c>
      <c r="R11" s="13">
        <f t="shared" si="0"/>
        <v>114</v>
      </c>
      <c r="S11" s="13">
        <f t="shared" si="1"/>
        <v>6.333333333333333</v>
      </c>
      <c r="T11" s="14">
        <f t="shared" si="4"/>
        <v>6.333333333333333</v>
      </c>
      <c r="U11" s="13">
        <v>0</v>
      </c>
      <c r="V11" s="13">
        <f t="shared" si="5"/>
        <v>6.333333333333333</v>
      </c>
    </row>
    <row r="12" spans="1:22" hidden="1">
      <c r="A12" s="17" t="s">
        <v>18</v>
      </c>
      <c r="B12" s="17" t="s">
        <v>582</v>
      </c>
      <c r="C12" s="17" t="s">
        <v>600</v>
      </c>
      <c r="D12" s="17" t="s">
        <v>593</v>
      </c>
      <c r="E12" s="16" t="s">
        <v>25</v>
      </c>
      <c r="F12" s="16" t="s">
        <v>580</v>
      </c>
      <c r="G12" s="16" t="s">
        <v>579</v>
      </c>
      <c r="H12" s="48" t="s">
        <v>90</v>
      </c>
      <c r="I12" s="17" t="s">
        <v>91</v>
      </c>
      <c r="J12" s="16" t="s">
        <v>83</v>
      </c>
      <c r="K12" s="16">
        <v>3</v>
      </c>
      <c r="L12" s="16">
        <v>2</v>
      </c>
      <c r="M12" s="16">
        <v>3</v>
      </c>
      <c r="N12" s="16">
        <v>5</v>
      </c>
      <c r="O12" s="16" t="s">
        <v>80</v>
      </c>
      <c r="P12" s="30">
        <v>52</v>
      </c>
      <c r="Q12" s="16" t="s">
        <v>87</v>
      </c>
      <c r="R12" s="13">
        <f t="shared" si="0"/>
        <v>156</v>
      </c>
      <c r="S12" s="13">
        <f t="shared" si="1"/>
        <v>8.6666666666666661</v>
      </c>
      <c r="T12" s="14">
        <f t="shared" si="4"/>
        <v>8.6666666666666661</v>
      </c>
      <c r="U12" s="13">
        <v>0</v>
      </c>
      <c r="V12" s="13">
        <f t="shared" si="5"/>
        <v>8.6666666666666661</v>
      </c>
    </row>
    <row r="13" spans="1:22" hidden="1">
      <c r="A13" s="17" t="s">
        <v>18</v>
      </c>
      <c r="B13" s="17" t="s">
        <v>582</v>
      </c>
      <c r="C13" s="17" t="s">
        <v>600</v>
      </c>
      <c r="D13" s="17" t="s">
        <v>592</v>
      </c>
      <c r="E13" s="16" t="s">
        <v>25</v>
      </c>
      <c r="F13" s="16" t="s">
        <v>580</v>
      </c>
      <c r="G13" s="16" t="s">
        <v>579</v>
      </c>
      <c r="H13" s="48" t="s">
        <v>92</v>
      </c>
      <c r="I13" s="17" t="s">
        <v>93</v>
      </c>
      <c r="J13" s="16" t="s">
        <v>83</v>
      </c>
      <c r="K13" s="16">
        <v>3</v>
      </c>
      <c r="L13" s="16">
        <v>2</v>
      </c>
      <c r="M13" s="16">
        <v>3</v>
      </c>
      <c r="N13" s="16">
        <v>5</v>
      </c>
      <c r="O13" s="16" t="s">
        <v>80</v>
      </c>
      <c r="P13" s="30">
        <v>28</v>
      </c>
      <c r="Q13" s="16" t="s">
        <v>87</v>
      </c>
      <c r="R13" s="13">
        <f t="shared" si="0"/>
        <v>84</v>
      </c>
      <c r="S13" s="13">
        <f t="shared" si="1"/>
        <v>4.666666666666667</v>
      </c>
      <c r="T13" s="14">
        <f t="shared" si="4"/>
        <v>4.666666666666667</v>
      </c>
      <c r="U13" s="13">
        <v>0</v>
      </c>
      <c r="V13" s="13">
        <f t="shared" si="5"/>
        <v>4.666666666666667</v>
      </c>
    </row>
    <row r="14" spans="1:22" hidden="1">
      <c r="A14" s="17" t="s">
        <v>18</v>
      </c>
      <c r="B14" s="17" t="s">
        <v>582</v>
      </c>
      <c r="C14" s="17" t="s">
        <v>600</v>
      </c>
      <c r="D14" s="17" t="s">
        <v>593</v>
      </c>
      <c r="E14" s="16" t="s">
        <v>25</v>
      </c>
      <c r="F14" s="16" t="s">
        <v>580</v>
      </c>
      <c r="G14" s="16" t="s">
        <v>579</v>
      </c>
      <c r="H14" s="48" t="s">
        <v>94</v>
      </c>
      <c r="I14" s="17" t="s">
        <v>95</v>
      </c>
      <c r="J14" s="16" t="s">
        <v>83</v>
      </c>
      <c r="K14" s="16">
        <v>3</v>
      </c>
      <c r="L14" s="16">
        <v>2</v>
      </c>
      <c r="M14" s="16">
        <v>3</v>
      </c>
      <c r="N14" s="16">
        <v>5</v>
      </c>
      <c r="O14" s="16" t="s">
        <v>80</v>
      </c>
      <c r="P14" s="30">
        <v>39</v>
      </c>
      <c r="Q14" s="16" t="s">
        <v>87</v>
      </c>
      <c r="R14" s="13">
        <f t="shared" si="0"/>
        <v>117</v>
      </c>
      <c r="S14" s="13">
        <f t="shared" si="1"/>
        <v>6.5</v>
      </c>
      <c r="T14" s="14">
        <f t="shared" si="4"/>
        <v>6.5</v>
      </c>
      <c r="U14" s="13">
        <v>0</v>
      </c>
      <c r="V14" s="13">
        <f t="shared" si="5"/>
        <v>6.5</v>
      </c>
    </row>
    <row r="15" spans="1:22" hidden="1">
      <c r="A15" s="17" t="s">
        <v>18</v>
      </c>
      <c r="B15" s="17" t="s">
        <v>582</v>
      </c>
      <c r="C15" s="17" t="s">
        <v>600</v>
      </c>
      <c r="D15" s="17" t="s">
        <v>583</v>
      </c>
      <c r="E15" s="16" t="s">
        <v>25</v>
      </c>
      <c r="F15" s="16" t="s">
        <v>580</v>
      </c>
      <c r="G15" s="16" t="s">
        <v>579</v>
      </c>
      <c r="H15" s="48" t="s">
        <v>96</v>
      </c>
      <c r="I15" s="17" t="s">
        <v>97</v>
      </c>
      <c r="J15" s="16" t="s">
        <v>23</v>
      </c>
      <c r="K15" s="16">
        <v>3</v>
      </c>
      <c r="L15" s="16">
        <v>3</v>
      </c>
      <c r="M15" s="16">
        <v>0</v>
      </c>
      <c r="N15" s="16">
        <v>6</v>
      </c>
      <c r="O15" s="16" t="s">
        <v>80</v>
      </c>
      <c r="P15" s="30">
        <v>248</v>
      </c>
      <c r="Q15" s="16" t="s">
        <v>87</v>
      </c>
      <c r="R15" s="13">
        <f t="shared" si="0"/>
        <v>744</v>
      </c>
      <c r="S15" s="13">
        <f t="shared" si="1"/>
        <v>41.333333333333336</v>
      </c>
      <c r="T15" s="14">
        <f t="shared" si="4"/>
        <v>41.333333333333336</v>
      </c>
      <c r="U15" s="13">
        <v>0</v>
      </c>
      <c r="V15" s="13">
        <f t="shared" si="5"/>
        <v>41.333333333333336</v>
      </c>
    </row>
    <row r="16" spans="1:22" hidden="1">
      <c r="A16" s="17" t="s">
        <v>18</v>
      </c>
      <c r="B16" s="17" t="s">
        <v>582</v>
      </c>
      <c r="C16" s="17" t="s">
        <v>600</v>
      </c>
      <c r="D16" s="17" t="s">
        <v>583</v>
      </c>
      <c r="E16" s="16" t="s">
        <v>25</v>
      </c>
      <c r="F16" s="16" t="s">
        <v>580</v>
      </c>
      <c r="G16" s="16" t="s">
        <v>579</v>
      </c>
      <c r="H16" s="48" t="s">
        <v>96</v>
      </c>
      <c r="I16" s="17" t="s">
        <v>97</v>
      </c>
      <c r="J16" s="16" t="s">
        <v>23</v>
      </c>
      <c r="K16" s="16">
        <v>3</v>
      </c>
      <c r="L16" s="16">
        <v>3</v>
      </c>
      <c r="M16" s="16">
        <v>0</v>
      </c>
      <c r="N16" s="16">
        <v>6</v>
      </c>
      <c r="O16" s="16" t="s">
        <v>43</v>
      </c>
      <c r="P16" s="30">
        <v>191</v>
      </c>
      <c r="Q16" s="16" t="s">
        <v>87</v>
      </c>
      <c r="R16" s="13">
        <f t="shared" si="0"/>
        <v>573</v>
      </c>
      <c r="S16" s="13">
        <f t="shared" si="1"/>
        <v>31.833333333333332</v>
      </c>
      <c r="T16" s="14">
        <f t="shared" si="4"/>
        <v>31.833333333333332</v>
      </c>
      <c r="U16" s="13">
        <v>0</v>
      </c>
      <c r="V16" s="13">
        <f t="shared" si="5"/>
        <v>31.833333333333332</v>
      </c>
    </row>
    <row r="17" spans="1:22" hidden="1">
      <c r="A17" s="17" t="s">
        <v>18</v>
      </c>
      <c r="B17" s="17" t="s">
        <v>584</v>
      </c>
      <c r="C17" s="17" t="s">
        <v>599</v>
      </c>
      <c r="D17" s="17" t="s">
        <v>586</v>
      </c>
      <c r="E17" s="16" t="s">
        <v>25</v>
      </c>
      <c r="F17" s="16" t="s">
        <v>580</v>
      </c>
      <c r="G17" s="16" t="s">
        <v>579</v>
      </c>
      <c r="H17" s="48" t="s">
        <v>100</v>
      </c>
      <c r="I17" s="17" t="s">
        <v>101</v>
      </c>
      <c r="J17" s="16" t="s">
        <v>102</v>
      </c>
      <c r="K17" s="16">
        <v>1</v>
      </c>
      <c r="L17" s="16">
        <v>0</v>
      </c>
      <c r="M17" s="16">
        <v>3</v>
      </c>
      <c r="N17" s="16">
        <v>1</v>
      </c>
      <c r="O17" s="16" t="s">
        <v>80</v>
      </c>
      <c r="P17" s="30">
        <v>192</v>
      </c>
      <c r="Q17" s="16" t="s">
        <v>87</v>
      </c>
      <c r="R17" s="13">
        <f t="shared" si="0"/>
        <v>192</v>
      </c>
      <c r="S17" s="13">
        <f t="shared" si="1"/>
        <v>10.666666666666666</v>
      </c>
      <c r="T17" s="14">
        <f t="shared" si="4"/>
        <v>10.666666666666666</v>
      </c>
      <c r="U17" s="13">
        <v>0</v>
      </c>
      <c r="V17" s="13">
        <f t="shared" si="5"/>
        <v>10.666666666666666</v>
      </c>
    </row>
    <row r="18" spans="1:22" hidden="1">
      <c r="A18" s="17" t="s">
        <v>18</v>
      </c>
      <c r="B18" s="17" t="s">
        <v>584</v>
      </c>
      <c r="C18" s="17" t="s">
        <v>599</v>
      </c>
      <c r="D18" s="17" t="s">
        <v>585</v>
      </c>
      <c r="E18" s="16" t="s">
        <v>25</v>
      </c>
      <c r="F18" s="16" t="s">
        <v>580</v>
      </c>
      <c r="G18" s="16" t="s">
        <v>579</v>
      </c>
      <c r="H18" s="48" t="s">
        <v>103</v>
      </c>
      <c r="I18" s="17" t="s">
        <v>104</v>
      </c>
      <c r="J18" s="16" t="s">
        <v>83</v>
      </c>
      <c r="K18" s="16">
        <v>3</v>
      </c>
      <c r="L18" s="16">
        <v>2</v>
      </c>
      <c r="M18" s="16">
        <v>3</v>
      </c>
      <c r="N18" s="16">
        <v>5</v>
      </c>
      <c r="O18" s="16" t="s">
        <v>80</v>
      </c>
      <c r="P18" s="30">
        <v>65</v>
      </c>
      <c r="Q18" s="16" t="s">
        <v>87</v>
      </c>
      <c r="R18" s="13">
        <f t="shared" si="0"/>
        <v>195</v>
      </c>
      <c r="S18" s="13">
        <f t="shared" si="1"/>
        <v>10.833333333333334</v>
      </c>
      <c r="T18" s="14">
        <f t="shared" si="4"/>
        <v>10.833333333333334</v>
      </c>
      <c r="U18" s="13">
        <v>0</v>
      </c>
      <c r="V18" s="13">
        <f t="shared" si="5"/>
        <v>10.833333333333334</v>
      </c>
    </row>
    <row r="19" spans="1:22" hidden="1">
      <c r="A19" s="17" t="s">
        <v>18</v>
      </c>
      <c r="B19" s="17" t="s">
        <v>584</v>
      </c>
      <c r="C19" s="17" t="s">
        <v>599</v>
      </c>
      <c r="D19" s="17" t="s">
        <v>586</v>
      </c>
      <c r="E19" s="16" t="s">
        <v>25</v>
      </c>
      <c r="F19" s="16" t="s">
        <v>580</v>
      </c>
      <c r="G19" s="16" t="s">
        <v>579</v>
      </c>
      <c r="H19" s="48" t="s">
        <v>106</v>
      </c>
      <c r="I19" s="17" t="s">
        <v>107</v>
      </c>
      <c r="J19" s="16" t="s">
        <v>83</v>
      </c>
      <c r="K19" s="16">
        <v>3</v>
      </c>
      <c r="L19" s="16">
        <v>2</v>
      </c>
      <c r="M19" s="16">
        <v>3</v>
      </c>
      <c r="N19" s="16">
        <v>5</v>
      </c>
      <c r="O19" s="16" t="s">
        <v>80</v>
      </c>
      <c r="P19" s="30">
        <v>64</v>
      </c>
      <c r="Q19" s="16" t="s">
        <v>87</v>
      </c>
      <c r="R19" s="13">
        <f t="shared" si="0"/>
        <v>192</v>
      </c>
      <c r="S19" s="13">
        <f t="shared" si="1"/>
        <v>10.666666666666666</v>
      </c>
      <c r="T19" s="14">
        <f t="shared" si="4"/>
        <v>10.666666666666666</v>
      </c>
      <c r="U19" s="13">
        <v>0</v>
      </c>
      <c r="V19" s="13">
        <f t="shared" si="5"/>
        <v>10.666666666666666</v>
      </c>
    </row>
    <row r="20" spans="1:22" hidden="1">
      <c r="A20" s="17" t="s">
        <v>18</v>
      </c>
      <c r="B20" s="17" t="s">
        <v>584</v>
      </c>
      <c r="C20" s="17" t="s">
        <v>599</v>
      </c>
      <c r="D20" s="17" t="s">
        <v>586</v>
      </c>
      <c r="E20" s="16" t="s">
        <v>25</v>
      </c>
      <c r="F20" s="16" t="s">
        <v>580</v>
      </c>
      <c r="G20" s="16" t="s">
        <v>579</v>
      </c>
      <c r="H20" s="48" t="s">
        <v>106</v>
      </c>
      <c r="I20" s="17" t="s">
        <v>107</v>
      </c>
      <c r="J20" s="16" t="s">
        <v>83</v>
      </c>
      <c r="K20" s="16">
        <v>3</v>
      </c>
      <c r="L20" s="16">
        <v>2</v>
      </c>
      <c r="M20" s="16">
        <v>3</v>
      </c>
      <c r="N20" s="16">
        <v>5</v>
      </c>
      <c r="O20" s="16" t="s">
        <v>43</v>
      </c>
      <c r="P20" s="30">
        <v>62</v>
      </c>
      <c r="Q20" s="16" t="s">
        <v>87</v>
      </c>
      <c r="R20" s="13">
        <f t="shared" si="0"/>
        <v>186</v>
      </c>
      <c r="S20" s="13">
        <f t="shared" si="1"/>
        <v>10.333333333333334</v>
      </c>
      <c r="T20" s="14">
        <f t="shared" si="4"/>
        <v>10.333333333333334</v>
      </c>
      <c r="U20" s="13">
        <v>0</v>
      </c>
      <c r="V20" s="13">
        <f t="shared" si="5"/>
        <v>10.333333333333334</v>
      </c>
    </row>
    <row r="21" spans="1:22" hidden="1">
      <c r="A21" s="17" t="s">
        <v>18</v>
      </c>
      <c r="B21" s="17" t="s">
        <v>584</v>
      </c>
      <c r="C21" s="17" t="s">
        <v>599</v>
      </c>
      <c r="D21" s="17" t="s">
        <v>586</v>
      </c>
      <c r="E21" s="16" t="s">
        <v>25</v>
      </c>
      <c r="F21" s="16" t="s">
        <v>580</v>
      </c>
      <c r="G21" s="16" t="s">
        <v>579</v>
      </c>
      <c r="H21" s="48" t="s">
        <v>106</v>
      </c>
      <c r="I21" s="17" t="s">
        <v>107</v>
      </c>
      <c r="J21" s="16" t="s">
        <v>83</v>
      </c>
      <c r="K21" s="16">
        <v>3</v>
      </c>
      <c r="L21" s="16">
        <v>2</v>
      </c>
      <c r="M21" s="16">
        <v>3</v>
      </c>
      <c r="N21" s="16">
        <v>5</v>
      </c>
      <c r="O21" s="16" t="s">
        <v>55</v>
      </c>
      <c r="P21" s="30">
        <v>50</v>
      </c>
      <c r="Q21" s="16" t="s">
        <v>87</v>
      </c>
      <c r="R21" s="13">
        <f t="shared" si="0"/>
        <v>150</v>
      </c>
      <c r="S21" s="13">
        <f t="shared" si="1"/>
        <v>8.3333333333333339</v>
      </c>
      <c r="T21" s="14">
        <f t="shared" si="4"/>
        <v>8.3333333333333339</v>
      </c>
      <c r="U21" s="13">
        <v>0</v>
      </c>
      <c r="V21" s="13">
        <f t="shared" si="5"/>
        <v>8.3333333333333339</v>
      </c>
    </row>
    <row r="22" spans="1:22" hidden="1">
      <c r="A22" s="17" t="s">
        <v>18</v>
      </c>
      <c r="B22" s="17" t="s">
        <v>584</v>
      </c>
      <c r="C22" s="17" t="s">
        <v>599</v>
      </c>
      <c r="D22" s="17" t="s">
        <v>586</v>
      </c>
      <c r="E22" s="16" t="s">
        <v>25</v>
      </c>
      <c r="F22" s="16" t="s">
        <v>580</v>
      </c>
      <c r="G22" s="16" t="s">
        <v>579</v>
      </c>
      <c r="H22" s="48" t="s">
        <v>110</v>
      </c>
      <c r="I22" s="17" t="s">
        <v>111</v>
      </c>
      <c r="J22" s="16" t="s">
        <v>112</v>
      </c>
      <c r="K22" s="16">
        <v>4</v>
      </c>
      <c r="L22" s="16">
        <v>3</v>
      </c>
      <c r="M22" s="16">
        <v>3</v>
      </c>
      <c r="N22" s="16">
        <v>7</v>
      </c>
      <c r="O22" s="16" t="s">
        <v>80</v>
      </c>
      <c r="P22" s="30">
        <v>178</v>
      </c>
      <c r="Q22" s="16" t="s">
        <v>87</v>
      </c>
      <c r="R22" s="13">
        <f t="shared" si="0"/>
        <v>712</v>
      </c>
      <c r="S22" s="13">
        <f t="shared" si="1"/>
        <v>39.555555555555557</v>
      </c>
      <c r="T22" s="14">
        <f t="shared" si="4"/>
        <v>39.555555555555557</v>
      </c>
      <c r="U22" s="13">
        <v>0</v>
      </c>
      <c r="V22" s="13">
        <f t="shared" si="5"/>
        <v>39.555555555555557</v>
      </c>
    </row>
    <row r="23" spans="1:22" hidden="1">
      <c r="A23" s="17" t="s">
        <v>18</v>
      </c>
      <c r="B23" s="17" t="s">
        <v>584</v>
      </c>
      <c r="C23" s="17" t="s">
        <v>599</v>
      </c>
      <c r="D23" s="17" t="s">
        <v>587</v>
      </c>
      <c r="E23" s="16" t="s">
        <v>25</v>
      </c>
      <c r="F23" s="16" t="s">
        <v>580</v>
      </c>
      <c r="G23" s="16" t="s">
        <v>579</v>
      </c>
      <c r="H23" s="48" t="s">
        <v>113</v>
      </c>
      <c r="I23" s="17" t="s">
        <v>114</v>
      </c>
      <c r="J23" s="16" t="s">
        <v>102</v>
      </c>
      <c r="K23" s="16">
        <v>1</v>
      </c>
      <c r="L23" s="16">
        <v>0</v>
      </c>
      <c r="M23" s="16">
        <v>3</v>
      </c>
      <c r="N23" s="16">
        <v>1</v>
      </c>
      <c r="O23" s="16" t="s">
        <v>80</v>
      </c>
      <c r="P23" s="30">
        <v>50</v>
      </c>
      <c r="Q23" s="16" t="s">
        <v>87</v>
      </c>
      <c r="R23" s="13">
        <f t="shared" si="0"/>
        <v>50</v>
      </c>
      <c r="S23" s="13">
        <f t="shared" si="1"/>
        <v>2.7777777777777777</v>
      </c>
      <c r="T23" s="14">
        <f t="shared" si="4"/>
        <v>2.7777777777777777</v>
      </c>
      <c r="U23" s="13">
        <v>0</v>
      </c>
      <c r="V23" s="13">
        <f t="shared" si="5"/>
        <v>2.7777777777777777</v>
      </c>
    </row>
    <row r="24" spans="1:22" hidden="1">
      <c r="A24" s="17" t="s">
        <v>18</v>
      </c>
      <c r="B24" s="17" t="s">
        <v>584</v>
      </c>
      <c r="C24" s="17" t="s">
        <v>599</v>
      </c>
      <c r="D24" s="17" t="s">
        <v>588</v>
      </c>
      <c r="E24" s="16" t="s">
        <v>25</v>
      </c>
      <c r="F24" s="16" t="s">
        <v>580</v>
      </c>
      <c r="G24" s="16" t="s">
        <v>579</v>
      </c>
      <c r="H24" s="48" t="s">
        <v>113</v>
      </c>
      <c r="I24" s="17" t="s">
        <v>114</v>
      </c>
      <c r="J24" s="16" t="s">
        <v>102</v>
      </c>
      <c r="K24" s="16">
        <v>1</v>
      </c>
      <c r="L24" s="16">
        <v>0</v>
      </c>
      <c r="M24" s="16">
        <v>3</v>
      </c>
      <c r="N24" s="16">
        <v>1</v>
      </c>
      <c r="O24" s="16" t="s">
        <v>43</v>
      </c>
      <c r="P24" s="30">
        <v>63</v>
      </c>
      <c r="Q24" s="16" t="s">
        <v>87</v>
      </c>
      <c r="R24" s="13">
        <f t="shared" si="0"/>
        <v>63</v>
      </c>
      <c r="S24" s="13">
        <f t="shared" si="1"/>
        <v>3.5</v>
      </c>
      <c r="T24" s="14">
        <f t="shared" si="4"/>
        <v>3.5</v>
      </c>
      <c r="U24" s="13">
        <v>0</v>
      </c>
      <c r="V24" s="13">
        <f t="shared" si="5"/>
        <v>3.5</v>
      </c>
    </row>
    <row r="25" spans="1:22" hidden="1">
      <c r="A25" s="17" t="s">
        <v>18</v>
      </c>
      <c r="B25" s="17" t="s">
        <v>584</v>
      </c>
      <c r="C25" s="17" t="s">
        <v>599</v>
      </c>
      <c r="D25" s="17" t="s">
        <v>585</v>
      </c>
      <c r="E25" s="16" t="s">
        <v>25</v>
      </c>
      <c r="F25" s="16" t="s">
        <v>580</v>
      </c>
      <c r="G25" s="16" t="s">
        <v>579</v>
      </c>
      <c r="H25" s="48" t="s">
        <v>113</v>
      </c>
      <c r="I25" s="17" t="s">
        <v>114</v>
      </c>
      <c r="J25" s="16" t="s">
        <v>102</v>
      </c>
      <c r="K25" s="16">
        <v>1</v>
      </c>
      <c r="L25" s="16">
        <v>0</v>
      </c>
      <c r="M25" s="16">
        <v>3</v>
      </c>
      <c r="N25" s="16">
        <v>1</v>
      </c>
      <c r="O25" s="16" t="s">
        <v>55</v>
      </c>
      <c r="P25" s="30">
        <v>63</v>
      </c>
      <c r="Q25" s="16" t="s">
        <v>87</v>
      </c>
      <c r="R25" s="13">
        <f t="shared" si="0"/>
        <v>63</v>
      </c>
      <c r="S25" s="13">
        <f t="shared" si="1"/>
        <v>3.5</v>
      </c>
      <c r="T25" s="14">
        <f t="shared" si="4"/>
        <v>3.5</v>
      </c>
      <c r="U25" s="13">
        <v>0</v>
      </c>
      <c r="V25" s="13">
        <f t="shared" si="5"/>
        <v>3.5</v>
      </c>
    </row>
    <row r="26" spans="1:22" hidden="1">
      <c r="A26" s="17" t="s">
        <v>18</v>
      </c>
      <c r="B26" s="17" t="s">
        <v>584</v>
      </c>
      <c r="C26" s="17" t="s">
        <v>599</v>
      </c>
      <c r="D26" s="17" t="s">
        <v>587</v>
      </c>
      <c r="E26" s="16" t="s">
        <v>25</v>
      </c>
      <c r="F26" s="16" t="s">
        <v>580</v>
      </c>
      <c r="G26" s="16" t="s">
        <v>579</v>
      </c>
      <c r="H26" s="48" t="s">
        <v>115</v>
      </c>
      <c r="I26" s="17" t="s">
        <v>116</v>
      </c>
      <c r="J26" s="16" t="s">
        <v>102</v>
      </c>
      <c r="K26" s="16">
        <v>1</v>
      </c>
      <c r="L26" s="16">
        <v>0</v>
      </c>
      <c r="M26" s="16">
        <v>3</v>
      </c>
      <c r="N26" s="16">
        <v>1</v>
      </c>
      <c r="O26" s="16" t="s">
        <v>80</v>
      </c>
      <c r="P26" s="30">
        <v>1</v>
      </c>
      <c r="Q26" s="16" t="s">
        <v>87</v>
      </c>
      <c r="R26" s="13">
        <f t="shared" si="0"/>
        <v>1</v>
      </c>
      <c r="S26" s="13">
        <f t="shared" si="1"/>
        <v>5.5555555555555552E-2</v>
      </c>
      <c r="T26" s="14">
        <f t="shared" si="4"/>
        <v>5.5555555555555552E-2</v>
      </c>
      <c r="U26" s="13">
        <v>0</v>
      </c>
      <c r="V26" s="13">
        <f t="shared" si="5"/>
        <v>5.5555555555555552E-2</v>
      </c>
    </row>
    <row r="27" spans="1:22" hidden="1">
      <c r="A27" s="17" t="s">
        <v>18</v>
      </c>
      <c r="B27" s="17" t="s">
        <v>584</v>
      </c>
      <c r="C27" s="17" t="s">
        <v>599</v>
      </c>
      <c r="D27" s="17" t="s">
        <v>588</v>
      </c>
      <c r="E27" s="16" t="s">
        <v>25</v>
      </c>
      <c r="F27" s="16" t="s">
        <v>580</v>
      </c>
      <c r="G27" s="16" t="s">
        <v>579</v>
      </c>
      <c r="H27" s="48" t="s">
        <v>117</v>
      </c>
      <c r="I27" s="17" t="s">
        <v>118</v>
      </c>
      <c r="J27" s="16" t="s">
        <v>83</v>
      </c>
      <c r="K27" s="16">
        <v>3</v>
      </c>
      <c r="L27" s="16">
        <v>2</v>
      </c>
      <c r="M27" s="16">
        <v>3</v>
      </c>
      <c r="N27" s="16">
        <v>5</v>
      </c>
      <c r="O27" s="16" t="s">
        <v>80</v>
      </c>
      <c r="P27" s="30">
        <v>11</v>
      </c>
      <c r="Q27" s="16" t="s">
        <v>87</v>
      </c>
      <c r="R27" s="13">
        <f t="shared" si="0"/>
        <v>33</v>
      </c>
      <c r="S27" s="13">
        <f t="shared" si="1"/>
        <v>1.8333333333333333</v>
      </c>
      <c r="T27" s="14">
        <f t="shared" si="4"/>
        <v>1.8333333333333333</v>
      </c>
      <c r="U27" s="13">
        <v>0</v>
      </c>
      <c r="V27" s="13">
        <f t="shared" si="5"/>
        <v>1.8333333333333333</v>
      </c>
    </row>
    <row r="28" spans="1:22" hidden="1">
      <c r="A28" s="17" t="s">
        <v>18</v>
      </c>
      <c r="B28" s="17" t="s">
        <v>584</v>
      </c>
      <c r="C28" s="17" t="s">
        <v>599</v>
      </c>
      <c r="D28" s="17" t="s">
        <v>586</v>
      </c>
      <c r="E28" s="16" t="s">
        <v>25</v>
      </c>
      <c r="F28" s="16" t="s">
        <v>580</v>
      </c>
      <c r="G28" s="16" t="s">
        <v>579</v>
      </c>
      <c r="H28" s="48" t="s">
        <v>119</v>
      </c>
      <c r="I28" s="17" t="s">
        <v>120</v>
      </c>
      <c r="J28" s="16" t="s">
        <v>83</v>
      </c>
      <c r="K28" s="16">
        <v>3</v>
      </c>
      <c r="L28" s="16">
        <v>2</v>
      </c>
      <c r="M28" s="16">
        <v>3</v>
      </c>
      <c r="N28" s="16">
        <v>5</v>
      </c>
      <c r="O28" s="16" t="s">
        <v>80</v>
      </c>
      <c r="P28" s="30">
        <v>59</v>
      </c>
      <c r="Q28" s="16" t="s">
        <v>87</v>
      </c>
      <c r="R28" s="13">
        <f t="shared" si="0"/>
        <v>177</v>
      </c>
      <c r="S28" s="13">
        <f t="shared" si="1"/>
        <v>9.8333333333333339</v>
      </c>
      <c r="T28" s="14">
        <f t="shared" si="4"/>
        <v>9.8333333333333339</v>
      </c>
      <c r="U28" s="13">
        <v>0</v>
      </c>
      <c r="V28" s="13">
        <f t="shared" si="5"/>
        <v>9.8333333333333339</v>
      </c>
    </row>
    <row r="29" spans="1:22" hidden="1">
      <c r="A29" s="17" t="s">
        <v>18</v>
      </c>
      <c r="B29" s="17" t="s">
        <v>584</v>
      </c>
      <c r="C29" s="17" t="s">
        <v>599</v>
      </c>
      <c r="D29" s="17" t="s">
        <v>586</v>
      </c>
      <c r="E29" s="16" t="s">
        <v>25</v>
      </c>
      <c r="F29" s="16" t="s">
        <v>580</v>
      </c>
      <c r="G29" s="16" t="s">
        <v>579</v>
      </c>
      <c r="H29" s="48" t="s">
        <v>119</v>
      </c>
      <c r="I29" s="17" t="s">
        <v>120</v>
      </c>
      <c r="J29" s="16" t="s">
        <v>83</v>
      </c>
      <c r="K29" s="16">
        <v>3</v>
      </c>
      <c r="L29" s="16">
        <v>2</v>
      </c>
      <c r="M29" s="16">
        <v>3</v>
      </c>
      <c r="N29" s="16">
        <v>5</v>
      </c>
      <c r="O29" s="16" t="s">
        <v>43</v>
      </c>
      <c r="P29" s="30">
        <v>40</v>
      </c>
      <c r="Q29" s="16" t="s">
        <v>87</v>
      </c>
      <c r="R29" s="13">
        <f t="shared" si="0"/>
        <v>120</v>
      </c>
      <c r="S29" s="13">
        <f t="shared" si="1"/>
        <v>6.666666666666667</v>
      </c>
      <c r="T29" s="14">
        <f t="shared" si="4"/>
        <v>6.666666666666667</v>
      </c>
      <c r="U29" s="13">
        <v>0</v>
      </c>
      <c r="V29" s="13">
        <f t="shared" si="5"/>
        <v>6.666666666666667</v>
      </c>
    </row>
    <row r="30" spans="1:22" hidden="1">
      <c r="A30" s="17" t="s">
        <v>18</v>
      </c>
      <c r="B30" s="17" t="s">
        <v>584</v>
      </c>
      <c r="C30" s="17" t="s">
        <v>599</v>
      </c>
      <c r="D30" s="17" t="s">
        <v>587</v>
      </c>
      <c r="E30" s="16" t="s">
        <v>25</v>
      </c>
      <c r="F30" s="16" t="s">
        <v>580</v>
      </c>
      <c r="G30" s="16" t="s">
        <v>579</v>
      </c>
      <c r="H30" s="48" t="s">
        <v>122</v>
      </c>
      <c r="I30" s="17" t="s">
        <v>123</v>
      </c>
      <c r="J30" s="16" t="s">
        <v>83</v>
      </c>
      <c r="K30" s="16">
        <v>3</v>
      </c>
      <c r="L30" s="16">
        <v>2</v>
      </c>
      <c r="M30" s="16">
        <v>3</v>
      </c>
      <c r="N30" s="16">
        <v>5</v>
      </c>
      <c r="O30" s="16" t="s">
        <v>80</v>
      </c>
      <c r="P30" s="30">
        <v>27</v>
      </c>
      <c r="Q30" s="16" t="s">
        <v>87</v>
      </c>
      <c r="R30" s="13">
        <f t="shared" si="0"/>
        <v>81</v>
      </c>
      <c r="S30" s="13">
        <f t="shared" si="1"/>
        <v>4.5</v>
      </c>
      <c r="T30" s="14">
        <f t="shared" si="4"/>
        <v>4.5</v>
      </c>
      <c r="U30" s="13">
        <v>0</v>
      </c>
      <c r="V30" s="13">
        <f t="shared" si="5"/>
        <v>4.5</v>
      </c>
    </row>
    <row r="31" spans="1:22" hidden="1">
      <c r="A31" s="17" t="s">
        <v>18</v>
      </c>
      <c r="B31" s="17" t="s">
        <v>584</v>
      </c>
      <c r="C31" s="17" t="s">
        <v>599</v>
      </c>
      <c r="D31" s="17" t="s">
        <v>585</v>
      </c>
      <c r="E31" s="16" t="s">
        <v>25</v>
      </c>
      <c r="F31" s="16" t="s">
        <v>580</v>
      </c>
      <c r="G31" s="16" t="s">
        <v>579</v>
      </c>
      <c r="H31" s="48" t="s">
        <v>122</v>
      </c>
      <c r="I31" s="17" t="s">
        <v>123</v>
      </c>
      <c r="J31" s="16" t="s">
        <v>83</v>
      </c>
      <c r="K31" s="16">
        <v>3</v>
      </c>
      <c r="L31" s="16">
        <v>2</v>
      </c>
      <c r="M31" s="16">
        <v>3</v>
      </c>
      <c r="N31" s="16">
        <v>5</v>
      </c>
      <c r="O31" s="16" t="s">
        <v>43</v>
      </c>
      <c r="P31" s="30">
        <v>85</v>
      </c>
      <c r="Q31" s="16" t="s">
        <v>87</v>
      </c>
      <c r="R31" s="13">
        <f t="shared" si="0"/>
        <v>255</v>
      </c>
      <c r="S31" s="13">
        <f t="shared" si="1"/>
        <v>14.166666666666666</v>
      </c>
      <c r="T31" s="14">
        <f t="shared" si="4"/>
        <v>14.166666666666666</v>
      </c>
      <c r="U31" s="13">
        <v>0</v>
      </c>
      <c r="V31" s="13">
        <f t="shared" si="5"/>
        <v>14.166666666666666</v>
      </c>
    </row>
    <row r="32" spans="1:22" hidden="1">
      <c r="A32" s="17" t="s">
        <v>18</v>
      </c>
      <c r="B32" s="17" t="s">
        <v>584</v>
      </c>
      <c r="C32" s="17" t="s">
        <v>599</v>
      </c>
      <c r="D32" s="17" t="s">
        <v>587</v>
      </c>
      <c r="E32" s="16" t="s">
        <v>25</v>
      </c>
      <c r="F32" s="16" t="s">
        <v>580</v>
      </c>
      <c r="G32" s="16" t="s">
        <v>579</v>
      </c>
      <c r="H32" s="48" t="s">
        <v>124</v>
      </c>
      <c r="I32" s="17" t="s">
        <v>125</v>
      </c>
      <c r="J32" s="16" t="s">
        <v>102</v>
      </c>
      <c r="K32" s="16">
        <v>1</v>
      </c>
      <c r="L32" s="16">
        <v>0</v>
      </c>
      <c r="M32" s="16">
        <v>3</v>
      </c>
      <c r="N32" s="16">
        <v>1</v>
      </c>
      <c r="O32" s="16" t="s">
        <v>80</v>
      </c>
      <c r="P32" s="30">
        <v>51</v>
      </c>
      <c r="Q32" s="16" t="s">
        <v>87</v>
      </c>
      <c r="R32" s="13">
        <f t="shared" si="0"/>
        <v>51</v>
      </c>
      <c r="S32" s="13">
        <f t="shared" si="1"/>
        <v>2.8333333333333335</v>
      </c>
      <c r="T32" s="14">
        <f t="shared" si="4"/>
        <v>2.8333333333333335</v>
      </c>
      <c r="U32" s="13">
        <v>0</v>
      </c>
      <c r="V32" s="13">
        <f t="shared" si="5"/>
        <v>2.8333333333333335</v>
      </c>
    </row>
    <row r="33" spans="1:22" hidden="1">
      <c r="A33" s="17" t="s">
        <v>18</v>
      </c>
      <c r="B33" s="17" t="s">
        <v>584</v>
      </c>
      <c r="C33" s="17" t="s">
        <v>599</v>
      </c>
      <c r="D33" s="17" t="s">
        <v>588</v>
      </c>
      <c r="E33" s="16" t="s">
        <v>25</v>
      </c>
      <c r="F33" s="16" t="s">
        <v>580</v>
      </c>
      <c r="G33" s="16" t="s">
        <v>579</v>
      </c>
      <c r="H33" s="48" t="s">
        <v>124</v>
      </c>
      <c r="I33" s="17" t="s">
        <v>125</v>
      </c>
      <c r="J33" s="16" t="s">
        <v>102</v>
      </c>
      <c r="K33" s="16">
        <v>1</v>
      </c>
      <c r="L33" s="16">
        <v>0</v>
      </c>
      <c r="M33" s="16">
        <v>3</v>
      </c>
      <c r="N33" s="16">
        <v>1</v>
      </c>
      <c r="O33" s="16" t="s">
        <v>43</v>
      </c>
      <c r="P33" s="30">
        <v>72</v>
      </c>
      <c r="Q33" s="16" t="s">
        <v>87</v>
      </c>
      <c r="R33" s="13">
        <f t="shared" si="0"/>
        <v>72</v>
      </c>
      <c r="S33" s="13">
        <f t="shared" si="1"/>
        <v>4</v>
      </c>
      <c r="T33" s="14">
        <f t="shared" si="4"/>
        <v>4</v>
      </c>
      <c r="U33" s="13">
        <v>0</v>
      </c>
      <c r="V33" s="13">
        <f t="shared" si="5"/>
        <v>4</v>
      </c>
    </row>
    <row r="34" spans="1:22" hidden="1">
      <c r="A34" s="17" t="s">
        <v>18</v>
      </c>
      <c r="B34" s="17" t="s">
        <v>584</v>
      </c>
      <c r="C34" s="17" t="s">
        <v>599</v>
      </c>
      <c r="D34" s="17" t="s">
        <v>585</v>
      </c>
      <c r="E34" s="16" t="s">
        <v>25</v>
      </c>
      <c r="F34" s="16" t="s">
        <v>580</v>
      </c>
      <c r="G34" s="16" t="s">
        <v>579</v>
      </c>
      <c r="H34" s="48" t="s">
        <v>124</v>
      </c>
      <c r="I34" s="17" t="s">
        <v>125</v>
      </c>
      <c r="J34" s="16" t="s">
        <v>102</v>
      </c>
      <c r="K34" s="16">
        <v>1</v>
      </c>
      <c r="L34" s="16">
        <v>0</v>
      </c>
      <c r="M34" s="16">
        <v>3</v>
      </c>
      <c r="N34" s="16">
        <v>1</v>
      </c>
      <c r="O34" s="16" t="s">
        <v>55</v>
      </c>
      <c r="P34" s="30">
        <v>90</v>
      </c>
      <c r="Q34" s="16" t="s">
        <v>87</v>
      </c>
      <c r="R34" s="13">
        <f t="shared" si="0"/>
        <v>90</v>
      </c>
      <c r="S34" s="13">
        <f t="shared" si="1"/>
        <v>5</v>
      </c>
      <c r="T34" s="14">
        <f t="shared" si="4"/>
        <v>5</v>
      </c>
      <c r="U34" s="13">
        <v>0</v>
      </c>
      <c r="V34" s="13">
        <f t="shared" si="5"/>
        <v>5</v>
      </c>
    </row>
    <row r="35" spans="1:22" hidden="1">
      <c r="A35" s="17" t="s">
        <v>18</v>
      </c>
      <c r="B35" s="17" t="s">
        <v>584</v>
      </c>
      <c r="C35" s="17" t="s">
        <v>599</v>
      </c>
      <c r="D35" s="17" t="s">
        <v>586</v>
      </c>
      <c r="E35" s="16" t="s">
        <v>25</v>
      </c>
      <c r="F35" s="16" t="s">
        <v>580</v>
      </c>
      <c r="G35" s="16" t="s">
        <v>579</v>
      </c>
      <c r="H35" s="48" t="s">
        <v>127</v>
      </c>
      <c r="I35" s="17" t="s">
        <v>128</v>
      </c>
      <c r="J35" s="16" t="s">
        <v>102</v>
      </c>
      <c r="K35" s="16">
        <v>1</v>
      </c>
      <c r="L35" s="16">
        <v>0</v>
      </c>
      <c r="M35" s="16">
        <v>3</v>
      </c>
      <c r="N35" s="16">
        <v>1</v>
      </c>
      <c r="O35" s="16" t="s">
        <v>80</v>
      </c>
      <c r="P35" s="30">
        <v>2</v>
      </c>
      <c r="Q35" s="16" t="s">
        <v>87</v>
      </c>
      <c r="R35" s="13">
        <f t="shared" si="0"/>
        <v>2</v>
      </c>
      <c r="S35" s="13">
        <f t="shared" si="1"/>
        <v>0.1111111111111111</v>
      </c>
      <c r="T35" s="14">
        <f t="shared" si="4"/>
        <v>0.1111111111111111</v>
      </c>
      <c r="U35" s="13">
        <v>0</v>
      </c>
      <c r="V35" s="13">
        <f t="shared" si="5"/>
        <v>0.1111111111111111</v>
      </c>
    </row>
    <row r="36" spans="1:22" hidden="1">
      <c r="A36" s="17" t="s">
        <v>18</v>
      </c>
      <c r="B36" s="17" t="s">
        <v>584</v>
      </c>
      <c r="C36" s="17" t="s">
        <v>599</v>
      </c>
      <c r="D36" s="17" t="s">
        <v>586</v>
      </c>
      <c r="E36" s="16" t="s">
        <v>25</v>
      </c>
      <c r="F36" s="16" t="s">
        <v>580</v>
      </c>
      <c r="G36" s="16" t="s">
        <v>579</v>
      </c>
      <c r="H36" s="48" t="s">
        <v>129</v>
      </c>
      <c r="I36" s="17" t="s">
        <v>130</v>
      </c>
      <c r="J36" s="16" t="s">
        <v>83</v>
      </c>
      <c r="K36" s="16">
        <v>3</v>
      </c>
      <c r="L36" s="16">
        <v>2</v>
      </c>
      <c r="M36" s="16">
        <v>3</v>
      </c>
      <c r="N36" s="16">
        <v>5</v>
      </c>
      <c r="O36" s="16" t="s">
        <v>80</v>
      </c>
      <c r="P36" s="30">
        <v>58</v>
      </c>
      <c r="Q36" s="16" t="s">
        <v>87</v>
      </c>
      <c r="R36" s="13">
        <f t="shared" si="0"/>
        <v>174</v>
      </c>
      <c r="S36" s="13">
        <f t="shared" si="1"/>
        <v>9.6666666666666661</v>
      </c>
      <c r="T36" s="14">
        <f t="shared" si="4"/>
        <v>9.6666666666666661</v>
      </c>
      <c r="U36" s="13">
        <v>0</v>
      </c>
      <c r="V36" s="13">
        <f t="shared" si="5"/>
        <v>9.6666666666666661</v>
      </c>
    </row>
    <row r="37" spans="1:22" hidden="1">
      <c r="A37" s="17" t="s">
        <v>18</v>
      </c>
      <c r="B37" s="17" t="s">
        <v>584</v>
      </c>
      <c r="C37" s="17" t="s">
        <v>599</v>
      </c>
      <c r="D37" s="17" t="s">
        <v>586</v>
      </c>
      <c r="E37" s="16" t="s">
        <v>25</v>
      </c>
      <c r="F37" s="16" t="s">
        <v>580</v>
      </c>
      <c r="G37" s="16" t="s">
        <v>579</v>
      </c>
      <c r="H37" s="48" t="s">
        <v>129</v>
      </c>
      <c r="I37" s="17" t="s">
        <v>130</v>
      </c>
      <c r="J37" s="16" t="s">
        <v>83</v>
      </c>
      <c r="K37" s="16">
        <v>3</v>
      </c>
      <c r="L37" s="16">
        <v>2</v>
      </c>
      <c r="M37" s="16">
        <v>3</v>
      </c>
      <c r="N37" s="16">
        <v>5</v>
      </c>
      <c r="O37" s="16" t="s">
        <v>43</v>
      </c>
      <c r="P37" s="30">
        <v>70</v>
      </c>
      <c r="Q37" s="16" t="s">
        <v>87</v>
      </c>
      <c r="R37" s="13">
        <f t="shared" si="0"/>
        <v>210</v>
      </c>
      <c r="S37" s="13">
        <f t="shared" si="1"/>
        <v>11.666666666666666</v>
      </c>
      <c r="T37" s="14">
        <f t="shared" si="4"/>
        <v>11.666666666666666</v>
      </c>
      <c r="U37" s="13">
        <v>0</v>
      </c>
      <c r="V37" s="13">
        <f t="shared" si="5"/>
        <v>11.666666666666666</v>
      </c>
    </row>
    <row r="38" spans="1:22" hidden="1">
      <c r="A38" s="17" t="s">
        <v>18</v>
      </c>
      <c r="B38" s="17" t="s">
        <v>584</v>
      </c>
      <c r="C38" s="17" t="s">
        <v>599</v>
      </c>
      <c r="D38" s="17" t="s">
        <v>586</v>
      </c>
      <c r="E38" s="16" t="s">
        <v>25</v>
      </c>
      <c r="F38" s="16" t="s">
        <v>580</v>
      </c>
      <c r="G38" s="16" t="s">
        <v>579</v>
      </c>
      <c r="H38" s="48" t="s">
        <v>129</v>
      </c>
      <c r="I38" s="17" t="s">
        <v>130</v>
      </c>
      <c r="J38" s="16" t="s">
        <v>83</v>
      </c>
      <c r="K38" s="16">
        <v>3</v>
      </c>
      <c r="L38" s="16">
        <v>2</v>
      </c>
      <c r="M38" s="16">
        <v>3</v>
      </c>
      <c r="N38" s="16">
        <v>5</v>
      </c>
      <c r="O38" s="16" t="s">
        <v>55</v>
      </c>
      <c r="P38" s="30">
        <v>84</v>
      </c>
      <c r="Q38" s="16" t="s">
        <v>87</v>
      </c>
      <c r="R38" s="13">
        <f t="shared" si="0"/>
        <v>252</v>
      </c>
      <c r="S38" s="13">
        <f t="shared" si="1"/>
        <v>14</v>
      </c>
      <c r="T38" s="14">
        <f t="shared" si="4"/>
        <v>14</v>
      </c>
      <c r="U38" s="13">
        <v>0</v>
      </c>
      <c r="V38" s="13">
        <f t="shared" si="5"/>
        <v>14</v>
      </c>
    </row>
    <row r="39" spans="1:22" hidden="1">
      <c r="A39" s="17" t="s">
        <v>18</v>
      </c>
      <c r="B39" s="17" t="s">
        <v>584</v>
      </c>
      <c r="C39" s="17" t="s">
        <v>599</v>
      </c>
      <c r="D39" s="17" t="s">
        <v>585</v>
      </c>
      <c r="E39" s="16" t="s">
        <v>25</v>
      </c>
      <c r="F39" s="16" t="s">
        <v>580</v>
      </c>
      <c r="G39" s="16" t="s">
        <v>579</v>
      </c>
      <c r="H39" s="48" t="s">
        <v>131</v>
      </c>
      <c r="I39" s="17" t="s">
        <v>132</v>
      </c>
      <c r="J39" s="16" t="s">
        <v>83</v>
      </c>
      <c r="K39" s="16">
        <v>3</v>
      </c>
      <c r="L39" s="16">
        <v>2</v>
      </c>
      <c r="M39" s="16">
        <v>3</v>
      </c>
      <c r="N39" s="16">
        <v>5</v>
      </c>
      <c r="O39" s="16" t="s">
        <v>80</v>
      </c>
      <c r="P39" s="30">
        <v>19</v>
      </c>
      <c r="Q39" s="16" t="s">
        <v>87</v>
      </c>
      <c r="R39" s="13">
        <f t="shared" si="0"/>
        <v>57</v>
      </c>
      <c r="S39" s="13">
        <f t="shared" si="1"/>
        <v>3.1666666666666665</v>
      </c>
      <c r="T39" s="14">
        <f t="shared" si="4"/>
        <v>3.1666666666666665</v>
      </c>
      <c r="U39" s="13">
        <v>0</v>
      </c>
      <c r="V39" s="13">
        <f t="shared" si="5"/>
        <v>3.1666666666666665</v>
      </c>
    </row>
    <row r="40" spans="1:22" hidden="1">
      <c r="A40" s="17" t="s">
        <v>18</v>
      </c>
      <c r="B40" s="17" t="s">
        <v>584</v>
      </c>
      <c r="C40" s="17" t="s">
        <v>599</v>
      </c>
      <c r="D40" s="17" t="s">
        <v>587</v>
      </c>
      <c r="E40" s="16" t="s">
        <v>25</v>
      </c>
      <c r="F40" s="16" t="s">
        <v>580</v>
      </c>
      <c r="G40" s="16" t="s">
        <v>579</v>
      </c>
      <c r="H40" s="48" t="s">
        <v>133</v>
      </c>
      <c r="I40" s="17" t="s">
        <v>134</v>
      </c>
      <c r="J40" s="16" t="s">
        <v>83</v>
      </c>
      <c r="K40" s="16">
        <v>3</v>
      </c>
      <c r="L40" s="16">
        <v>2</v>
      </c>
      <c r="M40" s="16">
        <v>3</v>
      </c>
      <c r="N40" s="16">
        <v>5</v>
      </c>
      <c r="O40" s="16" t="s">
        <v>80</v>
      </c>
      <c r="P40" s="30">
        <v>34</v>
      </c>
      <c r="Q40" s="16" t="s">
        <v>87</v>
      </c>
      <c r="R40" s="13">
        <f t="shared" si="0"/>
        <v>102</v>
      </c>
      <c r="S40" s="13">
        <f t="shared" si="1"/>
        <v>5.666666666666667</v>
      </c>
      <c r="T40" s="14">
        <f t="shared" si="4"/>
        <v>5.666666666666667</v>
      </c>
      <c r="U40" s="13">
        <v>0</v>
      </c>
      <c r="V40" s="13">
        <f t="shared" si="5"/>
        <v>5.666666666666667</v>
      </c>
    </row>
    <row r="41" spans="1:22" hidden="1">
      <c r="A41" s="17" t="s">
        <v>18</v>
      </c>
      <c r="B41" s="17" t="s">
        <v>584</v>
      </c>
      <c r="C41" s="17" t="s">
        <v>599</v>
      </c>
      <c r="D41" s="17" t="s">
        <v>587</v>
      </c>
      <c r="E41" s="16" t="s">
        <v>25</v>
      </c>
      <c r="F41" s="16" t="s">
        <v>580</v>
      </c>
      <c r="G41" s="16" t="s">
        <v>579</v>
      </c>
      <c r="H41" s="48" t="s">
        <v>135</v>
      </c>
      <c r="I41" s="17" t="s">
        <v>136</v>
      </c>
      <c r="J41" s="16" t="s">
        <v>83</v>
      </c>
      <c r="K41" s="16">
        <v>3</v>
      </c>
      <c r="L41" s="16">
        <v>2</v>
      </c>
      <c r="M41" s="16">
        <v>3</v>
      </c>
      <c r="N41" s="16">
        <v>5</v>
      </c>
      <c r="O41" s="16" t="s">
        <v>80</v>
      </c>
      <c r="P41" s="30">
        <v>52</v>
      </c>
      <c r="Q41" s="16" t="s">
        <v>87</v>
      </c>
      <c r="R41" s="13">
        <f t="shared" si="0"/>
        <v>156</v>
      </c>
      <c r="S41" s="13">
        <f t="shared" si="1"/>
        <v>8.6666666666666661</v>
      </c>
      <c r="T41" s="14">
        <f t="shared" si="4"/>
        <v>8.6666666666666661</v>
      </c>
      <c r="U41" s="13">
        <v>0</v>
      </c>
      <c r="V41" s="13">
        <f t="shared" si="5"/>
        <v>8.6666666666666661</v>
      </c>
    </row>
    <row r="42" spans="1:22" hidden="1">
      <c r="A42" s="17" t="s">
        <v>18</v>
      </c>
      <c r="B42" s="17" t="s">
        <v>584</v>
      </c>
      <c r="C42" s="17" t="s">
        <v>599</v>
      </c>
      <c r="D42" s="17" t="s">
        <v>587</v>
      </c>
      <c r="E42" s="16" t="s">
        <v>25</v>
      </c>
      <c r="F42" s="16" t="s">
        <v>580</v>
      </c>
      <c r="G42" s="16" t="s">
        <v>579</v>
      </c>
      <c r="H42" s="48" t="s">
        <v>137</v>
      </c>
      <c r="I42" s="17" t="s">
        <v>138</v>
      </c>
      <c r="J42" s="16" t="s">
        <v>83</v>
      </c>
      <c r="K42" s="16">
        <v>3</v>
      </c>
      <c r="L42" s="16">
        <v>2</v>
      </c>
      <c r="M42" s="16">
        <v>3</v>
      </c>
      <c r="N42" s="16">
        <v>5</v>
      </c>
      <c r="O42" s="16" t="s">
        <v>80</v>
      </c>
      <c r="P42" s="30">
        <v>0</v>
      </c>
      <c r="Q42" s="16" t="s">
        <v>87</v>
      </c>
      <c r="R42" s="13">
        <f t="shared" si="0"/>
        <v>0</v>
      </c>
      <c r="S42" s="13">
        <f t="shared" si="1"/>
        <v>0</v>
      </c>
      <c r="T42" s="14">
        <f t="shared" si="4"/>
        <v>0</v>
      </c>
      <c r="U42" s="13">
        <v>0</v>
      </c>
      <c r="V42" s="13">
        <f t="shared" si="5"/>
        <v>0</v>
      </c>
    </row>
    <row r="43" spans="1:22" hidden="1">
      <c r="A43" s="17" t="s">
        <v>18</v>
      </c>
      <c r="B43" s="17" t="s">
        <v>584</v>
      </c>
      <c r="C43" s="17" t="s">
        <v>599</v>
      </c>
      <c r="D43" s="17" t="s">
        <v>588</v>
      </c>
      <c r="E43" s="16" t="s">
        <v>25</v>
      </c>
      <c r="F43" s="16" t="s">
        <v>580</v>
      </c>
      <c r="G43" s="16" t="s">
        <v>579</v>
      </c>
      <c r="H43" s="48" t="s">
        <v>139</v>
      </c>
      <c r="I43" s="17" t="s">
        <v>140</v>
      </c>
      <c r="J43" s="16" t="s">
        <v>83</v>
      </c>
      <c r="K43" s="16">
        <v>3</v>
      </c>
      <c r="L43" s="16">
        <v>2</v>
      </c>
      <c r="M43" s="16">
        <v>3</v>
      </c>
      <c r="N43" s="16">
        <v>5</v>
      </c>
      <c r="O43" s="16" t="s">
        <v>80</v>
      </c>
      <c r="P43" s="30">
        <v>74</v>
      </c>
      <c r="Q43" s="16" t="s">
        <v>87</v>
      </c>
      <c r="R43" s="13">
        <f t="shared" si="0"/>
        <v>222</v>
      </c>
      <c r="S43" s="13">
        <f t="shared" si="1"/>
        <v>12.333333333333334</v>
      </c>
      <c r="T43" s="14">
        <f t="shared" si="4"/>
        <v>12.333333333333334</v>
      </c>
      <c r="U43" s="13">
        <v>0</v>
      </c>
      <c r="V43" s="13">
        <f t="shared" si="5"/>
        <v>12.333333333333334</v>
      </c>
    </row>
    <row r="44" spans="1:22" hidden="1">
      <c r="A44" s="17" t="s">
        <v>18</v>
      </c>
      <c r="B44" s="17" t="s">
        <v>584</v>
      </c>
      <c r="C44" s="17" t="s">
        <v>599</v>
      </c>
      <c r="D44" s="17" t="s">
        <v>588</v>
      </c>
      <c r="E44" s="16" t="s">
        <v>25</v>
      </c>
      <c r="F44" s="16" t="s">
        <v>580</v>
      </c>
      <c r="G44" s="16" t="s">
        <v>579</v>
      </c>
      <c r="H44" s="48" t="s">
        <v>141</v>
      </c>
      <c r="I44" s="17" t="s">
        <v>142</v>
      </c>
      <c r="J44" s="16" t="s">
        <v>83</v>
      </c>
      <c r="K44" s="16">
        <v>3</v>
      </c>
      <c r="L44" s="16">
        <v>2</v>
      </c>
      <c r="M44" s="16">
        <v>3</v>
      </c>
      <c r="N44" s="16">
        <v>5</v>
      </c>
      <c r="O44" s="16" t="s">
        <v>43</v>
      </c>
      <c r="P44" s="30">
        <v>72</v>
      </c>
      <c r="Q44" s="16" t="s">
        <v>87</v>
      </c>
      <c r="R44" s="13">
        <f t="shared" si="0"/>
        <v>216</v>
      </c>
      <c r="S44" s="13">
        <f t="shared" si="1"/>
        <v>12</v>
      </c>
      <c r="T44" s="14">
        <f t="shared" si="4"/>
        <v>12</v>
      </c>
      <c r="U44" s="13">
        <v>0</v>
      </c>
      <c r="V44" s="13">
        <f t="shared" si="5"/>
        <v>12</v>
      </c>
    </row>
    <row r="45" spans="1:22" hidden="1">
      <c r="A45" s="17" t="s">
        <v>18</v>
      </c>
      <c r="B45" s="17" t="s">
        <v>584</v>
      </c>
      <c r="C45" s="17" t="s">
        <v>599</v>
      </c>
      <c r="D45" s="17" t="s">
        <v>585</v>
      </c>
      <c r="E45" s="16" t="s">
        <v>25</v>
      </c>
      <c r="F45" s="16" t="s">
        <v>580</v>
      </c>
      <c r="G45" s="16" t="s">
        <v>579</v>
      </c>
      <c r="H45" s="48" t="s">
        <v>143</v>
      </c>
      <c r="I45" s="17" t="s">
        <v>144</v>
      </c>
      <c r="J45" s="16" t="s">
        <v>83</v>
      </c>
      <c r="K45" s="16">
        <v>3</v>
      </c>
      <c r="L45" s="16">
        <v>2</v>
      </c>
      <c r="M45" s="16">
        <v>3</v>
      </c>
      <c r="N45" s="16">
        <v>5</v>
      </c>
      <c r="O45" s="16" t="s">
        <v>80</v>
      </c>
      <c r="P45" s="30">
        <v>90</v>
      </c>
      <c r="Q45" s="16" t="s">
        <v>87</v>
      </c>
      <c r="R45" s="13">
        <f t="shared" si="0"/>
        <v>270</v>
      </c>
      <c r="S45" s="13">
        <f t="shared" si="1"/>
        <v>15</v>
      </c>
      <c r="T45" s="14">
        <f t="shared" si="4"/>
        <v>15</v>
      </c>
      <c r="U45" s="13">
        <v>0</v>
      </c>
      <c r="V45" s="13">
        <f t="shared" si="5"/>
        <v>15</v>
      </c>
    </row>
    <row r="46" spans="1:22" hidden="1">
      <c r="A46" s="17" t="s">
        <v>18</v>
      </c>
      <c r="B46" s="17" t="s">
        <v>584</v>
      </c>
      <c r="C46" s="17" t="s">
        <v>599</v>
      </c>
      <c r="D46" s="17" t="s">
        <v>585</v>
      </c>
      <c r="E46" s="16" t="s">
        <v>25</v>
      </c>
      <c r="F46" s="16" t="s">
        <v>580</v>
      </c>
      <c r="G46" s="16" t="s">
        <v>579</v>
      </c>
      <c r="H46" s="48" t="s">
        <v>145</v>
      </c>
      <c r="I46" s="17" t="s">
        <v>146</v>
      </c>
      <c r="J46" s="16" t="s">
        <v>83</v>
      </c>
      <c r="K46" s="16">
        <v>3</v>
      </c>
      <c r="L46" s="16">
        <v>2</v>
      </c>
      <c r="M46" s="16">
        <v>3</v>
      </c>
      <c r="N46" s="16">
        <v>5</v>
      </c>
      <c r="O46" s="16" t="s">
        <v>80</v>
      </c>
      <c r="P46" s="30">
        <v>26</v>
      </c>
      <c r="Q46" s="16" t="s">
        <v>87</v>
      </c>
      <c r="R46" s="13">
        <f t="shared" si="0"/>
        <v>78</v>
      </c>
      <c r="S46" s="13">
        <f t="shared" si="1"/>
        <v>4.333333333333333</v>
      </c>
      <c r="T46" s="14">
        <f t="shared" si="4"/>
        <v>4.333333333333333</v>
      </c>
      <c r="U46" s="13">
        <v>0</v>
      </c>
      <c r="V46" s="13">
        <f t="shared" si="5"/>
        <v>4.333333333333333</v>
      </c>
    </row>
    <row r="47" spans="1:22" hidden="1">
      <c r="A47" s="17" t="s">
        <v>18</v>
      </c>
      <c r="B47" s="17" t="s">
        <v>584</v>
      </c>
      <c r="C47" s="17" t="s">
        <v>599</v>
      </c>
      <c r="D47" s="17" t="s">
        <v>585</v>
      </c>
      <c r="E47" s="16" t="s">
        <v>25</v>
      </c>
      <c r="F47" s="16" t="s">
        <v>580</v>
      </c>
      <c r="G47" s="16" t="s">
        <v>579</v>
      </c>
      <c r="H47" s="48" t="s">
        <v>147</v>
      </c>
      <c r="I47" s="17" t="s">
        <v>148</v>
      </c>
      <c r="J47" s="16" t="s">
        <v>83</v>
      </c>
      <c r="K47" s="16">
        <v>3</v>
      </c>
      <c r="L47" s="16">
        <v>2</v>
      </c>
      <c r="M47" s="16">
        <v>3</v>
      </c>
      <c r="N47" s="16">
        <v>5</v>
      </c>
      <c r="O47" s="16" t="s">
        <v>80</v>
      </c>
      <c r="P47" s="30">
        <v>66</v>
      </c>
      <c r="Q47" s="16" t="s">
        <v>87</v>
      </c>
      <c r="R47" s="13">
        <f t="shared" si="0"/>
        <v>198</v>
      </c>
      <c r="S47" s="13">
        <f t="shared" si="1"/>
        <v>11</v>
      </c>
      <c r="T47" s="14">
        <f t="shared" si="4"/>
        <v>11</v>
      </c>
      <c r="U47" s="13">
        <v>0</v>
      </c>
      <c r="V47" s="13">
        <f t="shared" si="5"/>
        <v>11</v>
      </c>
    </row>
    <row r="48" spans="1:22" hidden="1">
      <c r="A48" s="17" t="s">
        <v>18</v>
      </c>
      <c r="B48" s="17" t="s">
        <v>584</v>
      </c>
      <c r="C48" s="17" t="s">
        <v>599</v>
      </c>
      <c r="D48" s="17" t="s">
        <v>585</v>
      </c>
      <c r="E48" s="16" t="s">
        <v>25</v>
      </c>
      <c r="F48" s="16" t="s">
        <v>580</v>
      </c>
      <c r="G48" s="16" t="s">
        <v>579</v>
      </c>
      <c r="H48" s="48" t="s">
        <v>149</v>
      </c>
      <c r="I48" s="17" t="s">
        <v>150</v>
      </c>
      <c r="J48" s="16" t="s">
        <v>83</v>
      </c>
      <c r="K48" s="16">
        <v>3</v>
      </c>
      <c r="L48" s="16">
        <v>2</v>
      </c>
      <c r="M48" s="16">
        <v>3</v>
      </c>
      <c r="N48" s="16">
        <v>5</v>
      </c>
      <c r="O48" s="16" t="s">
        <v>80</v>
      </c>
      <c r="P48" s="30">
        <v>55</v>
      </c>
      <c r="Q48" s="16" t="s">
        <v>87</v>
      </c>
      <c r="R48" s="13">
        <f t="shared" si="0"/>
        <v>165</v>
      </c>
      <c r="S48" s="13">
        <f t="shared" si="1"/>
        <v>9.1666666666666661</v>
      </c>
      <c r="T48" s="14">
        <f t="shared" si="4"/>
        <v>9.1666666666666661</v>
      </c>
      <c r="U48" s="13">
        <v>0</v>
      </c>
      <c r="V48" s="13">
        <f t="shared" si="5"/>
        <v>9.1666666666666661</v>
      </c>
    </row>
    <row r="49" spans="1:22" hidden="1">
      <c r="A49" s="17" t="s">
        <v>18</v>
      </c>
      <c r="B49" s="17" t="s">
        <v>589</v>
      </c>
      <c r="C49" s="17" t="s">
        <v>590</v>
      </c>
      <c r="D49" s="17" t="s">
        <v>591</v>
      </c>
      <c r="E49" s="16" t="s">
        <v>25</v>
      </c>
      <c r="F49" s="16" t="s">
        <v>580</v>
      </c>
      <c r="G49" s="16" t="s">
        <v>579</v>
      </c>
      <c r="H49" s="48" t="s">
        <v>151</v>
      </c>
      <c r="I49" s="17" t="s">
        <v>152</v>
      </c>
      <c r="J49" s="16" t="s">
        <v>23</v>
      </c>
      <c r="K49" s="16">
        <v>3</v>
      </c>
      <c r="L49" s="16">
        <v>3</v>
      </c>
      <c r="M49" s="16">
        <v>0</v>
      </c>
      <c r="N49" s="16">
        <v>6</v>
      </c>
      <c r="O49" s="16" t="s">
        <v>80</v>
      </c>
      <c r="P49" s="30">
        <v>38</v>
      </c>
      <c r="Q49" s="16" t="s">
        <v>87</v>
      </c>
      <c r="R49" s="13">
        <f t="shared" si="0"/>
        <v>114</v>
      </c>
      <c r="S49" s="13">
        <f t="shared" si="1"/>
        <v>6.333333333333333</v>
      </c>
      <c r="T49" s="14">
        <f t="shared" si="4"/>
        <v>6.333333333333333</v>
      </c>
      <c r="U49" s="13">
        <v>0</v>
      </c>
      <c r="V49" s="13">
        <f t="shared" si="5"/>
        <v>6.333333333333333</v>
      </c>
    </row>
    <row r="50" spans="1:22" hidden="1">
      <c r="A50" s="17" t="s">
        <v>18</v>
      </c>
      <c r="B50" s="17" t="s">
        <v>589</v>
      </c>
      <c r="C50" s="17" t="s">
        <v>590</v>
      </c>
      <c r="D50" s="17" t="s">
        <v>591</v>
      </c>
      <c r="E50" s="16" t="s">
        <v>25</v>
      </c>
      <c r="F50" s="16" t="s">
        <v>580</v>
      </c>
      <c r="G50" s="16" t="s">
        <v>579</v>
      </c>
      <c r="H50" s="48" t="s">
        <v>151</v>
      </c>
      <c r="I50" s="17" t="s">
        <v>152</v>
      </c>
      <c r="J50" s="16" t="s">
        <v>23</v>
      </c>
      <c r="K50" s="16">
        <v>3</v>
      </c>
      <c r="L50" s="16">
        <v>3</v>
      </c>
      <c r="M50" s="16">
        <v>0</v>
      </c>
      <c r="N50" s="16">
        <v>6</v>
      </c>
      <c r="O50" s="16" t="s">
        <v>43</v>
      </c>
      <c r="P50" s="30">
        <v>48</v>
      </c>
      <c r="Q50" s="16" t="s">
        <v>87</v>
      </c>
      <c r="R50" s="13">
        <f t="shared" si="0"/>
        <v>144</v>
      </c>
      <c r="S50" s="13">
        <f t="shared" si="1"/>
        <v>8</v>
      </c>
      <c r="T50" s="14">
        <f t="shared" si="4"/>
        <v>8</v>
      </c>
      <c r="U50" s="13">
        <v>0</v>
      </c>
      <c r="V50" s="13">
        <f t="shared" si="5"/>
        <v>8</v>
      </c>
    </row>
    <row r="51" spans="1:22" hidden="1">
      <c r="A51" s="17" t="s">
        <v>18</v>
      </c>
      <c r="B51" s="17" t="s">
        <v>589</v>
      </c>
      <c r="C51" s="17" t="s">
        <v>590</v>
      </c>
      <c r="D51" s="17" t="s">
        <v>591</v>
      </c>
      <c r="E51" s="16" t="s">
        <v>25</v>
      </c>
      <c r="F51" s="16" t="s">
        <v>580</v>
      </c>
      <c r="G51" s="16" t="s">
        <v>579</v>
      </c>
      <c r="H51" s="48" t="s">
        <v>155</v>
      </c>
      <c r="I51" s="17" t="s">
        <v>156</v>
      </c>
      <c r="J51" s="16" t="s">
        <v>23</v>
      </c>
      <c r="K51" s="16">
        <v>3</v>
      </c>
      <c r="L51" s="16">
        <v>3</v>
      </c>
      <c r="M51" s="16">
        <v>0</v>
      </c>
      <c r="N51" s="16">
        <v>6</v>
      </c>
      <c r="O51" s="16" t="s">
        <v>80</v>
      </c>
      <c r="P51" s="30">
        <v>38</v>
      </c>
      <c r="Q51" s="16" t="s">
        <v>87</v>
      </c>
      <c r="R51" s="13">
        <f t="shared" si="0"/>
        <v>114</v>
      </c>
      <c r="S51" s="13">
        <f t="shared" si="1"/>
        <v>6.333333333333333</v>
      </c>
      <c r="T51" s="14">
        <f t="shared" si="4"/>
        <v>6.333333333333333</v>
      </c>
      <c r="U51" s="13">
        <v>0</v>
      </c>
      <c r="V51" s="13">
        <f t="shared" si="5"/>
        <v>6.333333333333333</v>
      </c>
    </row>
    <row r="52" spans="1:22" hidden="1">
      <c r="A52" s="17" t="s">
        <v>18</v>
      </c>
      <c r="B52" s="17" t="s">
        <v>589</v>
      </c>
      <c r="C52" s="17" t="s">
        <v>590</v>
      </c>
      <c r="D52" s="17" t="s">
        <v>591</v>
      </c>
      <c r="E52" s="16" t="s">
        <v>25</v>
      </c>
      <c r="F52" s="16" t="s">
        <v>580</v>
      </c>
      <c r="G52" s="16" t="s">
        <v>579</v>
      </c>
      <c r="H52" s="48" t="s">
        <v>158</v>
      </c>
      <c r="I52" s="17" t="s">
        <v>159</v>
      </c>
      <c r="J52" s="16" t="s">
        <v>23</v>
      </c>
      <c r="K52" s="16">
        <v>3</v>
      </c>
      <c r="L52" s="16">
        <v>3</v>
      </c>
      <c r="M52" s="16">
        <v>0</v>
      </c>
      <c r="N52" s="16">
        <v>6</v>
      </c>
      <c r="O52" s="16" t="s">
        <v>80</v>
      </c>
      <c r="P52" s="30">
        <v>39</v>
      </c>
      <c r="Q52" s="16" t="s">
        <v>87</v>
      </c>
      <c r="R52" s="13">
        <f t="shared" si="0"/>
        <v>117</v>
      </c>
      <c r="S52" s="13">
        <f t="shared" si="1"/>
        <v>6.5</v>
      </c>
      <c r="T52" s="14">
        <f t="shared" si="4"/>
        <v>6.5</v>
      </c>
      <c r="U52" s="13">
        <v>0</v>
      </c>
      <c r="V52" s="13">
        <f t="shared" si="5"/>
        <v>6.5</v>
      </c>
    </row>
    <row r="53" spans="1:22" hidden="1">
      <c r="A53" s="17" t="s">
        <v>18</v>
      </c>
      <c r="B53" s="17" t="s">
        <v>589</v>
      </c>
      <c r="C53" s="17" t="s">
        <v>590</v>
      </c>
      <c r="D53" s="17" t="s">
        <v>591</v>
      </c>
      <c r="E53" s="16" t="s">
        <v>25</v>
      </c>
      <c r="F53" s="16" t="s">
        <v>580</v>
      </c>
      <c r="G53" s="16" t="s">
        <v>579</v>
      </c>
      <c r="H53" s="48" t="s">
        <v>158</v>
      </c>
      <c r="I53" s="17" t="s">
        <v>159</v>
      </c>
      <c r="J53" s="16" t="s">
        <v>23</v>
      </c>
      <c r="K53" s="16">
        <v>3</v>
      </c>
      <c r="L53" s="16">
        <v>3</v>
      </c>
      <c r="M53" s="16">
        <v>0</v>
      </c>
      <c r="N53" s="16">
        <v>6</v>
      </c>
      <c r="O53" s="16" t="s">
        <v>43</v>
      </c>
      <c r="P53" s="30">
        <v>47</v>
      </c>
      <c r="Q53" s="16" t="s">
        <v>87</v>
      </c>
      <c r="R53" s="13">
        <f t="shared" si="0"/>
        <v>141</v>
      </c>
      <c r="S53" s="13">
        <f t="shared" si="1"/>
        <v>7.833333333333333</v>
      </c>
      <c r="T53" s="14">
        <f t="shared" si="4"/>
        <v>7.833333333333333</v>
      </c>
      <c r="U53" s="13">
        <v>0</v>
      </c>
      <c r="V53" s="13">
        <f t="shared" si="5"/>
        <v>7.833333333333333</v>
      </c>
    </row>
    <row r="54" spans="1:22" hidden="1">
      <c r="A54" s="17" t="s">
        <v>18</v>
      </c>
      <c r="B54" s="17" t="s">
        <v>589</v>
      </c>
      <c r="C54" s="17" t="s">
        <v>590</v>
      </c>
      <c r="D54" s="17" t="s">
        <v>591</v>
      </c>
      <c r="E54" s="16" t="s">
        <v>25</v>
      </c>
      <c r="F54" s="16" t="s">
        <v>580</v>
      </c>
      <c r="G54" s="16" t="s">
        <v>579</v>
      </c>
      <c r="H54" s="48" t="s">
        <v>162</v>
      </c>
      <c r="I54" s="17" t="s">
        <v>163</v>
      </c>
      <c r="J54" s="16" t="s">
        <v>164</v>
      </c>
      <c r="K54" s="16">
        <v>3</v>
      </c>
      <c r="L54" s="16">
        <v>2</v>
      </c>
      <c r="M54" s="16">
        <v>2</v>
      </c>
      <c r="N54" s="16">
        <v>5</v>
      </c>
      <c r="O54" s="16" t="s">
        <v>80</v>
      </c>
      <c r="P54" s="30">
        <v>49</v>
      </c>
      <c r="Q54" s="16" t="s">
        <v>87</v>
      </c>
      <c r="R54" s="13">
        <f t="shared" si="0"/>
        <v>147</v>
      </c>
      <c r="S54" s="13">
        <f t="shared" si="1"/>
        <v>8.1666666666666661</v>
      </c>
      <c r="T54" s="14">
        <f t="shared" si="4"/>
        <v>8.1666666666666661</v>
      </c>
      <c r="U54" s="13">
        <v>0</v>
      </c>
      <c r="V54" s="13">
        <f t="shared" si="5"/>
        <v>8.1666666666666661</v>
      </c>
    </row>
    <row r="55" spans="1:22" hidden="1">
      <c r="A55" s="17" t="s">
        <v>18</v>
      </c>
      <c r="B55" s="17" t="s">
        <v>589</v>
      </c>
      <c r="C55" s="17" t="s">
        <v>590</v>
      </c>
      <c r="D55" s="17" t="s">
        <v>591</v>
      </c>
      <c r="E55" s="16" t="s">
        <v>25</v>
      </c>
      <c r="F55" s="16" t="s">
        <v>580</v>
      </c>
      <c r="G55" s="16" t="s">
        <v>579</v>
      </c>
      <c r="H55" s="48" t="s">
        <v>165</v>
      </c>
      <c r="I55" s="17" t="s">
        <v>166</v>
      </c>
      <c r="J55" s="16" t="s">
        <v>23</v>
      </c>
      <c r="K55" s="16">
        <v>3</v>
      </c>
      <c r="L55" s="16">
        <v>3</v>
      </c>
      <c r="M55" s="16">
        <v>0</v>
      </c>
      <c r="N55" s="16">
        <v>6</v>
      </c>
      <c r="O55" s="16" t="s">
        <v>80</v>
      </c>
      <c r="P55" s="30">
        <v>38</v>
      </c>
      <c r="Q55" s="16" t="s">
        <v>87</v>
      </c>
      <c r="R55" s="13">
        <f t="shared" si="0"/>
        <v>114</v>
      </c>
      <c r="S55" s="13">
        <f t="shared" si="1"/>
        <v>6.333333333333333</v>
      </c>
      <c r="T55" s="14">
        <f t="shared" si="4"/>
        <v>6.333333333333333</v>
      </c>
      <c r="U55" s="13">
        <v>0</v>
      </c>
      <c r="V55" s="13">
        <f t="shared" si="5"/>
        <v>6.333333333333333</v>
      </c>
    </row>
    <row r="56" spans="1:22" hidden="1">
      <c r="A56" s="17" t="s">
        <v>18</v>
      </c>
      <c r="B56" s="17" t="s">
        <v>589</v>
      </c>
      <c r="C56" s="17" t="s">
        <v>590</v>
      </c>
      <c r="D56" s="17" t="s">
        <v>591</v>
      </c>
      <c r="E56" s="16" t="s">
        <v>25</v>
      </c>
      <c r="F56" s="16" t="s">
        <v>580</v>
      </c>
      <c r="G56" s="16" t="s">
        <v>579</v>
      </c>
      <c r="H56" s="48" t="s">
        <v>165</v>
      </c>
      <c r="I56" s="17" t="s">
        <v>166</v>
      </c>
      <c r="J56" s="16" t="s">
        <v>23</v>
      </c>
      <c r="K56" s="16">
        <v>3</v>
      </c>
      <c r="L56" s="16">
        <v>3</v>
      </c>
      <c r="M56" s="16">
        <v>0</v>
      </c>
      <c r="N56" s="16">
        <v>6</v>
      </c>
      <c r="O56" s="16" t="s">
        <v>43</v>
      </c>
      <c r="P56" s="30">
        <v>47</v>
      </c>
      <c r="Q56" s="16" t="s">
        <v>87</v>
      </c>
      <c r="R56" s="13">
        <f t="shared" si="0"/>
        <v>141</v>
      </c>
      <c r="S56" s="13">
        <f t="shared" si="1"/>
        <v>7.833333333333333</v>
      </c>
      <c r="T56" s="14">
        <f t="shared" si="4"/>
        <v>7.833333333333333</v>
      </c>
      <c r="U56" s="13">
        <v>0</v>
      </c>
      <c r="V56" s="13">
        <f t="shared" si="5"/>
        <v>7.833333333333333</v>
      </c>
    </row>
    <row r="57" spans="1:22" hidden="1">
      <c r="A57" s="17" t="s">
        <v>18</v>
      </c>
      <c r="B57" s="17" t="s">
        <v>589</v>
      </c>
      <c r="C57" s="17" t="s">
        <v>590</v>
      </c>
      <c r="D57" s="17" t="s">
        <v>591</v>
      </c>
      <c r="E57" s="16" t="s">
        <v>25</v>
      </c>
      <c r="F57" s="16" t="s">
        <v>580</v>
      </c>
      <c r="G57" s="16" t="s">
        <v>579</v>
      </c>
      <c r="H57" s="48" t="s">
        <v>168</v>
      </c>
      <c r="I57" s="17" t="s">
        <v>169</v>
      </c>
      <c r="J57" s="16" t="s">
        <v>23</v>
      </c>
      <c r="K57" s="16">
        <v>3</v>
      </c>
      <c r="L57" s="16">
        <v>3</v>
      </c>
      <c r="M57" s="16">
        <v>0</v>
      </c>
      <c r="N57" s="16">
        <v>6</v>
      </c>
      <c r="O57" s="16" t="s">
        <v>80</v>
      </c>
      <c r="P57" s="30">
        <v>49</v>
      </c>
      <c r="Q57" s="16" t="s">
        <v>87</v>
      </c>
      <c r="R57" s="13">
        <f t="shared" si="0"/>
        <v>147</v>
      </c>
      <c r="S57" s="13">
        <f t="shared" si="1"/>
        <v>8.1666666666666661</v>
      </c>
      <c r="T57" s="14">
        <f t="shared" si="4"/>
        <v>8.1666666666666661</v>
      </c>
      <c r="U57" s="13">
        <v>0</v>
      </c>
      <c r="V57" s="13">
        <f t="shared" si="5"/>
        <v>8.1666666666666661</v>
      </c>
    </row>
    <row r="58" spans="1:22" hidden="1">
      <c r="A58" s="17" t="s">
        <v>18</v>
      </c>
      <c r="B58" s="17" t="s">
        <v>589</v>
      </c>
      <c r="C58" s="17" t="s">
        <v>590</v>
      </c>
      <c r="D58" s="17" t="s">
        <v>591</v>
      </c>
      <c r="E58" s="16" t="s">
        <v>25</v>
      </c>
      <c r="F58" s="16" t="s">
        <v>580</v>
      </c>
      <c r="G58" s="16" t="s">
        <v>579</v>
      </c>
      <c r="H58" s="48" t="s">
        <v>171</v>
      </c>
      <c r="I58" s="17" t="s">
        <v>172</v>
      </c>
      <c r="J58" s="16" t="s">
        <v>23</v>
      </c>
      <c r="K58" s="16">
        <v>3</v>
      </c>
      <c r="L58" s="16">
        <v>3</v>
      </c>
      <c r="M58" s="16">
        <v>0</v>
      </c>
      <c r="N58" s="16">
        <v>6</v>
      </c>
      <c r="O58" s="16" t="s">
        <v>80</v>
      </c>
      <c r="P58" s="30">
        <v>36</v>
      </c>
      <c r="Q58" s="16" t="s">
        <v>87</v>
      </c>
      <c r="R58" s="13">
        <f t="shared" si="0"/>
        <v>108</v>
      </c>
      <c r="S58" s="13">
        <f t="shared" si="1"/>
        <v>6</v>
      </c>
      <c r="T58" s="14">
        <f t="shared" si="4"/>
        <v>6</v>
      </c>
      <c r="U58" s="13">
        <v>0</v>
      </c>
      <c r="V58" s="13">
        <f t="shared" si="5"/>
        <v>6</v>
      </c>
    </row>
    <row r="59" spans="1:22" hidden="1">
      <c r="A59" s="17" t="s">
        <v>18</v>
      </c>
      <c r="B59" s="17" t="s">
        <v>582</v>
      </c>
      <c r="C59" s="17" t="s">
        <v>600</v>
      </c>
      <c r="D59" s="17" t="s">
        <v>583</v>
      </c>
      <c r="E59" s="16" t="s">
        <v>25</v>
      </c>
      <c r="F59" s="16" t="s">
        <v>580</v>
      </c>
      <c r="G59" s="16" t="s">
        <v>579</v>
      </c>
      <c r="H59" s="48" t="s">
        <v>173</v>
      </c>
      <c r="I59" s="17" t="s">
        <v>174</v>
      </c>
      <c r="J59" s="16" t="s">
        <v>102</v>
      </c>
      <c r="K59" s="16">
        <v>1</v>
      </c>
      <c r="L59" s="16">
        <v>0</v>
      </c>
      <c r="M59" s="16">
        <v>3</v>
      </c>
      <c r="N59" s="16">
        <v>1</v>
      </c>
      <c r="O59" s="16" t="s">
        <v>80</v>
      </c>
      <c r="P59" s="30">
        <v>68</v>
      </c>
      <c r="Q59" s="16" t="s">
        <v>87</v>
      </c>
      <c r="R59" s="13">
        <f t="shared" si="0"/>
        <v>68</v>
      </c>
      <c r="S59" s="13">
        <f t="shared" si="1"/>
        <v>3.7777777777777777</v>
      </c>
      <c r="T59" s="14">
        <f t="shared" si="4"/>
        <v>3.7777777777777777</v>
      </c>
      <c r="U59" s="13">
        <v>0</v>
      </c>
      <c r="V59" s="13">
        <f t="shared" si="5"/>
        <v>3.7777777777777777</v>
      </c>
    </row>
    <row r="60" spans="1:22" hidden="1">
      <c r="A60" s="17" t="s">
        <v>18</v>
      </c>
      <c r="B60" s="17" t="s">
        <v>582</v>
      </c>
      <c r="C60" s="17" t="s">
        <v>600</v>
      </c>
      <c r="D60" s="17" t="s">
        <v>583</v>
      </c>
      <c r="E60" s="16" t="s">
        <v>25</v>
      </c>
      <c r="F60" s="16" t="s">
        <v>580</v>
      </c>
      <c r="G60" s="16" t="s">
        <v>579</v>
      </c>
      <c r="H60" s="48" t="s">
        <v>173</v>
      </c>
      <c r="I60" s="17" t="s">
        <v>174</v>
      </c>
      <c r="J60" s="16" t="s">
        <v>102</v>
      </c>
      <c r="K60" s="16">
        <v>1</v>
      </c>
      <c r="L60" s="16">
        <v>0</v>
      </c>
      <c r="M60" s="16">
        <v>3</v>
      </c>
      <c r="N60" s="16">
        <v>1</v>
      </c>
      <c r="O60" s="16" t="s">
        <v>43</v>
      </c>
      <c r="P60" s="30">
        <v>70</v>
      </c>
      <c r="Q60" s="16" t="s">
        <v>87</v>
      </c>
      <c r="R60" s="13">
        <f t="shared" si="0"/>
        <v>70</v>
      </c>
      <c r="S60" s="13">
        <f t="shared" si="1"/>
        <v>3.8888888888888888</v>
      </c>
      <c r="T60" s="14">
        <f t="shared" si="4"/>
        <v>3.8888888888888888</v>
      </c>
      <c r="U60" s="13">
        <v>0</v>
      </c>
      <c r="V60" s="13">
        <f t="shared" si="5"/>
        <v>3.8888888888888888</v>
      </c>
    </row>
    <row r="61" spans="1:22" hidden="1">
      <c r="A61" s="17" t="s">
        <v>18</v>
      </c>
      <c r="B61" s="17" t="s">
        <v>582</v>
      </c>
      <c r="C61" s="17" t="s">
        <v>600</v>
      </c>
      <c r="D61" s="17" t="s">
        <v>583</v>
      </c>
      <c r="E61" s="16" t="s">
        <v>25</v>
      </c>
      <c r="F61" s="16" t="s">
        <v>580</v>
      </c>
      <c r="G61" s="16" t="s">
        <v>579</v>
      </c>
      <c r="H61" s="48" t="s">
        <v>173</v>
      </c>
      <c r="I61" s="17" t="s">
        <v>174</v>
      </c>
      <c r="J61" s="16" t="s">
        <v>102</v>
      </c>
      <c r="K61" s="16">
        <v>1</v>
      </c>
      <c r="L61" s="16">
        <v>0</v>
      </c>
      <c r="M61" s="16">
        <v>3</v>
      </c>
      <c r="N61" s="16">
        <v>1</v>
      </c>
      <c r="O61" s="16" t="s">
        <v>55</v>
      </c>
      <c r="P61" s="30">
        <v>70</v>
      </c>
      <c r="Q61" s="16" t="s">
        <v>87</v>
      </c>
      <c r="R61" s="13">
        <f t="shared" si="0"/>
        <v>70</v>
      </c>
      <c r="S61" s="13">
        <f t="shared" si="1"/>
        <v>3.8888888888888888</v>
      </c>
      <c r="T61" s="14">
        <f t="shared" si="4"/>
        <v>3.8888888888888888</v>
      </c>
      <c r="U61" s="13">
        <v>0</v>
      </c>
      <c r="V61" s="13">
        <f t="shared" si="5"/>
        <v>3.8888888888888888</v>
      </c>
    </row>
    <row r="62" spans="1:22" hidden="1">
      <c r="A62" s="17" t="s">
        <v>18</v>
      </c>
      <c r="B62" s="17" t="s">
        <v>582</v>
      </c>
      <c r="C62" s="17" t="s">
        <v>600</v>
      </c>
      <c r="D62" s="17" t="s">
        <v>583</v>
      </c>
      <c r="E62" s="16" t="s">
        <v>25</v>
      </c>
      <c r="F62" s="16" t="s">
        <v>580</v>
      </c>
      <c r="G62" s="16" t="s">
        <v>579</v>
      </c>
      <c r="H62" s="48" t="s">
        <v>173</v>
      </c>
      <c r="I62" s="17" t="s">
        <v>174</v>
      </c>
      <c r="J62" s="16" t="s">
        <v>102</v>
      </c>
      <c r="K62" s="16">
        <v>1</v>
      </c>
      <c r="L62" s="16">
        <v>0</v>
      </c>
      <c r="M62" s="16">
        <v>3</v>
      </c>
      <c r="N62" s="16">
        <v>1</v>
      </c>
      <c r="O62" s="16" t="s">
        <v>178</v>
      </c>
      <c r="P62" s="30">
        <v>69</v>
      </c>
      <c r="Q62" s="16" t="s">
        <v>87</v>
      </c>
      <c r="R62" s="13">
        <f t="shared" si="0"/>
        <v>69</v>
      </c>
      <c r="S62" s="13">
        <f t="shared" si="1"/>
        <v>3.8333333333333335</v>
      </c>
      <c r="T62" s="14">
        <f t="shared" si="4"/>
        <v>3.8333333333333335</v>
      </c>
      <c r="U62" s="13">
        <v>0</v>
      </c>
      <c r="V62" s="13">
        <f t="shared" si="5"/>
        <v>3.8333333333333335</v>
      </c>
    </row>
    <row r="63" spans="1:22" hidden="1">
      <c r="A63" s="17" t="s">
        <v>18</v>
      </c>
      <c r="B63" s="17" t="s">
        <v>582</v>
      </c>
      <c r="C63" s="17" t="s">
        <v>600</v>
      </c>
      <c r="D63" s="17" t="s">
        <v>583</v>
      </c>
      <c r="E63" s="16" t="s">
        <v>25</v>
      </c>
      <c r="F63" s="16" t="s">
        <v>580</v>
      </c>
      <c r="G63" s="16" t="s">
        <v>579</v>
      </c>
      <c r="H63" s="48" t="s">
        <v>173</v>
      </c>
      <c r="I63" s="17" t="s">
        <v>174</v>
      </c>
      <c r="J63" s="16" t="s">
        <v>102</v>
      </c>
      <c r="K63" s="16">
        <v>1</v>
      </c>
      <c r="L63" s="16">
        <v>0</v>
      </c>
      <c r="M63" s="16">
        <v>3</v>
      </c>
      <c r="N63" s="16">
        <v>1</v>
      </c>
      <c r="O63" s="16" t="s">
        <v>179</v>
      </c>
      <c r="P63" s="30">
        <v>58</v>
      </c>
      <c r="Q63" s="16" t="s">
        <v>87</v>
      </c>
      <c r="R63" s="13">
        <f t="shared" si="0"/>
        <v>58</v>
      </c>
      <c r="S63" s="13">
        <f t="shared" si="1"/>
        <v>3.2222222222222223</v>
      </c>
      <c r="T63" s="14">
        <f t="shared" si="4"/>
        <v>3.2222222222222223</v>
      </c>
      <c r="U63" s="13">
        <v>0</v>
      </c>
      <c r="V63" s="13">
        <f t="shared" si="5"/>
        <v>3.2222222222222223</v>
      </c>
    </row>
    <row r="64" spans="1:22" hidden="1">
      <c r="A64" s="17" t="s">
        <v>18</v>
      </c>
      <c r="B64" s="17" t="s">
        <v>582</v>
      </c>
      <c r="C64" s="17" t="s">
        <v>600</v>
      </c>
      <c r="D64" s="17" t="s">
        <v>592</v>
      </c>
      <c r="E64" s="16" t="s">
        <v>25</v>
      </c>
      <c r="F64" s="16" t="s">
        <v>580</v>
      </c>
      <c r="G64" s="16" t="s">
        <v>579</v>
      </c>
      <c r="H64" s="48" t="s">
        <v>180</v>
      </c>
      <c r="I64" s="17" t="s">
        <v>181</v>
      </c>
      <c r="J64" s="16" t="s">
        <v>83</v>
      </c>
      <c r="K64" s="16">
        <v>3</v>
      </c>
      <c r="L64" s="16">
        <v>2</v>
      </c>
      <c r="M64" s="16">
        <v>3</v>
      </c>
      <c r="N64" s="16">
        <v>5</v>
      </c>
      <c r="O64" s="16" t="s">
        <v>80</v>
      </c>
      <c r="P64" s="30">
        <v>58</v>
      </c>
      <c r="Q64" s="16" t="s">
        <v>87</v>
      </c>
      <c r="R64" s="13">
        <f t="shared" si="0"/>
        <v>174</v>
      </c>
      <c r="S64" s="13">
        <f t="shared" si="1"/>
        <v>9.6666666666666661</v>
      </c>
      <c r="T64" s="14">
        <f t="shared" si="4"/>
        <v>9.6666666666666661</v>
      </c>
      <c r="U64" s="13">
        <v>0</v>
      </c>
      <c r="V64" s="13">
        <f t="shared" si="5"/>
        <v>9.6666666666666661</v>
      </c>
    </row>
    <row r="65" spans="1:22" hidden="1">
      <c r="A65" s="17" t="s">
        <v>18</v>
      </c>
      <c r="B65" s="17" t="s">
        <v>582</v>
      </c>
      <c r="C65" s="17" t="s">
        <v>600</v>
      </c>
      <c r="D65" s="17" t="s">
        <v>592</v>
      </c>
      <c r="E65" s="16" t="s">
        <v>25</v>
      </c>
      <c r="F65" s="16" t="s">
        <v>580</v>
      </c>
      <c r="G65" s="16" t="s">
        <v>579</v>
      </c>
      <c r="H65" s="48" t="s">
        <v>180</v>
      </c>
      <c r="I65" s="17" t="s">
        <v>181</v>
      </c>
      <c r="J65" s="16" t="s">
        <v>83</v>
      </c>
      <c r="K65" s="16">
        <v>3</v>
      </c>
      <c r="L65" s="16">
        <v>2</v>
      </c>
      <c r="M65" s="16">
        <v>3</v>
      </c>
      <c r="N65" s="16">
        <v>5</v>
      </c>
      <c r="O65" s="16" t="s">
        <v>43</v>
      </c>
      <c r="P65" s="30">
        <v>48</v>
      </c>
      <c r="Q65" s="16" t="s">
        <v>87</v>
      </c>
      <c r="R65" s="13">
        <f t="shared" si="0"/>
        <v>144</v>
      </c>
      <c r="S65" s="13">
        <f t="shared" si="1"/>
        <v>8</v>
      </c>
      <c r="T65" s="14">
        <f t="shared" si="4"/>
        <v>8</v>
      </c>
      <c r="U65" s="13">
        <v>0</v>
      </c>
      <c r="V65" s="13">
        <f t="shared" si="5"/>
        <v>8</v>
      </c>
    </row>
    <row r="66" spans="1:22" hidden="1">
      <c r="A66" s="17" t="s">
        <v>18</v>
      </c>
      <c r="B66" s="17" t="s">
        <v>582</v>
      </c>
      <c r="C66" s="17" t="s">
        <v>600</v>
      </c>
      <c r="D66" s="17" t="s">
        <v>592</v>
      </c>
      <c r="E66" s="16" t="s">
        <v>25</v>
      </c>
      <c r="F66" s="16" t="s">
        <v>580</v>
      </c>
      <c r="G66" s="16" t="s">
        <v>579</v>
      </c>
      <c r="H66" s="48" t="s">
        <v>180</v>
      </c>
      <c r="I66" s="17" t="s">
        <v>181</v>
      </c>
      <c r="J66" s="16" t="s">
        <v>83</v>
      </c>
      <c r="K66" s="16">
        <v>3</v>
      </c>
      <c r="L66" s="16">
        <v>2</v>
      </c>
      <c r="M66" s="16">
        <v>3</v>
      </c>
      <c r="N66" s="16">
        <v>5</v>
      </c>
      <c r="O66" s="16" t="s">
        <v>55</v>
      </c>
      <c r="P66" s="30">
        <v>84</v>
      </c>
      <c r="Q66" s="16" t="s">
        <v>87</v>
      </c>
      <c r="R66" s="13">
        <f t="shared" ref="R66:R129" si="6">P66*K66</f>
        <v>252</v>
      </c>
      <c r="S66" s="13">
        <f t="shared" ref="S66:S129" si="7">R66/18</f>
        <v>14</v>
      </c>
      <c r="T66" s="14">
        <f t="shared" si="4"/>
        <v>14</v>
      </c>
      <c r="U66" s="13">
        <v>0</v>
      </c>
      <c r="V66" s="13">
        <f t="shared" si="5"/>
        <v>14</v>
      </c>
    </row>
    <row r="67" spans="1:22" hidden="1">
      <c r="A67" s="17" t="s">
        <v>18</v>
      </c>
      <c r="B67" s="17" t="s">
        <v>582</v>
      </c>
      <c r="C67" s="17" t="s">
        <v>600</v>
      </c>
      <c r="D67" s="17" t="s">
        <v>592</v>
      </c>
      <c r="E67" s="16" t="s">
        <v>25</v>
      </c>
      <c r="F67" s="16" t="s">
        <v>580</v>
      </c>
      <c r="G67" s="16" t="s">
        <v>579</v>
      </c>
      <c r="H67" s="48" t="s">
        <v>180</v>
      </c>
      <c r="I67" s="17" t="s">
        <v>181</v>
      </c>
      <c r="J67" s="16" t="s">
        <v>83</v>
      </c>
      <c r="K67" s="16">
        <v>3</v>
      </c>
      <c r="L67" s="16">
        <v>2</v>
      </c>
      <c r="M67" s="16">
        <v>3</v>
      </c>
      <c r="N67" s="16">
        <v>5</v>
      </c>
      <c r="O67" s="16" t="s">
        <v>178</v>
      </c>
      <c r="P67" s="30">
        <v>75</v>
      </c>
      <c r="Q67" s="16" t="s">
        <v>87</v>
      </c>
      <c r="R67" s="13">
        <f t="shared" si="6"/>
        <v>225</v>
      </c>
      <c r="S67" s="13">
        <f t="shared" si="7"/>
        <v>12.5</v>
      </c>
      <c r="T67" s="14">
        <f t="shared" ref="T67:T130" si="8">S67</f>
        <v>12.5</v>
      </c>
      <c r="U67" s="13">
        <v>0</v>
      </c>
      <c r="V67" s="13">
        <f t="shared" ref="V67:V130" si="9">T67+U67</f>
        <v>12.5</v>
      </c>
    </row>
    <row r="68" spans="1:22" hidden="1">
      <c r="A68" s="17" t="s">
        <v>18</v>
      </c>
      <c r="B68" s="17" t="s">
        <v>582</v>
      </c>
      <c r="C68" s="17" t="s">
        <v>600</v>
      </c>
      <c r="D68" s="17" t="s">
        <v>593</v>
      </c>
      <c r="E68" s="16" t="s">
        <v>25</v>
      </c>
      <c r="F68" s="16" t="s">
        <v>580</v>
      </c>
      <c r="G68" s="16" t="s">
        <v>579</v>
      </c>
      <c r="H68" s="48" t="s">
        <v>182</v>
      </c>
      <c r="I68" s="17" t="s">
        <v>183</v>
      </c>
      <c r="J68" s="16" t="s">
        <v>83</v>
      </c>
      <c r="K68" s="16">
        <v>3</v>
      </c>
      <c r="L68" s="16">
        <v>2</v>
      </c>
      <c r="M68" s="16">
        <v>3</v>
      </c>
      <c r="N68" s="16">
        <v>5</v>
      </c>
      <c r="O68" s="16" t="s">
        <v>80</v>
      </c>
      <c r="P68" s="30">
        <v>55</v>
      </c>
      <c r="Q68" s="16" t="s">
        <v>87</v>
      </c>
      <c r="R68" s="13">
        <f t="shared" si="6"/>
        <v>165</v>
      </c>
      <c r="S68" s="13">
        <f t="shared" si="7"/>
        <v>9.1666666666666661</v>
      </c>
      <c r="T68" s="14">
        <f t="shared" si="8"/>
        <v>9.1666666666666661</v>
      </c>
      <c r="U68" s="13">
        <v>0</v>
      </c>
      <c r="V68" s="13">
        <f t="shared" si="9"/>
        <v>9.1666666666666661</v>
      </c>
    </row>
    <row r="69" spans="1:22" hidden="1">
      <c r="A69" s="17" t="s">
        <v>18</v>
      </c>
      <c r="B69" s="17" t="s">
        <v>582</v>
      </c>
      <c r="C69" s="17" t="s">
        <v>600</v>
      </c>
      <c r="D69" s="17" t="s">
        <v>593</v>
      </c>
      <c r="E69" s="16" t="s">
        <v>25</v>
      </c>
      <c r="F69" s="16" t="s">
        <v>580</v>
      </c>
      <c r="G69" s="16" t="s">
        <v>579</v>
      </c>
      <c r="H69" s="48" t="s">
        <v>182</v>
      </c>
      <c r="I69" s="17" t="s">
        <v>183</v>
      </c>
      <c r="J69" s="16" t="s">
        <v>83</v>
      </c>
      <c r="K69" s="16">
        <v>3</v>
      </c>
      <c r="L69" s="16">
        <v>2</v>
      </c>
      <c r="M69" s="16">
        <v>3</v>
      </c>
      <c r="N69" s="16">
        <v>5</v>
      </c>
      <c r="O69" s="16" t="s">
        <v>43</v>
      </c>
      <c r="P69" s="30">
        <v>59</v>
      </c>
      <c r="Q69" s="16" t="s">
        <v>87</v>
      </c>
      <c r="R69" s="13">
        <f t="shared" si="6"/>
        <v>177</v>
      </c>
      <c r="S69" s="13">
        <f t="shared" si="7"/>
        <v>9.8333333333333339</v>
      </c>
      <c r="T69" s="14">
        <f t="shared" si="8"/>
        <v>9.8333333333333339</v>
      </c>
      <c r="U69" s="13">
        <v>0</v>
      </c>
      <c r="V69" s="13">
        <f t="shared" si="9"/>
        <v>9.8333333333333339</v>
      </c>
    </row>
    <row r="70" spans="1:22" hidden="1">
      <c r="A70" s="17" t="s">
        <v>18</v>
      </c>
      <c r="B70" s="17" t="s">
        <v>582</v>
      </c>
      <c r="C70" s="17" t="s">
        <v>600</v>
      </c>
      <c r="D70" s="17" t="s">
        <v>593</v>
      </c>
      <c r="E70" s="16" t="s">
        <v>25</v>
      </c>
      <c r="F70" s="16" t="s">
        <v>580</v>
      </c>
      <c r="G70" s="16" t="s">
        <v>579</v>
      </c>
      <c r="H70" s="48" t="s">
        <v>182</v>
      </c>
      <c r="I70" s="17" t="s">
        <v>183</v>
      </c>
      <c r="J70" s="16" t="s">
        <v>83</v>
      </c>
      <c r="K70" s="16">
        <v>3</v>
      </c>
      <c r="L70" s="16">
        <v>2</v>
      </c>
      <c r="M70" s="16">
        <v>3</v>
      </c>
      <c r="N70" s="16">
        <v>5</v>
      </c>
      <c r="O70" s="16" t="s">
        <v>55</v>
      </c>
      <c r="P70" s="30">
        <v>59</v>
      </c>
      <c r="Q70" s="16" t="s">
        <v>87</v>
      </c>
      <c r="R70" s="13">
        <f t="shared" si="6"/>
        <v>177</v>
      </c>
      <c r="S70" s="13">
        <f t="shared" si="7"/>
        <v>9.8333333333333339</v>
      </c>
      <c r="T70" s="14">
        <f t="shared" si="8"/>
        <v>9.8333333333333339</v>
      </c>
      <c r="U70" s="13">
        <v>0</v>
      </c>
      <c r="V70" s="13">
        <f t="shared" si="9"/>
        <v>9.8333333333333339</v>
      </c>
    </row>
    <row r="71" spans="1:22" hidden="1">
      <c r="A71" s="17" t="s">
        <v>18</v>
      </c>
      <c r="B71" s="17" t="s">
        <v>582</v>
      </c>
      <c r="C71" s="17" t="s">
        <v>600</v>
      </c>
      <c r="D71" s="17" t="s">
        <v>593</v>
      </c>
      <c r="E71" s="16" t="s">
        <v>25</v>
      </c>
      <c r="F71" s="16" t="s">
        <v>580</v>
      </c>
      <c r="G71" s="16" t="s">
        <v>579</v>
      </c>
      <c r="H71" s="48" t="s">
        <v>182</v>
      </c>
      <c r="I71" s="17" t="s">
        <v>183</v>
      </c>
      <c r="J71" s="16" t="s">
        <v>83</v>
      </c>
      <c r="K71" s="16">
        <v>3</v>
      </c>
      <c r="L71" s="16">
        <v>2</v>
      </c>
      <c r="M71" s="16">
        <v>3</v>
      </c>
      <c r="N71" s="16">
        <v>5</v>
      </c>
      <c r="O71" s="16" t="s">
        <v>178</v>
      </c>
      <c r="P71" s="30">
        <v>36</v>
      </c>
      <c r="Q71" s="16" t="s">
        <v>87</v>
      </c>
      <c r="R71" s="13">
        <f t="shared" si="6"/>
        <v>108</v>
      </c>
      <c r="S71" s="13">
        <f t="shared" si="7"/>
        <v>6</v>
      </c>
      <c r="T71" s="14">
        <f t="shared" si="8"/>
        <v>6</v>
      </c>
      <c r="U71" s="13">
        <v>0</v>
      </c>
      <c r="V71" s="13">
        <f t="shared" si="9"/>
        <v>6</v>
      </c>
    </row>
    <row r="72" spans="1:22" hidden="1">
      <c r="A72" s="17" t="s">
        <v>18</v>
      </c>
      <c r="B72" s="17" t="s">
        <v>582</v>
      </c>
      <c r="C72" s="17" t="s">
        <v>600</v>
      </c>
      <c r="D72" s="17" t="s">
        <v>593</v>
      </c>
      <c r="E72" s="16" t="s">
        <v>25</v>
      </c>
      <c r="F72" s="16" t="s">
        <v>580</v>
      </c>
      <c r="G72" s="16" t="s">
        <v>579</v>
      </c>
      <c r="H72" s="48" t="s">
        <v>182</v>
      </c>
      <c r="I72" s="17" t="s">
        <v>183</v>
      </c>
      <c r="J72" s="16" t="s">
        <v>83</v>
      </c>
      <c r="K72" s="16">
        <v>3</v>
      </c>
      <c r="L72" s="16">
        <v>2</v>
      </c>
      <c r="M72" s="16">
        <v>3</v>
      </c>
      <c r="N72" s="16">
        <v>5</v>
      </c>
      <c r="O72" s="16" t="s">
        <v>179</v>
      </c>
      <c r="P72" s="30">
        <v>42</v>
      </c>
      <c r="Q72" s="16" t="s">
        <v>87</v>
      </c>
      <c r="R72" s="13">
        <f t="shared" si="6"/>
        <v>126</v>
      </c>
      <c r="S72" s="13">
        <f t="shared" si="7"/>
        <v>7</v>
      </c>
      <c r="T72" s="14">
        <f t="shared" si="8"/>
        <v>7</v>
      </c>
      <c r="U72" s="13">
        <v>0</v>
      </c>
      <c r="V72" s="13">
        <f t="shared" si="9"/>
        <v>7</v>
      </c>
    </row>
    <row r="73" spans="1:22" hidden="1">
      <c r="A73" s="17" t="s">
        <v>18</v>
      </c>
      <c r="B73" s="17" t="s">
        <v>582</v>
      </c>
      <c r="C73" s="17" t="s">
        <v>600</v>
      </c>
      <c r="D73" s="17" t="s">
        <v>593</v>
      </c>
      <c r="E73" s="16" t="s">
        <v>25</v>
      </c>
      <c r="F73" s="16" t="s">
        <v>580</v>
      </c>
      <c r="G73" s="16" t="s">
        <v>579</v>
      </c>
      <c r="H73" s="48" t="s">
        <v>182</v>
      </c>
      <c r="I73" s="17" t="s">
        <v>183</v>
      </c>
      <c r="J73" s="16" t="s">
        <v>83</v>
      </c>
      <c r="K73" s="16">
        <v>3</v>
      </c>
      <c r="L73" s="16">
        <v>2</v>
      </c>
      <c r="M73" s="16">
        <v>3</v>
      </c>
      <c r="N73" s="16">
        <v>5</v>
      </c>
      <c r="O73" s="16" t="s">
        <v>185</v>
      </c>
      <c r="P73" s="30">
        <v>54</v>
      </c>
      <c r="Q73" s="16" t="s">
        <v>87</v>
      </c>
      <c r="R73" s="13">
        <f t="shared" si="6"/>
        <v>162</v>
      </c>
      <c r="S73" s="13">
        <f t="shared" si="7"/>
        <v>9</v>
      </c>
      <c r="T73" s="14">
        <f t="shared" si="8"/>
        <v>9</v>
      </c>
      <c r="U73" s="13">
        <v>0</v>
      </c>
      <c r="V73" s="13">
        <f t="shared" si="9"/>
        <v>9</v>
      </c>
    </row>
    <row r="74" spans="1:22" hidden="1">
      <c r="A74" s="17" t="s">
        <v>18</v>
      </c>
      <c r="B74" s="17" t="s">
        <v>582</v>
      </c>
      <c r="C74" s="17" t="s">
        <v>600</v>
      </c>
      <c r="D74" s="17" t="s">
        <v>593</v>
      </c>
      <c r="E74" s="16" t="s">
        <v>25</v>
      </c>
      <c r="F74" s="16" t="s">
        <v>580</v>
      </c>
      <c r="G74" s="16" t="s">
        <v>579</v>
      </c>
      <c r="H74" s="48" t="s">
        <v>182</v>
      </c>
      <c r="I74" s="17" t="s">
        <v>183</v>
      </c>
      <c r="J74" s="16" t="s">
        <v>83</v>
      </c>
      <c r="K74" s="16">
        <v>3</v>
      </c>
      <c r="L74" s="16">
        <v>2</v>
      </c>
      <c r="M74" s="16">
        <v>3</v>
      </c>
      <c r="N74" s="16">
        <v>5</v>
      </c>
      <c r="O74" s="16" t="s">
        <v>186</v>
      </c>
      <c r="P74" s="30">
        <v>33</v>
      </c>
      <c r="Q74" s="16" t="s">
        <v>87</v>
      </c>
      <c r="R74" s="13">
        <f t="shared" si="6"/>
        <v>99</v>
      </c>
      <c r="S74" s="13">
        <f t="shared" si="7"/>
        <v>5.5</v>
      </c>
      <c r="T74" s="14">
        <f t="shared" si="8"/>
        <v>5.5</v>
      </c>
      <c r="U74" s="13">
        <v>0</v>
      </c>
      <c r="V74" s="13">
        <f t="shared" si="9"/>
        <v>5.5</v>
      </c>
    </row>
    <row r="75" spans="1:22" hidden="1">
      <c r="A75" s="17" t="s">
        <v>18</v>
      </c>
      <c r="B75" s="17" t="s">
        <v>582</v>
      </c>
      <c r="C75" s="17" t="s">
        <v>600</v>
      </c>
      <c r="D75" s="17" t="s">
        <v>593</v>
      </c>
      <c r="E75" s="16" t="s">
        <v>25</v>
      </c>
      <c r="F75" s="16" t="s">
        <v>580</v>
      </c>
      <c r="G75" s="16" t="s">
        <v>579</v>
      </c>
      <c r="H75" s="48" t="s">
        <v>182</v>
      </c>
      <c r="I75" s="17" t="s">
        <v>183</v>
      </c>
      <c r="J75" s="16" t="s">
        <v>83</v>
      </c>
      <c r="K75" s="16">
        <v>3</v>
      </c>
      <c r="L75" s="16">
        <v>2</v>
      </c>
      <c r="M75" s="16">
        <v>3</v>
      </c>
      <c r="N75" s="16">
        <v>5</v>
      </c>
      <c r="O75" s="16" t="s">
        <v>187</v>
      </c>
      <c r="P75" s="30">
        <v>59</v>
      </c>
      <c r="Q75" s="16" t="s">
        <v>87</v>
      </c>
      <c r="R75" s="13">
        <f t="shared" si="6"/>
        <v>177</v>
      </c>
      <c r="S75" s="13">
        <f t="shared" si="7"/>
        <v>9.8333333333333339</v>
      </c>
      <c r="T75" s="14">
        <f t="shared" si="8"/>
        <v>9.8333333333333339</v>
      </c>
      <c r="U75" s="13">
        <v>0</v>
      </c>
      <c r="V75" s="13">
        <f t="shared" si="9"/>
        <v>9.8333333333333339</v>
      </c>
    </row>
    <row r="76" spans="1:22" hidden="1">
      <c r="A76" s="17" t="s">
        <v>18</v>
      </c>
      <c r="B76" s="17" t="s">
        <v>582</v>
      </c>
      <c r="C76" s="17" t="s">
        <v>600</v>
      </c>
      <c r="D76" s="17" t="s">
        <v>593</v>
      </c>
      <c r="E76" s="16" t="s">
        <v>25</v>
      </c>
      <c r="F76" s="16" t="s">
        <v>580</v>
      </c>
      <c r="G76" s="16" t="s">
        <v>579</v>
      </c>
      <c r="H76" s="48" t="s">
        <v>182</v>
      </c>
      <c r="I76" s="17" t="s">
        <v>183</v>
      </c>
      <c r="J76" s="16" t="s">
        <v>83</v>
      </c>
      <c r="K76" s="16">
        <v>3</v>
      </c>
      <c r="L76" s="16">
        <v>2</v>
      </c>
      <c r="M76" s="16">
        <v>3</v>
      </c>
      <c r="N76" s="16">
        <v>5</v>
      </c>
      <c r="O76" s="16" t="s">
        <v>188</v>
      </c>
      <c r="P76" s="30">
        <v>60</v>
      </c>
      <c r="Q76" s="16" t="s">
        <v>87</v>
      </c>
      <c r="R76" s="13">
        <f t="shared" si="6"/>
        <v>180</v>
      </c>
      <c r="S76" s="13">
        <f t="shared" si="7"/>
        <v>10</v>
      </c>
      <c r="T76" s="14">
        <f t="shared" si="8"/>
        <v>10</v>
      </c>
      <c r="U76" s="13">
        <v>0</v>
      </c>
      <c r="V76" s="13">
        <f t="shared" si="9"/>
        <v>10</v>
      </c>
    </row>
    <row r="77" spans="1:22" hidden="1">
      <c r="A77" s="17" t="s">
        <v>18</v>
      </c>
      <c r="B77" s="17" t="s">
        <v>582</v>
      </c>
      <c r="C77" s="17" t="s">
        <v>600</v>
      </c>
      <c r="D77" s="17" t="s">
        <v>583</v>
      </c>
      <c r="E77" s="16" t="s">
        <v>25</v>
      </c>
      <c r="F77" s="16" t="s">
        <v>580</v>
      </c>
      <c r="G77" s="16" t="s">
        <v>579</v>
      </c>
      <c r="H77" s="48" t="s">
        <v>189</v>
      </c>
      <c r="I77" s="17" t="s">
        <v>190</v>
      </c>
      <c r="J77" s="16" t="s">
        <v>23</v>
      </c>
      <c r="K77" s="16">
        <v>3</v>
      </c>
      <c r="L77" s="16">
        <v>3</v>
      </c>
      <c r="M77" s="16">
        <v>0</v>
      </c>
      <c r="N77" s="16">
        <v>6</v>
      </c>
      <c r="O77" s="16" t="s">
        <v>80</v>
      </c>
      <c r="P77" s="30">
        <v>294</v>
      </c>
      <c r="Q77" s="16" t="s">
        <v>87</v>
      </c>
      <c r="R77" s="13">
        <f t="shared" si="6"/>
        <v>882</v>
      </c>
      <c r="S77" s="13">
        <f t="shared" si="7"/>
        <v>49</v>
      </c>
      <c r="T77" s="14">
        <f t="shared" si="8"/>
        <v>49</v>
      </c>
      <c r="U77" s="13">
        <v>0</v>
      </c>
      <c r="V77" s="13">
        <f t="shared" si="9"/>
        <v>49</v>
      </c>
    </row>
    <row r="78" spans="1:22" hidden="1">
      <c r="A78" s="17" t="s">
        <v>18</v>
      </c>
      <c r="B78" s="17" t="s">
        <v>582</v>
      </c>
      <c r="C78" s="17" t="s">
        <v>600</v>
      </c>
      <c r="D78" s="17" t="s">
        <v>594</v>
      </c>
      <c r="E78" s="16" t="s">
        <v>25</v>
      </c>
      <c r="F78" s="16" t="s">
        <v>580</v>
      </c>
      <c r="G78" s="16" t="s">
        <v>579</v>
      </c>
      <c r="H78" s="48" t="s">
        <v>193</v>
      </c>
      <c r="I78" s="17" t="s">
        <v>194</v>
      </c>
      <c r="J78" s="16" t="s">
        <v>83</v>
      </c>
      <c r="K78" s="16">
        <v>3</v>
      </c>
      <c r="L78" s="16">
        <v>2</v>
      </c>
      <c r="M78" s="16">
        <v>3</v>
      </c>
      <c r="N78" s="16">
        <v>5</v>
      </c>
      <c r="O78" s="16" t="s">
        <v>80</v>
      </c>
      <c r="P78" s="30">
        <v>49</v>
      </c>
      <c r="Q78" s="16" t="s">
        <v>87</v>
      </c>
      <c r="R78" s="13">
        <f t="shared" si="6"/>
        <v>147</v>
      </c>
      <c r="S78" s="13">
        <f t="shared" si="7"/>
        <v>8.1666666666666661</v>
      </c>
      <c r="T78" s="14">
        <f t="shared" si="8"/>
        <v>8.1666666666666661</v>
      </c>
      <c r="U78" s="13">
        <v>0</v>
      </c>
      <c r="V78" s="13">
        <f t="shared" si="9"/>
        <v>8.1666666666666661</v>
      </c>
    </row>
    <row r="79" spans="1:22" hidden="1">
      <c r="A79" s="17" t="s">
        <v>18</v>
      </c>
      <c r="B79" s="17" t="s">
        <v>582</v>
      </c>
      <c r="C79" s="17" t="s">
        <v>600</v>
      </c>
      <c r="D79" s="17" t="s">
        <v>594</v>
      </c>
      <c r="E79" s="16" t="s">
        <v>25</v>
      </c>
      <c r="F79" s="16" t="s">
        <v>580</v>
      </c>
      <c r="G79" s="16" t="s">
        <v>579</v>
      </c>
      <c r="H79" s="48" t="s">
        <v>196</v>
      </c>
      <c r="I79" s="17" t="s">
        <v>197</v>
      </c>
      <c r="J79" s="16" t="s">
        <v>83</v>
      </c>
      <c r="K79" s="16">
        <v>3</v>
      </c>
      <c r="L79" s="16">
        <v>2</v>
      </c>
      <c r="M79" s="16">
        <v>3</v>
      </c>
      <c r="N79" s="16">
        <v>5</v>
      </c>
      <c r="O79" s="16" t="s">
        <v>80</v>
      </c>
      <c r="P79" s="30">
        <v>45</v>
      </c>
      <c r="Q79" s="16" t="s">
        <v>87</v>
      </c>
      <c r="R79" s="13">
        <f t="shared" si="6"/>
        <v>135</v>
      </c>
      <c r="S79" s="13">
        <f t="shared" si="7"/>
        <v>7.5</v>
      </c>
      <c r="T79" s="14">
        <f t="shared" si="8"/>
        <v>7.5</v>
      </c>
      <c r="U79" s="13">
        <v>0</v>
      </c>
      <c r="V79" s="13">
        <f t="shared" si="9"/>
        <v>7.5</v>
      </c>
    </row>
    <row r="80" spans="1:22" hidden="1">
      <c r="A80" s="17" t="s">
        <v>18</v>
      </c>
      <c r="B80" s="17" t="s">
        <v>582</v>
      </c>
      <c r="C80" s="17" t="s">
        <v>600</v>
      </c>
      <c r="D80" s="17" t="s">
        <v>594</v>
      </c>
      <c r="E80" s="16" t="s">
        <v>25</v>
      </c>
      <c r="F80" s="16" t="s">
        <v>580</v>
      </c>
      <c r="G80" s="16" t="s">
        <v>579</v>
      </c>
      <c r="H80" s="48" t="s">
        <v>196</v>
      </c>
      <c r="I80" s="17" t="s">
        <v>197</v>
      </c>
      <c r="J80" s="16" t="s">
        <v>83</v>
      </c>
      <c r="K80" s="16">
        <v>3</v>
      </c>
      <c r="L80" s="16">
        <v>2</v>
      </c>
      <c r="M80" s="16">
        <v>3</v>
      </c>
      <c r="N80" s="16">
        <v>5</v>
      </c>
      <c r="O80" s="16" t="s">
        <v>43</v>
      </c>
      <c r="P80" s="30">
        <v>63</v>
      </c>
      <c r="Q80" s="16" t="s">
        <v>87</v>
      </c>
      <c r="R80" s="13">
        <f t="shared" si="6"/>
        <v>189</v>
      </c>
      <c r="S80" s="13">
        <f t="shared" si="7"/>
        <v>10.5</v>
      </c>
      <c r="T80" s="14">
        <f t="shared" si="8"/>
        <v>10.5</v>
      </c>
      <c r="U80" s="13">
        <v>0</v>
      </c>
      <c r="V80" s="13">
        <f t="shared" si="9"/>
        <v>10.5</v>
      </c>
    </row>
    <row r="81" spans="1:22" hidden="1">
      <c r="A81" s="17" t="s">
        <v>18</v>
      </c>
      <c r="B81" s="17" t="s">
        <v>582</v>
      </c>
      <c r="C81" s="17" t="s">
        <v>600</v>
      </c>
      <c r="D81" s="17" t="s">
        <v>594</v>
      </c>
      <c r="E81" s="16" t="s">
        <v>25</v>
      </c>
      <c r="F81" s="16" t="s">
        <v>580</v>
      </c>
      <c r="G81" s="16" t="s">
        <v>579</v>
      </c>
      <c r="H81" s="48" t="s">
        <v>199</v>
      </c>
      <c r="I81" s="17" t="s">
        <v>200</v>
      </c>
      <c r="J81" s="16" t="s">
        <v>83</v>
      </c>
      <c r="K81" s="16">
        <v>3</v>
      </c>
      <c r="L81" s="16">
        <v>2</v>
      </c>
      <c r="M81" s="16">
        <v>3</v>
      </c>
      <c r="N81" s="16">
        <v>5</v>
      </c>
      <c r="O81" s="16" t="s">
        <v>80</v>
      </c>
      <c r="P81" s="30">
        <v>45</v>
      </c>
      <c r="Q81" s="16" t="s">
        <v>87</v>
      </c>
      <c r="R81" s="13">
        <f t="shared" si="6"/>
        <v>135</v>
      </c>
      <c r="S81" s="13">
        <f t="shared" si="7"/>
        <v>7.5</v>
      </c>
      <c r="T81" s="14">
        <f t="shared" si="8"/>
        <v>7.5</v>
      </c>
      <c r="U81" s="13">
        <v>0</v>
      </c>
      <c r="V81" s="13">
        <f t="shared" si="9"/>
        <v>7.5</v>
      </c>
    </row>
    <row r="82" spans="1:22" hidden="1">
      <c r="A82" s="17" t="s">
        <v>18</v>
      </c>
      <c r="B82" s="17" t="s">
        <v>582</v>
      </c>
      <c r="C82" s="17" t="s">
        <v>600</v>
      </c>
      <c r="D82" s="17" t="s">
        <v>594</v>
      </c>
      <c r="E82" s="16" t="s">
        <v>25</v>
      </c>
      <c r="F82" s="16" t="s">
        <v>580</v>
      </c>
      <c r="G82" s="16" t="s">
        <v>579</v>
      </c>
      <c r="H82" s="48" t="s">
        <v>203</v>
      </c>
      <c r="I82" s="17" t="s">
        <v>204</v>
      </c>
      <c r="J82" s="16" t="s">
        <v>83</v>
      </c>
      <c r="K82" s="16">
        <v>3</v>
      </c>
      <c r="L82" s="16">
        <v>2</v>
      </c>
      <c r="M82" s="16">
        <v>3</v>
      </c>
      <c r="N82" s="16">
        <v>5</v>
      </c>
      <c r="O82" s="16" t="s">
        <v>80</v>
      </c>
      <c r="P82" s="30">
        <v>16</v>
      </c>
      <c r="Q82" s="16" t="s">
        <v>87</v>
      </c>
      <c r="R82" s="13">
        <f t="shared" si="6"/>
        <v>48</v>
      </c>
      <c r="S82" s="13">
        <f t="shared" si="7"/>
        <v>2.6666666666666665</v>
      </c>
      <c r="T82" s="14">
        <f t="shared" si="8"/>
        <v>2.6666666666666665</v>
      </c>
      <c r="U82" s="13">
        <v>0</v>
      </c>
      <c r="V82" s="13">
        <f t="shared" si="9"/>
        <v>2.6666666666666665</v>
      </c>
    </row>
    <row r="83" spans="1:22" hidden="1">
      <c r="A83" s="17" t="s">
        <v>18</v>
      </c>
      <c r="B83" s="17" t="s">
        <v>582</v>
      </c>
      <c r="C83" s="17" t="s">
        <v>600</v>
      </c>
      <c r="D83" s="17" t="s">
        <v>594</v>
      </c>
      <c r="E83" s="16" t="s">
        <v>25</v>
      </c>
      <c r="F83" s="16" t="s">
        <v>580</v>
      </c>
      <c r="G83" s="16" t="s">
        <v>579</v>
      </c>
      <c r="H83" s="48" t="s">
        <v>205</v>
      </c>
      <c r="I83" s="17" t="s">
        <v>206</v>
      </c>
      <c r="J83" s="16" t="s">
        <v>23</v>
      </c>
      <c r="K83" s="16">
        <v>3</v>
      </c>
      <c r="L83" s="16">
        <v>3</v>
      </c>
      <c r="M83" s="16">
        <v>0</v>
      </c>
      <c r="N83" s="16">
        <v>6</v>
      </c>
      <c r="O83" s="16" t="s">
        <v>80</v>
      </c>
      <c r="P83" s="30">
        <v>22</v>
      </c>
      <c r="Q83" s="16" t="s">
        <v>87</v>
      </c>
      <c r="R83" s="13">
        <f t="shared" si="6"/>
        <v>66</v>
      </c>
      <c r="S83" s="13">
        <f t="shared" si="7"/>
        <v>3.6666666666666665</v>
      </c>
      <c r="T83" s="14">
        <f t="shared" si="8"/>
        <v>3.6666666666666665</v>
      </c>
      <c r="U83" s="13">
        <v>0</v>
      </c>
      <c r="V83" s="13">
        <f t="shared" si="9"/>
        <v>3.6666666666666665</v>
      </c>
    </row>
    <row r="84" spans="1:22" hidden="1">
      <c r="A84" s="17" t="s">
        <v>18</v>
      </c>
      <c r="B84" s="17" t="s">
        <v>582</v>
      </c>
      <c r="C84" s="17" t="s">
        <v>600</v>
      </c>
      <c r="D84" s="17" t="s">
        <v>594</v>
      </c>
      <c r="E84" s="16" t="s">
        <v>25</v>
      </c>
      <c r="F84" s="16" t="s">
        <v>580</v>
      </c>
      <c r="G84" s="16" t="s">
        <v>579</v>
      </c>
      <c r="H84" s="48" t="s">
        <v>207</v>
      </c>
      <c r="I84" s="17" t="s">
        <v>208</v>
      </c>
      <c r="J84" s="16" t="s">
        <v>83</v>
      </c>
      <c r="K84" s="16">
        <v>3</v>
      </c>
      <c r="L84" s="16">
        <v>2</v>
      </c>
      <c r="M84" s="16">
        <v>3</v>
      </c>
      <c r="N84" s="16">
        <v>5</v>
      </c>
      <c r="O84" s="16" t="s">
        <v>80</v>
      </c>
      <c r="P84" s="30">
        <v>17</v>
      </c>
      <c r="Q84" s="16" t="s">
        <v>87</v>
      </c>
      <c r="R84" s="13">
        <f t="shared" si="6"/>
        <v>51</v>
      </c>
      <c r="S84" s="13">
        <f t="shared" si="7"/>
        <v>2.8333333333333335</v>
      </c>
      <c r="T84" s="14">
        <f t="shared" si="8"/>
        <v>2.8333333333333335</v>
      </c>
      <c r="U84" s="13">
        <v>0</v>
      </c>
      <c r="V84" s="13">
        <f t="shared" si="9"/>
        <v>2.8333333333333335</v>
      </c>
    </row>
    <row r="85" spans="1:22" hidden="1">
      <c r="A85" s="17" t="s">
        <v>18</v>
      </c>
      <c r="B85" s="17" t="s">
        <v>582</v>
      </c>
      <c r="C85" s="17" t="s">
        <v>600</v>
      </c>
      <c r="D85" s="17" t="s">
        <v>594</v>
      </c>
      <c r="E85" s="16" t="s">
        <v>25</v>
      </c>
      <c r="F85" s="16" t="s">
        <v>580</v>
      </c>
      <c r="G85" s="16" t="s">
        <v>579</v>
      </c>
      <c r="H85" s="48" t="s">
        <v>210</v>
      </c>
      <c r="I85" s="17" t="s">
        <v>211</v>
      </c>
      <c r="J85" s="16" t="s">
        <v>83</v>
      </c>
      <c r="K85" s="16">
        <v>3</v>
      </c>
      <c r="L85" s="16">
        <v>2</v>
      </c>
      <c r="M85" s="16">
        <v>3</v>
      </c>
      <c r="N85" s="16">
        <v>5</v>
      </c>
      <c r="O85" s="16" t="s">
        <v>80</v>
      </c>
      <c r="P85" s="30">
        <v>85</v>
      </c>
      <c r="Q85" s="16" t="s">
        <v>87</v>
      </c>
      <c r="R85" s="13">
        <f t="shared" si="6"/>
        <v>255</v>
      </c>
      <c r="S85" s="13">
        <f t="shared" si="7"/>
        <v>14.166666666666666</v>
      </c>
      <c r="T85" s="14">
        <f t="shared" si="8"/>
        <v>14.166666666666666</v>
      </c>
      <c r="U85" s="13">
        <v>0</v>
      </c>
      <c r="V85" s="13">
        <f t="shared" si="9"/>
        <v>14.166666666666666</v>
      </c>
    </row>
    <row r="86" spans="1:22" hidden="1">
      <c r="A86" s="17" t="s">
        <v>18</v>
      </c>
      <c r="B86" s="17" t="s">
        <v>582</v>
      </c>
      <c r="C86" s="17" t="s">
        <v>600</v>
      </c>
      <c r="D86" s="17" t="s">
        <v>594</v>
      </c>
      <c r="E86" s="16" t="s">
        <v>25</v>
      </c>
      <c r="F86" s="16" t="s">
        <v>580</v>
      </c>
      <c r="G86" s="16" t="s">
        <v>579</v>
      </c>
      <c r="H86" s="48" t="s">
        <v>212</v>
      </c>
      <c r="I86" s="17" t="s">
        <v>213</v>
      </c>
      <c r="J86" s="16" t="s">
        <v>83</v>
      </c>
      <c r="K86" s="16">
        <v>3</v>
      </c>
      <c r="L86" s="16">
        <v>2</v>
      </c>
      <c r="M86" s="16">
        <v>3</v>
      </c>
      <c r="N86" s="16">
        <v>5</v>
      </c>
      <c r="O86" s="16" t="s">
        <v>80</v>
      </c>
      <c r="P86" s="30">
        <v>4</v>
      </c>
      <c r="Q86" s="16" t="s">
        <v>87</v>
      </c>
      <c r="R86" s="13">
        <f t="shared" si="6"/>
        <v>12</v>
      </c>
      <c r="S86" s="13">
        <f t="shared" si="7"/>
        <v>0.66666666666666663</v>
      </c>
      <c r="T86" s="14">
        <f t="shared" si="8"/>
        <v>0.66666666666666663</v>
      </c>
      <c r="U86" s="13">
        <v>0</v>
      </c>
      <c r="V86" s="13">
        <f t="shared" si="9"/>
        <v>0.66666666666666663</v>
      </c>
    </row>
    <row r="87" spans="1:22" hidden="1">
      <c r="A87" s="17" t="s">
        <v>18</v>
      </c>
      <c r="B87" s="17" t="s">
        <v>582</v>
      </c>
      <c r="C87" s="17" t="s">
        <v>600</v>
      </c>
      <c r="D87" s="17" t="s">
        <v>594</v>
      </c>
      <c r="E87" s="16" t="s">
        <v>25</v>
      </c>
      <c r="F87" s="16" t="s">
        <v>580</v>
      </c>
      <c r="G87" s="16" t="s">
        <v>579</v>
      </c>
      <c r="H87" s="48" t="s">
        <v>214</v>
      </c>
      <c r="I87" s="17" t="s">
        <v>215</v>
      </c>
      <c r="J87" s="16" t="s">
        <v>83</v>
      </c>
      <c r="K87" s="16">
        <v>3</v>
      </c>
      <c r="L87" s="16">
        <v>2</v>
      </c>
      <c r="M87" s="16">
        <v>3</v>
      </c>
      <c r="N87" s="16">
        <v>5</v>
      </c>
      <c r="O87" s="16" t="s">
        <v>80</v>
      </c>
      <c r="P87" s="30">
        <v>6</v>
      </c>
      <c r="Q87" s="16" t="s">
        <v>87</v>
      </c>
      <c r="R87" s="13">
        <f t="shared" si="6"/>
        <v>18</v>
      </c>
      <c r="S87" s="13">
        <f t="shared" si="7"/>
        <v>1</v>
      </c>
      <c r="T87" s="14">
        <f t="shared" si="8"/>
        <v>1</v>
      </c>
      <c r="U87" s="13">
        <v>0</v>
      </c>
      <c r="V87" s="13">
        <f t="shared" si="9"/>
        <v>1</v>
      </c>
    </row>
    <row r="88" spans="1:22" hidden="1">
      <c r="A88" s="17" t="s">
        <v>18</v>
      </c>
      <c r="B88" s="17" t="s">
        <v>582</v>
      </c>
      <c r="C88" s="17" t="s">
        <v>600</v>
      </c>
      <c r="D88" s="17" t="s">
        <v>594</v>
      </c>
      <c r="E88" s="16" t="s">
        <v>25</v>
      </c>
      <c r="F88" s="16" t="s">
        <v>580</v>
      </c>
      <c r="G88" s="16" t="s">
        <v>579</v>
      </c>
      <c r="H88" s="48" t="s">
        <v>216</v>
      </c>
      <c r="I88" s="17" t="s">
        <v>217</v>
      </c>
      <c r="J88" s="16" t="s">
        <v>83</v>
      </c>
      <c r="K88" s="16">
        <v>3</v>
      </c>
      <c r="L88" s="16">
        <v>2</v>
      </c>
      <c r="M88" s="16">
        <v>3</v>
      </c>
      <c r="N88" s="16">
        <v>5</v>
      </c>
      <c r="O88" s="16" t="s">
        <v>80</v>
      </c>
      <c r="P88" s="30">
        <v>63</v>
      </c>
      <c r="Q88" s="16" t="s">
        <v>87</v>
      </c>
      <c r="R88" s="13">
        <f t="shared" si="6"/>
        <v>189</v>
      </c>
      <c r="S88" s="13">
        <f t="shared" si="7"/>
        <v>10.5</v>
      </c>
      <c r="T88" s="14">
        <f t="shared" si="8"/>
        <v>10.5</v>
      </c>
      <c r="U88" s="13">
        <v>0</v>
      </c>
      <c r="V88" s="13">
        <f t="shared" si="9"/>
        <v>10.5</v>
      </c>
    </row>
    <row r="89" spans="1:22" hidden="1">
      <c r="A89" s="17" t="s">
        <v>18</v>
      </c>
      <c r="B89" s="17" t="s">
        <v>582</v>
      </c>
      <c r="C89" s="17" t="s">
        <v>600</v>
      </c>
      <c r="D89" s="17" t="s">
        <v>594</v>
      </c>
      <c r="E89" s="16" t="s">
        <v>25</v>
      </c>
      <c r="F89" s="16" t="s">
        <v>580</v>
      </c>
      <c r="G89" s="16" t="s">
        <v>579</v>
      </c>
      <c r="H89" s="48" t="s">
        <v>219</v>
      </c>
      <c r="I89" s="17" t="s">
        <v>220</v>
      </c>
      <c r="J89" s="16" t="s">
        <v>221</v>
      </c>
      <c r="K89" s="16">
        <v>3</v>
      </c>
      <c r="L89" s="16">
        <v>0</v>
      </c>
      <c r="M89" s="16">
        <v>9</v>
      </c>
      <c r="N89" s="16">
        <v>0</v>
      </c>
      <c r="O89" s="16" t="s">
        <v>80</v>
      </c>
      <c r="P89" s="30">
        <v>3</v>
      </c>
      <c r="Q89" s="16" t="s">
        <v>87</v>
      </c>
      <c r="R89" s="13">
        <f t="shared" si="6"/>
        <v>9</v>
      </c>
      <c r="S89" s="13">
        <f t="shared" si="7"/>
        <v>0.5</v>
      </c>
      <c r="T89" s="14">
        <f t="shared" si="8"/>
        <v>0.5</v>
      </c>
      <c r="U89" s="13">
        <v>0</v>
      </c>
      <c r="V89" s="13">
        <f t="shared" si="9"/>
        <v>0.5</v>
      </c>
    </row>
    <row r="90" spans="1:22" hidden="1">
      <c r="A90" s="17" t="s">
        <v>18</v>
      </c>
      <c r="B90" s="17" t="s">
        <v>582</v>
      </c>
      <c r="C90" s="17" t="s">
        <v>600</v>
      </c>
      <c r="D90" s="17" t="s">
        <v>594</v>
      </c>
      <c r="E90" s="16" t="s">
        <v>25</v>
      </c>
      <c r="F90" s="16" t="s">
        <v>580</v>
      </c>
      <c r="G90" s="16" t="s">
        <v>579</v>
      </c>
      <c r="H90" s="48" t="s">
        <v>219</v>
      </c>
      <c r="I90" s="17" t="s">
        <v>220</v>
      </c>
      <c r="J90" s="16" t="s">
        <v>221</v>
      </c>
      <c r="K90" s="16">
        <v>3</v>
      </c>
      <c r="L90" s="16">
        <v>0</v>
      </c>
      <c r="M90" s="16">
        <v>9</v>
      </c>
      <c r="N90" s="16">
        <v>0</v>
      </c>
      <c r="O90" s="16" t="s">
        <v>43</v>
      </c>
      <c r="P90" s="30">
        <v>5</v>
      </c>
      <c r="Q90" s="16" t="s">
        <v>87</v>
      </c>
      <c r="R90" s="13">
        <f t="shared" si="6"/>
        <v>15</v>
      </c>
      <c r="S90" s="13">
        <f t="shared" si="7"/>
        <v>0.83333333333333337</v>
      </c>
      <c r="T90" s="14">
        <f t="shared" si="8"/>
        <v>0.83333333333333337</v>
      </c>
      <c r="U90" s="13">
        <v>0</v>
      </c>
      <c r="V90" s="13">
        <f t="shared" si="9"/>
        <v>0.83333333333333337</v>
      </c>
    </row>
    <row r="91" spans="1:22" hidden="1">
      <c r="A91" s="17" t="s">
        <v>18</v>
      </c>
      <c r="B91" s="17" t="s">
        <v>582</v>
      </c>
      <c r="C91" s="17" t="s">
        <v>600</v>
      </c>
      <c r="D91" s="17" t="s">
        <v>594</v>
      </c>
      <c r="E91" s="16" t="s">
        <v>25</v>
      </c>
      <c r="F91" s="16" t="s">
        <v>580</v>
      </c>
      <c r="G91" s="16" t="s">
        <v>579</v>
      </c>
      <c r="H91" s="48" t="s">
        <v>219</v>
      </c>
      <c r="I91" s="17" t="s">
        <v>220</v>
      </c>
      <c r="J91" s="16" t="s">
        <v>221</v>
      </c>
      <c r="K91" s="16">
        <v>3</v>
      </c>
      <c r="L91" s="16">
        <v>0</v>
      </c>
      <c r="M91" s="16">
        <v>9</v>
      </c>
      <c r="N91" s="16">
        <v>0</v>
      </c>
      <c r="O91" s="16" t="s">
        <v>55</v>
      </c>
      <c r="P91" s="30">
        <v>30</v>
      </c>
      <c r="Q91" s="16" t="s">
        <v>87</v>
      </c>
      <c r="R91" s="13">
        <f t="shared" si="6"/>
        <v>90</v>
      </c>
      <c r="S91" s="13">
        <f t="shared" si="7"/>
        <v>5</v>
      </c>
      <c r="T91" s="14">
        <f t="shared" si="8"/>
        <v>5</v>
      </c>
      <c r="U91" s="13">
        <v>0</v>
      </c>
      <c r="V91" s="13">
        <f t="shared" si="9"/>
        <v>5</v>
      </c>
    </row>
    <row r="92" spans="1:22" hidden="1">
      <c r="A92" s="17" t="s">
        <v>18</v>
      </c>
      <c r="B92" s="17" t="s">
        <v>582</v>
      </c>
      <c r="C92" s="17" t="s">
        <v>600</v>
      </c>
      <c r="D92" s="17" t="s">
        <v>594</v>
      </c>
      <c r="E92" s="16" t="s">
        <v>25</v>
      </c>
      <c r="F92" s="16" t="s">
        <v>580</v>
      </c>
      <c r="G92" s="16" t="s">
        <v>579</v>
      </c>
      <c r="H92" s="48" t="s">
        <v>219</v>
      </c>
      <c r="I92" s="17" t="s">
        <v>220</v>
      </c>
      <c r="J92" s="16" t="s">
        <v>221</v>
      </c>
      <c r="K92" s="16">
        <v>3</v>
      </c>
      <c r="L92" s="16">
        <v>0</v>
      </c>
      <c r="M92" s="16">
        <v>9</v>
      </c>
      <c r="N92" s="16">
        <v>0</v>
      </c>
      <c r="O92" s="16" t="s">
        <v>178</v>
      </c>
      <c r="P92" s="30">
        <v>5</v>
      </c>
      <c r="Q92" s="16" t="s">
        <v>87</v>
      </c>
      <c r="R92" s="13">
        <f t="shared" si="6"/>
        <v>15</v>
      </c>
      <c r="S92" s="13">
        <f t="shared" si="7"/>
        <v>0.83333333333333337</v>
      </c>
      <c r="T92" s="14">
        <f t="shared" si="8"/>
        <v>0.83333333333333337</v>
      </c>
      <c r="U92" s="13">
        <v>0</v>
      </c>
      <c r="V92" s="13">
        <f t="shared" si="9"/>
        <v>0.83333333333333337</v>
      </c>
    </row>
    <row r="93" spans="1:22" hidden="1">
      <c r="A93" s="17" t="s">
        <v>18</v>
      </c>
      <c r="B93" s="17" t="s">
        <v>582</v>
      </c>
      <c r="C93" s="17" t="s">
        <v>600</v>
      </c>
      <c r="D93" s="17" t="s">
        <v>594</v>
      </c>
      <c r="E93" s="16" t="s">
        <v>25</v>
      </c>
      <c r="F93" s="16" t="s">
        <v>580</v>
      </c>
      <c r="G93" s="16" t="s">
        <v>579</v>
      </c>
      <c r="H93" s="48" t="s">
        <v>219</v>
      </c>
      <c r="I93" s="17" t="s">
        <v>220</v>
      </c>
      <c r="J93" s="16" t="s">
        <v>221</v>
      </c>
      <c r="K93" s="16">
        <v>3</v>
      </c>
      <c r="L93" s="16">
        <v>0</v>
      </c>
      <c r="M93" s="16">
        <v>9</v>
      </c>
      <c r="N93" s="16">
        <v>0</v>
      </c>
      <c r="O93" s="16" t="s">
        <v>179</v>
      </c>
      <c r="P93" s="30">
        <v>10</v>
      </c>
      <c r="Q93" s="16" t="s">
        <v>87</v>
      </c>
      <c r="R93" s="13">
        <f t="shared" si="6"/>
        <v>30</v>
      </c>
      <c r="S93" s="13">
        <f t="shared" si="7"/>
        <v>1.6666666666666667</v>
      </c>
      <c r="T93" s="14">
        <f t="shared" si="8"/>
        <v>1.6666666666666667</v>
      </c>
      <c r="U93" s="13">
        <v>0</v>
      </c>
      <c r="V93" s="13">
        <f t="shared" si="9"/>
        <v>1.6666666666666667</v>
      </c>
    </row>
    <row r="94" spans="1:22" hidden="1">
      <c r="A94" s="17" t="s">
        <v>18</v>
      </c>
      <c r="B94" s="17" t="s">
        <v>582</v>
      </c>
      <c r="C94" s="17" t="s">
        <v>600</v>
      </c>
      <c r="D94" s="17" t="s">
        <v>594</v>
      </c>
      <c r="E94" s="16" t="s">
        <v>25</v>
      </c>
      <c r="F94" s="16" t="s">
        <v>580</v>
      </c>
      <c r="G94" s="16" t="s">
        <v>579</v>
      </c>
      <c r="H94" s="48" t="s">
        <v>219</v>
      </c>
      <c r="I94" s="17" t="s">
        <v>220</v>
      </c>
      <c r="J94" s="16" t="s">
        <v>221</v>
      </c>
      <c r="K94" s="16">
        <v>3</v>
      </c>
      <c r="L94" s="16">
        <v>0</v>
      </c>
      <c r="M94" s="16">
        <v>9</v>
      </c>
      <c r="N94" s="16">
        <v>0</v>
      </c>
      <c r="O94" s="16" t="s">
        <v>185</v>
      </c>
      <c r="P94" s="30">
        <v>10</v>
      </c>
      <c r="Q94" s="16" t="s">
        <v>87</v>
      </c>
      <c r="R94" s="13">
        <f t="shared" si="6"/>
        <v>30</v>
      </c>
      <c r="S94" s="13">
        <f t="shared" si="7"/>
        <v>1.6666666666666667</v>
      </c>
      <c r="T94" s="14">
        <f t="shared" si="8"/>
        <v>1.6666666666666667</v>
      </c>
      <c r="U94" s="13">
        <v>0</v>
      </c>
      <c r="V94" s="13">
        <f t="shared" si="9"/>
        <v>1.6666666666666667</v>
      </c>
    </row>
    <row r="95" spans="1:22" hidden="1">
      <c r="A95" s="17" t="s">
        <v>18</v>
      </c>
      <c r="B95" s="17" t="s">
        <v>582</v>
      </c>
      <c r="C95" s="17" t="s">
        <v>600</v>
      </c>
      <c r="D95" s="17" t="s">
        <v>594</v>
      </c>
      <c r="E95" s="16" t="s">
        <v>25</v>
      </c>
      <c r="F95" s="16" t="s">
        <v>580</v>
      </c>
      <c r="G95" s="16" t="s">
        <v>579</v>
      </c>
      <c r="H95" s="48" t="s">
        <v>219</v>
      </c>
      <c r="I95" s="17" t="s">
        <v>220</v>
      </c>
      <c r="J95" s="16" t="s">
        <v>221</v>
      </c>
      <c r="K95" s="16">
        <v>3</v>
      </c>
      <c r="L95" s="16">
        <v>0</v>
      </c>
      <c r="M95" s="16">
        <v>9</v>
      </c>
      <c r="N95" s="16">
        <v>0</v>
      </c>
      <c r="O95" s="16" t="s">
        <v>186</v>
      </c>
      <c r="P95" s="30">
        <v>8</v>
      </c>
      <c r="Q95" s="16" t="s">
        <v>87</v>
      </c>
      <c r="R95" s="13">
        <f t="shared" si="6"/>
        <v>24</v>
      </c>
      <c r="S95" s="13">
        <f t="shared" si="7"/>
        <v>1.3333333333333333</v>
      </c>
      <c r="T95" s="14">
        <f t="shared" si="8"/>
        <v>1.3333333333333333</v>
      </c>
      <c r="U95" s="13">
        <v>0</v>
      </c>
      <c r="V95" s="13">
        <f t="shared" si="9"/>
        <v>1.3333333333333333</v>
      </c>
    </row>
    <row r="96" spans="1:22" hidden="1">
      <c r="A96" s="17" t="s">
        <v>18</v>
      </c>
      <c r="B96" s="17" t="s">
        <v>582</v>
      </c>
      <c r="C96" s="17" t="s">
        <v>600</v>
      </c>
      <c r="D96" s="17" t="s">
        <v>595</v>
      </c>
      <c r="E96" s="16" t="s">
        <v>25</v>
      </c>
      <c r="F96" s="16" t="s">
        <v>580</v>
      </c>
      <c r="G96" s="16" t="s">
        <v>579</v>
      </c>
      <c r="H96" s="48" t="s">
        <v>222</v>
      </c>
      <c r="I96" s="17" t="s">
        <v>223</v>
      </c>
      <c r="J96" s="16" t="s">
        <v>83</v>
      </c>
      <c r="K96" s="16">
        <v>3</v>
      </c>
      <c r="L96" s="16">
        <v>2</v>
      </c>
      <c r="M96" s="16">
        <v>3</v>
      </c>
      <c r="N96" s="16">
        <v>5</v>
      </c>
      <c r="O96" s="16" t="s">
        <v>80</v>
      </c>
      <c r="P96" s="30">
        <v>25</v>
      </c>
      <c r="Q96" s="16" t="s">
        <v>87</v>
      </c>
      <c r="R96" s="13">
        <f t="shared" si="6"/>
        <v>75</v>
      </c>
      <c r="S96" s="13">
        <f t="shared" si="7"/>
        <v>4.166666666666667</v>
      </c>
      <c r="T96" s="14">
        <f t="shared" si="8"/>
        <v>4.166666666666667</v>
      </c>
      <c r="U96" s="13">
        <v>0</v>
      </c>
      <c r="V96" s="13">
        <f t="shared" si="9"/>
        <v>4.166666666666667</v>
      </c>
    </row>
    <row r="97" spans="1:22" hidden="1">
      <c r="A97" s="17" t="s">
        <v>18</v>
      </c>
      <c r="B97" s="17" t="s">
        <v>582</v>
      </c>
      <c r="C97" s="17" t="s">
        <v>600</v>
      </c>
      <c r="D97" s="17" t="s">
        <v>595</v>
      </c>
      <c r="E97" s="16" t="s">
        <v>25</v>
      </c>
      <c r="F97" s="16" t="s">
        <v>580</v>
      </c>
      <c r="G97" s="16" t="s">
        <v>579</v>
      </c>
      <c r="H97" s="48" t="s">
        <v>225</v>
      </c>
      <c r="I97" s="17" t="s">
        <v>226</v>
      </c>
      <c r="J97" s="16" t="s">
        <v>83</v>
      </c>
      <c r="K97" s="16">
        <v>3</v>
      </c>
      <c r="L97" s="16">
        <v>2</v>
      </c>
      <c r="M97" s="16">
        <v>3</v>
      </c>
      <c r="N97" s="16">
        <v>5</v>
      </c>
      <c r="O97" s="16" t="s">
        <v>80</v>
      </c>
      <c r="P97" s="30">
        <v>25</v>
      </c>
      <c r="Q97" s="16" t="s">
        <v>87</v>
      </c>
      <c r="R97" s="13">
        <f t="shared" si="6"/>
        <v>75</v>
      </c>
      <c r="S97" s="13">
        <f t="shared" si="7"/>
        <v>4.166666666666667</v>
      </c>
      <c r="T97" s="14">
        <f t="shared" si="8"/>
        <v>4.166666666666667</v>
      </c>
      <c r="U97" s="13">
        <v>0</v>
      </c>
      <c r="V97" s="13">
        <f t="shared" si="9"/>
        <v>4.166666666666667</v>
      </c>
    </row>
    <row r="98" spans="1:22" hidden="1">
      <c r="A98" s="17" t="s">
        <v>18</v>
      </c>
      <c r="B98" s="17" t="s">
        <v>582</v>
      </c>
      <c r="C98" s="17" t="s">
        <v>600</v>
      </c>
      <c r="D98" s="17" t="s">
        <v>595</v>
      </c>
      <c r="E98" s="16" t="s">
        <v>25</v>
      </c>
      <c r="F98" s="16" t="s">
        <v>580</v>
      </c>
      <c r="G98" s="16" t="s">
        <v>579</v>
      </c>
      <c r="H98" s="48" t="s">
        <v>227</v>
      </c>
      <c r="I98" s="17" t="s">
        <v>228</v>
      </c>
      <c r="J98" s="16" t="s">
        <v>221</v>
      </c>
      <c r="K98" s="16">
        <v>3</v>
      </c>
      <c r="L98" s="16">
        <v>0</v>
      </c>
      <c r="M98" s="16">
        <v>9</v>
      </c>
      <c r="N98" s="16">
        <v>0</v>
      </c>
      <c r="O98" s="16" t="s">
        <v>80</v>
      </c>
      <c r="P98" s="30">
        <v>25</v>
      </c>
      <c r="Q98" s="16" t="s">
        <v>87</v>
      </c>
      <c r="R98" s="13">
        <f t="shared" si="6"/>
        <v>75</v>
      </c>
      <c r="S98" s="13">
        <f t="shared" si="7"/>
        <v>4.166666666666667</v>
      </c>
      <c r="T98" s="14">
        <f t="shared" si="8"/>
        <v>4.166666666666667</v>
      </c>
      <c r="U98" s="13">
        <v>0</v>
      </c>
      <c r="V98" s="13">
        <f t="shared" si="9"/>
        <v>4.166666666666667</v>
      </c>
    </row>
    <row r="99" spans="1:22" hidden="1">
      <c r="A99" s="17" t="s">
        <v>18</v>
      </c>
      <c r="B99" s="17" t="s">
        <v>582</v>
      </c>
      <c r="C99" s="17" t="s">
        <v>600</v>
      </c>
      <c r="D99" s="17" t="s">
        <v>595</v>
      </c>
      <c r="E99" s="16" t="s">
        <v>25</v>
      </c>
      <c r="F99" s="16" t="s">
        <v>580</v>
      </c>
      <c r="G99" s="16" t="s">
        <v>579</v>
      </c>
      <c r="H99" s="48" t="s">
        <v>230</v>
      </c>
      <c r="I99" s="17" t="s">
        <v>231</v>
      </c>
      <c r="J99" s="16" t="s">
        <v>83</v>
      </c>
      <c r="K99" s="16">
        <v>3</v>
      </c>
      <c r="L99" s="16">
        <v>2</v>
      </c>
      <c r="M99" s="16">
        <v>3</v>
      </c>
      <c r="N99" s="16">
        <v>5</v>
      </c>
      <c r="O99" s="16" t="s">
        <v>80</v>
      </c>
      <c r="P99" s="30">
        <v>25</v>
      </c>
      <c r="Q99" s="16" t="s">
        <v>87</v>
      </c>
      <c r="R99" s="13">
        <f t="shared" si="6"/>
        <v>75</v>
      </c>
      <c r="S99" s="13">
        <f t="shared" si="7"/>
        <v>4.166666666666667</v>
      </c>
      <c r="T99" s="14">
        <f t="shared" si="8"/>
        <v>4.166666666666667</v>
      </c>
      <c r="U99" s="13">
        <v>0</v>
      </c>
      <c r="V99" s="13">
        <f t="shared" si="9"/>
        <v>4.166666666666667</v>
      </c>
    </row>
    <row r="100" spans="1:22" hidden="1">
      <c r="A100" s="17" t="s">
        <v>18</v>
      </c>
      <c r="B100" s="17" t="s">
        <v>582</v>
      </c>
      <c r="C100" s="17" t="s">
        <v>600</v>
      </c>
      <c r="D100" s="17" t="s">
        <v>595</v>
      </c>
      <c r="E100" s="16" t="s">
        <v>25</v>
      </c>
      <c r="F100" s="16" t="s">
        <v>580</v>
      </c>
      <c r="G100" s="16" t="s">
        <v>579</v>
      </c>
      <c r="H100" s="48" t="s">
        <v>233</v>
      </c>
      <c r="I100" s="17" t="s">
        <v>234</v>
      </c>
      <c r="J100" s="16" t="s">
        <v>83</v>
      </c>
      <c r="K100" s="16">
        <v>3</v>
      </c>
      <c r="L100" s="16">
        <v>2</v>
      </c>
      <c r="M100" s="16">
        <v>3</v>
      </c>
      <c r="N100" s="16">
        <v>5</v>
      </c>
      <c r="O100" s="16" t="s">
        <v>80</v>
      </c>
      <c r="P100" s="30">
        <v>25</v>
      </c>
      <c r="Q100" s="16" t="s">
        <v>87</v>
      </c>
      <c r="R100" s="13">
        <f t="shared" si="6"/>
        <v>75</v>
      </c>
      <c r="S100" s="13">
        <f t="shared" si="7"/>
        <v>4.166666666666667</v>
      </c>
      <c r="T100" s="14">
        <f t="shared" si="8"/>
        <v>4.166666666666667</v>
      </c>
      <c r="U100" s="13">
        <v>0</v>
      </c>
      <c r="V100" s="13">
        <f t="shared" si="9"/>
        <v>4.166666666666667</v>
      </c>
    </row>
    <row r="101" spans="1:22" hidden="1">
      <c r="A101" s="17" t="s">
        <v>18</v>
      </c>
      <c r="B101" s="17" t="s">
        <v>582</v>
      </c>
      <c r="C101" s="17" t="s">
        <v>600</v>
      </c>
      <c r="D101" s="17" t="s">
        <v>593</v>
      </c>
      <c r="E101" s="16" t="s">
        <v>25</v>
      </c>
      <c r="F101" s="16" t="s">
        <v>580</v>
      </c>
      <c r="G101" s="16" t="s">
        <v>579</v>
      </c>
      <c r="H101" s="48" t="s">
        <v>235</v>
      </c>
      <c r="I101" s="17" t="s">
        <v>236</v>
      </c>
      <c r="J101" s="16" t="s">
        <v>83</v>
      </c>
      <c r="K101" s="16">
        <v>3</v>
      </c>
      <c r="L101" s="16">
        <v>2</v>
      </c>
      <c r="M101" s="16">
        <v>3</v>
      </c>
      <c r="N101" s="16">
        <v>5</v>
      </c>
      <c r="O101" s="16" t="s">
        <v>80</v>
      </c>
      <c r="P101" s="30">
        <v>37</v>
      </c>
      <c r="Q101" s="16" t="s">
        <v>87</v>
      </c>
      <c r="R101" s="13">
        <f t="shared" si="6"/>
        <v>111</v>
      </c>
      <c r="S101" s="13">
        <f t="shared" si="7"/>
        <v>6.166666666666667</v>
      </c>
      <c r="T101" s="14">
        <f t="shared" si="8"/>
        <v>6.166666666666667</v>
      </c>
      <c r="U101" s="13">
        <v>0</v>
      </c>
      <c r="V101" s="13">
        <f t="shared" si="9"/>
        <v>6.166666666666667</v>
      </c>
    </row>
    <row r="102" spans="1:22" hidden="1">
      <c r="A102" s="17" t="s">
        <v>18</v>
      </c>
      <c r="B102" s="17" t="s">
        <v>582</v>
      </c>
      <c r="C102" s="17" t="s">
        <v>600</v>
      </c>
      <c r="D102" s="17" t="s">
        <v>593</v>
      </c>
      <c r="E102" s="16" t="s">
        <v>25</v>
      </c>
      <c r="F102" s="16" t="s">
        <v>580</v>
      </c>
      <c r="G102" s="16" t="s">
        <v>579</v>
      </c>
      <c r="H102" s="48" t="s">
        <v>237</v>
      </c>
      <c r="I102" s="17" t="s">
        <v>238</v>
      </c>
      <c r="J102" s="16" t="s">
        <v>83</v>
      </c>
      <c r="K102" s="16">
        <v>3</v>
      </c>
      <c r="L102" s="16">
        <v>2</v>
      </c>
      <c r="M102" s="16">
        <v>3</v>
      </c>
      <c r="N102" s="16">
        <v>5</v>
      </c>
      <c r="O102" s="16" t="s">
        <v>80</v>
      </c>
      <c r="P102" s="30">
        <v>34</v>
      </c>
      <c r="Q102" s="16" t="s">
        <v>87</v>
      </c>
      <c r="R102" s="13">
        <f t="shared" si="6"/>
        <v>102</v>
      </c>
      <c r="S102" s="13">
        <f t="shared" si="7"/>
        <v>5.666666666666667</v>
      </c>
      <c r="T102" s="14">
        <f t="shared" si="8"/>
        <v>5.666666666666667</v>
      </c>
      <c r="U102" s="13">
        <v>0</v>
      </c>
      <c r="V102" s="13">
        <f t="shared" si="9"/>
        <v>5.666666666666667</v>
      </c>
    </row>
    <row r="103" spans="1:22" hidden="1">
      <c r="A103" s="17" t="s">
        <v>18</v>
      </c>
      <c r="B103" s="17" t="s">
        <v>582</v>
      </c>
      <c r="C103" s="17" t="s">
        <v>600</v>
      </c>
      <c r="D103" s="17" t="s">
        <v>593</v>
      </c>
      <c r="E103" s="16" t="s">
        <v>25</v>
      </c>
      <c r="F103" s="16" t="s">
        <v>580</v>
      </c>
      <c r="G103" s="16" t="s">
        <v>579</v>
      </c>
      <c r="H103" s="48" t="s">
        <v>239</v>
      </c>
      <c r="I103" s="17" t="s">
        <v>240</v>
      </c>
      <c r="J103" s="16" t="s">
        <v>83</v>
      </c>
      <c r="K103" s="16">
        <v>3</v>
      </c>
      <c r="L103" s="16">
        <v>2</v>
      </c>
      <c r="M103" s="16">
        <v>3</v>
      </c>
      <c r="N103" s="16">
        <v>5</v>
      </c>
      <c r="O103" s="16" t="s">
        <v>80</v>
      </c>
      <c r="P103" s="30">
        <v>34</v>
      </c>
      <c r="Q103" s="16" t="s">
        <v>87</v>
      </c>
      <c r="R103" s="13">
        <f t="shared" si="6"/>
        <v>102</v>
      </c>
      <c r="S103" s="13">
        <f t="shared" si="7"/>
        <v>5.666666666666667</v>
      </c>
      <c r="T103" s="14">
        <f t="shared" si="8"/>
        <v>5.666666666666667</v>
      </c>
      <c r="U103" s="13">
        <v>0</v>
      </c>
      <c r="V103" s="13">
        <f t="shared" si="9"/>
        <v>5.666666666666667</v>
      </c>
    </row>
    <row r="104" spans="1:22" hidden="1">
      <c r="A104" s="17" t="s">
        <v>18</v>
      </c>
      <c r="B104" s="17" t="s">
        <v>582</v>
      </c>
      <c r="C104" s="17" t="s">
        <v>600</v>
      </c>
      <c r="D104" s="17" t="s">
        <v>593</v>
      </c>
      <c r="E104" s="16" t="s">
        <v>25</v>
      </c>
      <c r="F104" s="16" t="s">
        <v>580</v>
      </c>
      <c r="G104" s="16" t="s">
        <v>579</v>
      </c>
      <c r="H104" s="48" t="s">
        <v>241</v>
      </c>
      <c r="I104" s="17" t="s">
        <v>242</v>
      </c>
      <c r="J104" s="16" t="s">
        <v>83</v>
      </c>
      <c r="K104" s="16">
        <v>3</v>
      </c>
      <c r="L104" s="16">
        <v>2</v>
      </c>
      <c r="M104" s="16">
        <v>3</v>
      </c>
      <c r="N104" s="16">
        <v>5</v>
      </c>
      <c r="O104" s="16" t="s">
        <v>80</v>
      </c>
      <c r="P104" s="30">
        <v>25</v>
      </c>
      <c r="Q104" s="16" t="s">
        <v>87</v>
      </c>
      <c r="R104" s="13">
        <f t="shared" si="6"/>
        <v>75</v>
      </c>
      <c r="S104" s="13">
        <f t="shared" si="7"/>
        <v>4.166666666666667</v>
      </c>
      <c r="T104" s="14">
        <f t="shared" si="8"/>
        <v>4.166666666666667</v>
      </c>
      <c r="U104" s="13">
        <v>0</v>
      </c>
      <c r="V104" s="13">
        <f t="shared" si="9"/>
        <v>4.166666666666667</v>
      </c>
    </row>
    <row r="105" spans="1:22" hidden="1">
      <c r="A105" s="17" t="s">
        <v>18</v>
      </c>
      <c r="B105" s="17" t="s">
        <v>582</v>
      </c>
      <c r="C105" s="17" t="s">
        <v>600</v>
      </c>
      <c r="D105" s="17" t="s">
        <v>593</v>
      </c>
      <c r="E105" s="16" t="s">
        <v>25</v>
      </c>
      <c r="F105" s="16" t="s">
        <v>580</v>
      </c>
      <c r="G105" s="16" t="s">
        <v>579</v>
      </c>
      <c r="H105" s="48" t="s">
        <v>243</v>
      </c>
      <c r="I105" s="17" t="s">
        <v>244</v>
      </c>
      <c r="J105" s="16" t="s">
        <v>83</v>
      </c>
      <c r="K105" s="16">
        <v>3</v>
      </c>
      <c r="L105" s="16">
        <v>2</v>
      </c>
      <c r="M105" s="16">
        <v>3</v>
      </c>
      <c r="N105" s="16">
        <v>5</v>
      </c>
      <c r="O105" s="16" t="s">
        <v>80</v>
      </c>
      <c r="P105" s="30">
        <v>26</v>
      </c>
      <c r="Q105" s="16" t="s">
        <v>87</v>
      </c>
      <c r="R105" s="13">
        <f t="shared" si="6"/>
        <v>78</v>
      </c>
      <c r="S105" s="13">
        <f t="shared" si="7"/>
        <v>4.333333333333333</v>
      </c>
      <c r="T105" s="14">
        <f t="shared" si="8"/>
        <v>4.333333333333333</v>
      </c>
      <c r="U105" s="13">
        <v>0</v>
      </c>
      <c r="V105" s="13">
        <f t="shared" si="9"/>
        <v>4.333333333333333</v>
      </c>
    </row>
    <row r="106" spans="1:22" hidden="1">
      <c r="A106" s="17" t="s">
        <v>18</v>
      </c>
      <c r="B106" s="17" t="s">
        <v>582</v>
      </c>
      <c r="C106" s="17" t="s">
        <v>600</v>
      </c>
      <c r="D106" s="17" t="s">
        <v>601</v>
      </c>
      <c r="E106" s="16" t="s">
        <v>25</v>
      </c>
      <c r="F106" s="16" t="s">
        <v>580</v>
      </c>
      <c r="G106" s="16" t="s">
        <v>579</v>
      </c>
      <c r="H106" s="48" t="s">
        <v>245</v>
      </c>
      <c r="I106" s="17" t="s">
        <v>246</v>
      </c>
      <c r="J106" s="16" t="s">
        <v>112</v>
      </c>
      <c r="K106" s="16">
        <v>4</v>
      </c>
      <c r="L106" s="16">
        <v>3</v>
      </c>
      <c r="M106" s="16">
        <v>3</v>
      </c>
      <c r="N106" s="16">
        <v>7</v>
      </c>
      <c r="O106" s="16" t="s">
        <v>80</v>
      </c>
      <c r="P106" s="30">
        <v>34</v>
      </c>
      <c r="Q106" s="16" t="s">
        <v>87</v>
      </c>
      <c r="R106" s="13">
        <f t="shared" si="6"/>
        <v>136</v>
      </c>
      <c r="S106" s="13">
        <f t="shared" si="7"/>
        <v>7.5555555555555554</v>
      </c>
      <c r="T106" s="14">
        <f t="shared" si="8"/>
        <v>7.5555555555555554</v>
      </c>
      <c r="U106" s="13">
        <v>0</v>
      </c>
      <c r="V106" s="13">
        <f t="shared" si="9"/>
        <v>7.5555555555555554</v>
      </c>
    </row>
    <row r="107" spans="1:22" hidden="1">
      <c r="A107" s="17" t="s">
        <v>18</v>
      </c>
      <c r="B107" s="17" t="s">
        <v>582</v>
      </c>
      <c r="C107" s="17" t="s">
        <v>600</v>
      </c>
      <c r="D107" s="17" t="s">
        <v>601</v>
      </c>
      <c r="E107" s="16" t="s">
        <v>25</v>
      </c>
      <c r="F107" s="16" t="s">
        <v>580</v>
      </c>
      <c r="G107" s="16" t="s">
        <v>579</v>
      </c>
      <c r="H107" s="48" t="s">
        <v>245</v>
      </c>
      <c r="I107" s="17" t="s">
        <v>246</v>
      </c>
      <c r="J107" s="16" t="s">
        <v>112</v>
      </c>
      <c r="K107" s="16">
        <v>4</v>
      </c>
      <c r="L107" s="16">
        <v>3</v>
      </c>
      <c r="M107" s="16">
        <v>3</v>
      </c>
      <c r="N107" s="16">
        <v>7</v>
      </c>
      <c r="O107" s="16" t="s">
        <v>43</v>
      </c>
      <c r="P107" s="30">
        <v>49</v>
      </c>
      <c r="Q107" s="16" t="s">
        <v>87</v>
      </c>
      <c r="R107" s="13">
        <f t="shared" si="6"/>
        <v>196</v>
      </c>
      <c r="S107" s="13">
        <f t="shared" si="7"/>
        <v>10.888888888888889</v>
      </c>
      <c r="T107" s="14">
        <f t="shared" si="8"/>
        <v>10.888888888888889</v>
      </c>
      <c r="U107" s="13">
        <v>0</v>
      </c>
      <c r="V107" s="13">
        <f t="shared" si="9"/>
        <v>10.888888888888889</v>
      </c>
    </row>
    <row r="108" spans="1:22" hidden="1">
      <c r="A108" s="17" t="s">
        <v>18</v>
      </c>
      <c r="B108" s="17" t="s">
        <v>582</v>
      </c>
      <c r="C108" s="17" t="s">
        <v>600</v>
      </c>
      <c r="D108" s="17" t="s">
        <v>602</v>
      </c>
      <c r="E108" s="16" t="s">
        <v>25</v>
      </c>
      <c r="F108" s="16" t="s">
        <v>580</v>
      </c>
      <c r="G108" s="16" t="s">
        <v>579</v>
      </c>
      <c r="H108" s="48" t="s">
        <v>247</v>
      </c>
      <c r="I108" s="17" t="s">
        <v>248</v>
      </c>
      <c r="J108" s="16" t="s">
        <v>112</v>
      </c>
      <c r="K108" s="16">
        <v>4</v>
      </c>
      <c r="L108" s="16">
        <v>3</v>
      </c>
      <c r="M108" s="16">
        <v>3</v>
      </c>
      <c r="N108" s="16">
        <v>7</v>
      </c>
      <c r="O108" s="16" t="s">
        <v>80</v>
      </c>
      <c r="P108" s="30">
        <v>42</v>
      </c>
      <c r="Q108" s="16" t="s">
        <v>87</v>
      </c>
      <c r="R108" s="13">
        <f t="shared" si="6"/>
        <v>168</v>
      </c>
      <c r="S108" s="13">
        <f t="shared" si="7"/>
        <v>9.3333333333333339</v>
      </c>
      <c r="T108" s="14">
        <f t="shared" si="8"/>
        <v>9.3333333333333339</v>
      </c>
      <c r="U108" s="13">
        <v>0</v>
      </c>
      <c r="V108" s="13">
        <f t="shared" si="9"/>
        <v>9.3333333333333339</v>
      </c>
    </row>
    <row r="109" spans="1:22" hidden="1">
      <c r="A109" s="17" t="s">
        <v>18</v>
      </c>
      <c r="B109" s="17" t="s">
        <v>582</v>
      </c>
      <c r="C109" s="17" t="s">
        <v>600</v>
      </c>
      <c r="D109" s="17" t="s">
        <v>602</v>
      </c>
      <c r="E109" s="16" t="s">
        <v>25</v>
      </c>
      <c r="F109" s="16" t="s">
        <v>580</v>
      </c>
      <c r="G109" s="16" t="s">
        <v>579</v>
      </c>
      <c r="H109" s="48" t="s">
        <v>247</v>
      </c>
      <c r="I109" s="17" t="s">
        <v>248</v>
      </c>
      <c r="J109" s="16" t="s">
        <v>112</v>
      </c>
      <c r="K109" s="16">
        <v>4</v>
      </c>
      <c r="L109" s="16">
        <v>3</v>
      </c>
      <c r="M109" s="16">
        <v>3</v>
      </c>
      <c r="N109" s="16">
        <v>7</v>
      </c>
      <c r="O109" s="16" t="s">
        <v>43</v>
      </c>
      <c r="P109" s="30">
        <v>41</v>
      </c>
      <c r="Q109" s="16" t="s">
        <v>87</v>
      </c>
      <c r="R109" s="13">
        <f t="shared" si="6"/>
        <v>164</v>
      </c>
      <c r="S109" s="13">
        <f t="shared" si="7"/>
        <v>9.1111111111111107</v>
      </c>
      <c r="T109" s="14">
        <f t="shared" si="8"/>
        <v>9.1111111111111107</v>
      </c>
      <c r="U109" s="13">
        <v>0</v>
      </c>
      <c r="V109" s="13">
        <f t="shared" si="9"/>
        <v>9.1111111111111107</v>
      </c>
    </row>
    <row r="110" spans="1:22" hidden="1">
      <c r="A110" s="17" t="s">
        <v>18</v>
      </c>
      <c r="B110" s="17" t="s">
        <v>582</v>
      </c>
      <c r="C110" s="17" t="s">
        <v>600</v>
      </c>
      <c r="D110" s="17" t="s">
        <v>603</v>
      </c>
      <c r="E110" s="16" t="s">
        <v>25</v>
      </c>
      <c r="F110" s="16" t="s">
        <v>580</v>
      </c>
      <c r="G110" s="16" t="s">
        <v>579</v>
      </c>
      <c r="H110" s="48" t="s">
        <v>250</v>
      </c>
      <c r="I110" s="17" t="s">
        <v>251</v>
      </c>
      <c r="J110" s="16" t="s">
        <v>112</v>
      </c>
      <c r="K110" s="16">
        <v>4</v>
      </c>
      <c r="L110" s="16">
        <v>3</v>
      </c>
      <c r="M110" s="16">
        <v>3</v>
      </c>
      <c r="N110" s="16">
        <v>7</v>
      </c>
      <c r="O110" s="16" t="s">
        <v>80</v>
      </c>
      <c r="P110" s="30">
        <v>49</v>
      </c>
      <c r="Q110" s="16" t="s">
        <v>87</v>
      </c>
      <c r="R110" s="13">
        <f t="shared" si="6"/>
        <v>196</v>
      </c>
      <c r="S110" s="13">
        <f t="shared" si="7"/>
        <v>10.888888888888889</v>
      </c>
      <c r="T110" s="14">
        <f t="shared" si="8"/>
        <v>10.888888888888889</v>
      </c>
      <c r="U110" s="13">
        <v>0</v>
      </c>
      <c r="V110" s="13">
        <f t="shared" si="9"/>
        <v>10.888888888888889</v>
      </c>
    </row>
    <row r="111" spans="1:22" hidden="1">
      <c r="A111" s="17" t="s">
        <v>18</v>
      </c>
      <c r="B111" s="17" t="s">
        <v>582</v>
      </c>
      <c r="C111" s="17" t="s">
        <v>600</v>
      </c>
      <c r="D111" s="17" t="s">
        <v>603</v>
      </c>
      <c r="E111" s="16" t="s">
        <v>25</v>
      </c>
      <c r="F111" s="16" t="s">
        <v>580</v>
      </c>
      <c r="G111" s="16" t="s">
        <v>579</v>
      </c>
      <c r="H111" s="48" t="s">
        <v>250</v>
      </c>
      <c r="I111" s="17" t="s">
        <v>251</v>
      </c>
      <c r="J111" s="16" t="s">
        <v>112</v>
      </c>
      <c r="K111" s="16">
        <v>4</v>
      </c>
      <c r="L111" s="16">
        <v>3</v>
      </c>
      <c r="M111" s="16">
        <v>3</v>
      </c>
      <c r="N111" s="16">
        <v>7</v>
      </c>
      <c r="O111" s="16" t="s">
        <v>43</v>
      </c>
      <c r="P111" s="30">
        <v>34</v>
      </c>
      <c r="Q111" s="16" t="s">
        <v>87</v>
      </c>
      <c r="R111" s="13">
        <f t="shared" si="6"/>
        <v>136</v>
      </c>
      <c r="S111" s="13">
        <f t="shared" si="7"/>
        <v>7.5555555555555554</v>
      </c>
      <c r="T111" s="14">
        <f t="shared" si="8"/>
        <v>7.5555555555555554</v>
      </c>
      <c r="U111" s="13">
        <v>0</v>
      </c>
      <c r="V111" s="13">
        <f t="shared" si="9"/>
        <v>7.5555555555555554</v>
      </c>
    </row>
    <row r="112" spans="1:22" hidden="1">
      <c r="A112" s="17" t="s">
        <v>18</v>
      </c>
      <c r="B112" s="17" t="s">
        <v>582</v>
      </c>
      <c r="C112" s="17" t="s">
        <v>600</v>
      </c>
      <c r="D112" s="17" t="s">
        <v>604</v>
      </c>
      <c r="E112" s="16" t="s">
        <v>25</v>
      </c>
      <c r="F112" s="16" t="s">
        <v>580</v>
      </c>
      <c r="G112" s="16" t="s">
        <v>579</v>
      </c>
      <c r="H112" s="48" t="s">
        <v>252</v>
      </c>
      <c r="I112" s="17" t="s">
        <v>253</v>
      </c>
      <c r="J112" s="16" t="s">
        <v>23</v>
      </c>
      <c r="K112" s="16">
        <v>3</v>
      </c>
      <c r="L112" s="16">
        <v>3</v>
      </c>
      <c r="M112" s="16">
        <v>0</v>
      </c>
      <c r="N112" s="16">
        <v>6</v>
      </c>
      <c r="O112" s="16" t="s">
        <v>80</v>
      </c>
      <c r="P112" s="30">
        <v>20</v>
      </c>
      <c r="Q112" s="16" t="s">
        <v>87</v>
      </c>
      <c r="R112" s="13">
        <f t="shared" si="6"/>
        <v>60</v>
      </c>
      <c r="S112" s="13">
        <f t="shared" si="7"/>
        <v>3.3333333333333335</v>
      </c>
      <c r="T112" s="14">
        <f t="shared" si="8"/>
        <v>3.3333333333333335</v>
      </c>
      <c r="U112" s="13">
        <v>0</v>
      </c>
      <c r="V112" s="13">
        <f t="shared" si="9"/>
        <v>3.3333333333333335</v>
      </c>
    </row>
    <row r="113" spans="1:22" hidden="1">
      <c r="A113" s="17" t="s">
        <v>18</v>
      </c>
      <c r="B113" s="17" t="s">
        <v>582</v>
      </c>
      <c r="C113" s="17" t="s">
        <v>600</v>
      </c>
      <c r="D113" s="17" t="s">
        <v>604</v>
      </c>
      <c r="E113" s="16" t="s">
        <v>25</v>
      </c>
      <c r="F113" s="16" t="s">
        <v>580</v>
      </c>
      <c r="G113" s="16" t="s">
        <v>579</v>
      </c>
      <c r="H113" s="48" t="s">
        <v>255</v>
      </c>
      <c r="I113" s="17" t="s">
        <v>256</v>
      </c>
      <c r="J113" s="16" t="s">
        <v>83</v>
      </c>
      <c r="K113" s="16">
        <v>3</v>
      </c>
      <c r="L113" s="16">
        <v>2</v>
      </c>
      <c r="M113" s="16">
        <v>3</v>
      </c>
      <c r="N113" s="16">
        <v>5</v>
      </c>
      <c r="O113" s="16" t="s">
        <v>80</v>
      </c>
      <c r="P113" s="30">
        <v>20</v>
      </c>
      <c r="Q113" s="16" t="s">
        <v>87</v>
      </c>
      <c r="R113" s="13">
        <f t="shared" si="6"/>
        <v>60</v>
      </c>
      <c r="S113" s="13">
        <f t="shared" si="7"/>
        <v>3.3333333333333335</v>
      </c>
      <c r="T113" s="14">
        <f t="shared" si="8"/>
        <v>3.3333333333333335</v>
      </c>
      <c r="U113" s="13">
        <v>0</v>
      </c>
      <c r="V113" s="13">
        <f t="shared" si="9"/>
        <v>3.3333333333333335</v>
      </c>
    </row>
    <row r="114" spans="1:22" hidden="1">
      <c r="A114" s="17" t="s">
        <v>18</v>
      </c>
      <c r="B114" s="17" t="s">
        <v>582</v>
      </c>
      <c r="C114" s="17" t="s">
        <v>600</v>
      </c>
      <c r="D114" s="17" t="s">
        <v>604</v>
      </c>
      <c r="E114" s="16" t="s">
        <v>25</v>
      </c>
      <c r="F114" s="16" t="s">
        <v>580</v>
      </c>
      <c r="G114" s="16" t="s">
        <v>579</v>
      </c>
      <c r="H114" s="48" t="s">
        <v>257</v>
      </c>
      <c r="I114" s="17" t="s">
        <v>258</v>
      </c>
      <c r="J114" s="16" t="s">
        <v>83</v>
      </c>
      <c r="K114" s="16">
        <v>3</v>
      </c>
      <c r="L114" s="16">
        <v>2</v>
      </c>
      <c r="M114" s="16">
        <v>3</v>
      </c>
      <c r="N114" s="16">
        <v>5</v>
      </c>
      <c r="O114" s="16" t="s">
        <v>80</v>
      </c>
      <c r="P114" s="30">
        <v>20</v>
      </c>
      <c r="Q114" s="16" t="s">
        <v>87</v>
      </c>
      <c r="R114" s="13">
        <f t="shared" si="6"/>
        <v>60</v>
      </c>
      <c r="S114" s="13">
        <f t="shared" si="7"/>
        <v>3.3333333333333335</v>
      </c>
      <c r="T114" s="14">
        <f t="shared" si="8"/>
        <v>3.3333333333333335</v>
      </c>
      <c r="U114" s="13">
        <v>0</v>
      </c>
      <c r="V114" s="13">
        <f t="shared" si="9"/>
        <v>3.3333333333333335</v>
      </c>
    </row>
    <row r="115" spans="1:22" hidden="1">
      <c r="A115" s="17" t="s">
        <v>18</v>
      </c>
      <c r="B115" s="17" t="s">
        <v>582</v>
      </c>
      <c r="C115" s="17" t="s">
        <v>600</v>
      </c>
      <c r="D115" s="17" t="s">
        <v>604</v>
      </c>
      <c r="E115" s="16" t="s">
        <v>25</v>
      </c>
      <c r="F115" s="16" t="s">
        <v>580</v>
      </c>
      <c r="G115" s="16" t="s">
        <v>579</v>
      </c>
      <c r="H115" s="48" t="s">
        <v>259</v>
      </c>
      <c r="I115" s="17" t="s">
        <v>260</v>
      </c>
      <c r="J115" s="16" t="s">
        <v>23</v>
      </c>
      <c r="K115" s="16">
        <v>3</v>
      </c>
      <c r="L115" s="16">
        <v>3</v>
      </c>
      <c r="M115" s="16">
        <v>0</v>
      </c>
      <c r="N115" s="16">
        <v>6</v>
      </c>
      <c r="O115" s="16" t="s">
        <v>80</v>
      </c>
      <c r="P115" s="30">
        <v>20</v>
      </c>
      <c r="Q115" s="16" t="s">
        <v>87</v>
      </c>
      <c r="R115" s="13">
        <f t="shared" si="6"/>
        <v>60</v>
      </c>
      <c r="S115" s="13">
        <f t="shared" si="7"/>
        <v>3.3333333333333335</v>
      </c>
      <c r="T115" s="14">
        <f t="shared" si="8"/>
        <v>3.3333333333333335</v>
      </c>
      <c r="U115" s="13">
        <v>0</v>
      </c>
      <c r="V115" s="13">
        <f t="shared" si="9"/>
        <v>3.3333333333333335</v>
      </c>
    </row>
    <row r="116" spans="1:22" hidden="1">
      <c r="A116" s="17" t="s">
        <v>18</v>
      </c>
      <c r="B116" s="17" t="s">
        <v>582</v>
      </c>
      <c r="C116" s="17" t="s">
        <v>600</v>
      </c>
      <c r="D116" s="17" t="s">
        <v>604</v>
      </c>
      <c r="E116" s="16" t="s">
        <v>25</v>
      </c>
      <c r="F116" s="16" t="s">
        <v>580</v>
      </c>
      <c r="G116" s="16" t="s">
        <v>579</v>
      </c>
      <c r="H116" s="48" t="s">
        <v>261</v>
      </c>
      <c r="I116" s="17" t="s">
        <v>262</v>
      </c>
      <c r="J116" s="16" t="s">
        <v>23</v>
      </c>
      <c r="K116" s="16">
        <v>3</v>
      </c>
      <c r="L116" s="16">
        <v>3</v>
      </c>
      <c r="M116" s="16">
        <v>0</v>
      </c>
      <c r="N116" s="16">
        <v>6</v>
      </c>
      <c r="O116" s="16" t="s">
        <v>80</v>
      </c>
      <c r="P116" s="30">
        <v>6</v>
      </c>
      <c r="Q116" s="16" t="s">
        <v>87</v>
      </c>
      <c r="R116" s="13">
        <f t="shared" si="6"/>
        <v>18</v>
      </c>
      <c r="S116" s="13">
        <f t="shared" si="7"/>
        <v>1</v>
      </c>
      <c r="T116" s="14">
        <f t="shared" si="8"/>
        <v>1</v>
      </c>
      <c r="U116" s="13">
        <v>0</v>
      </c>
      <c r="V116" s="13">
        <f t="shared" si="9"/>
        <v>1</v>
      </c>
    </row>
    <row r="117" spans="1:22" hidden="1">
      <c r="A117" s="17" t="s">
        <v>18</v>
      </c>
      <c r="B117" s="17" t="s">
        <v>582</v>
      </c>
      <c r="C117" s="17" t="s">
        <v>600</v>
      </c>
      <c r="D117" s="17" t="s">
        <v>118</v>
      </c>
      <c r="E117" s="16" t="s">
        <v>25</v>
      </c>
      <c r="F117" s="16" t="s">
        <v>580</v>
      </c>
      <c r="G117" s="16" t="s">
        <v>579</v>
      </c>
      <c r="H117" s="48" t="s">
        <v>263</v>
      </c>
      <c r="I117" s="17" t="s">
        <v>264</v>
      </c>
      <c r="J117" s="16" t="s">
        <v>83</v>
      </c>
      <c r="K117" s="16">
        <v>3</v>
      </c>
      <c r="L117" s="16">
        <v>2</v>
      </c>
      <c r="M117" s="16">
        <v>3</v>
      </c>
      <c r="N117" s="16">
        <v>5</v>
      </c>
      <c r="O117" s="16" t="s">
        <v>80</v>
      </c>
      <c r="P117" s="30">
        <v>28</v>
      </c>
      <c r="Q117" s="16" t="s">
        <v>87</v>
      </c>
      <c r="R117" s="13">
        <f t="shared" si="6"/>
        <v>84</v>
      </c>
      <c r="S117" s="13">
        <f t="shared" si="7"/>
        <v>4.666666666666667</v>
      </c>
      <c r="T117" s="14">
        <f t="shared" si="8"/>
        <v>4.666666666666667</v>
      </c>
      <c r="U117" s="13">
        <v>0</v>
      </c>
      <c r="V117" s="13">
        <f t="shared" si="9"/>
        <v>4.666666666666667</v>
      </c>
    </row>
    <row r="118" spans="1:22" hidden="1">
      <c r="A118" s="17" t="s">
        <v>18</v>
      </c>
      <c r="B118" s="17" t="s">
        <v>582</v>
      </c>
      <c r="C118" s="17" t="s">
        <v>600</v>
      </c>
      <c r="D118" s="17" t="s">
        <v>118</v>
      </c>
      <c r="E118" s="16" t="s">
        <v>25</v>
      </c>
      <c r="F118" s="16" t="s">
        <v>580</v>
      </c>
      <c r="G118" s="16" t="s">
        <v>579</v>
      </c>
      <c r="H118" s="48" t="s">
        <v>267</v>
      </c>
      <c r="I118" s="17" t="s">
        <v>268</v>
      </c>
      <c r="J118" s="16" t="s">
        <v>221</v>
      </c>
      <c r="K118" s="16">
        <v>3</v>
      </c>
      <c r="L118" s="16">
        <v>0</v>
      </c>
      <c r="M118" s="16">
        <v>9</v>
      </c>
      <c r="N118" s="16">
        <v>0</v>
      </c>
      <c r="O118" s="16" t="s">
        <v>80</v>
      </c>
      <c r="P118" s="30">
        <v>18</v>
      </c>
      <c r="Q118" s="16" t="s">
        <v>87</v>
      </c>
      <c r="R118" s="13">
        <f t="shared" si="6"/>
        <v>54</v>
      </c>
      <c r="S118" s="13">
        <f t="shared" si="7"/>
        <v>3</v>
      </c>
      <c r="T118" s="14">
        <f t="shared" si="8"/>
        <v>3</v>
      </c>
      <c r="U118" s="13">
        <v>0</v>
      </c>
      <c r="V118" s="13">
        <f t="shared" si="9"/>
        <v>3</v>
      </c>
    </row>
    <row r="119" spans="1:22" hidden="1">
      <c r="A119" s="17" t="s">
        <v>18</v>
      </c>
      <c r="B119" s="17" t="s">
        <v>582</v>
      </c>
      <c r="C119" s="17" t="s">
        <v>600</v>
      </c>
      <c r="D119" s="17" t="s">
        <v>118</v>
      </c>
      <c r="E119" s="16" t="s">
        <v>25</v>
      </c>
      <c r="F119" s="16" t="s">
        <v>580</v>
      </c>
      <c r="G119" s="16" t="s">
        <v>579</v>
      </c>
      <c r="H119" s="48" t="s">
        <v>269</v>
      </c>
      <c r="I119" s="17" t="s">
        <v>270</v>
      </c>
      <c r="J119" s="16" t="s">
        <v>83</v>
      </c>
      <c r="K119" s="16">
        <v>3</v>
      </c>
      <c r="L119" s="16">
        <v>2</v>
      </c>
      <c r="M119" s="16">
        <v>3</v>
      </c>
      <c r="N119" s="16">
        <v>5</v>
      </c>
      <c r="O119" s="16" t="s">
        <v>80</v>
      </c>
      <c r="P119" s="30">
        <v>28</v>
      </c>
      <c r="Q119" s="16" t="s">
        <v>87</v>
      </c>
      <c r="R119" s="13">
        <f t="shared" si="6"/>
        <v>84</v>
      </c>
      <c r="S119" s="13">
        <f t="shared" si="7"/>
        <v>4.666666666666667</v>
      </c>
      <c r="T119" s="14">
        <f t="shared" si="8"/>
        <v>4.666666666666667</v>
      </c>
      <c r="U119" s="13">
        <v>0</v>
      </c>
      <c r="V119" s="13">
        <f t="shared" si="9"/>
        <v>4.666666666666667</v>
      </c>
    </row>
    <row r="120" spans="1:22" hidden="1">
      <c r="A120" s="17" t="s">
        <v>18</v>
      </c>
      <c r="B120" s="17" t="s">
        <v>582</v>
      </c>
      <c r="C120" s="17" t="s">
        <v>600</v>
      </c>
      <c r="D120" s="17" t="s">
        <v>118</v>
      </c>
      <c r="E120" s="16" t="s">
        <v>25</v>
      </c>
      <c r="F120" s="16" t="s">
        <v>580</v>
      </c>
      <c r="G120" s="16" t="s">
        <v>579</v>
      </c>
      <c r="H120" s="48" t="s">
        <v>271</v>
      </c>
      <c r="I120" s="17" t="s">
        <v>272</v>
      </c>
      <c r="J120" s="16" t="s">
        <v>83</v>
      </c>
      <c r="K120" s="16">
        <v>3</v>
      </c>
      <c r="L120" s="16">
        <v>2</v>
      </c>
      <c r="M120" s="16">
        <v>3</v>
      </c>
      <c r="N120" s="16">
        <v>5</v>
      </c>
      <c r="O120" s="16" t="s">
        <v>80</v>
      </c>
      <c r="P120" s="30">
        <v>28</v>
      </c>
      <c r="Q120" s="16" t="s">
        <v>87</v>
      </c>
      <c r="R120" s="13">
        <f t="shared" si="6"/>
        <v>84</v>
      </c>
      <c r="S120" s="13">
        <f t="shared" si="7"/>
        <v>4.666666666666667</v>
      </c>
      <c r="T120" s="14">
        <f t="shared" si="8"/>
        <v>4.666666666666667</v>
      </c>
      <c r="U120" s="13">
        <v>0</v>
      </c>
      <c r="V120" s="13">
        <f t="shared" si="9"/>
        <v>4.666666666666667</v>
      </c>
    </row>
    <row r="121" spans="1:22" hidden="1">
      <c r="A121" s="17" t="s">
        <v>18</v>
      </c>
      <c r="B121" s="17" t="s">
        <v>582</v>
      </c>
      <c r="C121" s="17" t="s">
        <v>600</v>
      </c>
      <c r="D121" s="17" t="s">
        <v>118</v>
      </c>
      <c r="E121" s="16" t="s">
        <v>25</v>
      </c>
      <c r="F121" s="16" t="s">
        <v>580</v>
      </c>
      <c r="G121" s="16" t="s">
        <v>579</v>
      </c>
      <c r="H121" s="48" t="s">
        <v>273</v>
      </c>
      <c r="I121" s="17" t="s">
        <v>274</v>
      </c>
      <c r="J121" s="16" t="s">
        <v>83</v>
      </c>
      <c r="K121" s="16">
        <v>3</v>
      </c>
      <c r="L121" s="16">
        <v>2</v>
      </c>
      <c r="M121" s="16">
        <v>3</v>
      </c>
      <c r="N121" s="16">
        <v>5</v>
      </c>
      <c r="O121" s="16" t="s">
        <v>80</v>
      </c>
      <c r="P121" s="30">
        <v>28</v>
      </c>
      <c r="Q121" s="16" t="s">
        <v>87</v>
      </c>
      <c r="R121" s="13">
        <f t="shared" si="6"/>
        <v>84</v>
      </c>
      <c r="S121" s="13">
        <f t="shared" si="7"/>
        <v>4.666666666666667</v>
      </c>
      <c r="T121" s="14">
        <f t="shared" si="8"/>
        <v>4.666666666666667</v>
      </c>
      <c r="U121" s="13">
        <v>0</v>
      </c>
      <c r="V121" s="13">
        <f t="shared" si="9"/>
        <v>4.666666666666667</v>
      </c>
    </row>
    <row r="122" spans="1:22" s="27" customFormat="1" hidden="1">
      <c r="A122" s="27" t="s">
        <v>18</v>
      </c>
      <c r="B122" s="27" t="s">
        <v>582</v>
      </c>
      <c r="C122" s="27" t="s">
        <v>600</v>
      </c>
      <c r="D122" s="27" t="s">
        <v>118</v>
      </c>
      <c r="E122" s="43" t="s">
        <v>25</v>
      </c>
      <c r="F122" s="43" t="s">
        <v>580</v>
      </c>
      <c r="G122" s="43" t="s">
        <v>579</v>
      </c>
      <c r="H122" s="53" t="s">
        <v>275</v>
      </c>
      <c r="I122" s="27" t="s">
        <v>276</v>
      </c>
      <c r="J122" s="43" t="s">
        <v>221</v>
      </c>
      <c r="K122" s="43">
        <v>3</v>
      </c>
      <c r="L122" s="43">
        <v>0</v>
      </c>
      <c r="M122" s="43">
        <v>9</v>
      </c>
      <c r="N122" s="43">
        <v>0</v>
      </c>
      <c r="O122" s="43" t="s">
        <v>80</v>
      </c>
      <c r="P122" s="44">
        <v>0</v>
      </c>
      <c r="Q122" s="43" t="s">
        <v>87</v>
      </c>
      <c r="R122" s="25">
        <f t="shared" si="6"/>
        <v>0</v>
      </c>
      <c r="S122" s="25">
        <f t="shared" si="7"/>
        <v>0</v>
      </c>
      <c r="T122" s="26">
        <f t="shared" si="8"/>
        <v>0</v>
      </c>
      <c r="U122" s="25">
        <v>0</v>
      </c>
      <c r="V122" s="25">
        <f t="shared" si="9"/>
        <v>0</v>
      </c>
    </row>
    <row r="123" spans="1:22" hidden="1">
      <c r="A123" s="17" t="s">
        <v>18</v>
      </c>
      <c r="B123" s="17" t="s">
        <v>582</v>
      </c>
      <c r="C123" s="17" t="s">
        <v>600</v>
      </c>
      <c r="D123" s="17" t="s">
        <v>118</v>
      </c>
      <c r="E123" s="16" t="s">
        <v>25</v>
      </c>
      <c r="F123" s="16" t="s">
        <v>580</v>
      </c>
      <c r="G123" s="16" t="s">
        <v>579</v>
      </c>
      <c r="H123" s="48" t="s">
        <v>278</v>
      </c>
      <c r="I123" s="17" t="s">
        <v>279</v>
      </c>
      <c r="J123" s="16" t="s">
        <v>280</v>
      </c>
      <c r="K123" s="16">
        <v>3</v>
      </c>
      <c r="L123" s="16">
        <v>0</v>
      </c>
      <c r="M123" s="16">
        <v>270</v>
      </c>
      <c r="N123" s="16">
        <v>2</v>
      </c>
      <c r="O123" s="16" t="s">
        <v>80</v>
      </c>
      <c r="P123" s="30">
        <v>11</v>
      </c>
      <c r="Q123" s="16" t="s">
        <v>87</v>
      </c>
      <c r="R123" s="13">
        <f t="shared" si="6"/>
        <v>33</v>
      </c>
      <c r="S123" s="13">
        <f t="shared" si="7"/>
        <v>1.8333333333333333</v>
      </c>
      <c r="T123" s="14">
        <f t="shared" si="8"/>
        <v>1.8333333333333333</v>
      </c>
      <c r="U123" s="13">
        <v>0</v>
      </c>
      <c r="V123" s="13">
        <f t="shared" si="9"/>
        <v>1.8333333333333333</v>
      </c>
    </row>
    <row r="124" spans="1:22" hidden="1">
      <c r="A124" s="17" t="s">
        <v>18</v>
      </c>
      <c r="B124" s="17" t="s">
        <v>582</v>
      </c>
      <c r="C124" s="17" t="s">
        <v>600</v>
      </c>
      <c r="D124" s="17" t="s">
        <v>601</v>
      </c>
      <c r="E124" s="16" t="s">
        <v>25</v>
      </c>
      <c r="F124" s="16" t="s">
        <v>580</v>
      </c>
      <c r="G124" s="16" t="s">
        <v>579</v>
      </c>
      <c r="H124" s="48" t="s">
        <v>284</v>
      </c>
      <c r="I124" s="17" t="s">
        <v>285</v>
      </c>
      <c r="J124" s="16" t="s">
        <v>83</v>
      </c>
      <c r="K124" s="16">
        <v>3</v>
      </c>
      <c r="L124" s="16">
        <v>2</v>
      </c>
      <c r="M124" s="16">
        <v>3</v>
      </c>
      <c r="N124" s="16">
        <v>5</v>
      </c>
      <c r="O124" s="16" t="s">
        <v>80</v>
      </c>
      <c r="P124" s="30">
        <v>7</v>
      </c>
      <c r="Q124" s="16" t="s">
        <v>87</v>
      </c>
      <c r="R124" s="13">
        <f t="shared" si="6"/>
        <v>21</v>
      </c>
      <c r="S124" s="13">
        <f t="shared" si="7"/>
        <v>1.1666666666666667</v>
      </c>
      <c r="T124" s="14">
        <f t="shared" si="8"/>
        <v>1.1666666666666667</v>
      </c>
      <c r="U124" s="13">
        <v>0</v>
      </c>
      <c r="V124" s="13">
        <f t="shared" si="9"/>
        <v>1.1666666666666667</v>
      </c>
    </row>
    <row r="125" spans="1:22" hidden="1">
      <c r="A125" s="17" t="s">
        <v>18</v>
      </c>
      <c r="B125" s="17" t="s">
        <v>582</v>
      </c>
      <c r="C125" s="17" t="s">
        <v>600</v>
      </c>
      <c r="D125" s="17" t="s">
        <v>601</v>
      </c>
      <c r="E125" s="16" t="s">
        <v>25</v>
      </c>
      <c r="F125" s="16" t="s">
        <v>580</v>
      </c>
      <c r="G125" s="16" t="s">
        <v>579</v>
      </c>
      <c r="H125" s="48" t="s">
        <v>286</v>
      </c>
      <c r="I125" s="17" t="s">
        <v>287</v>
      </c>
      <c r="J125" s="16" t="s">
        <v>83</v>
      </c>
      <c r="K125" s="16">
        <v>3</v>
      </c>
      <c r="L125" s="16">
        <v>2</v>
      </c>
      <c r="M125" s="16">
        <v>3</v>
      </c>
      <c r="N125" s="16">
        <v>5</v>
      </c>
      <c r="O125" s="16" t="s">
        <v>80</v>
      </c>
      <c r="P125" s="30">
        <v>7</v>
      </c>
      <c r="Q125" s="16" t="s">
        <v>87</v>
      </c>
      <c r="R125" s="13">
        <f t="shared" si="6"/>
        <v>21</v>
      </c>
      <c r="S125" s="13">
        <f t="shared" si="7"/>
        <v>1.1666666666666667</v>
      </c>
      <c r="T125" s="14">
        <f t="shared" si="8"/>
        <v>1.1666666666666667</v>
      </c>
      <c r="U125" s="13">
        <v>0</v>
      </c>
      <c r="V125" s="13">
        <f t="shared" si="9"/>
        <v>1.1666666666666667</v>
      </c>
    </row>
    <row r="126" spans="1:22" hidden="1">
      <c r="A126" s="17" t="s">
        <v>18</v>
      </c>
      <c r="B126" s="17" t="s">
        <v>582</v>
      </c>
      <c r="C126" s="17" t="s">
        <v>600</v>
      </c>
      <c r="D126" s="17" t="s">
        <v>601</v>
      </c>
      <c r="E126" s="16" t="s">
        <v>25</v>
      </c>
      <c r="F126" s="16" t="s">
        <v>580</v>
      </c>
      <c r="G126" s="16" t="s">
        <v>579</v>
      </c>
      <c r="H126" s="48" t="s">
        <v>288</v>
      </c>
      <c r="I126" s="17" t="s">
        <v>289</v>
      </c>
      <c r="J126" s="16" t="s">
        <v>83</v>
      </c>
      <c r="K126" s="16">
        <v>3</v>
      </c>
      <c r="L126" s="16">
        <v>2</v>
      </c>
      <c r="M126" s="16">
        <v>3</v>
      </c>
      <c r="N126" s="16">
        <v>5</v>
      </c>
      <c r="O126" s="16" t="s">
        <v>80</v>
      </c>
      <c r="P126" s="30">
        <v>7</v>
      </c>
      <c r="Q126" s="16" t="s">
        <v>87</v>
      </c>
      <c r="R126" s="13">
        <f t="shared" si="6"/>
        <v>21</v>
      </c>
      <c r="S126" s="13">
        <f t="shared" si="7"/>
        <v>1.1666666666666667</v>
      </c>
      <c r="T126" s="14">
        <f t="shared" si="8"/>
        <v>1.1666666666666667</v>
      </c>
      <c r="U126" s="13">
        <v>0</v>
      </c>
      <c r="V126" s="13">
        <f t="shared" si="9"/>
        <v>1.1666666666666667</v>
      </c>
    </row>
    <row r="127" spans="1:22" hidden="1">
      <c r="A127" s="17" t="s">
        <v>18</v>
      </c>
      <c r="B127" s="17" t="s">
        <v>582</v>
      </c>
      <c r="C127" s="17" t="s">
        <v>600</v>
      </c>
      <c r="D127" s="17" t="s">
        <v>601</v>
      </c>
      <c r="E127" s="16" t="s">
        <v>25</v>
      </c>
      <c r="F127" s="16" t="s">
        <v>580</v>
      </c>
      <c r="G127" s="16" t="s">
        <v>579</v>
      </c>
      <c r="H127" s="48" t="s">
        <v>290</v>
      </c>
      <c r="I127" s="17" t="s">
        <v>291</v>
      </c>
      <c r="J127" s="16" t="s">
        <v>83</v>
      </c>
      <c r="K127" s="16">
        <v>3</v>
      </c>
      <c r="L127" s="16">
        <v>2</v>
      </c>
      <c r="M127" s="16">
        <v>3</v>
      </c>
      <c r="N127" s="16">
        <v>5</v>
      </c>
      <c r="O127" s="16" t="s">
        <v>80</v>
      </c>
      <c r="P127" s="30">
        <v>9</v>
      </c>
      <c r="Q127" s="16" t="s">
        <v>87</v>
      </c>
      <c r="R127" s="13">
        <f t="shared" si="6"/>
        <v>27</v>
      </c>
      <c r="S127" s="13">
        <f t="shared" si="7"/>
        <v>1.5</v>
      </c>
      <c r="T127" s="14">
        <f t="shared" si="8"/>
        <v>1.5</v>
      </c>
      <c r="U127" s="13">
        <v>0</v>
      </c>
      <c r="V127" s="13">
        <f t="shared" si="9"/>
        <v>1.5</v>
      </c>
    </row>
    <row r="128" spans="1:22" hidden="1">
      <c r="A128" s="17" t="s">
        <v>18</v>
      </c>
      <c r="B128" s="17" t="s">
        <v>582</v>
      </c>
      <c r="C128" s="17" t="s">
        <v>600</v>
      </c>
      <c r="D128" s="17" t="s">
        <v>593</v>
      </c>
      <c r="E128" s="16" t="s">
        <v>25</v>
      </c>
      <c r="F128" s="16" t="s">
        <v>580</v>
      </c>
      <c r="G128" s="16" t="s">
        <v>579</v>
      </c>
      <c r="H128" s="48" t="s">
        <v>292</v>
      </c>
      <c r="I128" s="17" t="s">
        <v>293</v>
      </c>
      <c r="J128" s="16" t="s">
        <v>294</v>
      </c>
      <c r="K128" s="16">
        <v>1</v>
      </c>
      <c r="L128" s="16">
        <v>0</v>
      </c>
      <c r="M128" s="16">
        <v>2</v>
      </c>
      <c r="N128" s="16">
        <v>1</v>
      </c>
      <c r="O128" s="16" t="s">
        <v>80</v>
      </c>
      <c r="P128" s="30">
        <v>3</v>
      </c>
      <c r="Q128" s="16" t="s">
        <v>87</v>
      </c>
      <c r="R128" s="13">
        <f t="shared" si="6"/>
        <v>3</v>
      </c>
      <c r="S128" s="13">
        <f t="shared" si="7"/>
        <v>0.16666666666666666</v>
      </c>
      <c r="T128" s="14">
        <f t="shared" si="8"/>
        <v>0.16666666666666666</v>
      </c>
      <c r="U128" s="13">
        <v>0</v>
      </c>
      <c r="V128" s="13">
        <f t="shared" si="9"/>
        <v>0.16666666666666666</v>
      </c>
    </row>
    <row r="129" spans="1:22" hidden="1">
      <c r="A129" s="17" t="s">
        <v>18</v>
      </c>
      <c r="B129" s="17" t="s">
        <v>582</v>
      </c>
      <c r="C129" s="17" t="s">
        <v>600</v>
      </c>
      <c r="D129" s="17" t="s">
        <v>593</v>
      </c>
      <c r="E129" s="16" t="s">
        <v>25</v>
      </c>
      <c r="F129" s="16" t="s">
        <v>580</v>
      </c>
      <c r="G129" s="16" t="s">
        <v>579</v>
      </c>
      <c r="H129" s="48" t="s">
        <v>295</v>
      </c>
      <c r="I129" s="17" t="s">
        <v>296</v>
      </c>
      <c r="J129" s="16" t="s">
        <v>221</v>
      </c>
      <c r="K129" s="16">
        <v>3</v>
      </c>
      <c r="L129" s="16">
        <v>0</v>
      </c>
      <c r="M129" s="16">
        <v>9</v>
      </c>
      <c r="N129" s="16">
        <v>0</v>
      </c>
      <c r="O129" s="16" t="s">
        <v>80</v>
      </c>
      <c r="P129" s="30">
        <v>3</v>
      </c>
      <c r="Q129" s="16" t="s">
        <v>87</v>
      </c>
      <c r="R129" s="13">
        <f t="shared" si="6"/>
        <v>9</v>
      </c>
      <c r="S129" s="13">
        <f t="shared" si="7"/>
        <v>0.5</v>
      </c>
      <c r="T129" s="14">
        <f t="shared" si="8"/>
        <v>0.5</v>
      </c>
      <c r="U129" s="13">
        <v>0</v>
      </c>
      <c r="V129" s="13">
        <f t="shared" si="9"/>
        <v>0.5</v>
      </c>
    </row>
    <row r="130" spans="1:22" hidden="1">
      <c r="A130" s="17" t="s">
        <v>18</v>
      </c>
      <c r="B130" s="17" t="s">
        <v>19</v>
      </c>
      <c r="C130" s="17" t="s">
        <v>598</v>
      </c>
      <c r="D130" s="17" t="s">
        <v>20</v>
      </c>
      <c r="E130" s="16" t="s">
        <v>25</v>
      </c>
      <c r="F130" s="16" t="s">
        <v>580</v>
      </c>
      <c r="G130" s="16" t="s">
        <v>579</v>
      </c>
      <c r="H130" s="48" t="s">
        <v>297</v>
      </c>
      <c r="I130" s="17" t="s">
        <v>22</v>
      </c>
      <c r="J130" s="16" t="s">
        <v>23</v>
      </c>
      <c r="K130" s="16">
        <v>3</v>
      </c>
      <c r="L130" s="16">
        <v>3</v>
      </c>
      <c r="M130" s="16">
        <v>0</v>
      </c>
      <c r="N130" s="16">
        <v>6</v>
      </c>
      <c r="O130" s="16" t="s">
        <v>80</v>
      </c>
      <c r="P130" s="30">
        <v>334</v>
      </c>
      <c r="Q130" s="16" t="s">
        <v>87</v>
      </c>
      <c r="R130" s="13">
        <f t="shared" ref="R130:R193" si="10">P130*K130</f>
        <v>1002</v>
      </c>
      <c r="S130" s="13">
        <f t="shared" ref="S130:S193" si="11">R130/18</f>
        <v>55.666666666666664</v>
      </c>
      <c r="T130" s="14">
        <f t="shared" si="8"/>
        <v>55.666666666666664</v>
      </c>
      <c r="U130" s="13">
        <v>0</v>
      </c>
      <c r="V130" s="13">
        <f t="shared" si="9"/>
        <v>55.666666666666664</v>
      </c>
    </row>
    <row r="131" spans="1:22" hidden="1">
      <c r="A131" s="17" t="s">
        <v>18</v>
      </c>
      <c r="B131" s="17" t="s">
        <v>19</v>
      </c>
      <c r="C131" s="17" t="s">
        <v>598</v>
      </c>
      <c r="D131" s="17" t="s">
        <v>20</v>
      </c>
      <c r="E131" s="16" t="s">
        <v>25</v>
      </c>
      <c r="F131" s="16" t="s">
        <v>580</v>
      </c>
      <c r="G131" s="16" t="s">
        <v>579</v>
      </c>
      <c r="H131" s="48" t="s">
        <v>297</v>
      </c>
      <c r="I131" s="17" t="s">
        <v>22</v>
      </c>
      <c r="J131" s="16" t="s">
        <v>23</v>
      </c>
      <c r="K131" s="16">
        <v>3</v>
      </c>
      <c r="L131" s="16">
        <v>3</v>
      </c>
      <c r="M131" s="16">
        <v>0</v>
      </c>
      <c r="N131" s="16">
        <v>6</v>
      </c>
      <c r="O131" s="16" t="s">
        <v>43</v>
      </c>
      <c r="P131" s="30">
        <v>59</v>
      </c>
      <c r="Q131" s="16" t="s">
        <v>87</v>
      </c>
      <c r="R131" s="13">
        <f t="shared" si="10"/>
        <v>177</v>
      </c>
      <c r="S131" s="13">
        <f t="shared" si="11"/>
        <v>9.8333333333333339</v>
      </c>
      <c r="T131" s="14">
        <f t="shared" ref="T131:T194" si="12">S131</f>
        <v>9.8333333333333339</v>
      </c>
      <c r="U131" s="13">
        <v>0</v>
      </c>
      <c r="V131" s="13">
        <f t="shared" ref="V131:V194" si="13">T131+U131</f>
        <v>9.8333333333333339</v>
      </c>
    </row>
    <row r="132" spans="1:22" hidden="1">
      <c r="A132" s="17" t="s">
        <v>18</v>
      </c>
      <c r="B132" s="17" t="s">
        <v>582</v>
      </c>
      <c r="C132" s="17" t="s">
        <v>600</v>
      </c>
      <c r="D132" s="17" t="s">
        <v>593</v>
      </c>
      <c r="E132" s="16" t="s">
        <v>25</v>
      </c>
      <c r="F132" s="16" t="s">
        <v>580</v>
      </c>
      <c r="G132" s="16" t="s">
        <v>579</v>
      </c>
      <c r="H132" s="48" t="s">
        <v>298</v>
      </c>
      <c r="I132" s="17" t="s">
        <v>299</v>
      </c>
      <c r="J132" s="16" t="s">
        <v>300</v>
      </c>
      <c r="K132" s="16">
        <v>9</v>
      </c>
      <c r="L132" s="16">
        <v>0</v>
      </c>
      <c r="M132" s="16">
        <v>270</v>
      </c>
      <c r="N132" s="16">
        <v>0</v>
      </c>
      <c r="O132" s="16" t="s">
        <v>80</v>
      </c>
      <c r="P132" s="30">
        <v>7</v>
      </c>
      <c r="Q132" s="16" t="s">
        <v>87</v>
      </c>
      <c r="R132" s="13">
        <f t="shared" si="10"/>
        <v>63</v>
      </c>
      <c r="S132" s="13">
        <f t="shared" si="11"/>
        <v>3.5</v>
      </c>
      <c r="T132" s="14">
        <f t="shared" si="12"/>
        <v>3.5</v>
      </c>
      <c r="U132" s="13">
        <v>0</v>
      </c>
      <c r="V132" s="13">
        <f t="shared" si="13"/>
        <v>3.5</v>
      </c>
    </row>
    <row r="133" spans="1:22" hidden="1">
      <c r="A133" s="17" t="s">
        <v>18</v>
      </c>
      <c r="B133" s="17" t="s">
        <v>582</v>
      </c>
      <c r="C133" s="17" t="s">
        <v>600</v>
      </c>
      <c r="D133" s="17" t="s">
        <v>596</v>
      </c>
      <c r="E133" s="16" t="s">
        <v>25</v>
      </c>
      <c r="F133" s="16" t="s">
        <v>580</v>
      </c>
      <c r="G133" s="16" t="s">
        <v>579</v>
      </c>
      <c r="H133" s="48" t="s">
        <v>298</v>
      </c>
      <c r="I133" s="17" t="s">
        <v>299</v>
      </c>
      <c r="J133" s="16" t="s">
        <v>300</v>
      </c>
      <c r="K133" s="16">
        <v>9</v>
      </c>
      <c r="L133" s="16">
        <v>0</v>
      </c>
      <c r="M133" s="16">
        <v>270</v>
      </c>
      <c r="N133" s="16">
        <v>0</v>
      </c>
      <c r="O133" s="16" t="s">
        <v>43</v>
      </c>
      <c r="P133" s="30">
        <v>21</v>
      </c>
      <c r="Q133" s="16" t="s">
        <v>87</v>
      </c>
      <c r="R133" s="13">
        <f t="shared" si="10"/>
        <v>189</v>
      </c>
      <c r="S133" s="13">
        <f t="shared" si="11"/>
        <v>10.5</v>
      </c>
      <c r="T133" s="14">
        <f t="shared" si="12"/>
        <v>10.5</v>
      </c>
      <c r="U133" s="13">
        <v>0</v>
      </c>
      <c r="V133" s="13">
        <f t="shared" si="13"/>
        <v>10.5</v>
      </c>
    </row>
    <row r="134" spans="1:22" hidden="1">
      <c r="A134" s="17" t="s">
        <v>18</v>
      </c>
      <c r="B134" s="17" t="s">
        <v>589</v>
      </c>
      <c r="C134" s="17" t="s">
        <v>590</v>
      </c>
      <c r="D134" s="17" t="s">
        <v>591</v>
      </c>
      <c r="E134" s="16" t="s">
        <v>25</v>
      </c>
      <c r="F134" s="16" t="s">
        <v>580</v>
      </c>
      <c r="G134" s="16" t="s">
        <v>579</v>
      </c>
      <c r="H134" s="48" t="s">
        <v>298</v>
      </c>
      <c r="I134" s="17" t="s">
        <v>299</v>
      </c>
      <c r="J134" s="16" t="s">
        <v>300</v>
      </c>
      <c r="K134" s="16">
        <v>9</v>
      </c>
      <c r="L134" s="16">
        <v>0</v>
      </c>
      <c r="M134" s="16">
        <v>270</v>
      </c>
      <c r="N134" s="16">
        <v>0</v>
      </c>
      <c r="O134" s="16" t="s">
        <v>55</v>
      </c>
      <c r="P134" s="30">
        <v>32</v>
      </c>
      <c r="Q134" s="16" t="s">
        <v>87</v>
      </c>
      <c r="R134" s="13">
        <f t="shared" si="10"/>
        <v>288</v>
      </c>
      <c r="S134" s="13">
        <f t="shared" si="11"/>
        <v>16</v>
      </c>
      <c r="T134" s="14">
        <f t="shared" si="12"/>
        <v>16</v>
      </c>
      <c r="U134" s="13">
        <v>0</v>
      </c>
      <c r="V134" s="13">
        <f t="shared" si="13"/>
        <v>16</v>
      </c>
    </row>
    <row r="135" spans="1:22" hidden="1">
      <c r="A135" s="17" t="s">
        <v>18</v>
      </c>
      <c r="B135" s="17" t="s">
        <v>582</v>
      </c>
      <c r="C135" s="17" t="s">
        <v>600</v>
      </c>
      <c r="D135" s="17" t="s">
        <v>593</v>
      </c>
      <c r="E135" s="16" t="s">
        <v>25</v>
      </c>
      <c r="F135" s="16" t="s">
        <v>580</v>
      </c>
      <c r="G135" s="16" t="s">
        <v>579</v>
      </c>
      <c r="H135" s="48" t="s">
        <v>301</v>
      </c>
      <c r="I135" s="17" t="s">
        <v>302</v>
      </c>
      <c r="J135" s="16" t="s">
        <v>300</v>
      </c>
      <c r="K135" s="16">
        <v>9</v>
      </c>
      <c r="L135" s="16">
        <v>0</v>
      </c>
      <c r="M135" s="16">
        <v>270</v>
      </c>
      <c r="N135" s="16">
        <v>0</v>
      </c>
      <c r="O135" s="16" t="s">
        <v>80</v>
      </c>
      <c r="P135" s="30">
        <v>2</v>
      </c>
      <c r="Q135" s="16" t="s">
        <v>87</v>
      </c>
      <c r="R135" s="13">
        <f t="shared" si="10"/>
        <v>18</v>
      </c>
      <c r="S135" s="13">
        <f t="shared" si="11"/>
        <v>1</v>
      </c>
      <c r="T135" s="14">
        <f t="shared" si="12"/>
        <v>1</v>
      </c>
      <c r="U135" s="13">
        <v>0</v>
      </c>
      <c r="V135" s="13">
        <f t="shared" si="13"/>
        <v>1</v>
      </c>
    </row>
    <row r="136" spans="1:22" hidden="1">
      <c r="A136" s="17" t="s">
        <v>18</v>
      </c>
      <c r="B136" s="17" t="s">
        <v>589</v>
      </c>
      <c r="C136" s="17" t="s">
        <v>590</v>
      </c>
      <c r="D136" s="17" t="s">
        <v>591</v>
      </c>
      <c r="E136" s="16" t="s">
        <v>25</v>
      </c>
      <c r="F136" s="16" t="s">
        <v>580</v>
      </c>
      <c r="G136" s="16" t="s">
        <v>579</v>
      </c>
      <c r="H136" s="48" t="s">
        <v>301</v>
      </c>
      <c r="I136" s="17" t="s">
        <v>302</v>
      </c>
      <c r="J136" s="16" t="s">
        <v>300</v>
      </c>
      <c r="K136" s="16">
        <v>9</v>
      </c>
      <c r="L136" s="16">
        <v>0</v>
      </c>
      <c r="M136" s="16">
        <v>270</v>
      </c>
      <c r="N136" s="16">
        <v>0</v>
      </c>
      <c r="O136" s="16" t="s">
        <v>43</v>
      </c>
      <c r="P136" s="30">
        <v>1</v>
      </c>
      <c r="Q136" s="16" t="s">
        <v>87</v>
      </c>
      <c r="R136" s="13">
        <f t="shared" si="10"/>
        <v>9</v>
      </c>
      <c r="S136" s="13">
        <f t="shared" si="11"/>
        <v>0.5</v>
      </c>
      <c r="T136" s="14">
        <f t="shared" si="12"/>
        <v>0.5</v>
      </c>
      <c r="U136" s="13">
        <v>0</v>
      </c>
      <c r="V136" s="13">
        <f t="shared" si="13"/>
        <v>0.5</v>
      </c>
    </row>
    <row r="137" spans="1:22" hidden="1">
      <c r="A137" s="17" t="s">
        <v>18</v>
      </c>
      <c r="B137" s="17" t="s">
        <v>584</v>
      </c>
      <c r="C137" s="17" t="s">
        <v>599</v>
      </c>
      <c r="D137" s="17" t="s">
        <v>585</v>
      </c>
      <c r="E137" s="16" t="s">
        <v>25</v>
      </c>
      <c r="F137" s="16" t="s">
        <v>580</v>
      </c>
      <c r="G137" s="16" t="s">
        <v>579</v>
      </c>
      <c r="H137" s="48" t="s">
        <v>301</v>
      </c>
      <c r="I137" s="17" t="s">
        <v>302</v>
      </c>
      <c r="J137" s="16" t="s">
        <v>300</v>
      </c>
      <c r="K137" s="16">
        <v>9</v>
      </c>
      <c r="L137" s="16">
        <v>0</v>
      </c>
      <c r="M137" s="16">
        <v>270</v>
      </c>
      <c r="N137" s="16">
        <v>0</v>
      </c>
      <c r="O137" s="16" t="s">
        <v>55</v>
      </c>
      <c r="P137" s="30">
        <v>3</v>
      </c>
      <c r="Q137" s="16" t="s">
        <v>87</v>
      </c>
      <c r="R137" s="13">
        <f t="shared" si="10"/>
        <v>27</v>
      </c>
      <c r="S137" s="13">
        <f t="shared" si="11"/>
        <v>1.5</v>
      </c>
      <c r="T137" s="14">
        <f t="shared" si="12"/>
        <v>1.5</v>
      </c>
      <c r="U137" s="13">
        <v>0</v>
      </c>
      <c r="V137" s="13">
        <f t="shared" si="13"/>
        <v>1.5</v>
      </c>
    </row>
    <row r="138" spans="1:22" hidden="1">
      <c r="A138" s="17" t="s">
        <v>18</v>
      </c>
      <c r="B138" s="17" t="s">
        <v>584</v>
      </c>
      <c r="C138" s="17" t="s">
        <v>599</v>
      </c>
      <c r="D138" s="17" t="s">
        <v>585</v>
      </c>
      <c r="E138" s="16" t="s">
        <v>25</v>
      </c>
      <c r="F138" s="16" t="s">
        <v>580</v>
      </c>
      <c r="G138" s="16" t="s">
        <v>579</v>
      </c>
      <c r="H138" s="48" t="s">
        <v>301</v>
      </c>
      <c r="I138" s="17" t="s">
        <v>302</v>
      </c>
      <c r="J138" s="16" t="s">
        <v>300</v>
      </c>
      <c r="K138" s="16">
        <v>9</v>
      </c>
      <c r="L138" s="16">
        <v>0</v>
      </c>
      <c r="M138" s="16">
        <v>270</v>
      </c>
      <c r="N138" s="16">
        <v>0</v>
      </c>
      <c r="O138" s="16" t="s">
        <v>178</v>
      </c>
      <c r="P138" s="30">
        <v>4</v>
      </c>
      <c r="Q138" s="16" t="s">
        <v>87</v>
      </c>
      <c r="R138" s="13">
        <f t="shared" si="10"/>
        <v>36</v>
      </c>
      <c r="S138" s="13">
        <f t="shared" si="11"/>
        <v>2</v>
      </c>
      <c r="T138" s="14">
        <f t="shared" si="12"/>
        <v>2</v>
      </c>
      <c r="U138" s="13">
        <v>0</v>
      </c>
      <c r="V138" s="13">
        <f t="shared" si="13"/>
        <v>2</v>
      </c>
    </row>
    <row r="139" spans="1:22" hidden="1">
      <c r="A139" s="17" t="s">
        <v>18</v>
      </c>
      <c r="B139" s="17" t="s">
        <v>584</v>
      </c>
      <c r="C139" s="17" t="s">
        <v>599</v>
      </c>
      <c r="D139" s="17" t="s">
        <v>585</v>
      </c>
      <c r="E139" s="16" t="s">
        <v>25</v>
      </c>
      <c r="F139" s="16" t="s">
        <v>580</v>
      </c>
      <c r="G139" s="16" t="s">
        <v>579</v>
      </c>
      <c r="H139" s="48" t="s">
        <v>301</v>
      </c>
      <c r="I139" s="17" t="s">
        <v>302</v>
      </c>
      <c r="J139" s="16" t="s">
        <v>300</v>
      </c>
      <c r="K139" s="16">
        <v>9</v>
      </c>
      <c r="L139" s="16">
        <v>0</v>
      </c>
      <c r="M139" s="16">
        <v>270</v>
      </c>
      <c r="N139" s="16">
        <v>0</v>
      </c>
      <c r="O139" s="16" t="s">
        <v>179</v>
      </c>
      <c r="P139" s="30">
        <v>1</v>
      </c>
      <c r="Q139" s="16" t="s">
        <v>87</v>
      </c>
      <c r="R139" s="13">
        <f t="shared" si="10"/>
        <v>9</v>
      </c>
      <c r="S139" s="13">
        <f t="shared" si="11"/>
        <v>0.5</v>
      </c>
      <c r="T139" s="14">
        <f t="shared" si="12"/>
        <v>0.5</v>
      </c>
      <c r="U139" s="13">
        <v>0</v>
      </c>
      <c r="V139" s="13">
        <f t="shared" si="13"/>
        <v>0.5</v>
      </c>
    </row>
    <row r="140" spans="1:22" hidden="1">
      <c r="A140" s="17" t="s">
        <v>18</v>
      </c>
      <c r="B140" s="17" t="s">
        <v>582</v>
      </c>
      <c r="C140" s="17" t="s">
        <v>600</v>
      </c>
      <c r="D140" s="17" t="s">
        <v>594</v>
      </c>
      <c r="E140" s="16" t="s">
        <v>25</v>
      </c>
      <c r="F140" s="16" t="s">
        <v>580</v>
      </c>
      <c r="G140" s="16" t="s">
        <v>579</v>
      </c>
      <c r="H140" s="48" t="s">
        <v>301</v>
      </c>
      <c r="I140" s="17" t="s">
        <v>302</v>
      </c>
      <c r="J140" s="16" t="s">
        <v>300</v>
      </c>
      <c r="K140" s="16">
        <v>9</v>
      </c>
      <c r="L140" s="16">
        <v>0</v>
      </c>
      <c r="M140" s="16">
        <v>270</v>
      </c>
      <c r="N140" s="16">
        <v>0</v>
      </c>
      <c r="O140" s="16" t="s">
        <v>185</v>
      </c>
      <c r="P140" s="30">
        <v>1</v>
      </c>
      <c r="Q140" s="16" t="s">
        <v>87</v>
      </c>
      <c r="R140" s="13">
        <f t="shared" si="10"/>
        <v>9</v>
      </c>
      <c r="S140" s="13">
        <f t="shared" si="11"/>
        <v>0.5</v>
      </c>
      <c r="T140" s="14">
        <f t="shared" si="12"/>
        <v>0.5</v>
      </c>
      <c r="U140" s="13">
        <v>0</v>
      </c>
      <c r="V140" s="13">
        <f t="shared" si="13"/>
        <v>0.5</v>
      </c>
    </row>
    <row r="141" spans="1:22" hidden="1">
      <c r="A141" s="17" t="s">
        <v>18</v>
      </c>
      <c r="B141" s="17" t="s">
        <v>584</v>
      </c>
      <c r="C141" s="17" t="s">
        <v>599</v>
      </c>
      <c r="D141" s="17" t="s">
        <v>585</v>
      </c>
      <c r="E141" s="16" t="s">
        <v>25</v>
      </c>
      <c r="F141" s="16" t="s">
        <v>580</v>
      </c>
      <c r="G141" s="16" t="s">
        <v>579</v>
      </c>
      <c r="H141" s="48" t="s">
        <v>303</v>
      </c>
      <c r="I141" s="17" t="s">
        <v>304</v>
      </c>
      <c r="J141" s="16" t="s">
        <v>300</v>
      </c>
      <c r="K141" s="16">
        <v>9</v>
      </c>
      <c r="L141" s="16">
        <v>0</v>
      </c>
      <c r="M141" s="16">
        <v>270</v>
      </c>
      <c r="N141" s="16">
        <v>0</v>
      </c>
      <c r="O141" s="16" t="s">
        <v>80</v>
      </c>
      <c r="P141" s="30">
        <v>2</v>
      </c>
      <c r="Q141" s="16" t="s">
        <v>87</v>
      </c>
      <c r="R141" s="13">
        <f t="shared" si="10"/>
        <v>18</v>
      </c>
      <c r="S141" s="13">
        <f t="shared" si="11"/>
        <v>1</v>
      </c>
      <c r="T141" s="14">
        <f t="shared" si="12"/>
        <v>1</v>
      </c>
      <c r="U141" s="13">
        <v>0</v>
      </c>
      <c r="V141" s="13">
        <f t="shared" si="13"/>
        <v>1</v>
      </c>
    </row>
    <row r="142" spans="1:22" hidden="1">
      <c r="A142" s="17" t="s">
        <v>18</v>
      </c>
      <c r="B142" s="17" t="s">
        <v>582</v>
      </c>
      <c r="C142" s="17" t="s">
        <v>600</v>
      </c>
      <c r="D142" s="17" t="s">
        <v>593</v>
      </c>
      <c r="E142" s="16" t="s">
        <v>25</v>
      </c>
      <c r="F142" s="16" t="s">
        <v>580</v>
      </c>
      <c r="G142" s="16" t="s">
        <v>579</v>
      </c>
      <c r="H142" s="48" t="s">
        <v>303</v>
      </c>
      <c r="I142" s="17" t="s">
        <v>304</v>
      </c>
      <c r="J142" s="16" t="s">
        <v>300</v>
      </c>
      <c r="K142" s="16">
        <v>9</v>
      </c>
      <c r="L142" s="16">
        <v>0</v>
      </c>
      <c r="M142" s="16">
        <v>270</v>
      </c>
      <c r="N142" s="16">
        <v>0</v>
      </c>
      <c r="O142" s="16" t="s">
        <v>43</v>
      </c>
      <c r="P142" s="30">
        <v>1</v>
      </c>
      <c r="Q142" s="16" t="s">
        <v>87</v>
      </c>
      <c r="R142" s="13">
        <f t="shared" si="10"/>
        <v>9</v>
      </c>
      <c r="S142" s="13">
        <f t="shared" si="11"/>
        <v>0.5</v>
      </c>
      <c r="T142" s="14">
        <f t="shared" si="12"/>
        <v>0.5</v>
      </c>
      <c r="U142" s="13">
        <v>0</v>
      </c>
      <c r="V142" s="13">
        <f t="shared" si="13"/>
        <v>0.5</v>
      </c>
    </row>
    <row r="143" spans="1:22" hidden="1">
      <c r="A143" s="17" t="s">
        <v>18</v>
      </c>
      <c r="B143" s="17" t="s">
        <v>582</v>
      </c>
      <c r="C143" s="17" t="s">
        <v>600</v>
      </c>
      <c r="D143" s="17" t="s">
        <v>595</v>
      </c>
      <c r="E143" s="16" t="s">
        <v>25</v>
      </c>
      <c r="F143" s="16" t="s">
        <v>580</v>
      </c>
      <c r="G143" s="16" t="s">
        <v>579</v>
      </c>
      <c r="H143" s="48" t="s">
        <v>303</v>
      </c>
      <c r="I143" s="17" t="s">
        <v>304</v>
      </c>
      <c r="J143" s="16" t="s">
        <v>300</v>
      </c>
      <c r="K143" s="16">
        <v>9</v>
      </c>
      <c r="L143" s="16">
        <v>0</v>
      </c>
      <c r="M143" s="16">
        <v>270</v>
      </c>
      <c r="N143" s="16">
        <v>0</v>
      </c>
      <c r="O143" s="16" t="s">
        <v>43</v>
      </c>
      <c r="P143" s="30">
        <v>1</v>
      </c>
      <c r="Q143" s="16" t="s">
        <v>87</v>
      </c>
      <c r="R143" s="13">
        <f t="shared" si="10"/>
        <v>9</v>
      </c>
      <c r="S143" s="13">
        <f t="shared" si="11"/>
        <v>0.5</v>
      </c>
      <c r="T143" s="14">
        <f t="shared" si="12"/>
        <v>0.5</v>
      </c>
      <c r="U143" s="13">
        <v>0</v>
      </c>
      <c r="V143" s="13">
        <f t="shared" si="13"/>
        <v>0.5</v>
      </c>
    </row>
    <row r="144" spans="1:22" hidden="1">
      <c r="A144" s="17" t="s">
        <v>18</v>
      </c>
      <c r="B144" s="17" t="s">
        <v>584</v>
      </c>
      <c r="C144" s="17" t="s">
        <v>599</v>
      </c>
      <c r="D144" s="17" t="s">
        <v>587</v>
      </c>
      <c r="E144" s="16" t="s">
        <v>25</v>
      </c>
      <c r="F144" s="16" t="s">
        <v>580</v>
      </c>
      <c r="G144" s="16" t="s">
        <v>579</v>
      </c>
      <c r="H144" s="48" t="s">
        <v>303</v>
      </c>
      <c r="I144" s="17" t="s">
        <v>304</v>
      </c>
      <c r="J144" s="16" t="s">
        <v>300</v>
      </c>
      <c r="K144" s="16">
        <v>9</v>
      </c>
      <c r="L144" s="16">
        <v>0</v>
      </c>
      <c r="M144" s="16">
        <v>270</v>
      </c>
      <c r="N144" s="16">
        <v>0</v>
      </c>
      <c r="O144" s="16" t="s">
        <v>43</v>
      </c>
      <c r="P144" s="30">
        <v>3</v>
      </c>
      <c r="Q144" s="16" t="s">
        <v>87</v>
      </c>
      <c r="R144" s="13">
        <f t="shared" si="10"/>
        <v>27</v>
      </c>
      <c r="S144" s="13">
        <f t="shared" si="11"/>
        <v>1.5</v>
      </c>
      <c r="T144" s="14">
        <f t="shared" si="12"/>
        <v>1.5</v>
      </c>
      <c r="U144" s="13">
        <v>0</v>
      </c>
      <c r="V144" s="13">
        <f t="shared" si="13"/>
        <v>1.5</v>
      </c>
    </row>
    <row r="145" spans="1:22" hidden="1">
      <c r="A145" s="17" t="s">
        <v>18</v>
      </c>
      <c r="B145" s="17" t="s">
        <v>582</v>
      </c>
      <c r="C145" s="17" t="s">
        <v>600</v>
      </c>
      <c r="D145" s="17" t="s">
        <v>593</v>
      </c>
      <c r="E145" s="16" t="s">
        <v>25</v>
      </c>
      <c r="F145" s="16" t="s">
        <v>580</v>
      </c>
      <c r="G145" s="16" t="s">
        <v>579</v>
      </c>
      <c r="H145" s="48" t="s">
        <v>303</v>
      </c>
      <c r="I145" s="17" t="s">
        <v>304</v>
      </c>
      <c r="J145" s="16" t="s">
        <v>300</v>
      </c>
      <c r="K145" s="16">
        <v>9</v>
      </c>
      <c r="L145" s="16">
        <v>0</v>
      </c>
      <c r="M145" s="16">
        <v>270</v>
      </c>
      <c r="N145" s="16">
        <v>0</v>
      </c>
      <c r="O145" s="16" t="s">
        <v>55</v>
      </c>
      <c r="P145" s="30">
        <v>4</v>
      </c>
      <c r="Q145" s="16" t="s">
        <v>87</v>
      </c>
      <c r="R145" s="13">
        <f t="shared" si="10"/>
        <v>36</v>
      </c>
      <c r="S145" s="13">
        <f t="shared" si="11"/>
        <v>2</v>
      </c>
      <c r="T145" s="14">
        <f t="shared" si="12"/>
        <v>2</v>
      </c>
      <c r="U145" s="13">
        <v>0</v>
      </c>
      <c r="V145" s="13">
        <f t="shared" si="13"/>
        <v>2</v>
      </c>
    </row>
    <row r="146" spans="1:22" hidden="1">
      <c r="A146" s="17" t="s">
        <v>18</v>
      </c>
      <c r="B146" s="17" t="s">
        <v>582</v>
      </c>
      <c r="C146" s="17" t="s">
        <v>600</v>
      </c>
      <c r="D146" s="17" t="s">
        <v>594</v>
      </c>
      <c r="E146" s="16" t="s">
        <v>25</v>
      </c>
      <c r="F146" s="16" t="s">
        <v>580</v>
      </c>
      <c r="G146" s="16" t="s">
        <v>579</v>
      </c>
      <c r="H146" s="48" t="s">
        <v>305</v>
      </c>
      <c r="I146" s="17" t="s">
        <v>306</v>
      </c>
      <c r="J146" s="16" t="s">
        <v>83</v>
      </c>
      <c r="K146" s="16">
        <v>3</v>
      </c>
      <c r="L146" s="16">
        <v>2</v>
      </c>
      <c r="M146" s="16">
        <v>3</v>
      </c>
      <c r="N146" s="16">
        <v>5</v>
      </c>
      <c r="O146" s="16" t="s">
        <v>80</v>
      </c>
      <c r="P146" s="30">
        <v>25</v>
      </c>
      <c r="Q146" s="16" t="s">
        <v>87</v>
      </c>
      <c r="R146" s="13">
        <f t="shared" si="10"/>
        <v>75</v>
      </c>
      <c r="S146" s="13">
        <f t="shared" si="11"/>
        <v>4.166666666666667</v>
      </c>
      <c r="T146" s="14">
        <f t="shared" si="12"/>
        <v>4.166666666666667</v>
      </c>
      <c r="U146" s="13">
        <v>0</v>
      </c>
      <c r="V146" s="13">
        <f t="shared" si="13"/>
        <v>4.166666666666667</v>
      </c>
    </row>
    <row r="147" spans="1:22" hidden="1">
      <c r="A147" s="17" t="s">
        <v>18</v>
      </c>
      <c r="B147" s="17" t="s">
        <v>582</v>
      </c>
      <c r="C147" s="17" t="s">
        <v>600</v>
      </c>
      <c r="D147" s="17" t="s">
        <v>594</v>
      </c>
      <c r="E147" s="16" t="s">
        <v>25</v>
      </c>
      <c r="F147" s="16" t="s">
        <v>580</v>
      </c>
      <c r="G147" s="16" t="s">
        <v>579</v>
      </c>
      <c r="H147" s="48" t="s">
        <v>305</v>
      </c>
      <c r="I147" s="17" t="s">
        <v>306</v>
      </c>
      <c r="J147" s="16" t="s">
        <v>83</v>
      </c>
      <c r="K147" s="16">
        <v>3</v>
      </c>
      <c r="L147" s="16">
        <v>2</v>
      </c>
      <c r="M147" s="16">
        <v>3</v>
      </c>
      <c r="N147" s="16">
        <v>5</v>
      </c>
      <c r="O147" s="16" t="s">
        <v>43</v>
      </c>
      <c r="P147" s="30">
        <v>34</v>
      </c>
      <c r="Q147" s="16" t="s">
        <v>87</v>
      </c>
      <c r="R147" s="13">
        <f t="shared" si="10"/>
        <v>102</v>
      </c>
      <c r="S147" s="13">
        <f t="shared" si="11"/>
        <v>5.666666666666667</v>
      </c>
      <c r="T147" s="14">
        <f t="shared" si="12"/>
        <v>5.666666666666667</v>
      </c>
      <c r="U147" s="13">
        <v>0</v>
      </c>
      <c r="V147" s="13">
        <f t="shared" si="13"/>
        <v>5.666666666666667</v>
      </c>
    </row>
    <row r="148" spans="1:22" hidden="1">
      <c r="A148" s="17" t="s">
        <v>18</v>
      </c>
      <c r="B148" s="17" t="s">
        <v>582</v>
      </c>
      <c r="C148" s="17" t="s">
        <v>600</v>
      </c>
      <c r="D148" s="17" t="s">
        <v>594</v>
      </c>
      <c r="E148" s="16" t="s">
        <v>25</v>
      </c>
      <c r="F148" s="16" t="s">
        <v>580</v>
      </c>
      <c r="G148" s="16" t="s">
        <v>579</v>
      </c>
      <c r="H148" s="48" t="s">
        <v>307</v>
      </c>
      <c r="I148" s="17" t="s">
        <v>308</v>
      </c>
      <c r="J148" s="16" t="s">
        <v>83</v>
      </c>
      <c r="K148" s="16">
        <v>3</v>
      </c>
      <c r="L148" s="16">
        <v>2</v>
      </c>
      <c r="M148" s="16">
        <v>3</v>
      </c>
      <c r="N148" s="16">
        <v>5</v>
      </c>
      <c r="O148" s="16" t="s">
        <v>80</v>
      </c>
      <c r="P148" s="30">
        <v>32</v>
      </c>
      <c r="Q148" s="16" t="s">
        <v>87</v>
      </c>
      <c r="R148" s="13">
        <f t="shared" si="10"/>
        <v>96</v>
      </c>
      <c r="S148" s="13">
        <f t="shared" si="11"/>
        <v>5.333333333333333</v>
      </c>
      <c r="T148" s="14">
        <f t="shared" si="12"/>
        <v>5.333333333333333</v>
      </c>
      <c r="U148" s="13">
        <v>0</v>
      </c>
      <c r="V148" s="13">
        <f t="shared" si="13"/>
        <v>5.333333333333333</v>
      </c>
    </row>
    <row r="149" spans="1:22" hidden="1">
      <c r="A149" s="17" t="s">
        <v>18</v>
      </c>
      <c r="B149" s="17" t="s">
        <v>582</v>
      </c>
      <c r="C149" s="17" t="s">
        <v>600</v>
      </c>
      <c r="D149" s="17" t="s">
        <v>594</v>
      </c>
      <c r="E149" s="16" t="s">
        <v>25</v>
      </c>
      <c r="F149" s="16" t="s">
        <v>580</v>
      </c>
      <c r="G149" s="16" t="s">
        <v>579</v>
      </c>
      <c r="H149" s="48" t="s">
        <v>309</v>
      </c>
      <c r="I149" s="17" t="s">
        <v>262</v>
      </c>
      <c r="J149" s="16" t="s">
        <v>23</v>
      </c>
      <c r="K149" s="16">
        <v>3</v>
      </c>
      <c r="L149" s="16">
        <v>3</v>
      </c>
      <c r="M149" s="16">
        <v>0</v>
      </c>
      <c r="N149" s="16">
        <v>6</v>
      </c>
      <c r="O149" s="16" t="s">
        <v>80</v>
      </c>
      <c r="P149" s="30">
        <v>4</v>
      </c>
      <c r="Q149" s="16" t="s">
        <v>87</v>
      </c>
      <c r="R149" s="13">
        <f t="shared" si="10"/>
        <v>12</v>
      </c>
      <c r="S149" s="13">
        <f t="shared" si="11"/>
        <v>0.66666666666666663</v>
      </c>
      <c r="T149" s="14">
        <f t="shared" si="12"/>
        <v>0.66666666666666663</v>
      </c>
      <c r="U149" s="13">
        <v>0</v>
      </c>
      <c r="V149" s="13">
        <f t="shared" si="13"/>
        <v>0.66666666666666663</v>
      </c>
    </row>
    <row r="150" spans="1:22" hidden="1">
      <c r="A150" s="17" t="s">
        <v>18</v>
      </c>
      <c r="B150" s="17" t="s">
        <v>582</v>
      </c>
      <c r="C150" s="17" t="s">
        <v>600</v>
      </c>
      <c r="D150" s="17" t="s">
        <v>594</v>
      </c>
      <c r="E150" s="16" t="s">
        <v>25</v>
      </c>
      <c r="F150" s="16" t="s">
        <v>580</v>
      </c>
      <c r="G150" s="16" t="s">
        <v>579</v>
      </c>
      <c r="H150" s="48" t="s">
        <v>310</v>
      </c>
      <c r="I150" s="17" t="s">
        <v>311</v>
      </c>
      <c r="J150" s="16" t="s">
        <v>83</v>
      </c>
      <c r="K150" s="16">
        <v>3</v>
      </c>
      <c r="L150" s="16">
        <v>2</v>
      </c>
      <c r="M150" s="16">
        <v>3</v>
      </c>
      <c r="N150" s="16">
        <v>5</v>
      </c>
      <c r="O150" s="16" t="s">
        <v>80</v>
      </c>
      <c r="P150" s="30">
        <v>9</v>
      </c>
      <c r="Q150" s="16" t="s">
        <v>87</v>
      </c>
      <c r="R150" s="13">
        <f t="shared" si="10"/>
        <v>27</v>
      </c>
      <c r="S150" s="13">
        <f t="shared" si="11"/>
        <v>1.5</v>
      </c>
      <c r="T150" s="14">
        <f t="shared" si="12"/>
        <v>1.5</v>
      </c>
      <c r="U150" s="13">
        <v>0</v>
      </c>
      <c r="V150" s="13">
        <f t="shared" si="13"/>
        <v>1.5</v>
      </c>
    </row>
    <row r="151" spans="1:22" hidden="1">
      <c r="A151" s="17" t="s">
        <v>18</v>
      </c>
      <c r="B151" s="17" t="s">
        <v>582</v>
      </c>
      <c r="C151" s="17" t="s">
        <v>600</v>
      </c>
      <c r="D151" s="17" t="s">
        <v>594</v>
      </c>
      <c r="E151" s="16" t="s">
        <v>25</v>
      </c>
      <c r="F151" s="16" t="s">
        <v>580</v>
      </c>
      <c r="G151" s="16" t="s">
        <v>579</v>
      </c>
      <c r="H151" s="48" t="s">
        <v>312</v>
      </c>
      <c r="I151" s="17" t="s">
        <v>296</v>
      </c>
      <c r="J151" s="16" t="s">
        <v>221</v>
      </c>
      <c r="K151" s="16">
        <v>3</v>
      </c>
      <c r="L151" s="16">
        <v>0</v>
      </c>
      <c r="M151" s="16">
        <v>9</v>
      </c>
      <c r="N151" s="16">
        <v>0</v>
      </c>
      <c r="O151" s="16" t="s">
        <v>80</v>
      </c>
      <c r="P151" s="30">
        <v>7</v>
      </c>
      <c r="Q151" s="16" t="s">
        <v>87</v>
      </c>
      <c r="R151" s="13">
        <f t="shared" si="10"/>
        <v>21</v>
      </c>
      <c r="S151" s="13">
        <f t="shared" si="11"/>
        <v>1.1666666666666667</v>
      </c>
      <c r="T151" s="14">
        <f t="shared" si="12"/>
        <v>1.1666666666666667</v>
      </c>
      <c r="U151" s="13">
        <v>0</v>
      </c>
      <c r="V151" s="13">
        <f t="shared" si="13"/>
        <v>1.1666666666666667</v>
      </c>
    </row>
    <row r="152" spans="1:22" hidden="1">
      <c r="A152" s="17" t="s">
        <v>18</v>
      </c>
      <c r="B152" s="17" t="s">
        <v>582</v>
      </c>
      <c r="C152" s="17" t="s">
        <v>600</v>
      </c>
      <c r="D152" s="17" t="s">
        <v>594</v>
      </c>
      <c r="E152" s="16" t="s">
        <v>25</v>
      </c>
      <c r="F152" s="16" t="s">
        <v>580</v>
      </c>
      <c r="G152" s="16" t="s">
        <v>579</v>
      </c>
      <c r="H152" s="48" t="s">
        <v>313</v>
      </c>
      <c r="I152" s="17" t="s">
        <v>293</v>
      </c>
      <c r="J152" s="16" t="s">
        <v>294</v>
      </c>
      <c r="K152" s="16">
        <v>1</v>
      </c>
      <c r="L152" s="16">
        <v>0</v>
      </c>
      <c r="M152" s="16">
        <v>2</v>
      </c>
      <c r="N152" s="16">
        <v>1</v>
      </c>
      <c r="O152" s="16" t="s">
        <v>80</v>
      </c>
      <c r="P152" s="30">
        <v>60</v>
      </c>
      <c r="Q152" s="16" t="s">
        <v>87</v>
      </c>
      <c r="R152" s="13">
        <f t="shared" si="10"/>
        <v>60</v>
      </c>
      <c r="S152" s="13">
        <f t="shared" si="11"/>
        <v>3.3333333333333335</v>
      </c>
      <c r="T152" s="14">
        <f t="shared" si="12"/>
        <v>3.3333333333333335</v>
      </c>
      <c r="U152" s="13">
        <v>0</v>
      </c>
      <c r="V152" s="13">
        <f t="shared" si="13"/>
        <v>3.3333333333333335</v>
      </c>
    </row>
    <row r="153" spans="1:22" hidden="1">
      <c r="A153" s="17" t="s">
        <v>18</v>
      </c>
      <c r="B153" s="17" t="s">
        <v>584</v>
      </c>
      <c r="C153" s="17" t="s">
        <v>599</v>
      </c>
      <c r="D153" s="17" t="s">
        <v>587</v>
      </c>
      <c r="E153" s="16" t="s">
        <v>25</v>
      </c>
      <c r="F153" s="16" t="s">
        <v>580</v>
      </c>
      <c r="G153" s="16" t="s">
        <v>579</v>
      </c>
      <c r="H153" s="48" t="s">
        <v>314</v>
      </c>
      <c r="I153" s="17" t="s">
        <v>107</v>
      </c>
      <c r="J153" s="16" t="s">
        <v>83</v>
      </c>
      <c r="K153" s="16">
        <v>3</v>
      </c>
      <c r="L153" s="16">
        <v>2</v>
      </c>
      <c r="M153" s="16">
        <v>3</v>
      </c>
      <c r="N153" s="16">
        <v>5</v>
      </c>
      <c r="O153" s="16" t="s">
        <v>80</v>
      </c>
      <c r="P153" s="30">
        <v>1</v>
      </c>
      <c r="Q153" s="16" t="s">
        <v>87</v>
      </c>
      <c r="R153" s="13">
        <f t="shared" si="10"/>
        <v>3</v>
      </c>
      <c r="S153" s="13">
        <f t="shared" si="11"/>
        <v>0.16666666666666666</v>
      </c>
      <c r="T153" s="14">
        <f t="shared" si="12"/>
        <v>0.16666666666666666</v>
      </c>
      <c r="U153" s="13">
        <v>0</v>
      </c>
      <c r="V153" s="13">
        <f t="shared" si="13"/>
        <v>0.16666666666666666</v>
      </c>
    </row>
    <row r="154" spans="1:22" hidden="1">
      <c r="A154" s="17" t="s">
        <v>18</v>
      </c>
      <c r="B154" s="17" t="s">
        <v>584</v>
      </c>
      <c r="C154" s="17" t="s">
        <v>599</v>
      </c>
      <c r="D154" s="17" t="s">
        <v>587</v>
      </c>
      <c r="E154" s="16" t="s">
        <v>25</v>
      </c>
      <c r="F154" s="16" t="s">
        <v>580</v>
      </c>
      <c r="G154" s="16" t="s">
        <v>579</v>
      </c>
      <c r="H154" s="48" t="s">
        <v>315</v>
      </c>
      <c r="I154" s="17" t="s">
        <v>316</v>
      </c>
      <c r="J154" s="16" t="s">
        <v>83</v>
      </c>
      <c r="K154" s="16">
        <v>3</v>
      </c>
      <c r="L154" s="16">
        <v>2</v>
      </c>
      <c r="M154" s="16">
        <v>3</v>
      </c>
      <c r="N154" s="16">
        <v>5</v>
      </c>
      <c r="O154" s="16" t="s">
        <v>80</v>
      </c>
      <c r="P154" s="30">
        <v>1</v>
      </c>
      <c r="Q154" s="16" t="s">
        <v>87</v>
      </c>
      <c r="R154" s="13">
        <f t="shared" si="10"/>
        <v>3</v>
      </c>
      <c r="S154" s="13">
        <f t="shared" si="11"/>
        <v>0.16666666666666666</v>
      </c>
      <c r="T154" s="14">
        <f t="shared" si="12"/>
        <v>0.16666666666666666</v>
      </c>
      <c r="U154" s="13">
        <v>0</v>
      </c>
      <c r="V154" s="13">
        <f t="shared" si="13"/>
        <v>0.16666666666666666</v>
      </c>
    </row>
    <row r="155" spans="1:22" hidden="1">
      <c r="A155" s="17" t="s">
        <v>18</v>
      </c>
      <c r="B155" s="17" t="s">
        <v>584</v>
      </c>
      <c r="C155" s="17" t="s">
        <v>599</v>
      </c>
      <c r="D155" s="17" t="s">
        <v>587</v>
      </c>
      <c r="E155" s="16" t="s">
        <v>25</v>
      </c>
      <c r="F155" s="16" t="s">
        <v>580</v>
      </c>
      <c r="G155" s="16" t="s">
        <v>579</v>
      </c>
      <c r="H155" s="48" t="s">
        <v>317</v>
      </c>
      <c r="I155" s="17" t="s">
        <v>123</v>
      </c>
      <c r="J155" s="16" t="s">
        <v>83</v>
      </c>
      <c r="K155" s="16">
        <v>3</v>
      </c>
      <c r="L155" s="16">
        <v>2</v>
      </c>
      <c r="M155" s="16">
        <v>3</v>
      </c>
      <c r="N155" s="16">
        <v>5</v>
      </c>
      <c r="O155" s="16" t="s">
        <v>80</v>
      </c>
      <c r="P155" s="30">
        <v>17</v>
      </c>
      <c r="Q155" s="16" t="s">
        <v>87</v>
      </c>
      <c r="R155" s="13">
        <f t="shared" si="10"/>
        <v>51</v>
      </c>
      <c r="S155" s="13">
        <f t="shared" si="11"/>
        <v>2.8333333333333335</v>
      </c>
      <c r="T155" s="14">
        <f t="shared" si="12"/>
        <v>2.8333333333333335</v>
      </c>
      <c r="U155" s="13">
        <v>0</v>
      </c>
      <c r="V155" s="13">
        <f t="shared" si="13"/>
        <v>2.8333333333333335</v>
      </c>
    </row>
    <row r="156" spans="1:22" hidden="1">
      <c r="A156" s="17" t="s">
        <v>18</v>
      </c>
      <c r="B156" s="17" t="s">
        <v>584</v>
      </c>
      <c r="C156" s="17" t="s">
        <v>599</v>
      </c>
      <c r="D156" s="17" t="s">
        <v>588</v>
      </c>
      <c r="E156" s="16" t="s">
        <v>25</v>
      </c>
      <c r="F156" s="16" t="s">
        <v>580</v>
      </c>
      <c r="G156" s="16" t="s">
        <v>579</v>
      </c>
      <c r="H156" s="48" t="s">
        <v>318</v>
      </c>
      <c r="I156" s="17" t="s">
        <v>125</v>
      </c>
      <c r="J156" s="16" t="s">
        <v>102</v>
      </c>
      <c r="K156" s="16">
        <v>1</v>
      </c>
      <c r="L156" s="16">
        <v>0</v>
      </c>
      <c r="M156" s="16">
        <v>3</v>
      </c>
      <c r="N156" s="16">
        <v>1</v>
      </c>
      <c r="O156" s="16" t="s">
        <v>80</v>
      </c>
      <c r="P156" s="30">
        <v>1</v>
      </c>
      <c r="Q156" s="16" t="s">
        <v>87</v>
      </c>
      <c r="R156" s="13">
        <f t="shared" si="10"/>
        <v>1</v>
      </c>
      <c r="S156" s="13">
        <f t="shared" si="11"/>
        <v>5.5555555555555552E-2</v>
      </c>
      <c r="T156" s="14">
        <f t="shared" si="12"/>
        <v>5.5555555555555552E-2</v>
      </c>
      <c r="U156" s="13">
        <v>0</v>
      </c>
      <c r="V156" s="13">
        <f t="shared" si="13"/>
        <v>5.5555555555555552E-2</v>
      </c>
    </row>
    <row r="157" spans="1:22" hidden="1">
      <c r="A157" s="17" t="s">
        <v>18</v>
      </c>
      <c r="B157" s="17" t="s">
        <v>584</v>
      </c>
      <c r="C157" s="17" t="s">
        <v>599</v>
      </c>
      <c r="D157" s="17" t="s">
        <v>585</v>
      </c>
      <c r="E157" s="16" t="s">
        <v>25</v>
      </c>
      <c r="F157" s="16" t="s">
        <v>580</v>
      </c>
      <c r="G157" s="16" t="s">
        <v>579</v>
      </c>
      <c r="H157" s="48" t="s">
        <v>319</v>
      </c>
      <c r="I157" s="17" t="s">
        <v>140</v>
      </c>
      <c r="J157" s="16" t="s">
        <v>83</v>
      </c>
      <c r="K157" s="16">
        <v>3</v>
      </c>
      <c r="L157" s="16">
        <v>2</v>
      </c>
      <c r="M157" s="16">
        <v>3</v>
      </c>
      <c r="N157" s="16">
        <v>5</v>
      </c>
      <c r="O157" s="16" t="s">
        <v>80</v>
      </c>
      <c r="P157" s="30">
        <v>12</v>
      </c>
      <c r="Q157" s="16" t="s">
        <v>87</v>
      </c>
      <c r="R157" s="13">
        <f t="shared" si="10"/>
        <v>36</v>
      </c>
      <c r="S157" s="13">
        <f t="shared" si="11"/>
        <v>2</v>
      </c>
      <c r="T157" s="14">
        <f t="shared" si="12"/>
        <v>2</v>
      </c>
      <c r="U157" s="13">
        <v>0</v>
      </c>
      <c r="V157" s="13">
        <f t="shared" si="13"/>
        <v>2</v>
      </c>
    </row>
    <row r="158" spans="1:22" hidden="1">
      <c r="A158" s="17" t="s">
        <v>18</v>
      </c>
      <c r="B158" s="17" t="s">
        <v>584</v>
      </c>
      <c r="C158" s="17" t="s">
        <v>599</v>
      </c>
      <c r="D158" s="17" t="s">
        <v>585</v>
      </c>
      <c r="E158" s="16" t="s">
        <v>25</v>
      </c>
      <c r="F158" s="16" t="s">
        <v>580</v>
      </c>
      <c r="G158" s="16" t="s">
        <v>579</v>
      </c>
      <c r="H158" s="48" t="s">
        <v>320</v>
      </c>
      <c r="I158" s="17" t="s">
        <v>321</v>
      </c>
      <c r="J158" s="16" t="s">
        <v>83</v>
      </c>
      <c r="K158" s="16">
        <v>3</v>
      </c>
      <c r="L158" s="16">
        <v>2</v>
      </c>
      <c r="M158" s="16">
        <v>3</v>
      </c>
      <c r="N158" s="16">
        <v>5</v>
      </c>
      <c r="O158" s="16" t="s">
        <v>80</v>
      </c>
      <c r="P158" s="30">
        <v>79</v>
      </c>
      <c r="Q158" s="16" t="s">
        <v>87</v>
      </c>
      <c r="R158" s="13">
        <f t="shared" si="10"/>
        <v>237</v>
      </c>
      <c r="S158" s="13">
        <f t="shared" si="11"/>
        <v>13.166666666666666</v>
      </c>
      <c r="T158" s="14">
        <f t="shared" si="12"/>
        <v>13.166666666666666</v>
      </c>
      <c r="U158" s="13">
        <v>0</v>
      </c>
      <c r="V158" s="13">
        <f t="shared" si="13"/>
        <v>13.166666666666666</v>
      </c>
    </row>
    <row r="159" spans="1:22" hidden="1">
      <c r="A159" s="17" t="s">
        <v>18</v>
      </c>
      <c r="B159" s="17" t="s">
        <v>584</v>
      </c>
      <c r="C159" s="17" t="s">
        <v>599</v>
      </c>
      <c r="D159" s="17" t="s">
        <v>586</v>
      </c>
      <c r="E159" s="16" t="s">
        <v>25</v>
      </c>
      <c r="F159" s="16" t="s">
        <v>580</v>
      </c>
      <c r="G159" s="16" t="s">
        <v>579</v>
      </c>
      <c r="H159" s="48" t="s">
        <v>322</v>
      </c>
      <c r="I159" s="17" t="s">
        <v>323</v>
      </c>
      <c r="J159" s="16" t="s">
        <v>83</v>
      </c>
      <c r="K159" s="16">
        <v>3</v>
      </c>
      <c r="L159" s="16">
        <v>2</v>
      </c>
      <c r="M159" s="16">
        <v>3</v>
      </c>
      <c r="N159" s="16">
        <v>5</v>
      </c>
      <c r="O159" s="16" t="s">
        <v>80</v>
      </c>
      <c r="P159" s="30">
        <v>49</v>
      </c>
      <c r="Q159" s="16" t="s">
        <v>87</v>
      </c>
      <c r="R159" s="13">
        <f t="shared" si="10"/>
        <v>147</v>
      </c>
      <c r="S159" s="13">
        <f t="shared" si="11"/>
        <v>8.1666666666666661</v>
      </c>
      <c r="T159" s="14">
        <f t="shared" si="12"/>
        <v>8.1666666666666661</v>
      </c>
      <c r="U159" s="13">
        <v>0</v>
      </c>
      <c r="V159" s="13">
        <f t="shared" si="13"/>
        <v>8.1666666666666661</v>
      </c>
    </row>
    <row r="160" spans="1:22" hidden="1">
      <c r="A160" s="17" t="s">
        <v>18</v>
      </c>
      <c r="B160" s="17" t="s">
        <v>584</v>
      </c>
      <c r="C160" s="17" t="s">
        <v>599</v>
      </c>
      <c r="D160" s="17" t="s">
        <v>586</v>
      </c>
      <c r="E160" s="16" t="s">
        <v>25</v>
      </c>
      <c r="F160" s="16" t="s">
        <v>580</v>
      </c>
      <c r="G160" s="16" t="s">
        <v>579</v>
      </c>
      <c r="H160" s="48" t="s">
        <v>322</v>
      </c>
      <c r="I160" s="17" t="s">
        <v>323</v>
      </c>
      <c r="J160" s="16" t="s">
        <v>83</v>
      </c>
      <c r="K160" s="16">
        <v>3</v>
      </c>
      <c r="L160" s="16">
        <v>2</v>
      </c>
      <c r="M160" s="16">
        <v>3</v>
      </c>
      <c r="N160" s="16">
        <v>5</v>
      </c>
      <c r="O160" s="16" t="s">
        <v>43</v>
      </c>
      <c r="P160" s="30">
        <v>53</v>
      </c>
      <c r="Q160" s="16" t="s">
        <v>87</v>
      </c>
      <c r="R160" s="13">
        <f t="shared" si="10"/>
        <v>159</v>
      </c>
      <c r="S160" s="13">
        <f t="shared" si="11"/>
        <v>8.8333333333333339</v>
      </c>
      <c r="T160" s="14">
        <f t="shared" si="12"/>
        <v>8.8333333333333339</v>
      </c>
      <c r="U160" s="13">
        <v>0</v>
      </c>
      <c r="V160" s="13">
        <f t="shared" si="13"/>
        <v>8.8333333333333339</v>
      </c>
    </row>
    <row r="161" spans="1:22" hidden="1">
      <c r="A161" s="17" t="s">
        <v>18</v>
      </c>
      <c r="B161" s="17" t="s">
        <v>584</v>
      </c>
      <c r="C161" s="17" t="s">
        <v>599</v>
      </c>
      <c r="D161" s="17" t="s">
        <v>588</v>
      </c>
      <c r="E161" s="16" t="s">
        <v>25</v>
      </c>
      <c r="F161" s="16" t="s">
        <v>580</v>
      </c>
      <c r="G161" s="16" t="s">
        <v>579</v>
      </c>
      <c r="H161" s="48" t="s">
        <v>324</v>
      </c>
      <c r="I161" s="17" t="s">
        <v>325</v>
      </c>
      <c r="J161" s="16" t="s">
        <v>83</v>
      </c>
      <c r="K161" s="16">
        <v>3</v>
      </c>
      <c r="L161" s="16">
        <v>2</v>
      </c>
      <c r="M161" s="16">
        <v>3</v>
      </c>
      <c r="N161" s="16">
        <v>5</v>
      </c>
      <c r="O161" s="16" t="s">
        <v>80</v>
      </c>
      <c r="P161" s="30">
        <v>24</v>
      </c>
      <c r="Q161" s="16" t="s">
        <v>87</v>
      </c>
      <c r="R161" s="13">
        <f t="shared" si="10"/>
        <v>72</v>
      </c>
      <c r="S161" s="13">
        <f t="shared" si="11"/>
        <v>4</v>
      </c>
      <c r="T161" s="14">
        <f t="shared" si="12"/>
        <v>4</v>
      </c>
      <c r="U161" s="13">
        <v>0</v>
      </c>
      <c r="V161" s="13">
        <f t="shared" si="13"/>
        <v>4</v>
      </c>
    </row>
    <row r="162" spans="1:22" hidden="1">
      <c r="A162" s="17" t="s">
        <v>18</v>
      </c>
      <c r="B162" s="17" t="s">
        <v>584</v>
      </c>
      <c r="C162" s="17" t="s">
        <v>599</v>
      </c>
      <c r="D162" s="17" t="s">
        <v>587</v>
      </c>
      <c r="E162" s="16" t="s">
        <v>25</v>
      </c>
      <c r="F162" s="16" t="s">
        <v>580</v>
      </c>
      <c r="G162" s="16" t="s">
        <v>579</v>
      </c>
      <c r="H162" s="48" t="s">
        <v>326</v>
      </c>
      <c r="I162" s="17" t="s">
        <v>327</v>
      </c>
      <c r="J162" s="16" t="s">
        <v>83</v>
      </c>
      <c r="K162" s="16">
        <v>3</v>
      </c>
      <c r="L162" s="16">
        <v>2</v>
      </c>
      <c r="M162" s="16">
        <v>3</v>
      </c>
      <c r="N162" s="16">
        <v>5</v>
      </c>
      <c r="O162" s="16" t="s">
        <v>80</v>
      </c>
      <c r="P162" s="30">
        <v>23</v>
      </c>
      <c r="Q162" s="16" t="s">
        <v>87</v>
      </c>
      <c r="R162" s="13">
        <f t="shared" si="10"/>
        <v>69</v>
      </c>
      <c r="S162" s="13">
        <f t="shared" si="11"/>
        <v>3.8333333333333335</v>
      </c>
      <c r="T162" s="14">
        <f t="shared" si="12"/>
        <v>3.8333333333333335</v>
      </c>
      <c r="U162" s="13">
        <v>0</v>
      </c>
      <c r="V162" s="13">
        <f t="shared" si="13"/>
        <v>3.8333333333333335</v>
      </c>
    </row>
    <row r="163" spans="1:22" hidden="1">
      <c r="A163" s="17" t="s">
        <v>18</v>
      </c>
      <c r="B163" s="17" t="s">
        <v>584</v>
      </c>
      <c r="C163" s="17" t="s">
        <v>599</v>
      </c>
      <c r="D163" s="17" t="s">
        <v>588</v>
      </c>
      <c r="E163" s="16" t="s">
        <v>25</v>
      </c>
      <c r="F163" s="16" t="s">
        <v>580</v>
      </c>
      <c r="G163" s="16" t="s">
        <v>579</v>
      </c>
      <c r="H163" s="48" t="s">
        <v>326</v>
      </c>
      <c r="I163" s="17" t="s">
        <v>327</v>
      </c>
      <c r="J163" s="16" t="s">
        <v>83</v>
      </c>
      <c r="K163" s="16">
        <v>3</v>
      </c>
      <c r="L163" s="16">
        <v>2</v>
      </c>
      <c r="M163" s="16">
        <v>3</v>
      </c>
      <c r="N163" s="16">
        <v>5</v>
      </c>
      <c r="O163" s="16" t="s">
        <v>43</v>
      </c>
      <c r="P163" s="30">
        <v>1</v>
      </c>
      <c r="Q163" s="16" t="s">
        <v>87</v>
      </c>
      <c r="R163" s="13">
        <f t="shared" si="10"/>
        <v>3</v>
      </c>
      <c r="S163" s="13">
        <f t="shared" si="11"/>
        <v>0.16666666666666666</v>
      </c>
      <c r="T163" s="14">
        <f t="shared" si="12"/>
        <v>0.16666666666666666</v>
      </c>
      <c r="U163" s="13">
        <v>0</v>
      </c>
      <c r="V163" s="13">
        <f t="shared" si="13"/>
        <v>0.16666666666666666</v>
      </c>
    </row>
    <row r="164" spans="1:22" hidden="1">
      <c r="A164" s="17" t="s">
        <v>18</v>
      </c>
      <c r="B164" s="17" t="s">
        <v>584</v>
      </c>
      <c r="C164" s="17" t="s">
        <v>599</v>
      </c>
      <c r="D164" s="17" t="s">
        <v>588</v>
      </c>
      <c r="E164" s="16" t="s">
        <v>25</v>
      </c>
      <c r="F164" s="16" t="s">
        <v>580</v>
      </c>
      <c r="G164" s="16" t="s">
        <v>579</v>
      </c>
      <c r="H164" s="48" t="s">
        <v>328</v>
      </c>
      <c r="I164" s="17" t="s">
        <v>329</v>
      </c>
      <c r="J164" s="16" t="s">
        <v>83</v>
      </c>
      <c r="K164" s="16">
        <v>3</v>
      </c>
      <c r="L164" s="16">
        <v>2</v>
      </c>
      <c r="M164" s="16">
        <v>3</v>
      </c>
      <c r="N164" s="16">
        <v>5</v>
      </c>
      <c r="O164" s="16" t="s">
        <v>80</v>
      </c>
      <c r="P164" s="30">
        <v>45</v>
      </c>
      <c r="Q164" s="16" t="s">
        <v>87</v>
      </c>
      <c r="R164" s="13">
        <f t="shared" si="10"/>
        <v>135</v>
      </c>
      <c r="S164" s="13">
        <f t="shared" si="11"/>
        <v>7.5</v>
      </c>
      <c r="T164" s="14">
        <f t="shared" si="12"/>
        <v>7.5</v>
      </c>
      <c r="U164" s="13">
        <v>0</v>
      </c>
      <c r="V164" s="13">
        <f t="shared" si="13"/>
        <v>7.5</v>
      </c>
    </row>
    <row r="165" spans="1:22" hidden="1">
      <c r="A165" s="17" t="s">
        <v>18</v>
      </c>
      <c r="B165" s="17" t="s">
        <v>584</v>
      </c>
      <c r="C165" s="17" t="s">
        <v>599</v>
      </c>
      <c r="D165" s="17" t="s">
        <v>588</v>
      </c>
      <c r="E165" s="16" t="s">
        <v>25</v>
      </c>
      <c r="F165" s="16" t="s">
        <v>580</v>
      </c>
      <c r="G165" s="16" t="s">
        <v>579</v>
      </c>
      <c r="H165" s="48" t="s">
        <v>330</v>
      </c>
      <c r="I165" s="17" t="s">
        <v>142</v>
      </c>
      <c r="J165" s="16" t="s">
        <v>83</v>
      </c>
      <c r="K165" s="16">
        <v>3</v>
      </c>
      <c r="L165" s="16">
        <v>2</v>
      </c>
      <c r="M165" s="16">
        <v>3</v>
      </c>
      <c r="N165" s="16">
        <v>5</v>
      </c>
      <c r="O165" s="16" t="s">
        <v>80</v>
      </c>
      <c r="P165" s="30">
        <v>49</v>
      </c>
      <c r="Q165" s="16" t="s">
        <v>87</v>
      </c>
      <c r="R165" s="13">
        <f t="shared" si="10"/>
        <v>147</v>
      </c>
      <c r="S165" s="13">
        <f t="shared" si="11"/>
        <v>8.1666666666666661</v>
      </c>
      <c r="T165" s="14">
        <f t="shared" si="12"/>
        <v>8.1666666666666661</v>
      </c>
      <c r="U165" s="13">
        <v>0</v>
      </c>
      <c r="V165" s="13">
        <f t="shared" si="13"/>
        <v>8.1666666666666661</v>
      </c>
    </row>
    <row r="166" spans="1:22" hidden="1">
      <c r="A166" s="17" t="s">
        <v>18</v>
      </c>
      <c r="B166" s="17" t="s">
        <v>584</v>
      </c>
      <c r="C166" s="17" t="s">
        <v>599</v>
      </c>
      <c r="D166" s="17" t="s">
        <v>585</v>
      </c>
      <c r="E166" s="16" t="s">
        <v>25</v>
      </c>
      <c r="F166" s="16" t="s">
        <v>580</v>
      </c>
      <c r="G166" s="16" t="s">
        <v>579</v>
      </c>
      <c r="H166" s="48" t="s">
        <v>331</v>
      </c>
      <c r="I166" s="17" t="s">
        <v>332</v>
      </c>
      <c r="J166" s="16" t="s">
        <v>83</v>
      </c>
      <c r="K166" s="16">
        <v>3</v>
      </c>
      <c r="L166" s="16">
        <v>2</v>
      </c>
      <c r="M166" s="16">
        <v>3</v>
      </c>
      <c r="N166" s="16">
        <v>5</v>
      </c>
      <c r="O166" s="16" t="s">
        <v>80</v>
      </c>
      <c r="P166" s="30">
        <v>38</v>
      </c>
      <c r="Q166" s="16" t="s">
        <v>87</v>
      </c>
      <c r="R166" s="13">
        <f t="shared" si="10"/>
        <v>114</v>
      </c>
      <c r="S166" s="13">
        <f t="shared" si="11"/>
        <v>6.333333333333333</v>
      </c>
      <c r="T166" s="14">
        <f t="shared" si="12"/>
        <v>6.333333333333333</v>
      </c>
      <c r="U166" s="13">
        <v>0</v>
      </c>
      <c r="V166" s="13">
        <f t="shared" si="13"/>
        <v>6.333333333333333</v>
      </c>
    </row>
    <row r="167" spans="1:22" hidden="1">
      <c r="A167" s="17" t="s">
        <v>18</v>
      </c>
      <c r="B167" s="17" t="s">
        <v>584</v>
      </c>
      <c r="C167" s="17" t="s">
        <v>599</v>
      </c>
      <c r="D167" s="17" t="s">
        <v>585</v>
      </c>
      <c r="E167" s="16" t="s">
        <v>25</v>
      </c>
      <c r="F167" s="16" t="s">
        <v>580</v>
      </c>
      <c r="G167" s="16" t="s">
        <v>579</v>
      </c>
      <c r="H167" s="48" t="s">
        <v>331</v>
      </c>
      <c r="I167" s="17" t="s">
        <v>332</v>
      </c>
      <c r="J167" s="16" t="s">
        <v>83</v>
      </c>
      <c r="K167" s="16">
        <v>3</v>
      </c>
      <c r="L167" s="16">
        <v>2</v>
      </c>
      <c r="M167" s="16">
        <v>3</v>
      </c>
      <c r="N167" s="16">
        <v>5</v>
      </c>
      <c r="O167" s="16" t="s">
        <v>43</v>
      </c>
      <c r="P167" s="30">
        <v>34</v>
      </c>
      <c r="Q167" s="16" t="s">
        <v>87</v>
      </c>
      <c r="R167" s="13">
        <f t="shared" si="10"/>
        <v>102</v>
      </c>
      <c r="S167" s="13">
        <f t="shared" si="11"/>
        <v>5.666666666666667</v>
      </c>
      <c r="T167" s="14">
        <f t="shared" si="12"/>
        <v>5.666666666666667</v>
      </c>
      <c r="U167" s="13">
        <v>0</v>
      </c>
      <c r="V167" s="13">
        <f t="shared" si="13"/>
        <v>5.666666666666667</v>
      </c>
    </row>
    <row r="168" spans="1:22" hidden="1">
      <c r="A168" s="17" t="s">
        <v>18</v>
      </c>
      <c r="B168" s="17" t="s">
        <v>584</v>
      </c>
      <c r="C168" s="17" t="s">
        <v>599</v>
      </c>
      <c r="D168" s="17" t="s">
        <v>585</v>
      </c>
      <c r="E168" s="16" t="s">
        <v>25</v>
      </c>
      <c r="F168" s="16" t="s">
        <v>580</v>
      </c>
      <c r="G168" s="16" t="s">
        <v>579</v>
      </c>
      <c r="H168" s="48" t="s">
        <v>331</v>
      </c>
      <c r="I168" s="17" t="s">
        <v>332</v>
      </c>
      <c r="J168" s="16" t="s">
        <v>83</v>
      </c>
      <c r="K168" s="16">
        <v>3</v>
      </c>
      <c r="L168" s="16">
        <v>2</v>
      </c>
      <c r="M168" s="16">
        <v>3</v>
      </c>
      <c r="N168" s="16">
        <v>5</v>
      </c>
      <c r="O168" s="16" t="s">
        <v>55</v>
      </c>
      <c r="P168" s="30">
        <v>47</v>
      </c>
      <c r="Q168" s="16" t="s">
        <v>87</v>
      </c>
      <c r="R168" s="13">
        <f t="shared" si="10"/>
        <v>141</v>
      </c>
      <c r="S168" s="13">
        <f t="shared" si="11"/>
        <v>7.833333333333333</v>
      </c>
      <c r="T168" s="14">
        <f t="shared" si="12"/>
        <v>7.833333333333333</v>
      </c>
      <c r="U168" s="13">
        <v>0</v>
      </c>
      <c r="V168" s="13">
        <f t="shared" si="13"/>
        <v>7.833333333333333</v>
      </c>
    </row>
    <row r="169" spans="1:22" hidden="1">
      <c r="A169" s="17" t="s">
        <v>18</v>
      </c>
      <c r="B169" s="17" t="s">
        <v>584</v>
      </c>
      <c r="C169" s="17" t="s">
        <v>599</v>
      </c>
      <c r="D169" s="17" t="s">
        <v>588</v>
      </c>
      <c r="E169" s="16" t="s">
        <v>25</v>
      </c>
      <c r="F169" s="16" t="s">
        <v>580</v>
      </c>
      <c r="G169" s="16" t="s">
        <v>579</v>
      </c>
      <c r="H169" s="48" t="s">
        <v>333</v>
      </c>
      <c r="I169" s="17" t="s">
        <v>334</v>
      </c>
      <c r="J169" s="16" t="s">
        <v>83</v>
      </c>
      <c r="K169" s="16">
        <v>3</v>
      </c>
      <c r="L169" s="16">
        <v>2</v>
      </c>
      <c r="M169" s="16">
        <v>3</v>
      </c>
      <c r="N169" s="16">
        <v>5</v>
      </c>
      <c r="O169" s="16" t="s">
        <v>80</v>
      </c>
      <c r="P169" s="30">
        <v>10</v>
      </c>
      <c r="Q169" s="16" t="s">
        <v>87</v>
      </c>
      <c r="R169" s="13">
        <f t="shared" si="10"/>
        <v>30</v>
      </c>
      <c r="S169" s="13">
        <f t="shared" si="11"/>
        <v>1.6666666666666667</v>
      </c>
      <c r="T169" s="14">
        <f t="shared" si="12"/>
        <v>1.6666666666666667</v>
      </c>
      <c r="U169" s="13">
        <v>0</v>
      </c>
      <c r="V169" s="13">
        <f t="shared" si="13"/>
        <v>1.6666666666666667</v>
      </c>
    </row>
    <row r="170" spans="1:22" hidden="1">
      <c r="A170" s="17" t="s">
        <v>18</v>
      </c>
      <c r="B170" s="17" t="s">
        <v>584</v>
      </c>
      <c r="C170" s="17" t="s">
        <v>599</v>
      </c>
      <c r="D170" s="17" t="s">
        <v>588</v>
      </c>
      <c r="E170" s="16" t="s">
        <v>25</v>
      </c>
      <c r="F170" s="16" t="s">
        <v>580</v>
      </c>
      <c r="G170" s="16" t="s">
        <v>579</v>
      </c>
      <c r="H170" s="48" t="s">
        <v>335</v>
      </c>
      <c r="I170" s="17" t="s">
        <v>336</v>
      </c>
      <c r="J170" s="16" t="s">
        <v>83</v>
      </c>
      <c r="K170" s="16">
        <v>3</v>
      </c>
      <c r="L170" s="16">
        <v>2</v>
      </c>
      <c r="M170" s="16">
        <v>3</v>
      </c>
      <c r="N170" s="16">
        <v>5</v>
      </c>
      <c r="O170" s="16" t="s">
        <v>80</v>
      </c>
      <c r="P170" s="30">
        <v>31</v>
      </c>
      <c r="Q170" s="16" t="s">
        <v>87</v>
      </c>
      <c r="R170" s="13">
        <f t="shared" si="10"/>
        <v>93</v>
      </c>
      <c r="S170" s="13">
        <f t="shared" si="11"/>
        <v>5.166666666666667</v>
      </c>
      <c r="T170" s="14">
        <f t="shared" si="12"/>
        <v>5.166666666666667</v>
      </c>
      <c r="U170" s="13">
        <v>0</v>
      </c>
      <c r="V170" s="13">
        <f t="shared" si="13"/>
        <v>5.166666666666667</v>
      </c>
    </row>
    <row r="171" spans="1:22" hidden="1">
      <c r="A171" s="17" t="s">
        <v>18</v>
      </c>
      <c r="B171" s="17" t="s">
        <v>584</v>
      </c>
      <c r="C171" s="17" t="s">
        <v>599</v>
      </c>
      <c r="D171" s="17" t="s">
        <v>585</v>
      </c>
      <c r="E171" s="16" t="s">
        <v>25</v>
      </c>
      <c r="F171" s="16" t="s">
        <v>580</v>
      </c>
      <c r="G171" s="16" t="s">
        <v>579</v>
      </c>
      <c r="H171" s="48" t="s">
        <v>337</v>
      </c>
      <c r="I171" s="17" t="s">
        <v>338</v>
      </c>
      <c r="J171" s="16" t="s">
        <v>83</v>
      </c>
      <c r="K171" s="16">
        <v>3</v>
      </c>
      <c r="L171" s="16">
        <v>2</v>
      </c>
      <c r="M171" s="16">
        <v>3</v>
      </c>
      <c r="N171" s="16">
        <v>5</v>
      </c>
      <c r="O171" s="16" t="s">
        <v>80</v>
      </c>
      <c r="P171" s="30">
        <v>1</v>
      </c>
      <c r="Q171" s="16" t="s">
        <v>87</v>
      </c>
      <c r="R171" s="13">
        <f t="shared" si="10"/>
        <v>3</v>
      </c>
      <c r="S171" s="13">
        <f t="shared" si="11"/>
        <v>0.16666666666666666</v>
      </c>
      <c r="T171" s="14">
        <f t="shared" si="12"/>
        <v>0.16666666666666666</v>
      </c>
      <c r="U171" s="13">
        <v>0</v>
      </c>
      <c r="V171" s="13">
        <f t="shared" si="13"/>
        <v>0.16666666666666666</v>
      </c>
    </row>
    <row r="172" spans="1:22" hidden="1">
      <c r="A172" s="17" t="s">
        <v>18</v>
      </c>
      <c r="B172" s="17" t="s">
        <v>584</v>
      </c>
      <c r="C172" s="17" t="s">
        <v>599</v>
      </c>
      <c r="D172" s="17" t="s">
        <v>587</v>
      </c>
      <c r="E172" s="16" t="s">
        <v>25</v>
      </c>
      <c r="F172" s="16" t="s">
        <v>580</v>
      </c>
      <c r="G172" s="16" t="s">
        <v>579</v>
      </c>
      <c r="H172" s="48" t="s">
        <v>339</v>
      </c>
      <c r="I172" s="17" t="s">
        <v>138</v>
      </c>
      <c r="J172" s="16" t="s">
        <v>83</v>
      </c>
      <c r="K172" s="16">
        <v>3</v>
      </c>
      <c r="L172" s="16">
        <v>2</v>
      </c>
      <c r="M172" s="16">
        <v>3</v>
      </c>
      <c r="N172" s="16">
        <v>5</v>
      </c>
      <c r="O172" s="16" t="s">
        <v>80</v>
      </c>
      <c r="P172" s="30">
        <v>6</v>
      </c>
      <c r="Q172" s="16" t="s">
        <v>87</v>
      </c>
      <c r="R172" s="13">
        <f t="shared" si="10"/>
        <v>18</v>
      </c>
      <c r="S172" s="13">
        <f t="shared" si="11"/>
        <v>1</v>
      </c>
      <c r="T172" s="14">
        <f t="shared" si="12"/>
        <v>1</v>
      </c>
      <c r="U172" s="13">
        <v>0</v>
      </c>
      <c r="V172" s="13">
        <f t="shared" si="13"/>
        <v>1</v>
      </c>
    </row>
    <row r="173" spans="1:22" hidden="1">
      <c r="A173" s="17" t="s">
        <v>18</v>
      </c>
      <c r="B173" s="17" t="s">
        <v>584</v>
      </c>
      <c r="C173" s="17" t="s">
        <v>599</v>
      </c>
      <c r="D173" s="17" t="s">
        <v>587</v>
      </c>
      <c r="E173" s="16" t="s">
        <v>25</v>
      </c>
      <c r="F173" s="16" t="s">
        <v>580</v>
      </c>
      <c r="G173" s="16" t="s">
        <v>579</v>
      </c>
      <c r="H173" s="48" t="s">
        <v>340</v>
      </c>
      <c r="I173" s="17" t="s">
        <v>130</v>
      </c>
      <c r="J173" s="16" t="s">
        <v>83</v>
      </c>
      <c r="K173" s="16">
        <v>3</v>
      </c>
      <c r="L173" s="16">
        <v>2</v>
      </c>
      <c r="M173" s="16">
        <v>3</v>
      </c>
      <c r="N173" s="16">
        <v>5</v>
      </c>
      <c r="O173" s="16" t="s">
        <v>80</v>
      </c>
      <c r="P173" s="30">
        <v>14</v>
      </c>
      <c r="Q173" s="16" t="s">
        <v>87</v>
      </c>
      <c r="R173" s="13">
        <f t="shared" si="10"/>
        <v>42</v>
      </c>
      <c r="S173" s="13">
        <f t="shared" si="11"/>
        <v>2.3333333333333335</v>
      </c>
      <c r="T173" s="14">
        <f t="shared" si="12"/>
        <v>2.3333333333333335</v>
      </c>
      <c r="U173" s="13">
        <v>0</v>
      </c>
      <c r="V173" s="13">
        <f t="shared" si="13"/>
        <v>2.3333333333333335</v>
      </c>
    </row>
    <row r="174" spans="1:22" s="27" customFormat="1" hidden="1">
      <c r="A174" s="27" t="s">
        <v>18</v>
      </c>
      <c r="B174" s="27" t="s">
        <v>584</v>
      </c>
      <c r="C174" s="27" t="s">
        <v>599</v>
      </c>
      <c r="D174" s="27" t="s">
        <v>588</v>
      </c>
      <c r="E174" s="43" t="s">
        <v>25</v>
      </c>
      <c r="F174" s="43" t="s">
        <v>580</v>
      </c>
      <c r="G174" s="43" t="s">
        <v>579</v>
      </c>
      <c r="H174" s="53" t="s">
        <v>341</v>
      </c>
      <c r="I174" s="27" t="s">
        <v>342</v>
      </c>
      <c r="J174" s="43" t="s">
        <v>83</v>
      </c>
      <c r="K174" s="43">
        <v>3</v>
      </c>
      <c r="L174" s="43">
        <v>2</v>
      </c>
      <c r="M174" s="43">
        <v>3</v>
      </c>
      <c r="N174" s="43">
        <v>5</v>
      </c>
      <c r="O174" s="43" t="s">
        <v>80</v>
      </c>
      <c r="P174" s="44">
        <v>0</v>
      </c>
      <c r="Q174" s="43" t="s">
        <v>87</v>
      </c>
      <c r="R174" s="25">
        <f t="shared" si="10"/>
        <v>0</v>
      </c>
      <c r="S174" s="25">
        <f t="shared" si="11"/>
        <v>0</v>
      </c>
      <c r="T174" s="26">
        <f t="shared" si="12"/>
        <v>0</v>
      </c>
      <c r="U174" s="25">
        <v>0</v>
      </c>
      <c r="V174" s="25">
        <f t="shared" si="13"/>
        <v>0</v>
      </c>
    </row>
    <row r="175" spans="1:22" hidden="1">
      <c r="A175" s="17" t="s">
        <v>18</v>
      </c>
      <c r="B175" s="17" t="s">
        <v>584</v>
      </c>
      <c r="C175" s="17" t="s">
        <v>599</v>
      </c>
      <c r="D175" s="17" t="s">
        <v>588</v>
      </c>
      <c r="E175" s="16" t="s">
        <v>25</v>
      </c>
      <c r="F175" s="16" t="s">
        <v>580</v>
      </c>
      <c r="G175" s="16" t="s">
        <v>579</v>
      </c>
      <c r="H175" s="48" t="s">
        <v>344</v>
      </c>
      <c r="I175" s="17" t="s">
        <v>345</v>
      </c>
      <c r="J175" s="16" t="s">
        <v>280</v>
      </c>
      <c r="K175" s="16">
        <v>3</v>
      </c>
      <c r="L175" s="16">
        <v>0</v>
      </c>
      <c r="M175" s="16">
        <v>270</v>
      </c>
      <c r="N175" s="16">
        <v>0</v>
      </c>
      <c r="O175" s="16" t="s">
        <v>80</v>
      </c>
      <c r="P175" s="30">
        <v>50</v>
      </c>
      <c r="Q175" s="16" t="s">
        <v>87</v>
      </c>
      <c r="R175" s="13">
        <f t="shared" si="10"/>
        <v>150</v>
      </c>
      <c r="S175" s="13">
        <f t="shared" si="11"/>
        <v>8.3333333333333339</v>
      </c>
      <c r="T175" s="14">
        <f t="shared" si="12"/>
        <v>8.3333333333333339</v>
      </c>
      <c r="U175" s="13">
        <v>0</v>
      </c>
      <c r="V175" s="13">
        <f t="shared" si="13"/>
        <v>8.3333333333333339</v>
      </c>
    </row>
    <row r="176" spans="1:22" hidden="1">
      <c r="A176" s="17" t="s">
        <v>18</v>
      </c>
      <c r="B176" s="17" t="s">
        <v>584</v>
      </c>
      <c r="C176" s="17" t="s">
        <v>599</v>
      </c>
      <c r="D176" s="17" t="s">
        <v>588</v>
      </c>
      <c r="E176" s="16" t="s">
        <v>25</v>
      </c>
      <c r="F176" s="16" t="s">
        <v>580</v>
      </c>
      <c r="G176" s="16" t="s">
        <v>579</v>
      </c>
      <c r="H176" s="48" t="s">
        <v>346</v>
      </c>
      <c r="I176" s="17" t="s">
        <v>296</v>
      </c>
      <c r="J176" s="16" t="s">
        <v>347</v>
      </c>
      <c r="K176" s="16">
        <v>3</v>
      </c>
      <c r="L176" s="16">
        <v>0</v>
      </c>
      <c r="M176" s="16">
        <v>0</v>
      </c>
      <c r="N176" s="16">
        <v>0</v>
      </c>
      <c r="O176" s="16" t="s">
        <v>80</v>
      </c>
      <c r="P176" s="30">
        <v>49</v>
      </c>
      <c r="Q176" s="16" t="s">
        <v>87</v>
      </c>
      <c r="R176" s="13">
        <f t="shared" si="10"/>
        <v>147</v>
      </c>
      <c r="S176" s="13">
        <f t="shared" si="11"/>
        <v>8.1666666666666661</v>
      </c>
      <c r="T176" s="14">
        <f t="shared" si="12"/>
        <v>8.1666666666666661</v>
      </c>
      <c r="U176" s="13">
        <v>0</v>
      </c>
      <c r="V176" s="13">
        <f t="shared" si="13"/>
        <v>8.1666666666666661</v>
      </c>
    </row>
    <row r="177" spans="1:22" hidden="1">
      <c r="A177" s="17" t="s">
        <v>18</v>
      </c>
      <c r="B177" s="17" t="s">
        <v>584</v>
      </c>
      <c r="C177" s="17" t="s">
        <v>599</v>
      </c>
      <c r="D177" s="17" t="s">
        <v>587</v>
      </c>
      <c r="E177" s="16" t="s">
        <v>25</v>
      </c>
      <c r="F177" s="16" t="s">
        <v>580</v>
      </c>
      <c r="G177" s="16" t="s">
        <v>579</v>
      </c>
      <c r="H177" s="48" t="s">
        <v>346</v>
      </c>
      <c r="I177" s="17" t="s">
        <v>296</v>
      </c>
      <c r="J177" s="16" t="s">
        <v>347</v>
      </c>
      <c r="K177" s="16">
        <v>3</v>
      </c>
      <c r="L177" s="16">
        <v>0</v>
      </c>
      <c r="M177" s="16">
        <v>0</v>
      </c>
      <c r="N177" s="16">
        <v>0</v>
      </c>
      <c r="O177" s="16" t="s">
        <v>43</v>
      </c>
      <c r="P177" s="30">
        <v>6</v>
      </c>
      <c r="Q177" s="16" t="s">
        <v>87</v>
      </c>
      <c r="R177" s="13">
        <f t="shared" si="10"/>
        <v>18</v>
      </c>
      <c r="S177" s="13">
        <f t="shared" si="11"/>
        <v>1</v>
      </c>
      <c r="T177" s="14">
        <f t="shared" si="12"/>
        <v>1</v>
      </c>
      <c r="U177" s="13">
        <v>0</v>
      </c>
      <c r="V177" s="13">
        <f t="shared" si="13"/>
        <v>1</v>
      </c>
    </row>
    <row r="178" spans="1:22" hidden="1">
      <c r="A178" s="17" t="s">
        <v>18</v>
      </c>
      <c r="B178" s="17" t="s">
        <v>584</v>
      </c>
      <c r="C178" s="17" t="s">
        <v>599</v>
      </c>
      <c r="D178" s="17" t="s">
        <v>587</v>
      </c>
      <c r="E178" s="16" t="s">
        <v>25</v>
      </c>
      <c r="F178" s="16" t="s">
        <v>580</v>
      </c>
      <c r="G178" s="16" t="s">
        <v>579</v>
      </c>
      <c r="H178" s="48" t="s">
        <v>346</v>
      </c>
      <c r="I178" s="17" t="s">
        <v>296</v>
      </c>
      <c r="J178" s="16" t="s">
        <v>347</v>
      </c>
      <c r="K178" s="16">
        <v>3</v>
      </c>
      <c r="L178" s="16">
        <v>0</v>
      </c>
      <c r="M178" s="16">
        <v>0</v>
      </c>
      <c r="N178" s="16">
        <v>0</v>
      </c>
      <c r="O178" s="16" t="s">
        <v>55</v>
      </c>
      <c r="P178" s="30">
        <v>7</v>
      </c>
      <c r="Q178" s="16" t="s">
        <v>87</v>
      </c>
      <c r="R178" s="13">
        <f t="shared" si="10"/>
        <v>21</v>
      </c>
      <c r="S178" s="13">
        <f t="shared" si="11"/>
        <v>1.1666666666666667</v>
      </c>
      <c r="T178" s="14">
        <f t="shared" si="12"/>
        <v>1.1666666666666667</v>
      </c>
      <c r="U178" s="13">
        <v>0</v>
      </c>
      <c r="V178" s="13">
        <f t="shared" si="13"/>
        <v>1.1666666666666667</v>
      </c>
    </row>
    <row r="179" spans="1:22" hidden="1">
      <c r="A179" s="17" t="s">
        <v>18</v>
      </c>
      <c r="B179" s="17" t="s">
        <v>584</v>
      </c>
      <c r="C179" s="17" t="s">
        <v>599</v>
      </c>
      <c r="D179" s="17" t="s">
        <v>587</v>
      </c>
      <c r="E179" s="16" t="s">
        <v>25</v>
      </c>
      <c r="F179" s="16" t="s">
        <v>580</v>
      </c>
      <c r="G179" s="16" t="s">
        <v>579</v>
      </c>
      <c r="H179" s="48" t="s">
        <v>346</v>
      </c>
      <c r="I179" s="17" t="s">
        <v>296</v>
      </c>
      <c r="J179" s="16" t="s">
        <v>347</v>
      </c>
      <c r="K179" s="16">
        <v>3</v>
      </c>
      <c r="L179" s="16">
        <v>0</v>
      </c>
      <c r="M179" s="16">
        <v>0</v>
      </c>
      <c r="N179" s="16">
        <v>0</v>
      </c>
      <c r="O179" s="16" t="s">
        <v>178</v>
      </c>
      <c r="P179" s="30">
        <v>5</v>
      </c>
      <c r="Q179" s="16" t="s">
        <v>87</v>
      </c>
      <c r="R179" s="13">
        <f t="shared" si="10"/>
        <v>15</v>
      </c>
      <c r="S179" s="13">
        <f t="shared" si="11"/>
        <v>0.83333333333333337</v>
      </c>
      <c r="T179" s="14">
        <f t="shared" si="12"/>
        <v>0.83333333333333337</v>
      </c>
      <c r="U179" s="13">
        <v>0</v>
      </c>
      <c r="V179" s="13">
        <f t="shared" si="13"/>
        <v>0.83333333333333337</v>
      </c>
    </row>
    <row r="180" spans="1:22" hidden="1">
      <c r="A180" s="17" t="s">
        <v>18</v>
      </c>
      <c r="B180" s="17" t="s">
        <v>584</v>
      </c>
      <c r="C180" s="17" t="s">
        <v>599</v>
      </c>
      <c r="D180" s="17" t="s">
        <v>587</v>
      </c>
      <c r="E180" s="16" t="s">
        <v>25</v>
      </c>
      <c r="F180" s="16" t="s">
        <v>580</v>
      </c>
      <c r="G180" s="16" t="s">
        <v>579</v>
      </c>
      <c r="H180" s="48" t="s">
        <v>346</v>
      </c>
      <c r="I180" s="17" t="s">
        <v>296</v>
      </c>
      <c r="J180" s="16" t="s">
        <v>347</v>
      </c>
      <c r="K180" s="16">
        <v>3</v>
      </c>
      <c r="L180" s="16">
        <v>0</v>
      </c>
      <c r="M180" s="16">
        <v>0</v>
      </c>
      <c r="N180" s="16">
        <v>0</v>
      </c>
      <c r="O180" s="16" t="s">
        <v>179</v>
      </c>
      <c r="P180" s="30">
        <v>6</v>
      </c>
      <c r="Q180" s="16" t="s">
        <v>87</v>
      </c>
      <c r="R180" s="13">
        <f t="shared" si="10"/>
        <v>18</v>
      </c>
      <c r="S180" s="13">
        <f t="shared" si="11"/>
        <v>1</v>
      </c>
      <c r="T180" s="14">
        <f t="shared" si="12"/>
        <v>1</v>
      </c>
      <c r="U180" s="13">
        <v>0</v>
      </c>
      <c r="V180" s="13">
        <f t="shared" si="13"/>
        <v>1</v>
      </c>
    </row>
    <row r="181" spans="1:22" hidden="1">
      <c r="A181" s="17" t="s">
        <v>18</v>
      </c>
      <c r="B181" s="17" t="s">
        <v>584</v>
      </c>
      <c r="C181" s="17" t="s">
        <v>599</v>
      </c>
      <c r="D181" s="17" t="s">
        <v>587</v>
      </c>
      <c r="E181" s="16" t="s">
        <v>25</v>
      </c>
      <c r="F181" s="16" t="s">
        <v>580</v>
      </c>
      <c r="G181" s="16" t="s">
        <v>579</v>
      </c>
      <c r="H181" s="48" t="s">
        <v>346</v>
      </c>
      <c r="I181" s="17" t="s">
        <v>296</v>
      </c>
      <c r="J181" s="16" t="s">
        <v>347</v>
      </c>
      <c r="K181" s="16">
        <v>3</v>
      </c>
      <c r="L181" s="16">
        <v>0</v>
      </c>
      <c r="M181" s="16">
        <v>0</v>
      </c>
      <c r="N181" s="16">
        <v>0</v>
      </c>
      <c r="O181" s="16" t="s">
        <v>185</v>
      </c>
      <c r="P181" s="30">
        <v>6</v>
      </c>
      <c r="Q181" s="16" t="s">
        <v>87</v>
      </c>
      <c r="R181" s="13">
        <f t="shared" si="10"/>
        <v>18</v>
      </c>
      <c r="S181" s="13">
        <f t="shared" si="11"/>
        <v>1</v>
      </c>
      <c r="T181" s="14">
        <f t="shared" si="12"/>
        <v>1</v>
      </c>
      <c r="U181" s="13">
        <v>0</v>
      </c>
      <c r="V181" s="13">
        <f t="shared" si="13"/>
        <v>1</v>
      </c>
    </row>
    <row r="182" spans="1:22" hidden="1">
      <c r="A182" s="17" t="s">
        <v>18</v>
      </c>
      <c r="B182" s="17" t="s">
        <v>584</v>
      </c>
      <c r="C182" s="17" t="s">
        <v>599</v>
      </c>
      <c r="D182" s="17" t="s">
        <v>587</v>
      </c>
      <c r="E182" s="16" t="s">
        <v>25</v>
      </c>
      <c r="F182" s="16" t="s">
        <v>580</v>
      </c>
      <c r="G182" s="16" t="s">
        <v>579</v>
      </c>
      <c r="H182" s="48" t="s">
        <v>346</v>
      </c>
      <c r="I182" s="17" t="s">
        <v>296</v>
      </c>
      <c r="J182" s="16" t="s">
        <v>347</v>
      </c>
      <c r="K182" s="16">
        <v>3</v>
      </c>
      <c r="L182" s="16">
        <v>0</v>
      </c>
      <c r="M182" s="16">
        <v>0</v>
      </c>
      <c r="N182" s="16">
        <v>0</v>
      </c>
      <c r="O182" s="16" t="s">
        <v>186</v>
      </c>
      <c r="P182" s="30">
        <v>4</v>
      </c>
      <c r="Q182" s="16" t="s">
        <v>87</v>
      </c>
      <c r="R182" s="13">
        <f t="shared" si="10"/>
        <v>12</v>
      </c>
      <c r="S182" s="13">
        <f t="shared" si="11"/>
        <v>0.66666666666666663</v>
      </c>
      <c r="T182" s="14">
        <f t="shared" si="12"/>
        <v>0.66666666666666663</v>
      </c>
      <c r="U182" s="13">
        <v>0</v>
      </c>
      <c r="V182" s="13">
        <f t="shared" si="13"/>
        <v>0.66666666666666663</v>
      </c>
    </row>
    <row r="183" spans="1:22" hidden="1">
      <c r="A183" s="17" t="s">
        <v>18</v>
      </c>
      <c r="B183" s="17" t="s">
        <v>584</v>
      </c>
      <c r="C183" s="17" t="s">
        <v>599</v>
      </c>
      <c r="D183" s="17" t="s">
        <v>588</v>
      </c>
      <c r="E183" s="16" t="s">
        <v>25</v>
      </c>
      <c r="F183" s="16" t="s">
        <v>580</v>
      </c>
      <c r="G183" s="16" t="s">
        <v>579</v>
      </c>
      <c r="H183" s="48" t="s">
        <v>348</v>
      </c>
      <c r="I183" s="17" t="s">
        <v>293</v>
      </c>
      <c r="J183" s="16" t="s">
        <v>349</v>
      </c>
      <c r="K183" s="16">
        <v>1</v>
      </c>
      <c r="L183" s="16">
        <v>1</v>
      </c>
      <c r="M183" s="16">
        <v>0</v>
      </c>
      <c r="N183" s="16">
        <v>2</v>
      </c>
      <c r="O183" s="16" t="s">
        <v>43</v>
      </c>
      <c r="P183" s="30">
        <v>49</v>
      </c>
      <c r="Q183" s="16" t="s">
        <v>87</v>
      </c>
      <c r="R183" s="13">
        <f t="shared" si="10"/>
        <v>49</v>
      </c>
      <c r="S183" s="13">
        <f t="shared" si="11"/>
        <v>2.7222222222222223</v>
      </c>
      <c r="T183" s="14">
        <f t="shared" si="12"/>
        <v>2.7222222222222223</v>
      </c>
      <c r="U183" s="13">
        <v>0</v>
      </c>
      <c r="V183" s="13">
        <f t="shared" si="13"/>
        <v>2.7222222222222223</v>
      </c>
    </row>
    <row r="184" spans="1:22" hidden="1">
      <c r="A184" s="17" t="s">
        <v>18</v>
      </c>
      <c r="B184" s="17" t="s">
        <v>584</v>
      </c>
      <c r="C184" s="17" t="s">
        <v>599</v>
      </c>
      <c r="D184" s="17" t="s">
        <v>587</v>
      </c>
      <c r="E184" s="16" t="s">
        <v>25</v>
      </c>
      <c r="F184" s="16" t="s">
        <v>580</v>
      </c>
      <c r="G184" s="16" t="s">
        <v>579</v>
      </c>
      <c r="H184" s="48" t="s">
        <v>348</v>
      </c>
      <c r="I184" s="17" t="s">
        <v>293</v>
      </c>
      <c r="J184" s="16" t="s">
        <v>294</v>
      </c>
      <c r="K184" s="16">
        <v>1</v>
      </c>
      <c r="L184" s="16">
        <v>0</v>
      </c>
      <c r="M184" s="16">
        <v>2</v>
      </c>
      <c r="N184" s="16">
        <v>1</v>
      </c>
      <c r="O184" s="16" t="s">
        <v>80</v>
      </c>
      <c r="P184" s="30">
        <v>37</v>
      </c>
      <c r="Q184" s="16" t="s">
        <v>87</v>
      </c>
      <c r="R184" s="13">
        <f t="shared" si="10"/>
        <v>37</v>
      </c>
      <c r="S184" s="13">
        <f t="shared" si="11"/>
        <v>2.0555555555555554</v>
      </c>
      <c r="T184" s="14">
        <f t="shared" si="12"/>
        <v>2.0555555555555554</v>
      </c>
      <c r="U184" s="13">
        <v>0</v>
      </c>
      <c r="V184" s="13">
        <f t="shared" si="13"/>
        <v>2.0555555555555554</v>
      </c>
    </row>
    <row r="185" spans="1:22" hidden="1">
      <c r="A185" s="17" t="s">
        <v>18</v>
      </c>
      <c r="B185" s="17" t="s">
        <v>584</v>
      </c>
      <c r="C185" s="17" t="s">
        <v>599</v>
      </c>
      <c r="D185" s="17" t="s">
        <v>585</v>
      </c>
      <c r="E185" s="16" t="s">
        <v>25</v>
      </c>
      <c r="F185" s="16" t="s">
        <v>580</v>
      </c>
      <c r="G185" s="16" t="s">
        <v>579</v>
      </c>
      <c r="H185" s="48" t="s">
        <v>348</v>
      </c>
      <c r="I185" s="17" t="s">
        <v>293</v>
      </c>
      <c r="J185" s="16" t="s">
        <v>294</v>
      </c>
      <c r="K185" s="16">
        <v>1</v>
      </c>
      <c r="L185" s="16">
        <v>0</v>
      </c>
      <c r="M185" s="16">
        <v>2</v>
      </c>
      <c r="N185" s="16">
        <v>1</v>
      </c>
      <c r="O185" s="16" t="s">
        <v>55</v>
      </c>
      <c r="P185" s="30">
        <v>81</v>
      </c>
      <c r="Q185" s="16" t="s">
        <v>87</v>
      </c>
      <c r="R185" s="13">
        <f t="shared" si="10"/>
        <v>81</v>
      </c>
      <c r="S185" s="13">
        <f t="shared" si="11"/>
        <v>4.5</v>
      </c>
      <c r="T185" s="14">
        <f t="shared" si="12"/>
        <v>4.5</v>
      </c>
      <c r="U185" s="13">
        <v>0</v>
      </c>
      <c r="V185" s="13">
        <f t="shared" si="13"/>
        <v>4.5</v>
      </c>
    </row>
    <row r="186" spans="1:22" hidden="1">
      <c r="A186" s="17" t="s">
        <v>18</v>
      </c>
      <c r="B186" s="17" t="s">
        <v>582</v>
      </c>
      <c r="C186" s="17" t="s">
        <v>600</v>
      </c>
      <c r="D186" s="17" t="s">
        <v>602</v>
      </c>
      <c r="E186" s="16" t="s">
        <v>25</v>
      </c>
      <c r="F186" s="16" t="s">
        <v>580</v>
      </c>
      <c r="G186" s="16" t="s">
        <v>579</v>
      </c>
      <c r="H186" s="48" t="s">
        <v>350</v>
      </c>
      <c r="I186" s="17" t="s">
        <v>248</v>
      </c>
      <c r="J186" s="16" t="s">
        <v>112</v>
      </c>
      <c r="K186" s="16">
        <v>4</v>
      </c>
      <c r="L186" s="16">
        <v>3</v>
      </c>
      <c r="M186" s="16">
        <v>3</v>
      </c>
      <c r="N186" s="16">
        <v>7</v>
      </c>
      <c r="O186" s="16" t="s">
        <v>80</v>
      </c>
      <c r="P186" s="30">
        <v>3</v>
      </c>
      <c r="Q186" s="16" t="s">
        <v>87</v>
      </c>
      <c r="R186" s="13">
        <f t="shared" si="10"/>
        <v>12</v>
      </c>
      <c r="S186" s="13">
        <f t="shared" si="11"/>
        <v>0.66666666666666663</v>
      </c>
      <c r="T186" s="14">
        <f t="shared" si="12"/>
        <v>0.66666666666666663</v>
      </c>
      <c r="U186" s="13">
        <v>0</v>
      </c>
      <c r="V186" s="13">
        <f t="shared" si="13"/>
        <v>0.66666666666666663</v>
      </c>
    </row>
    <row r="187" spans="1:22" hidden="1">
      <c r="A187" s="17" t="s">
        <v>18</v>
      </c>
      <c r="B187" s="17" t="s">
        <v>582</v>
      </c>
      <c r="C187" s="17" t="s">
        <v>600</v>
      </c>
      <c r="D187" s="17" t="s">
        <v>602</v>
      </c>
      <c r="E187" s="16" t="s">
        <v>25</v>
      </c>
      <c r="F187" s="16" t="s">
        <v>580</v>
      </c>
      <c r="G187" s="16" t="s">
        <v>579</v>
      </c>
      <c r="H187" s="48" t="s">
        <v>351</v>
      </c>
      <c r="I187" s="17" t="s">
        <v>352</v>
      </c>
      <c r="J187" s="16" t="s">
        <v>83</v>
      </c>
      <c r="K187" s="16">
        <v>3</v>
      </c>
      <c r="L187" s="16">
        <v>2</v>
      </c>
      <c r="M187" s="16">
        <v>3</v>
      </c>
      <c r="N187" s="16">
        <v>5</v>
      </c>
      <c r="O187" s="16" t="s">
        <v>80</v>
      </c>
      <c r="P187" s="30">
        <v>7</v>
      </c>
      <c r="Q187" s="16" t="s">
        <v>87</v>
      </c>
      <c r="R187" s="13">
        <f t="shared" si="10"/>
        <v>21</v>
      </c>
      <c r="S187" s="13">
        <f t="shared" si="11"/>
        <v>1.1666666666666667</v>
      </c>
      <c r="T187" s="14">
        <f t="shared" si="12"/>
        <v>1.1666666666666667</v>
      </c>
      <c r="U187" s="13">
        <v>0</v>
      </c>
      <c r="V187" s="13">
        <f t="shared" si="13"/>
        <v>1.1666666666666667</v>
      </c>
    </row>
    <row r="188" spans="1:22" hidden="1">
      <c r="A188" s="17" t="s">
        <v>18</v>
      </c>
      <c r="B188" s="17" t="s">
        <v>582</v>
      </c>
      <c r="C188" s="17" t="s">
        <v>600</v>
      </c>
      <c r="D188" s="17" t="s">
        <v>602</v>
      </c>
      <c r="E188" s="16" t="s">
        <v>25</v>
      </c>
      <c r="F188" s="16" t="s">
        <v>580</v>
      </c>
      <c r="G188" s="16" t="s">
        <v>579</v>
      </c>
      <c r="H188" s="48" t="s">
        <v>354</v>
      </c>
      <c r="I188" s="17" t="s">
        <v>355</v>
      </c>
      <c r="J188" s="16" t="s">
        <v>83</v>
      </c>
      <c r="K188" s="16">
        <v>3</v>
      </c>
      <c r="L188" s="16">
        <v>2</v>
      </c>
      <c r="M188" s="16">
        <v>3</v>
      </c>
      <c r="N188" s="16">
        <v>5</v>
      </c>
      <c r="O188" s="16" t="s">
        <v>80</v>
      </c>
      <c r="P188" s="30">
        <v>8</v>
      </c>
      <c r="Q188" s="16" t="s">
        <v>87</v>
      </c>
      <c r="R188" s="13">
        <f t="shared" si="10"/>
        <v>24</v>
      </c>
      <c r="S188" s="13">
        <f t="shared" si="11"/>
        <v>1.3333333333333333</v>
      </c>
      <c r="T188" s="14">
        <f t="shared" si="12"/>
        <v>1.3333333333333333</v>
      </c>
      <c r="U188" s="13">
        <v>0</v>
      </c>
      <c r="V188" s="13">
        <f t="shared" si="13"/>
        <v>1.3333333333333333</v>
      </c>
    </row>
    <row r="189" spans="1:22" hidden="1">
      <c r="A189" s="17" t="s">
        <v>18</v>
      </c>
      <c r="B189" s="17" t="s">
        <v>582</v>
      </c>
      <c r="C189" s="17" t="s">
        <v>600</v>
      </c>
      <c r="D189" s="17" t="s">
        <v>602</v>
      </c>
      <c r="E189" s="16" t="s">
        <v>25</v>
      </c>
      <c r="F189" s="16" t="s">
        <v>580</v>
      </c>
      <c r="G189" s="16" t="s">
        <v>579</v>
      </c>
      <c r="H189" s="48" t="s">
        <v>356</v>
      </c>
      <c r="I189" s="17" t="s">
        <v>357</v>
      </c>
      <c r="J189" s="16" t="s">
        <v>83</v>
      </c>
      <c r="K189" s="16">
        <v>3</v>
      </c>
      <c r="L189" s="16">
        <v>2</v>
      </c>
      <c r="M189" s="16">
        <v>3</v>
      </c>
      <c r="N189" s="16">
        <v>5</v>
      </c>
      <c r="O189" s="16" t="s">
        <v>80</v>
      </c>
      <c r="P189" s="30">
        <v>7</v>
      </c>
      <c r="Q189" s="16" t="s">
        <v>87</v>
      </c>
      <c r="R189" s="13">
        <f t="shared" si="10"/>
        <v>21</v>
      </c>
      <c r="S189" s="13">
        <f t="shared" si="11"/>
        <v>1.1666666666666667</v>
      </c>
      <c r="T189" s="14">
        <f t="shared" si="12"/>
        <v>1.1666666666666667</v>
      </c>
      <c r="U189" s="13">
        <v>0</v>
      </c>
      <c r="V189" s="13">
        <f t="shared" si="13"/>
        <v>1.1666666666666667</v>
      </c>
    </row>
    <row r="190" spans="1:22" hidden="1">
      <c r="A190" s="17" t="s">
        <v>18</v>
      </c>
      <c r="B190" s="17" t="s">
        <v>582</v>
      </c>
      <c r="C190" s="17" t="s">
        <v>600</v>
      </c>
      <c r="D190" s="17" t="s">
        <v>603</v>
      </c>
      <c r="E190" s="16" t="s">
        <v>25</v>
      </c>
      <c r="F190" s="16" t="s">
        <v>580</v>
      </c>
      <c r="G190" s="16" t="s">
        <v>579</v>
      </c>
      <c r="H190" s="48" t="s">
        <v>358</v>
      </c>
      <c r="I190" s="17" t="s">
        <v>359</v>
      </c>
      <c r="J190" s="16" t="s">
        <v>83</v>
      </c>
      <c r="K190" s="16">
        <v>3</v>
      </c>
      <c r="L190" s="16">
        <v>2</v>
      </c>
      <c r="M190" s="16">
        <v>3</v>
      </c>
      <c r="N190" s="16">
        <v>5</v>
      </c>
      <c r="O190" s="16" t="s">
        <v>80</v>
      </c>
      <c r="P190" s="30">
        <v>3</v>
      </c>
      <c r="Q190" s="16" t="s">
        <v>87</v>
      </c>
      <c r="R190" s="13">
        <f t="shared" si="10"/>
        <v>9</v>
      </c>
      <c r="S190" s="13">
        <f t="shared" si="11"/>
        <v>0.5</v>
      </c>
      <c r="T190" s="14">
        <f t="shared" si="12"/>
        <v>0.5</v>
      </c>
      <c r="U190" s="13">
        <v>0</v>
      </c>
      <c r="V190" s="13">
        <f t="shared" si="13"/>
        <v>0.5</v>
      </c>
    </row>
    <row r="191" spans="1:22" hidden="1">
      <c r="A191" s="17" t="s">
        <v>18</v>
      </c>
      <c r="B191" s="17" t="s">
        <v>582</v>
      </c>
      <c r="C191" s="17" t="s">
        <v>600</v>
      </c>
      <c r="D191" s="17" t="s">
        <v>603</v>
      </c>
      <c r="E191" s="16" t="s">
        <v>25</v>
      </c>
      <c r="F191" s="16" t="s">
        <v>580</v>
      </c>
      <c r="G191" s="16" t="s">
        <v>579</v>
      </c>
      <c r="H191" s="48" t="s">
        <v>360</v>
      </c>
      <c r="I191" s="17" t="s">
        <v>361</v>
      </c>
      <c r="J191" s="16" t="s">
        <v>362</v>
      </c>
      <c r="K191" s="16">
        <v>3</v>
      </c>
      <c r="L191" s="16">
        <v>2</v>
      </c>
      <c r="M191" s="16">
        <v>3</v>
      </c>
      <c r="N191" s="16">
        <v>6</v>
      </c>
      <c r="O191" s="16" t="s">
        <v>80</v>
      </c>
      <c r="P191" s="30">
        <v>1</v>
      </c>
      <c r="Q191" s="16" t="s">
        <v>87</v>
      </c>
      <c r="R191" s="13">
        <f t="shared" si="10"/>
        <v>3</v>
      </c>
      <c r="S191" s="13">
        <f t="shared" si="11"/>
        <v>0.16666666666666666</v>
      </c>
      <c r="T191" s="14">
        <f t="shared" si="12"/>
        <v>0.16666666666666666</v>
      </c>
      <c r="U191" s="13">
        <v>0</v>
      </c>
      <c r="V191" s="13">
        <f t="shared" si="13"/>
        <v>0.16666666666666666</v>
      </c>
    </row>
    <row r="192" spans="1:22" hidden="1">
      <c r="A192" s="17" t="s">
        <v>18</v>
      </c>
      <c r="B192" s="17" t="s">
        <v>582</v>
      </c>
      <c r="C192" s="17" t="s">
        <v>600</v>
      </c>
      <c r="D192" s="17" t="s">
        <v>603</v>
      </c>
      <c r="E192" s="16" t="s">
        <v>25</v>
      </c>
      <c r="F192" s="16" t="s">
        <v>580</v>
      </c>
      <c r="G192" s="16" t="s">
        <v>579</v>
      </c>
      <c r="H192" s="48" t="s">
        <v>363</v>
      </c>
      <c r="I192" s="17" t="s">
        <v>364</v>
      </c>
      <c r="J192" s="16" t="s">
        <v>83</v>
      </c>
      <c r="K192" s="16">
        <v>3</v>
      </c>
      <c r="L192" s="16">
        <v>2</v>
      </c>
      <c r="M192" s="16">
        <v>3</v>
      </c>
      <c r="N192" s="16">
        <v>5</v>
      </c>
      <c r="O192" s="16" t="s">
        <v>80</v>
      </c>
      <c r="P192" s="30">
        <v>10</v>
      </c>
      <c r="Q192" s="16" t="s">
        <v>87</v>
      </c>
      <c r="R192" s="13">
        <f t="shared" si="10"/>
        <v>30</v>
      </c>
      <c r="S192" s="13">
        <f t="shared" si="11"/>
        <v>1.6666666666666667</v>
      </c>
      <c r="T192" s="14">
        <f t="shared" si="12"/>
        <v>1.6666666666666667</v>
      </c>
      <c r="U192" s="13">
        <v>0</v>
      </c>
      <c r="V192" s="13">
        <f t="shared" si="13"/>
        <v>1.6666666666666667</v>
      </c>
    </row>
    <row r="193" spans="1:22" hidden="1">
      <c r="A193" s="17" t="s">
        <v>18</v>
      </c>
      <c r="B193" s="17" t="s">
        <v>582</v>
      </c>
      <c r="C193" s="17" t="s">
        <v>600</v>
      </c>
      <c r="D193" s="17" t="s">
        <v>603</v>
      </c>
      <c r="E193" s="16" t="s">
        <v>25</v>
      </c>
      <c r="F193" s="16" t="s">
        <v>580</v>
      </c>
      <c r="G193" s="16" t="s">
        <v>579</v>
      </c>
      <c r="H193" s="48" t="s">
        <v>365</v>
      </c>
      <c r="I193" s="17" t="s">
        <v>366</v>
      </c>
      <c r="J193" s="16" t="s">
        <v>83</v>
      </c>
      <c r="K193" s="16">
        <v>3</v>
      </c>
      <c r="L193" s="16">
        <v>2</v>
      </c>
      <c r="M193" s="16">
        <v>3</v>
      </c>
      <c r="N193" s="16">
        <v>5</v>
      </c>
      <c r="O193" s="16" t="s">
        <v>80</v>
      </c>
      <c r="P193" s="30">
        <v>5</v>
      </c>
      <c r="Q193" s="16" t="s">
        <v>87</v>
      </c>
      <c r="R193" s="13">
        <f t="shared" si="10"/>
        <v>15</v>
      </c>
      <c r="S193" s="13">
        <f t="shared" si="11"/>
        <v>0.83333333333333337</v>
      </c>
      <c r="T193" s="14">
        <f t="shared" si="12"/>
        <v>0.83333333333333337</v>
      </c>
      <c r="U193" s="13">
        <v>0</v>
      </c>
      <c r="V193" s="13">
        <f t="shared" si="13"/>
        <v>0.83333333333333337</v>
      </c>
    </row>
    <row r="194" spans="1:22" hidden="1">
      <c r="A194" s="17" t="s">
        <v>18</v>
      </c>
      <c r="B194" s="17" t="s">
        <v>582</v>
      </c>
      <c r="C194" s="17" t="s">
        <v>600</v>
      </c>
      <c r="D194" s="17" t="s">
        <v>603</v>
      </c>
      <c r="E194" s="16" t="s">
        <v>25</v>
      </c>
      <c r="F194" s="16" t="s">
        <v>580</v>
      </c>
      <c r="G194" s="16" t="s">
        <v>579</v>
      </c>
      <c r="H194" s="48" t="s">
        <v>367</v>
      </c>
      <c r="I194" s="17" t="s">
        <v>368</v>
      </c>
      <c r="J194" s="16" t="s">
        <v>83</v>
      </c>
      <c r="K194" s="16">
        <v>3</v>
      </c>
      <c r="L194" s="16">
        <v>2</v>
      </c>
      <c r="M194" s="16">
        <v>3</v>
      </c>
      <c r="N194" s="16">
        <v>5</v>
      </c>
      <c r="O194" s="16" t="s">
        <v>80</v>
      </c>
      <c r="P194" s="30">
        <v>59</v>
      </c>
      <c r="Q194" s="16" t="s">
        <v>87</v>
      </c>
      <c r="R194" s="13">
        <f t="shared" ref="R194:R257" si="14">P194*K194</f>
        <v>177</v>
      </c>
      <c r="S194" s="13">
        <f t="shared" ref="S194:S257" si="15">R194/18</f>
        <v>9.8333333333333339</v>
      </c>
      <c r="T194" s="14">
        <f t="shared" si="12"/>
        <v>9.8333333333333339</v>
      </c>
      <c r="U194" s="13">
        <v>0</v>
      </c>
      <c r="V194" s="13">
        <f t="shared" si="13"/>
        <v>9.8333333333333339</v>
      </c>
    </row>
    <row r="195" spans="1:22" hidden="1">
      <c r="A195" s="17" t="s">
        <v>18</v>
      </c>
      <c r="B195" s="17" t="s">
        <v>582</v>
      </c>
      <c r="C195" s="17" t="s">
        <v>600</v>
      </c>
      <c r="D195" s="17" t="s">
        <v>595</v>
      </c>
      <c r="E195" s="16" t="s">
        <v>25</v>
      </c>
      <c r="F195" s="16" t="s">
        <v>580</v>
      </c>
      <c r="G195" s="16" t="s">
        <v>579</v>
      </c>
      <c r="H195" s="48" t="s">
        <v>369</v>
      </c>
      <c r="I195" s="17" t="s">
        <v>293</v>
      </c>
      <c r="J195" s="16" t="s">
        <v>370</v>
      </c>
      <c r="K195" s="16">
        <v>1</v>
      </c>
      <c r="L195" s="16">
        <v>1</v>
      </c>
      <c r="M195" s="16">
        <v>0</v>
      </c>
      <c r="N195" s="16">
        <v>1</v>
      </c>
      <c r="O195" s="16" t="s">
        <v>80</v>
      </c>
      <c r="P195" s="30">
        <v>13</v>
      </c>
      <c r="Q195" s="16" t="s">
        <v>87</v>
      </c>
      <c r="R195" s="13">
        <f t="shared" si="14"/>
        <v>13</v>
      </c>
      <c r="S195" s="13">
        <f t="shared" si="15"/>
        <v>0.72222222222222221</v>
      </c>
      <c r="T195" s="14">
        <f t="shared" ref="T195:T258" si="16">S195</f>
        <v>0.72222222222222221</v>
      </c>
      <c r="U195" s="13">
        <v>0</v>
      </c>
      <c r="V195" s="13">
        <f t="shared" ref="V195:V258" si="17">T195+U195</f>
        <v>0.72222222222222221</v>
      </c>
    </row>
    <row r="196" spans="1:22" hidden="1">
      <c r="A196" s="17" t="s">
        <v>18</v>
      </c>
      <c r="B196" s="17" t="s">
        <v>582</v>
      </c>
      <c r="C196" s="17" t="s">
        <v>600</v>
      </c>
      <c r="D196" s="17" t="s">
        <v>595</v>
      </c>
      <c r="E196" s="16" t="s">
        <v>25</v>
      </c>
      <c r="F196" s="16" t="s">
        <v>580</v>
      </c>
      <c r="G196" s="16" t="s">
        <v>579</v>
      </c>
      <c r="H196" s="48" t="s">
        <v>371</v>
      </c>
      <c r="I196" s="17" t="s">
        <v>296</v>
      </c>
      <c r="J196" s="16" t="s">
        <v>221</v>
      </c>
      <c r="K196" s="16">
        <v>3</v>
      </c>
      <c r="L196" s="16">
        <v>0</v>
      </c>
      <c r="M196" s="16">
        <v>9</v>
      </c>
      <c r="N196" s="16">
        <v>0</v>
      </c>
      <c r="O196" s="16" t="s">
        <v>80</v>
      </c>
      <c r="P196" s="30">
        <v>10</v>
      </c>
      <c r="Q196" s="16" t="s">
        <v>87</v>
      </c>
      <c r="R196" s="13">
        <f t="shared" si="14"/>
        <v>30</v>
      </c>
      <c r="S196" s="13">
        <f t="shared" si="15"/>
        <v>1.6666666666666667</v>
      </c>
      <c r="T196" s="14">
        <f t="shared" si="16"/>
        <v>1.6666666666666667</v>
      </c>
      <c r="U196" s="13">
        <v>0</v>
      </c>
      <c r="V196" s="13">
        <f t="shared" si="17"/>
        <v>1.6666666666666667</v>
      </c>
    </row>
    <row r="197" spans="1:22" hidden="1">
      <c r="A197" s="17" t="s">
        <v>18</v>
      </c>
      <c r="B197" s="17" t="s">
        <v>582</v>
      </c>
      <c r="C197" s="17" t="s">
        <v>600</v>
      </c>
      <c r="D197" s="17" t="s">
        <v>595</v>
      </c>
      <c r="E197" s="16" t="s">
        <v>25</v>
      </c>
      <c r="F197" s="16" t="s">
        <v>580</v>
      </c>
      <c r="G197" s="16" t="s">
        <v>579</v>
      </c>
      <c r="H197" s="48" t="s">
        <v>371</v>
      </c>
      <c r="I197" s="17" t="s">
        <v>296</v>
      </c>
      <c r="J197" s="16" t="s">
        <v>221</v>
      </c>
      <c r="K197" s="16">
        <v>3</v>
      </c>
      <c r="L197" s="16">
        <v>0</v>
      </c>
      <c r="M197" s="16">
        <v>9</v>
      </c>
      <c r="N197" s="16">
        <v>0</v>
      </c>
      <c r="O197" s="16" t="s">
        <v>43</v>
      </c>
      <c r="P197" s="30">
        <v>4</v>
      </c>
      <c r="Q197" s="16" t="s">
        <v>87</v>
      </c>
      <c r="R197" s="13">
        <f t="shared" si="14"/>
        <v>12</v>
      </c>
      <c r="S197" s="13">
        <f t="shared" si="15"/>
        <v>0.66666666666666663</v>
      </c>
      <c r="T197" s="14">
        <f t="shared" si="16"/>
        <v>0.66666666666666663</v>
      </c>
      <c r="U197" s="13">
        <v>0</v>
      </c>
      <c r="V197" s="13">
        <f t="shared" si="17"/>
        <v>0.66666666666666663</v>
      </c>
    </row>
    <row r="198" spans="1:22" hidden="1">
      <c r="A198" s="17" t="s">
        <v>18</v>
      </c>
      <c r="B198" s="17" t="s">
        <v>589</v>
      </c>
      <c r="C198" s="17" t="s">
        <v>590</v>
      </c>
      <c r="D198" s="17" t="s">
        <v>591</v>
      </c>
      <c r="E198" s="16" t="s">
        <v>25</v>
      </c>
      <c r="F198" s="16" t="s">
        <v>580</v>
      </c>
      <c r="G198" s="16" t="s">
        <v>579</v>
      </c>
      <c r="H198" s="48" t="s">
        <v>372</v>
      </c>
      <c r="I198" s="17" t="s">
        <v>373</v>
      </c>
      <c r="J198" s="16" t="s">
        <v>164</v>
      </c>
      <c r="K198" s="16">
        <v>3</v>
      </c>
      <c r="L198" s="16">
        <v>2</v>
      </c>
      <c r="M198" s="16">
        <v>2</v>
      </c>
      <c r="N198" s="16">
        <v>5</v>
      </c>
      <c r="O198" s="16" t="s">
        <v>80</v>
      </c>
      <c r="P198" s="30">
        <v>47</v>
      </c>
      <c r="Q198" s="16" t="s">
        <v>87</v>
      </c>
      <c r="R198" s="13">
        <f t="shared" si="14"/>
        <v>141</v>
      </c>
      <c r="S198" s="13">
        <f t="shared" si="15"/>
        <v>7.833333333333333</v>
      </c>
      <c r="T198" s="14">
        <f t="shared" si="16"/>
        <v>7.833333333333333</v>
      </c>
      <c r="U198" s="13">
        <v>0</v>
      </c>
      <c r="V198" s="13">
        <f t="shared" si="17"/>
        <v>7.833333333333333</v>
      </c>
    </row>
    <row r="199" spans="1:22" hidden="1">
      <c r="A199" s="17" t="s">
        <v>18</v>
      </c>
      <c r="B199" s="17" t="s">
        <v>589</v>
      </c>
      <c r="C199" s="17" t="s">
        <v>590</v>
      </c>
      <c r="D199" s="17" t="s">
        <v>591</v>
      </c>
      <c r="E199" s="16" t="s">
        <v>25</v>
      </c>
      <c r="F199" s="16" t="s">
        <v>580</v>
      </c>
      <c r="G199" s="16" t="s">
        <v>579</v>
      </c>
      <c r="H199" s="48" t="s">
        <v>375</v>
      </c>
      <c r="I199" s="17" t="s">
        <v>376</v>
      </c>
      <c r="J199" s="16" t="s">
        <v>164</v>
      </c>
      <c r="K199" s="16">
        <v>3</v>
      </c>
      <c r="L199" s="16">
        <v>2</v>
      </c>
      <c r="M199" s="16">
        <v>2</v>
      </c>
      <c r="N199" s="16">
        <v>5</v>
      </c>
      <c r="O199" s="16" t="s">
        <v>80</v>
      </c>
      <c r="P199" s="30">
        <v>49</v>
      </c>
      <c r="Q199" s="16" t="s">
        <v>87</v>
      </c>
      <c r="R199" s="13">
        <f t="shared" si="14"/>
        <v>147</v>
      </c>
      <c r="S199" s="13">
        <f t="shared" si="15"/>
        <v>8.1666666666666661</v>
      </c>
      <c r="T199" s="14">
        <f t="shared" si="16"/>
        <v>8.1666666666666661</v>
      </c>
      <c r="U199" s="13">
        <v>0</v>
      </c>
      <c r="V199" s="13">
        <f t="shared" si="17"/>
        <v>8.1666666666666661</v>
      </c>
    </row>
    <row r="200" spans="1:22" hidden="1">
      <c r="A200" s="17" t="s">
        <v>18</v>
      </c>
      <c r="B200" s="17" t="s">
        <v>589</v>
      </c>
      <c r="C200" s="17" t="s">
        <v>590</v>
      </c>
      <c r="D200" s="17" t="s">
        <v>591</v>
      </c>
      <c r="E200" s="16" t="s">
        <v>25</v>
      </c>
      <c r="F200" s="16" t="s">
        <v>580</v>
      </c>
      <c r="G200" s="16" t="s">
        <v>579</v>
      </c>
      <c r="H200" s="48" t="s">
        <v>377</v>
      </c>
      <c r="I200" s="17" t="s">
        <v>169</v>
      </c>
      <c r="J200" s="16" t="s">
        <v>23</v>
      </c>
      <c r="K200" s="16">
        <v>3</v>
      </c>
      <c r="L200" s="16">
        <v>3</v>
      </c>
      <c r="M200" s="16">
        <v>0</v>
      </c>
      <c r="N200" s="16">
        <v>6</v>
      </c>
      <c r="O200" s="16" t="s">
        <v>80</v>
      </c>
      <c r="P200" s="30">
        <v>41</v>
      </c>
      <c r="Q200" s="16" t="s">
        <v>87</v>
      </c>
      <c r="R200" s="13">
        <f t="shared" si="14"/>
        <v>123</v>
      </c>
      <c r="S200" s="13">
        <f t="shared" si="15"/>
        <v>6.833333333333333</v>
      </c>
      <c r="T200" s="14">
        <f t="shared" si="16"/>
        <v>6.833333333333333</v>
      </c>
      <c r="U200" s="13">
        <v>0</v>
      </c>
      <c r="V200" s="13">
        <f t="shared" si="17"/>
        <v>6.833333333333333</v>
      </c>
    </row>
    <row r="201" spans="1:22" hidden="1">
      <c r="A201" s="17" t="s">
        <v>18</v>
      </c>
      <c r="B201" s="17" t="s">
        <v>589</v>
      </c>
      <c r="C201" s="17" t="s">
        <v>590</v>
      </c>
      <c r="D201" s="17" t="s">
        <v>591</v>
      </c>
      <c r="E201" s="16" t="s">
        <v>25</v>
      </c>
      <c r="F201" s="16" t="s">
        <v>580</v>
      </c>
      <c r="G201" s="16" t="s">
        <v>579</v>
      </c>
      <c r="H201" s="48" t="s">
        <v>378</v>
      </c>
      <c r="I201" s="17" t="s">
        <v>379</v>
      </c>
      <c r="J201" s="16" t="s">
        <v>164</v>
      </c>
      <c r="K201" s="16">
        <v>3</v>
      </c>
      <c r="L201" s="16">
        <v>2</v>
      </c>
      <c r="M201" s="16">
        <v>2</v>
      </c>
      <c r="N201" s="16">
        <v>5</v>
      </c>
      <c r="O201" s="16" t="s">
        <v>80</v>
      </c>
      <c r="P201" s="30">
        <v>49</v>
      </c>
      <c r="Q201" s="16" t="s">
        <v>87</v>
      </c>
      <c r="R201" s="13">
        <f t="shared" si="14"/>
        <v>147</v>
      </c>
      <c r="S201" s="13">
        <f t="shared" si="15"/>
        <v>8.1666666666666661</v>
      </c>
      <c r="T201" s="14">
        <f t="shared" si="16"/>
        <v>8.1666666666666661</v>
      </c>
      <c r="U201" s="13">
        <v>0</v>
      </c>
      <c r="V201" s="13">
        <f t="shared" si="17"/>
        <v>8.1666666666666661</v>
      </c>
    </row>
    <row r="202" spans="1:22" hidden="1">
      <c r="A202" s="17" t="s">
        <v>18</v>
      </c>
      <c r="B202" s="17" t="s">
        <v>589</v>
      </c>
      <c r="C202" s="17" t="s">
        <v>590</v>
      </c>
      <c r="D202" s="17" t="s">
        <v>591</v>
      </c>
      <c r="E202" s="16" t="s">
        <v>25</v>
      </c>
      <c r="F202" s="16" t="s">
        <v>580</v>
      </c>
      <c r="G202" s="16" t="s">
        <v>579</v>
      </c>
      <c r="H202" s="48" t="s">
        <v>380</v>
      </c>
      <c r="I202" s="17" t="s">
        <v>381</v>
      </c>
      <c r="J202" s="16" t="s">
        <v>23</v>
      </c>
      <c r="K202" s="16">
        <v>3</v>
      </c>
      <c r="L202" s="16">
        <v>3</v>
      </c>
      <c r="M202" s="16">
        <v>0</v>
      </c>
      <c r="N202" s="16">
        <v>6</v>
      </c>
      <c r="O202" s="16" t="s">
        <v>80</v>
      </c>
      <c r="P202" s="30">
        <v>50</v>
      </c>
      <c r="Q202" s="16" t="s">
        <v>87</v>
      </c>
      <c r="R202" s="13">
        <f t="shared" si="14"/>
        <v>150</v>
      </c>
      <c r="S202" s="13">
        <f t="shared" si="15"/>
        <v>8.3333333333333339</v>
      </c>
      <c r="T202" s="14">
        <f t="shared" si="16"/>
        <v>8.3333333333333339</v>
      </c>
      <c r="U202" s="13">
        <v>0</v>
      </c>
      <c r="V202" s="13">
        <f t="shared" si="17"/>
        <v>8.3333333333333339</v>
      </c>
    </row>
    <row r="203" spans="1:22" hidden="1">
      <c r="A203" s="17" t="s">
        <v>18</v>
      </c>
      <c r="B203" s="17" t="s">
        <v>582</v>
      </c>
      <c r="C203" s="17" t="s">
        <v>600</v>
      </c>
      <c r="D203" s="17" t="s">
        <v>601</v>
      </c>
      <c r="E203" s="16" t="s">
        <v>25</v>
      </c>
      <c r="F203" s="16" t="s">
        <v>580</v>
      </c>
      <c r="G203" s="16" t="s">
        <v>579</v>
      </c>
      <c r="H203" s="48" t="s">
        <v>382</v>
      </c>
      <c r="I203" s="17" t="s">
        <v>293</v>
      </c>
      <c r="J203" s="16" t="s">
        <v>294</v>
      </c>
      <c r="K203" s="16">
        <v>1</v>
      </c>
      <c r="L203" s="16">
        <v>0</v>
      </c>
      <c r="M203" s="16">
        <v>2</v>
      </c>
      <c r="N203" s="16">
        <v>1</v>
      </c>
      <c r="O203" s="16" t="s">
        <v>80</v>
      </c>
      <c r="P203" s="30">
        <v>7</v>
      </c>
      <c r="Q203" s="16" t="s">
        <v>87</v>
      </c>
      <c r="R203" s="13">
        <f t="shared" si="14"/>
        <v>7</v>
      </c>
      <c r="S203" s="13">
        <f t="shared" si="15"/>
        <v>0.3888888888888889</v>
      </c>
      <c r="T203" s="14">
        <f t="shared" si="16"/>
        <v>0.3888888888888889</v>
      </c>
      <c r="U203" s="13">
        <v>0</v>
      </c>
      <c r="V203" s="13">
        <f t="shared" si="17"/>
        <v>0.3888888888888889</v>
      </c>
    </row>
    <row r="204" spans="1:22" hidden="1">
      <c r="A204" s="17" t="s">
        <v>18</v>
      </c>
      <c r="B204" s="17" t="s">
        <v>582</v>
      </c>
      <c r="C204" s="17" t="s">
        <v>600</v>
      </c>
      <c r="D204" s="17" t="s">
        <v>602</v>
      </c>
      <c r="E204" s="16" t="s">
        <v>25</v>
      </c>
      <c r="F204" s="16" t="s">
        <v>580</v>
      </c>
      <c r="G204" s="16" t="s">
        <v>579</v>
      </c>
      <c r="H204" s="48" t="s">
        <v>382</v>
      </c>
      <c r="I204" s="17" t="s">
        <v>293</v>
      </c>
      <c r="J204" s="16" t="s">
        <v>294</v>
      </c>
      <c r="K204" s="16">
        <v>1</v>
      </c>
      <c r="L204" s="16">
        <v>0</v>
      </c>
      <c r="M204" s="16">
        <v>2</v>
      </c>
      <c r="N204" s="16">
        <v>1</v>
      </c>
      <c r="O204" s="16" t="s">
        <v>43</v>
      </c>
      <c r="P204" s="30">
        <v>7</v>
      </c>
      <c r="Q204" s="16" t="s">
        <v>87</v>
      </c>
      <c r="R204" s="13">
        <f t="shared" si="14"/>
        <v>7</v>
      </c>
      <c r="S204" s="13">
        <f t="shared" si="15"/>
        <v>0.3888888888888889</v>
      </c>
      <c r="T204" s="14">
        <f t="shared" si="16"/>
        <v>0.3888888888888889</v>
      </c>
      <c r="U204" s="13">
        <v>0</v>
      </c>
      <c r="V204" s="13">
        <f t="shared" si="17"/>
        <v>0.3888888888888889</v>
      </c>
    </row>
    <row r="205" spans="1:22" hidden="1">
      <c r="A205" s="17" t="s">
        <v>18</v>
      </c>
      <c r="B205" s="17" t="s">
        <v>582</v>
      </c>
      <c r="C205" s="17" t="s">
        <v>600</v>
      </c>
      <c r="D205" s="17" t="s">
        <v>603</v>
      </c>
      <c r="E205" s="16" t="s">
        <v>25</v>
      </c>
      <c r="F205" s="16" t="s">
        <v>580</v>
      </c>
      <c r="G205" s="16" t="s">
        <v>579</v>
      </c>
      <c r="H205" s="48" t="s">
        <v>382</v>
      </c>
      <c r="I205" s="17" t="s">
        <v>293</v>
      </c>
      <c r="J205" s="16" t="s">
        <v>294</v>
      </c>
      <c r="K205" s="16">
        <v>1</v>
      </c>
      <c r="L205" s="16">
        <v>0</v>
      </c>
      <c r="M205" s="16">
        <v>2</v>
      </c>
      <c r="N205" s="16">
        <v>1</v>
      </c>
      <c r="O205" s="16" t="s">
        <v>55</v>
      </c>
      <c r="P205" s="30">
        <v>3</v>
      </c>
      <c r="Q205" s="16" t="s">
        <v>87</v>
      </c>
      <c r="R205" s="13">
        <f t="shared" si="14"/>
        <v>3</v>
      </c>
      <c r="S205" s="13">
        <f t="shared" si="15"/>
        <v>0.16666666666666666</v>
      </c>
      <c r="T205" s="14">
        <f t="shared" si="16"/>
        <v>0.16666666666666666</v>
      </c>
      <c r="U205" s="13">
        <v>0</v>
      </c>
      <c r="V205" s="13">
        <f t="shared" si="17"/>
        <v>0.16666666666666666</v>
      </c>
    </row>
    <row r="206" spans="1:22" hidden="1">
      <c r="A206" s="17" t="s">
        <v>18</v>
      </c>
      <c r="B206" s="17" t="s">
        <v>19</v>
      </c>
      <c r="C206" s="17" t="s">
        <v>598</v>
      </c>
      <c r="D206" s="17" t="s">
        <v>20</v>
      </c>
      <c r="E206" s="16" t="s">
        <v>25</v>
      </c>
      <c r="F206" s="37" t="s">
        <v>581</v>
      </c>
      <c r="G206" s="16" t="s">
        <v>579</v>
      </c>
      <c r="H206" s="45" t="s">
        <v>21</v>
      </c>
      <c r="I206" s="46" t="s">
        <v>22</v>
      </c>
      <c r="J206" s="16" t="s">
        <v>23</v>
      </c>
      <c r="K206" s="16">
        <v>3</v>
      </c>
      <c r="L206" s="16">
        <v>3</v>
      </c>
      <c r="M206" s="16">
        <v>0</v>
      </c>
      <c r="N206" s="16">
        <v>6</v>
      </c>
      <c r="O206" s="47" t="s">
        <v>80</v>
      </c>
      <c r="P206" s="62">
        <v>475</v>
      </c>
      <c r="Q206" s="47" t="s">
        <v>87</v>
      </c>
      <c r="R206" s="13">
        <f t="shared" si="14"/>
        <v>1425</v>
      </c>
      <c r="S206" s="13">
        <f t="shared" si="15"/>
        <v>79.166666666666671</v>
      </c>
      <c r="T206" s="14">
        <f t="shared" si="16"/>
        <v>79.166666666666671</v>
      </c>
      <c r="U206" s="13">
        <v>0</v>
      </c>
      <c r="V206" s="13">
        <f t="shared" si="17"/>
        <v>79.166666666666671</v>
      </c>
    </row>
    <row r="207" spans="1:22" hidden="1">
      <c r="A207" s="17" t="s">
        <v>18</v>
      </c>
      <c r="B207" s="17" t="s">
        <v>19</v>
      </c>
      <c r="C207" s="17" t="s">
        <v>598</v>
      </c>
      <c r="D207" s="17" t="s">
        <v>20</v>
      </c>
      <c r="E207" s="16" t="s">
        <v>25</v>
      </c>
      <c r="F207" s="37" t="s">
        <v>581</v>
      </c>
      <c r="G207" s="16" t="s">
        <v>579</v>
      </c>
      <c r="H207" s="45" t="s">
        <v>21</v>
      </c>
      <c r="I207" s="46" t="s">
        <v>22</v>
      </c>
      <c r="J207" s="16" t="s">
        <v>23</v>
      </c>
      <c r="K207" s="16">
        <v>3</v>
      </c>
      <c r="L207" s="16">
        <v>3</v>
      </c>
      <c r="M207" s="16">
        <v>0</v>
      </c>
      <c r="N207" s="16">
        <v>6</v>
      </c>
      <c r="O207" s="47" t="s">
        <v>43</v>
      </c>
      <c r="P207" s="62">
        <v>428</v>
      </c>
      <c r="Q207" s="47" t="s">
        <v>87</v>
      </c>
      <c r="R207" s="13">
        <f t="shared" si="14"/>
        <v>1284</v>
      </c>
      <c r="S207" s="13">
        <f t="shared" si="15"/>
        <v>71.333333333333329</v>
      </c>
      <c r="T207" s="14">
        <f t="shared" si="16"/>
        <v>71.333333333333329</v>
      </c>
      <c r="U207" s="13">
        <v>0</v>
      </c>
      <c r="V207" s="13">
        <f t="shared" si="17"/>
        <v>71.333333333333329</v>
      </c>
    </row>
    <row r="208" spans="1:22" hidden="1">
      <c r="A208" s="17" t="s">
        <v>18</v>
      </c>
      <c r="B208" s="17" t="s">
        <v>19</v>
      </c>
      <c r="C208" s="17" t="s">
        <v>598</v>
      </c>
      <c r="D208" s="17" t="s">
        <v>20</v>
      </c>
      <c r="E208" s="16" t="s">
        <v>25</v>
      </c>
      <c r="F208" s="37" t="s">
        <v>581</v>
      </c>
      <c r="G208" s="16" t="s">
        <v>579</v>
      </c>
      <c r="H208" s="45" t="s">
        <v>21</v>
      </c>
      <c r="I208" s="46" t="s">
        <v>22</v>
      </c>
      <c r="J208" s="16" t="s">
        <v>23</v>
      </c>
      <c r="K208" s="16">
        <v>3</v>
      </c>
      <c r="L208" s="16">
        <v>3</v>
      </c>
      <c r="M208" s="16">
        <v>0</v>
      </c>
      <c r="N208" s="16">
        <v>6</v>
      </c>
      <c r="O208" s="47" t="s">
        <v>55</v>
      </c>
      <c r="P208" s="62">
        <v>490</v>
      </c>
      <c r="Q208" s="47" t="s">
        <v>87</v>
      </c>
      <c r="R208" s="13">
        <f t="shared" si="14"/>
        <v>1470</v>
      </c>
      <c r="S208" s="13">
        <f t="shared" si="15"/>
        <v>81.666666666666671</v>
      </c>
      <c r="T208" s="14">
        <f t="shared" si="16"/>
        <v>81.666666666666671</v>
      </c>
      <c r="U208" s="13">
        <v>0</v>
      </c>
      <c r="V208" s="13">
        <f t="shared" si="17"/>
        <v>81.666666666666671</v>
      </c>
    </row>
    <row r="209" spans="1:22" hidden="1">
      <c r="A209" s="17" t="s">
        <v>18</v>
      </c>
      <c r="B209" s="17" t="s">
        <v>582</v>
      </c>
      <c r="C209" s="17" t="s">
        <v>600</v>
      </c>
      <c r="D209" s="17" t="s">
        <v>601</v>
      </c>
      <c r="E209" s="16" t="s">
        <v>25</v>
      </c>
      <c r="F209" s="37" t="s">
        <v>581</v>
      </c>
      <c r="G209" s="16" t="s">
        <v>579</v>
      </c>
      <c r="H209" s="45" t="s">
        <v>383</v>
      </c>
      <c r="I209" s="46" t="s">
        <v>384</v>
      </c>
      <c r="J209" s="16" t="s">
        <v>83</v>
      </c>
      <c r="K209" s="16">
        <v>3</v>
      </c>
      <c r="L209" s="16">
        <v>2</v>
      </c>
      <c r="M209" s="16">
        <v>3</v>
      </c>
      <c r="N209" s="16">
        <v>5</v>
      </c>
      <c r="O209" s="47" t="s">
        <v>80</v>
      </c>
      <c r="P209" s="62">
        <v>43</v>
      </c>
      <c r="Q209" s="47" t="s">
        <v>87</v>
      </c>
      <c r="R209" s="13">
        <f t="shared" si="14"/>
        <v>129</v>
      </c>
      <c r="S209" s="13">
        <f t="shared" si="15"/>
        <v>7.166666666666667</v>
      </c>
      <c r="T209" s="14">
        <f t="shared" si="16"/>
        <v>7.166666666666667</v>
      </c>
      <c r="U209" s="13">
        <v>0</v>
      </c>
      <c r="V209" s="13">
        <f t="shared" si="17"/>
        <v>7.166666666666667</v>
      </c>
    </row>
    <row r="210" spans="1:22" hidden="1">
      <c r="A210" s="17" t="s">
        <v>18</v>
      </c>
      <c r="B210" s="17" t="s">
        <v>582</v>
      </c>
      <c r="C210" s="17" t="s">
        <v>600</v>
      </c>
      <c r="D210" s="17" t="s">
        <v>601</v>
      </c>
      <c r="E210" s="16" t="s">
        <v>25</v>
      </c>
      <c r="F210" s="37" t="s">
        <v>581</v>
      </c>
      <c r="G210" s="16" t="s">
        <v>579</v>
      </c>
      <c r="H210" s="45" t="s">
        <v>385</v>
      </c>
      <c r="I210" s="46" t="s">
        <v>291</v>
      </c>
      <c r="J210" s="16" t="s">
        <v>83</v>
      </c>
      <c r="K210" s="16">
        <v>3</v>
      </c>
      <c r="L210" s="16">
        <v>2</v>
      </c>
      <c r="M210" s="16">
        <v>3</v>
      </c>
      <c r="N210" s="16">
        <v>5</v>
      </c>
      <c r="O210" s="47" t="s">
        <v>80</v>
      </c>
      <c r="P210" s="62">
        <v>40</v>
      </c>
      <c r="Q210" s="47" t="s">
        <v>87</v>
      </c>
      <c r="R210" s="13">
        <f t="shared" si="14"/>
        <v>120</v>
      </c>
      <c r="S210" s="13">
        <f t="shared" si="15"/>
        <v>6.666666666666667</v>
      </c>
      <c r="T210" s="14">
        <f t="shared" si="16"/>
        <v>6.666666666666667</v>
      </c>
      <c r="U210" s="13">
        <v>0</v>
      </c>
      <c r="V210" s="13">
        <f t="shared" si="17"/>
        <v>6.666666666666667</v>
      </c>
    </row>
    <row r="211" spans="1:22" hidden="1">
      <c r="A211" s="17" t="s">
        <v>18</v>
      </c>
      <c r="B211" s="17" t="s">
        <v>582</v>
      </c>
      <c r="C211" s="17" t="s">
        <v>600</v>
      </c>
      <c r="D211" s="17" t="s">
        <v>603</v>
      </c>
      <c r="E211" s="16" t="s">
        <v>25</v>
      </c>
      <c r="F211" s="37" t="s">
        <v>581</v>
      </c>
      <c r="G211" s="16" t="s">
        <v>579</v>
      </c>
      <c r="H211" s="45" t="s">
        <v>81</v>
      </c>
      <c r="I211" s="46" t="s">
        <v>82</v>
      </c>
      <c r="J211" s="16" t="s">
        <v>83</v>
      </c>
      <c r="K211" s="16">
        <v>3</v>
      </c>
      <c r="L211" s="16">
        <v>2</v>
      </c>
      <c r="M211" s="16">
        <v>3</v>
      </c>
      <c r="N211" s="16">
        <v>5</v>
      </c>
      <c r="O211" s="47" t="s">
        <v>80</v>
      </c>
      <c r="P211" s="62">
        <v>47</v>
      </c>
      <c r="Q211" s="47" t="s">
        <v>87</v>
      </c>
      <c r="R211" s="13">
        <f t="shared" si="14"/>
        <v>141</v>
      </c>
      <c r="S211" s="13">
        <f t="shared" si="15"/>
        <v>7.833333333333333</v>
      </c>
      <c r="T211" s="14">
        <f t="shared" si="16"/>
        <v>7.833333333333333</v>
      </c>
      <c r="U211" s="13">
        <v>0</v>
      </c>
      <c r="V211" s="13">
        <f t="shared" si="17"/>
        <v>7.833333333333333</v>
      </c>
    </row>
    <row r="212" spans="1:22" hidden="1">
      <c r="A212" s="17" t="s">
        <v>18</v>
      </c>
      <c r="B212" s="17" t="s">
        <v>582</v>
      </c>
      <c r="C212" s="17" t="s">
        <v>600</v>
      </c>
      <c r="D212" s="17" t="s">
        <v>603</v>
      </c>
      <c r="E212" s="16" t="s">
        <v>25</v>
      </c>
      <c r="F212" s="37" t="s">
        <v>581</v>
      </c>
      <c r="G212" s="16" t="s">
        <v>579</v>
      </c>
      <c r="H212" s="45" t="s">
        <v>81</v>
      </c>
      <c r="I212" s="46" t="s">
        <v>82</v>
      </c>
      <c r="J212" s="16" t="s">
        <v>83</v>
      </c>
      <c r="K212" s="16">
        <v>3</v>
      </c>
      <c r="L212" s="16">
        <v>2</v>
      </c>
      <c r="M212" s="16">
        <v>3</v>
      </c>
      <c r="N212" s="16">
        <v>5</v>
      </c>
      <c r="O212" s="47" t="s">
        <v>43</v>
      </c>
      <c r="P212" s="62">
        <v>44</v>
      </c>
      <c r="Q212" s="47" t="s">
        <v>87</v>
      </c>
      <c r="R212" s="13">
        <f t="shared" si="14"/>
        <v>132</v>
      </c>
      <c r="S212" s="13">
        <f t="shared" si="15"/>
        <v>7.333333333333333</v>
      </c>
      <c r="T212" s="14">
        <f t="shared" si="16"/>
        <v>7.333333333333333</v>
      </c>
      <c r="U212" s="13">
        <v>0</v>
      </c>
      <c r="V212" s="13">
        <f t="shared" si="17"/>
        <v>7.333333333333333</v>
      </c>
    </row>
    <row r="213" spans="1:22" hidden="1">
      <c r="A213" s="17" t="s">
        <v>18</v>
      </c>
      <c r="B213" s="17" t="s">
        <v>582</v>
      </c>
      <c r="C213" s="17" t="s">
        <v>600</v>
      </c>
      <c r="D213" s="17" t="s">
        <v>583</v>
      </c>
      <c r="E213" s="16" t="s">
        <v>25</v>
      </c>
      <c r="F213" s="37" t="s">
        <v>581</v>
      </c>
      <c r="G213" s="16" t="s">
        <v>579</v>
      </c>
      <c r="H213" s="45" t="s">
        <v>85</v>
      </c>
      <c r="I213" s="46" t="s">
        <v>86</v>
      </c>
      <c r="J213" s="16" t="s">
        <v>23</v>
      </c>
      <c r="K213" s="16">
        <v>3</v>
      </c>
      <c r="L213" s="16">
        <v>3</v>
      </c>
      <c r="M213" s="16">
        <v>0</v>
      </c>
      <c r="N213" s="16">
        <v>6</v>
      </c>
      <c r="O213" s="47" t="s">
        <v>80</v>
      </c>
      <c r="P213" s="62">
        <v>197</v>
      </c>
      <c r="Q213" s="47" t="s">
        <v>87</v>
      </c>
      <c r="R213" s="13">
        <f t="shared" si="14"/>
        <v>591</v>
      </c>
      <c r="S213" s="13">
        <f t="shared" si="15"/>
        <v>32.833333333333336</v>
      </c>
      <c r="T213" s="14">
        <f t="shared" si="16"/>
        <v>32.833333333333336</v>
      </c>
      <c r="U213" s="13">
        <v>0</v>
      </c>
      <c r="V213" s="13">
        <f t="shared" si="17"/>
        <v>32.833333333333336</v>
      </c>
    </row>
    <row r="214" spans="1:22" hidden="1">
      <c r="A214" s="17" t="s">
        <v>18</v>
      </c>
      <c r="B214" s="17" t="s">
        <v>582</v>
      </c>
      <c r="C214" s="17" t="s">
        <v>600</v>
      </c>
      <c r="D214" s="17" t="s">
        <v>593</v>
      </c>
      <c r="E214" s="16" t="s">
        <v>25</v>
      </c>
      <c r="F214" s="37" t="s">
        <v>581</v>
      </c>
      <c r="G214" s="16" t="s">
        <v>579</v>
      </c>
      <c r="H214" s="45" t="s">
        <v>90</v>
      </c>
      <c r="I214" s="46" t="s">
        <v>91</v>
      </c>
      <c r="J214" s="16" t="s">
        <v>83</v>
      </c>
      <c r="K214" s="16">
        <v>3</v>
      </c>
      <c r="L214" s="16">
        <v>2</v>
      </c>
      <c r="M214" s="16">
        <v>3</v>
      </c>
      <c r="N214" s="16">
        <v>5</v>
      </c>
      <c r="O214" s="47" t="s">
        <v>80</v>
      </c>
      <c r="P214" s="62">
        <v>57</v>
      </c>
      <c r="Q214" s="47" t="s">
        <v>87</v>
      </c>
      <c r="R214" s="13">
        <f t="shared" si="14"/>
        <v>171</v>
      </c>
      <c r="S214" s="13">
        <f t="shared" si="15"/>
        <v>9.5</v>
      </c>
      <c r="T214" s="14">
        <f t="shared" si="16"/>
        <v>9.5</v>
      </c>
      <c r="U214" s="13">
        <v>0</v>
      </c>
      <c r="V214" s="13">
        <f t="shared" si="17"/>
        <v>9.5</v>
      </c>
    </row>
    <row r="215" spans="1:22" hidden="1">
      <c r="A215" s="17" t="s">
        <v>18</v>
      </c>
      <c r="B215" s="17" t="s">
        <v>582</v>
      </c>
      <c r="C215" s="17" t="s">
        <v>600</v>
      </c>
      <c r="D215" s="17" t="s">
        <v>592</v>
      </c>
      <c r="E215" s="16" t="s">
        <v>25</v>
      </c>
      <c r="F215" s="37" t="s">
        <v>581</v>
      </c>
      <c r="G215" s="16" t="s">
        <v>579</v>
      </c>
      <c r="H215" s="45" t="s">
        <v>92</v>
      </c>
      <c r="I215" s="46" t="s">
        <v>93</v>
      </c>
      <c r="J215" s="16" t="s">
        <v>83</v>
      </c>
      <c r="K215" s="16">
        <v>3</v>
      </c>
      <c r="L215" s="16">
        <v>2</v>
      </c>
      <c r="M215" s="16">
        <v>3</v>
      </c>
      <c r="N215" s="16">
        <v>5</v>
      </c>
      <c r="O215" s="47" t="s">
        <v>80</v>
      </c>
      <c r="P215" s="62">
        <v>57</v>
      </c>
      <c r="Q215" s="47" t="s">
        <v>87</v>
      </c>
      <c r="R215" s="13">
        <f t="shared" si="14"/>
        <v>171</v>
      </c>
      <c r="S215" s="13">
        <f t="shared" si="15"/>
        <v>9.5</v>
      </c>
      <c r="T215" s="14">
        <f t="shared" si="16"/>
        <v>9.5</v>
      </c>
      <c r="U215" s="13">
        <v>0</v>
      </c>
      <c r="V215" s="13">
        <f t="shared" si="17"/>
        <v>9.5</v>
      </c>
    </row>
    <row r="216" spans="1:22" hidden="1">
      <c r="A216" s="17" t="s">
        <v>18</v>
      </c>
      <c r="B216" s="17" t="s">
        <v>582</v>
      </c>
      <c r="C216" s="17" t="s">
        <v>600</v>
      </c>
      <c r="D216" s="17" t="s">
        <v>593</v>
      </c>
      <c r="E216" s="16" t="s">
        <v>25</v>
      </c>
      <c r="F216" s="37" t="s">
        <v>581</v>
      </c>
      <c r="G216" s="16" t="s">
        <v>579</v>
      </c>
      <c r="H216" s="45" t="s">
        <v>94</v>
      </c>
      <c r="I216" s="46" t="s">
        <v>95</v>
      </c>
      <c r="J216" s="16" t="s">
        <v>83</v>
      </c>
      <c r="K216" s="16">
        <v>3</v>
      </c>
      <c r="L216" s="16">
        <v>2</v>
      </c>
      <c r="M216" s="16">
        <v>3</v>
      </c>
      <c r="N216" s="16">
        <v>5</v>
      </c>
      <c r="O216" s="47" t="s">
        <v>80</v>
      </c>
      <c r="P216" s="62">
        <v>57</v>
      </c>
      <c r="Q216" s="47" t="s">
        <v>87</v>
      </c>
      <c r="R216" s="13">
        <f t="shared" si="14"/>
        <v>171</v>
      </c>
      <c r="S216" s="13">
        <f t="shared" si="15"/>
        <v>9.5</v>
      </c>
      <c r="T216" s="14">
        <f t="shared" si="16"/>
        <v>9.5</v>
      </c>
      <c r="U216" s="13">
        <v>0</v>
      </c>
      <c r="V216" s="13">
        <f t="shared" si="17"/>
        <v>9.5</v>
      </c>
    </row>
    <row r="217" spans="1:22" hidden="1">
      <c r="A217" s="17" t="s">
        <v>18</v>
      </c>
      <c r="B217" s="17" t="s">
        <v>582</v>
      </c>
      <c r="C217" s="17" t="s">
        <v>600</v>
      </c>
      <c r="D217" s="17" t="s">
        <v>583</v>
      </c>
      <c r="E217" s="16" t="s">
        <v>25</v>
      </c>
      <c r="F217" s="37" t="s">
        <v>581</v>
      </c>
      <c r="G217" s="16" t="s">
        <v>579</v>
      </c>
      <c r="H217" s="45" t="s">
        <v>96</v>
      </c>
      <c r="I217" s="46" t="s">
        <v>97</v>
      </c>
      <c r="J217" s="16" t="s">
        <v>23</v>
      </c>
      <c r="K217" s="16">
        <v>3</v>
      </c>
      <c r="L217" s="16">
        <v>3</v>
      </c>
      <c r="M217" s="16">
        <v>0</v>
      </c>
      <c r="N217" s="16">
        <v>6</v>
      </c>
      <c r="O217" s="47" t="s">
        <v>80</v>
      </c>
      <c r="P217" s="62">
        <v>268</v>
      </c>
      <c r="Q217" s="47" t="s">
        <v>87</v>
      </c>
      <c r="R217" s="13">
        <f t="shared" si="14"/>
        <v>804</v>
      </c>
      <c r="S217" s="13">
        <f t="shared" si="15"/>
        <v>44.666666666666664</v>
      </c>
      <c r="T217" s="14">
        <f t="shared" si="16"/>
        <v>44.666666666666664</v>
      </c>
      <c r="U217" s="13">
        <v>0</v>
      </c>
      <c r="V217" s="13">
        <f t="shared" si="17"/>
        <v>44.666666666666664</v>
      </c>
    </row>
    <row r="218" spans="1:22" hidden="1">
      <c r="A218" s="17" t="s">
        <v>18</v>
      </c>
      <c r="B218" s="17" t="s">
        <v>582</v>
      </c>
      <c r="C218" s="17" t="s">
        <v>600</v>
      </c>
      <c r="D218" s="17" t="s">
        <v>594</v>
      </c>
      <c r="E218" s="16" t="s">
        <v>25</v>
      </c>
      <c r="F218" s="37" t="s">
        <v>581</v>
      </c>
      <c r="G218" s="16" t="s">
        <v>579</v>
      </c>
      <c r="H218" s="45" t="s">
        <v>386</v>
      </c>
      <c r="I218" s="46" t="s">
        <v>293</v>
      </c>
      <c r="J218" s="16" t="s">
        <v>294</v>
      </c>
      <c r="K218" s="16">
        <v>1</v>
      </c>
      <c r="L218" s="16">
        <v>0</v>
      </c>
      <c r="M218" s="16">
        <v>2</v>
      </c>
      <c r="N218" s="16">
        <v>1</v>
      </c>
      <c r="O218" s="47" t="s">
        <v>80</v>
      </c>
      <c r="P218" s="62">
        <v>44</v>
      </c>
      <c r="Q218" s="47" t="s">
        <v>87</v>
      </c>
      <c r="R218" s="13">
        <f t="shared" si="14"/>
        <v>44</v>
      </c>
      <c r="S218" s="13">
        <f t="shared" si="15"/>
        <v>2.4444444444444446</v>
      </c>
      <c r="T218" s="14">
        <f t="shared" si="16"/>
        <v>2.4444444444444446</v>
      </c>
      <c r="U218" s="13">
        <v>0</v>
      </c>
      <c r="V218" s="13">
        <f t="shared" si="17"/>
        <v>2.4444444444444446</v>
      </c>
    </row>
    <row r="219" spans="1:22" hidden="1">
      <c r="A219" s="17" t="s">
        <v>18</v>
      </c>
      <c r="B219" s="17" t="s">
        <v>582</v>
      </c>
      <c r="C219" s="17" t="s">
        <v>600</v>
      </c>
      <c r="D219" s="17" t="s">
        <v>118</v>
      </c>
      <c r="E219" s="16" t="s">
        <v>25</v>
      </c>
      <c r="F219" s="37" t="s">
        <v>581</v>
      </c>
      <c r="G219" s="16" t="s">
        <v>579</v>
      </c>
      <c r="H219" s="45" t="s">
        <v>386</v>
      </c>
      <c r="I219" s="46" t="s">
        <v>293</v>
      </c>
      <c r="J219" s="16" t="s">
        <v>294</v>
      </c>
      <c r="K219" s="16">
        <v>1</v>
      </c>
      <c r="L219" s="16">
        <v>0</v>
      </c>
      <c r="M219" s="16">
        <v>2</v>
      </c>
      <c r="N219" s="16">
        <v>1</v>
      </c>
      <c r="O219" s="47" t="s">
        <v>80</v>
      </c>
      <c r="P219" s="62">
        <v>10</v>
      </c>
      <c r="Q219" s="47" t="s">
        <v>87</v>
      </c>
      <c r="R219" s="13">
        <f t="shared" si="14"/>
        <v>10</v>
      </c>
      <c r="S219" s="13">
        <f t="shared" si="15"/>
        <v>0.55555555555555558</v>
      </c>
      <c r="T219" s="14">
        <f t="shared" si="16"/>
        <v>0.55555555555555558</v>
      </c>
      <c r="U219" s="13">
        <v>0</v>
      </c>
      <c r="V219" s="13">
        <f t="shared" si="17"/>
        <v>0.55555555555555558</v>
      </c>
    </row>
    <row r="220" spans="1:22" hidden="1">
      <c r="A220" s="17" t="s">
        <v>18</v>
      </c>
      <c r="B220" s="17" t="s">
        <v>584</v>
      </c>
      <c r="C220" s="17" t="s">
        <v>599</v>
      </c>
      <c r="D220" s="17" t="s">
        <v>588</v>
      </c>
      <c r="E220" s="16" t="s">
        <v>25</v>
      </c>
      <c r="F220" s="37" t="s">
        <v>581</v>
      </c>
      <c r="G220" s="16" t="s">
        <v>579</v>
      </c>
      <c r="H220" s="45" t="s">
        <v>387</v>
      </c>
      <c r="I220" s="46" t="s">
        <v>304</v>
      </c>
      <c r="J220" s="16" t="s">
        <v>388</v>
      </c>
      <c r="K220" s="16">
        <v>6</v>
      </c>
      <c r="L220" s="16">
        <v>0</v>
      </c>
      <c r="M220" s="16">
        <v>270</v>
      </c>
      <c r="N220" s="16">
        <v>0</v>
      </c>
      <c r="O220" s="47" t="s">
        <v>80</v>
      </c>
      <c r="P220" s="62">
        <v>4</v>
      </c>
      <c r="Q220" s="47" t="s">
        <v>87</v>
      </c>
      <c r="R220" s="13">
        <f t="shared" si="14"/>
        <v>24</v>
      </c>
      <c r="S220" s="13">
        <f t="shared" si="15"/>
        <v>1.3333333333333333</v>
      </c>
      <c r="T220" s="14">
        <f t="shared" si="16"/>
        <v>1.3333333333333333</v>
      </c>
      <c r="U220" s="13">
        <v>0</v>
      </c>
      <c r="V220" s="13">
        <f t="shared" si="17"/>
        <v>1.3333333333333333</v>
      </c>
    </row>
    <row r="221" spans="1:22" hidden="1">
      <c r="A221" s="17" t="s">
        <v>18</v>
      </c>
      <c r="B221" s="17" t="s">
        <v>584</v>
      </c>
      <c r="C221" s="17" t="s">
        <v>599</v>
      </c>
      <c r="D221" s="17" t="s">
        <v>586</v>
      </c>
      <c r="E221" s="16" t="s">
        <v>25</v>
      </c>
      <c r="F221" s="37" t="s">
        <v>581</v>
      </c>
      <c r="G221" s="16" t="s">
        <v>579</v>
      </c>
      <c r="H221" s="45" t="s">
        <v>100</v>
      </c>
      <c r="I221" s="46" t="s">
        <v>101</v>
      </c>
      <c r="J221" s="16" t="s">
        <v>102</v>
      </c>
      <c r="K221" s="16">
        <v>1</v>
      </c>
      <c r="L221" s="16">
        <v>0</v>
      </c>
      <c r="M221" s="16">
        <v>3</v>
      </c>
      <c r="N221" s="16">
        <v>1</v>
      </c>
      <c r="O221" s="47" t="s">
        <v>80</v>
      </c>
      <c r="P221" s="62">
        <v>3</v>
      </c>
      <c r="Q221" s="47" t="s">
        <v>87</v>
      </c>
      <c r="R221" s="13">
        <f t="shared" si="14"/>
        <v>3</v>
      </c>
      <c r="S221" s="13">
        <f t="shared" si="15"/>
        <v>0.16666666666666666</v>
      </c>
      <c r="T221" s="14">
        <f t="shared" si="16"/>
        <v>0.16666666666666666</v>
      </c>
      <c r="U221" s="13">
        <v>0</v>
      </c>
      <c r="V221" s="13">
        <f t="shared" si="17"/>
        <v>0.16666666666666666</v>
      </c>
    </row>
    <row r="222" spans="1:22" hidden="1">
      <c r="A222" s="17" t="s">
        <v>18</v>
      </c>
      <c r="B222" s="17" t="s">
        <v>584</v>
      </c>
      <c r="C222" s="17" t="s">
        <v>599</v>
      </c>
      <c r="D222" s="17" t="s">
        <v>586</v>
      </c>
      <c r="E222" s="16" t="s">
        <v>25</v>
      </c>
      <c r="F222" s="37" t="s">
        <v>581</v>
      </c>
      <c r="G222" s="16" t="s">
        <v>579</v>
      </c>
      <c r="H222" s="45" t="s">
        <v>389</v>
      </c>
      <c r="I222" s="46" t="s">
        <v>390</v>
      </c>
      <c r="J222" s="16" t="s">
        <v>102</v>
      </c>
      <c r="K222" s="16">
        <v>1</v>
      </c>
      <c r="L222" s="16">
        <v>0</v>
      </c>
      <c r="M222" s="16">
        <v>3</v>
      </c>
      <c r="N222" s="16">
        <v>1</v>
      </c>
      <c r="O222" s="47" t="s">
        <v>80</v>
      </c>
      <c r="P222" s="62">
        <v>172</v>
      </c>
      <c r="Q222" s="47" t="s">
        <v>87</v>
      </c>
      <c r="R222" s="13">
        <f t="shared" si="14"/>
        <v>172</v>
      </c>
      <c r="S222" s="13">
        <f t="shared" si="15"/>
        <v>9.5555555555555554</v>
      </c>
      <c r="T222" s="14">
        <f t="shared" si="16"/>
        <v>9.5555555555555554</v>
      </c>
      <c r="U222" s="13">
        <v>0</v>
      </c>
      <c r="V222" s="13">
        <f t="shared" si="17"/>
        <v>9.5555555555555554</v>
      </c>
    </row>
    <row r="223" spans="1:22" s="27" customFormat="1" hidden="1">
      <c r="A223" s="27" t="s">
        <v>18</v>
      </c>
      <c r="B223" s="27" t="s">
        <v>584</v>
      </c>
      <c r="C223" s="27" t="s">
        <v>599</v>
      </c>
      <c r="D223" s="27" t="s">
        <v>587</v>
      </c>
      <c r="E223" s="43" t="s">
        <v>25</v>
      </c>
      <c r="F223" s="49" t="s">
        <v>581</v>
      </c>
      <c r="G223" s="43" t="s">
        <v>579</v>
      </c>
      <c r="H223" s="50" t="s">
        <v>113</v>
      </c>
      <c r="I223" s="51" t="s">
        <v>114</v>
      </c>
      <c r="J223" s="43" t="s">
        <v>102</v>
      </c>
      <c r="K223" s="43">
        <v>1</v>
      </c>
      <c r="L223" s="43">
        <v>0</v>
      </c>
      <c r="M223" s="43">
        <v>3</v>
      </c>
      <c r="N223" s="43">
        <v>1</v>
      </c>
      <c r="O223" s="52" t="s">
        <v>80</v>
      </c>
      <c r="P223" s="63">
        <v>0</v>
      </c>
      <c r="Q223" s="52" t="s">
        <v>87</v>
      </c>
      <c r="R223" s="25">
        <f t="shared" si="14"/>
        <v>0</v>
      </c>
      <c r="S223" s="25">
        <f t="shared" si="15"/>
        <v>0</v>
      </c>
      <c r="T223" s="26">
        <f t="shared" si="16"/>
        <v>0</v>
      </c>
      <c r="U223" s="25">
        <v>0</v>
      </c>
      <c r="V223" s="25">
        <f t="shared" si="17"/>
        <v>0</v>
      </c>
    </row>
    <row r="224" spans="1:22" hidden="1">
      <c r="A224" s="17" t="s">
        <v>18</v>
      </c>
      <c r="B224" s="17" t="s">
        <v>584</v>
      </c>
      <c r="C224" s="17" t="s">
        <v>599</v>
      </c>
      <c r="D224" s="17" t="s">
        <v>587</v>
      </c>
      <c r="E224" s="16" t="s">
        <v>25</v>
      </c>
      <c r="F224" s="37" t="s">
        <v>581</v>
      </c>
      <c r="G224" s="16" t="s">
        <v>579</v>
      </c>
      <c r="H224" s="45" t="s">
        <v>115</v>
      </c>
      <c r="I224" s="46" t="s">
        <v>116</v>
      </c>
      <c r="J224" s="16" t="s">
        <v>102</v>
      </c>
      <c r="K224" s="16">
        <v>1</v>
      </c>
      <c r="L224" s="16">
        <v>0</v>
      </c>
      <c r="M224" s="16">
        <v>3</v>
      </c>
      <c r="N224" s="16">
        <v>1</v>
      </c>
      <c r="O224" s="47" t="s">
        <v>80</v>
      </c>
      <c r="P224" s="62">
        <v>32</v>
      </c>
      <c r="Q224" s="47" t="s">
        <v>87</v>
      </c>
      <c r="R224" s="13">
        <f t="shared" si="14"/>
        <v>32</v>
      </c>
      <c r="S224" s="13">
        <f t="shared" si="15"/>
        <v>1.7777777777777777</v>
      </c>
      <c r="T224" s="14">
        <f t="shared" si="16"/>
        <v>1.7777777777777777</v>
      </c>
      <c r="U224" s="13">
        <v>0</v>
      </c>
      <c r="V224" s="13">
        <f t="shared" si="17"/>
        <v>1.7777777777777777</v>
      </c>
    </row>
    <row r="225" spans="1:22" hidden="1">
      <c r="A225" s="17" t="s">
        <v>18</v>
      </c>
      <c r="B225" s="17" t="s">
        <v>584</v>
      </c>
      <c r="C225" s="17" t="s">
        <v>599</v>
      </c>
      <c r="D225" s="17" t="s">
        <v>588</v>
      </c>
      <c r="E225" s="16" t="s">
        <v>25</v>
      </c>
      <c r="F225" s="37" t="s">
        <v>581</v>
      </c>
      <c r="G225" s="16" t="s">
        <v>579</v>
      </c>
      <c r="H225" s="45" t="s">
        <v>115</v>
      </c>
      <c r="I225" s="46" t="s">
        <v>116</v>
      </c>
      <c r="J225" s="16" t="s">
        <v>102</v>
      </c>
      <c r="K225" s="16">
        <v>1</v>
      </c>
      <c r="L225" s="16">
        <v>0</v>
      </c>
      <c r="M225" s="16">
        <v>3</v>
      </c>
      <c r="N225" s="16">
        <v>1</v>
      </c>
      <c r="O225" s="47" t="s">
        <v>43</v>
      </c>
      <c r="P225" s="62">
        <v>60</v>
      </c>
      <c r="Q225" s="47" t="s">
        <v>87</v>
      </c>
      <c r="R225" s="13">
        <f t="shared" si="14"/>
        <v>60</v>
      </c>
      <c r="S225" s="13">
        <f t="shared" si="15"/>
        <v>3.3333333333333335</v>
      </c>
      <c r="T225" s="14">
        <f t="shared" si="16"/>
        <v>3.3333333333333335</v>
      </c>
      <c r="U225" s="13">
        <v>0</v>
      </c>
      <c r="V225" s="13">
        <f t="shared" si="17"/>
        <v>3.3333333333333335</v>
      </c>
    </row>
    <row r="226" spans="1:22" hidden="1">
      <c r="A226" s="17" t="s">
        <v>18</v>
      </c>
      <c r="B226" s="17" t="s">
        <v>584</v>
      </c>
      <c r="C226" s="17" t="s">
        <v>599</v>
      </c>
      <c r="D226" s="17" t="s">
        <v>585</v>
      </c>
      <c r="E226" s="16" t="s">
        <v>25</v>
      </c>
      <c r="F226" s="37" t="s">
        <v>581</v>
      </c>
      <c r="G226" s="16" t="s">
        <v>579</v>
      </c>
      <c r="H226" s="45" t="s">
        <v>115</v>
      </c>
      <c r="I226" s="46" t="s">
        <v>116</v>
      </c>
      <c r="J226" s="16" t="s">
        <v>102</v>
      </c>
      <c r="K226" s="16">
        <v>1</v>
      </c>
      <c r="L226" s="16">
        <v>0</v>
      </c>
      <c r="M226" s="16">
        <v>3</v>
      </c>
      <c r="N226" s="16">
        <v>1</v>
      </c>
      <c r="O226" s="47" t="s">
        <v>55</v>
      </c>
      <c r="P226" s="62">
        <v>68</v>
      </c>
      <c r="Q226" s="47" t="s">
        <v>87</v>
      </c>
      <c r="R226" s="13">
        <f t="shared" si="14"/>
        <v>68</v>
      </c>
      <c r="S226" s="13">
        <f t="shared" si="15"/>
        <v>3.7777777777777777</v>
      </c>
      <c r="T226" s="14">
        <f t="shared" si="16"/>
        <v>3.7777777777777777</v>
      </c>
      <c r="U226" s="13">
        <v>0</v>
      </c>
      <c r="V226" s="13">
        <f t="shared" si="17"/>
        <v>3.7777777777777777</v>
      </c>
    </row>
    <row r="227" spans="1:22" hidden="1">
      <c r="A227" s="17" t="s">
        <v>18</v>
      </c>
      <c r="B227" s="17" t="s">
        <v>584</v>
      </c>
      <c r="C227" s="17" t="s">
        <v>599</v>
      </c>
      <c r="D227" s="17" t="s">
        <v>588</v>
      </c>
      <c r="E227" s="16" t="s">
        <v>25</v>
      </c>
      <c r="F227" s="37" t="s">
        <v>581</v>
      </c>
      <c r="G227" s="16" t="s">
        <v>579</v>
      </c>
      <c r="H227" s="45" t="s">
        <v>117</v>
      </c>
      <c r="I227" s="46" t="s">
        <v>118</v>
      </c>
      <c r="J227" s="16" t="s">
        <v>83</v>
      </c>
      <c r="K227" s="16">
        <v>3</v>
      </c>
      <c r="L227" s="16">
        <v>2</v>
      </c>
      <c r="M227" s="16">
        <v>3</v>
      </c>
      <c r="N227" s="16">
        <v>5</v>
      </c>
      <c r="O227" s="47" t="s">
        <v>80</v>
      </c>
      <c r="P227" s="62">
        <v>18</v>
      </c>
      <c r="Q227" s="47" t="s">
        <v>87</v>
      </c>
      <c r="R227" s="13">
        <f t="shared" si="14"/>
        <v>54</v>
      </c>
      <c r="S227" s="13">
        <f t="shared" si="15"/>
        <v>3</v>
      </c>
      <c r="T227" s="14">
        <f t="shared" si="16"/>
        <v>3</v>
      </c>
      <c r="U227" s="13">
        <v>0</v>
      </c>
      <c r="V227" s="13">
        <f t="shared" si="17"/>
        <v>3</v>
      </c>
    </row>
    <row r="228" spans="1:22" hidden="1">
      <c r="A228" s="17" t="s">
        <v>18</v>
      </c>
      <c r="B228" s="17" t="s">
        <v>584</v>
      </c>
      <c r="C228" s="17" t="s">
        <v>599</v>
      </c>
      <c r="D228" s="17" t="s">
        <v>586</v>
      </c>
      <c r="E228" s="16" t="s">
        <v>25</v>
      </c>
      <c r="F228" s="37" t="s">
        <v>581</v>
      </c>
      <c r="G228" s="16" t="s">
        <v>579</v>
      </c>
      <c r="H228" s="45" t="s">
        <v>119</v>
      </c>
      <c r="I228" s="46" t="s">
        <v>120</v>
      </c>
      <c r="J228" s="16" t="s">
        <v>83</v>
      </c>
      <c r="K228" s="16">
        <v>3</v>
      </c>
      <c r="L228" s="16">
        <v>2</v>
      </c>
      <c r="M228" s="16">
        <v>3</v>
      </c>
      <c r="N228" s="16">
        <v>5</v>
      </c>
      <c r="O228" s="47" t="s">
        <v>80</v>
      </c>
      <c r="P228" s="62">
        <v>120</v>
      </c>
      <c r="Q228" s="47" t="s">
        <v>87</v>
      </c>
      <c r="R228" s="13">
        <f t="shared" si="14"/>
        <v>360</v>
      </c>
      <c r="S228" s="13">
        <f t="shared" si="15"/>
        <v>20</v>
      </c>
      <c r="T228" s="14">
        <f t="shared" si="16"/>
        <v>20</v>
      </c>
      <c r="U228" s="13">
        <v>0</v>
      </c>
      <c r="V228" s="13">
        <f t="shared" si="17"/>
        <v>20</v>
      </c>
    </row>
    <row r="229" spans="1:22" hidden="1">
      <c r="A229" s="17" t="s">
        <v>18</v>
      </c>
      <c r="B229" s="17" t="s">
        <v>584</v>
      </c>
      <c r="C229" s="17" t="s">
        <v>599</v>
      </c>
      <c r="D229" s="17" t="s">
        <v>587</v>
      </c>
      <c r="E229" s="16" t="s">
        <v>25</v>
      </c>
      <c r="F229" s="37" t="s">
        <v>581</v>
      </c>
      <c r="G229" s="16" t="s">
        <v>579</v>
      </c>
      <c r="H229" s="45" t="s">
        <v>122</v>
      </c>
      <c r="I229" s="46" t="s">
        <v>123</v>
      </c>
      <c r="J229" s="16" t="s">
        <v>83</v>
      </c>
      <c r="K229" s="16">
        <v>3</v>
      </c>
      <c r="L229" s="16">
        <v>2</v>
      </c>
      <c r="M229" s="16">
        <v>3</v>
      </c>
      <c r="N229" s="16">
        <v>5</v>
      </c>
      <c r="O229" s="47" t="s">
        <v>80</v>
      </c>
      <c r="P229" s="62">
        <v>23</v>
      </c>
      <c r="Q229" s="47" t="s">
        <v>87</v>
      </c>
      <c r="R229" s="13">
        <f t="shared" si="14"/>
        <v>69</v>
      </c>
      <c r="S229" s="13">
        <f t="shared" si="15"/>
        <v>3.8333333333333335</v>
      </c>
      <c r="T229" s="14">
        <f t="shared" si="16"/>
        <v>3.8333333333333335</v>
      </c>
      <c r="U229" s="13">
        <v>0</v>
      </c>
      <c r="V229" s="13">
        <f t="shared" si="17"/>
        <v>3.8333333333333335</v>
      </c>
    </row>
    <row r="230" spans="1:22" hidden="1">
      <c r="A230" s="17" t="s">
        <v>18</v>
      </c>
      <c r="B230" s="17" t="s">
        <v>584</v>
      </c>
      <c r="C230" s="17" t="s">
        <v>599</v>
      </c>
      <c r="D230" s="17" t="s">
        <v>587</v>
      </c>
      <c r="E230" s="16" t="s">
        <v>25</v>
      </c>
      <c r="F230" s="37" t="s">
        <v>581</v>
      </c>
      <c r="G230" s="16" t="s">
        <v>579</v>
      </c>
      <c r="H230" s="45" t="s">
        <v>124</v>
      </c>
      <c r="I230" s="46" t="s">
        <v>125</v>
      </c>
      <c r="J230" s="16" t="s">
        <v>102</v>
      </c>
      <c r="K230" s="16">
        <v>1</v>
      </c>
      <c r="L230" s="16">
        <v>0</v>
      </c>
      <c r="M230" s="16">
        <v>3</v>
      </c>
      <c r="N230" s="16">
        <v>1</v>
      </c>
      <c r="O230" s="47" t="s">
        <v>80</v>
      </c>
      <c r="P230" s="62">
        <v>2</v>
      </c>
      <c r="Q230" s="47" t="s">
        <v>87</v>
      </c>
      <c r="R230" s="13">
        <f t="shared" si="14"/>
        <v>2</v>
      </c>
      <c r="S230" s="13">
        <f t="shared" si="15"/>
        <v>0.1111111111111111</v>
      </c>
      <c r="T230" s="14">
        <f t="shared" si="16"/>
        <v>0.1111111111111111</v>
      </c>
      <c r="U230" s="13">
        <v>0</v>
      </c>
      <c r="V230" s="13">
        <f t="shared" si="17"/>
        <v>0.1111111111111111</v>
      </c>
    </row>
    <row r="231" spans="1:22" hidden="1">
      <c r="A231" s="17" t="s">
        <v>18</v>
      </c>
      <c r="B231" s="17" t="s">
        <v>584</v>
      </c>
      <c r="C231" s="17" t="s">
        <v>599</v>
      </c>
      <c r="D231" s="17" t="s">
        <v>587</v>
      </c>
      <c r="E231" s="16" t="s">
        <v>25</v>
      </c>
      <c r="F231" s="37" t="s">
        <v>581</v>
      </c>
      <c r="G231" s="16" t="s">
        <v>579</v>
      </c>
      <c r="H231" s="45" t="s">
        <v>127</v>
      </c>
      <c r="I231" s="46" t="s">
        <v>128</v>
      </c>
      <c r="J231" s="16" t="s">
        <v>102</v>
      </c>
      <c r="K231" s="16">
        <v>1</v>
      </c>
      <c r="L231" s="16">
        <v>0</v>
      </c>
      <c r="M231" s="16">
        <v>3</v>
      </c>
      <c r="N231" s="16">
        <v>1</v>
      </c>
      <c r="O231" s="47" t="s">
        <v>80</v>
      </c>
      <c r="P231" s="62">
        <v>50</v>
      </c>
      <c r="Q231" s="47" t="s">
        <v>87</v>
      </c>
      <c r="R231" s="13">
        <f t="shared" si="14"/>
        <v>50</v>
      </c>
      <c r="S231" s="13">
        <f t="shared" si="15"/>
        <v>2.7777777777777777</v>
      </c>
      <c r="T231" s="14">
        <f t="shared" si="16"/>
        <v>2.7777777777777777</v>
      </c>
      <c r="U231" s="13">
        <v>0</v>
      </c>
      <c r="V231" s="13">
        <f t="shared" si="17"/>
        <v>2.7777777777777777</v>
      </c>
    </row>
    <row r="232" spans="1:22" hidden="1">
      <c r="A232" s="17" t="s">
        <v>18</v>
      </c>
      <c r="B232" s="17" t="s">
        <v>584</v>
      </c>
      <c r="C232" s="17" t="s">
        <v>599</v>
      </c>
      <c r="D232" s="17" t="s">
        <v>588</v>
      </c>
      <c r="E232" s="16" t="s">
        <v>25</v>
      </c>
      <c r="F232" s="37" t="s">
        <v>581</v>
      </c>
      <c r="G232" s="16" t="s">
        <v>579</v>
      </c>
      <c r="H232" s="45" t="s">
        <v>127</v>
      </c>
      <c r="I232" s="46" t="s">
        <v>128</v>
      </c>
      <c r="J232" s="16" t="s">
        <v>102</v>
      </c>
      <c r="K232" s="16">
        <v>1</v>
      </c>
      <c r="L232" s="16">
        <v>0</v>
      </c>
      <c r="M232" s="16">
        <v>3</v>
      </c>
      <c r="N232" s="16">
        <v>1</v>
      </c>
      <c r="O232" s="47" t="s">
        <v>43</v>
      </c>
      <c r="P232" s="62">
        <v>67</v>
      </c>
      <c r="Q232" s="47" t="s">
        <v>87</v>
      </c>
      <c r="R232" s="13">
        <f t="shared" si="14"/>
        <v>67</v>
      </c>
      <c r="S232" s="13">
        <f t="shared" si="15"/>
        <v>3.7222222222222223</v>
      </c>
      <c r="T232" s="14">
        <f t="shared" si="16"/>
        <v>3.7222222222222223</v>
      </c>
      <c r="U232" s="13">
        <v>0</v>
      </c>
      <c r="V232" s="13">
        <f t="shared" si="17"/>
        <v>3.7222222222222223</v>
      </c>
    </row>
    <row r="233" spans="1:22" hidden="1">
      <c r="A233" s="17" t="s">
        <v>18</v>
      </c>
      <c r="B233" s="17" t="s">
        <v>584</v>
      </c>
      <c r="C233" s="17" t="s">
        <v>599</v>
      </c>
      <c r="D233" s="17" t="s">
        <v>585</v>
      </c>
      <c r="E233" s="16" t="s">
        <v>25</v>
      </c>
      <c r="F233" s="37" t="s">
        <v>581</v>
      </c>
      <c r="G233" s="16" t="s">
        <v>579</v>
      </c>
      <c r="H233" s="45" t="s">
        <v>127</v>
      </c>
      <c r="I233" s="46" t="s">
        <v>128</v>
      </c>
      <c r="J233" s="16" t="s">
        <v>102</v>
      </c>
      <c r="K233" s="16">
        <v>1</v>
      </c>
      <c r="L233" s="16">
        <v>0</v>
      </c>
      <c r="M233" s="16">
        <v>3</v>
      </c>
      <c r="N233" s="16">
        <v>1</v>
      </c>
      <c r="O233" s="47" t="s">
        <v>55</v>
      </c>
      <c r="P233" s="62">
        <v>88</v>
      </c>
      <c r="Q233" s="47" t="s">
        <v>87</v>
      </c>
      <c r="R233" s="13">
        <f t="shared" si="14"/>
        <v>88</v>
      </c>
      <c r="S233" s="13">
        <f t="shared" si="15"/>
        <v>4.8888888888888893</v>
      </c>
      <c r="T233" s="14">
        <f t="shared" si="16"/>
        <v>4.8888888888888893</v>
      </c>
      <c r="U233" s="13">
        <v>0</v>
      </c>
      <c r="V233" s="13">
        <f t="shared" si="17"/>
        <v>4.8888888888888893</v>
      </c>
    </row>
    <row r="234" spans="1:22" hidden="1">
      <c r="A234" s="17" t="s">
        <v>18</v>
      </c>
      <c r="B234" s="17" t="s">
        <v>584</v>
      </c>
      <c r="C234" s="17" t="s">
        <v>599</v>
      </c>
      <c r="D234" s="17" t="s">
        <v>586</v>
      </c>
      <c r="E234" s="16" t="s">
        <v>25</v>
      </c>
      <c r="F234" s="37" t="s">
        <v>581</v>
      </c>
      <c r="G234" s="16" t="s">
        <v>579</v>
      </c>
      <c r="H234" s="45" t="s">
        <v>391</v>
      </c>
      <c r="I234" s="46" t="s">
        <v>323</v>
      </c>
      <c r="J234" s="16" t="s">
        <v>83</v>
      </c>
      <c r="K234" s="16">
        <v>3</v>
      </c>
      <c r="L234" s="16">
        <v>2</v>
      </c>
      <c r="M234" s="16">
        <v>3</v>
      </c>
      <c r="N234" s="16">
        <v>5</v>
      </c>
      <c r="O234" s="47" t="s">
        <v>80</v>
      </c>
      <c r="P234" s="62">
        <v>85</v>
      </c>
      <c r="Q234" s="47" t="s">
        <v>87</v>
      </c>
      <c r="R234" s="13">
        <f t="shared" si="14"/>
        <v>255</v>
      </c>
      <c r="S234" s="13">
        <f t="shared" si="15"/>
        <v>14.166666666666666</v>
      </c>
      <c r="T234" s="14">
        <f t="shared" si="16"/>
        <v>14.166666666666666</v>
      </c>
      <c r="U234" s="13">
        <v>0</v>
      </c>
      <c r="V234" s="13">
        <f t="shared" si="17"/>
        <v>14.166666666666666</v>
      </c>
    </row>
    <row r="235" spans="1:22" hidden="1">
      <c r="A235" s="17" t="s">
        <v>18</v>
      </c>
      <c r="B235" s="17" t="s">
        <v>584</v>
      </c>
      <c r="C235" s="17" t="s">
        <v>599</v>
      </c>
      <c r="D235" s="17" t="s">
        <v>588</v>
      </c>
      <c r="E235" s="16" t="s">
        <v>25</v>
      </c>
      <c r="F235" s="37" t="s">
        <v>581</v>
      </c>
      <c r="G235" s="16" t="s">
        <v>579</v>
      </c>
      <c r="H235" s="45" t="s">
        <v>392</v>
      </c>
      <c r="I235" s="46" t="s">
        <v>327</v>
      </c>
      <c r="J235" s="16" t="s">
        <v>83</v>
      </c>
      <c r="K235" s="16">
        <v>3</v>
      </c>
      <c r="L235" s="16">
        <v>2</v>
      </c>
      <c r="M235" s="16">
        <v>3</v>
      </c>
      <c r="N235" s="16">
        <v>5</v>
      </c>
      <c r="O235" s="47" t="s">
        <v>80</v>
      </c>
      <c r="P235" s="62">
        <v>33</v>
      </c>
      <c r="Q235" s="47" t="s">
        <v>87</v>
      </c>
      <c r="R235" s="13">
        <f t="shared" si="14"/>
        <v>99</v>
      </c>
      <c r="S235" s="13">
        <f t="shared" si="15"/>
        <v>5.5</v>
      </c>
      <c r="T235" s="14">
        <f t="shared" si="16"/>
        <v>5.5</v>
      </c>
      <c r="U235" s="13">
        <v>0</v>
      </c>
      <c r="V235" s="13">
        <f t="shared" si="17"/>
        <v>5.5</v>
      </c>
    </row>
    <row r="236" spans="1:22" hidden="1">
      <c r="A236" s="17" t="s">
        <v>18</v>
      </c>
      <c r="B236" s="17" t="s">
        <v>584</v>
      </c>
      <c r="C236" s="17" t="s">
        <v>599</v>
      </c>
      <c r="D236" s="17" t="s">
        <v>588</v>
      </c>
      <c r="E236" s="16" t="s">
        <v>25</v>
      </c>
      <c r="F236" s="37" t="s">
        <v>581</v>
      </c>
      <c r="G236" s="16" t="s">
        <v>579</v>
      </c>
      <c r="H236" s="45" t="s">
        <v>392</v>
      </c>
      <c r="I236" s="46" t="s">
        <v>327</v>
      </c>
      <c r="J236" s="16" t="s">
        <v>83</v>
      </c>
      <c r="K236" s="16">
        <v>3</v>
      </c>
      <c r="L236" s="16">
        <v>2</v>
      </c>
      <c r="M236" s="16">
        <v>3</v>
      </c>
      <c r="N236" s="16">
        <v>5</v>
      </c>
      <c r="O236" s="47" t="s">
        <v>43</v>
      </c>
      <c r="P236" s="62">
        <v>32</v>
      </c>
      <c r="Q236" s="47" t="s">
        <v>87</v>
      </c>
      <c r="R236" s="13">
        <f t="shared" si="14"/>
        <v>96</v>
      </c>
      <c r="S236" s="13">
        <f t="shared" si="15"/>
        <v>5.333333333333333</v>
      </c>
      <c r="T236" s="14">
        <f t="shared" si="16"/>
        <v>5.333333333333333</v>
      </c>
      <c r="U236" s="13">
        <v>0</v>
      </c>
      <c r="V236" s="13">
        <f t="shared" si="17"/>
        <v>5.333333333333333</v>
      </c>
    </row>
    <row r="237" spans="1:22" hidden="1">
      <c r="A237" s="17" t="s">
        <v>18</v>
      </c>
      <c r="B237" s="17" t="s">
        <v>584</v>
      </c>
      <c r="C237" s="17" t="s">
        <v>599</v>
      </c>
      <c r="D237" s="17" t="s">
        <v>585</v>
      </c>
      <c r="E237" s="16" t="s">
        <v>25</v>
      </c>
      <c r="F237" s="37" t="s">
        <v>581</v>
      </c>
      <c r="G237" s="16" t="s">
        <v>579</v>
      </c>
      <c r="H237" s="45" t="s">
        <v>393</v>
      </c>
      <c r="I237" s="46" t="s">
        <v>332</v>
      </c>
      <c r="J237" s="16" t="s">
        <v>83</v>
      </c>
      <c r="K237" s="16">
        <v>3</v>
      </c>
      <c r="L237" s="16">
        <v>2</v>
      </c>
      <c r="M237" s="16">
        <v>3</v>
      </c>
      <c r="N237" s="16">
        <v>5</v>
      </c>
      <c r="O237" s="47" t="s">
        <v>80</v>
      </c>
      <c r="P237" s="62">
        <v>38</v>
      </c>
      <c r="Q237" s="47" t="s">
        <v>87</v>
      </c>
      <c r="R237" s="13">
        <f t="shared" si="14"/>
        <v>114</v>
      </c>
      <c r="S237" s="13">
        <f t="shared" si="15"/>
        <v>6.333333333333333</v>
      </c>
      <c r="T237" s="14">
        <f t="shared" si="16"/>
        <v>6.333333333333333</v>
      </c>
      <c r="U237" s="13">
        <v>0</v>
      </c>
      <c r="V237" s="13">
        <f t="shared" si="17"/>
        <v>6.333333333333333</v>
      </c>
    </row>
    <row r="238" spans="1:22" hidden="1">
      <c r="A238" s="17" t="s">
        <v>18</v>
      </c>
      <c r="B238" s="17" t="s">
        <v>584</v>
      </c>
      <c r="C238" s="17" t="s">
        <v>599</v>
      </c>
      <c r="D238" s="17" t="s">
        <v>585</v>
      </c>
      <c r="E238" s="16" t="s">
        <v>25</v>
      </c>
      <c r="F238" s="37" t="s">
        <v>581</v>
      </c>
      <c r="G238" s="16" t="s">
        <v>579</v>
      </c>
      <c r="H238" s="45" t="s">
        <v>393</v>
      </c>
      <c r="I238" s="46" t="s">
        <v>332</v>
      </c>
      <c r="J238" s="16" t="s">
        <v>83</v>
      </c>
      <c r="K238" s="16">
        <v>3</v>
      </c>
      <c r="L238" s="16">
        <v>2</v>
      </c>
      <c r="M238" s="16">
        <v>3</v>
      </c>
      <c r="N238" s="16">
        <v>5</v>
      </c>
      <c r="O238" s="47" t="s">
        <v>43</v>
      </c>
      <c r="P238" s="62">
        <v>50</v>
      </c>
      <c r="Q238" s="47" t="s">
        <v>87</v>
      </c>
      <c r="R238" s="13">
        <f t="shared" si="14"/>
        <v>150</v>
      </c>
      <c r="S238" s="13">
        <f t="shared" si="15"/>
        <v>8.3333333333333339</v>
      </c>
      <c r="T238" s="14">
        <f t="shared" si="16"/>
        <v>8.3333333333333339</v>
      </c>
      <c r="U238" s="13">
        <v>0</v>
      </c>
      <c r="V238" s="13">
        <f t="shared" si="17"/>
        <v>8.3333333333333339</v>
      </c>
    </row>
    <row r="239" spans="1:22" hidden="1">
      <c r="A239" s="17" t="s">
        <v>18</v>
      </c>
      <c r="B239" s="17" t="s">
        <v>584</v>
      </c>
      <c r="C239" s="17" t="s">
        <v>599</v>
      </c>
      <c r="D239" s="17" t="s">
        <v>585</v>
      </c>
      <c r="E239" s="16" t="s">
        <v>25</v>
      </c>
      <c r="F239" s="37" t="s">
        <v>581</v>
      </c>
      <c r="G239" s="16" t="s">
        <v>579</v>
      </c>
      <c r="H239" s="45" t="s">
        <v>394</v>
      </c>
      <c r="I239" s="46" t="s">
        <v>395</v>
      </c>
      <c r="J239" s="16" t="s">
        <v>83</v>
      </c>
      <c r="K239" s="16">
        <v>3</v>
      </c>
      <c r="L239" s="16">
        <v>2</v>
      </c>
      <c r="M239" s="16">
        <v>3</v>
      </c>
      <c r="N239" s="16">
        <v>5</v>
      </c>
      <c r="O239" s="47" t="s">
        <v>80</v>
      </c>
      <c r="P239" s="62">
        <v>5</v>
      </c>
      <c r="Q239" s="47" t="s">
        <v>87</v>
      </c>
      <c r="R239" s="13">
        <f t="shared" si="14"/>
        <v>15</v>
      </c>
      <c r="S239" s="13">
        <f t="shared" si="15"/>
        <v>0.83333333333333337</v>
      </c>
      <c r="T239" s="14">
        <f t="shared" si="16"/>
        <v>0.83333333333333337</v>
      </c>
      <c r="U239" s="13">
        <v>0</v>
      </c>
      <c r="V239" s="13">
        <f t="shared" si="17"/>
        <v>0.83333333333333337</v>
      </c>
    </row>
    <row r="240" spans="1:22" hidden="1">
      <c r="A240" s="17" t="s">
        <v>18</v>
      </c>
      <c r="B240" s="17" t="s">
        <v>584</v>
      </c>
      <c r="C240" s="17" t="s">
        <v>599</v>
      </c>
      <c r="D240" s="17" t="s">
        <v>585</v>
      </c>
      <c r="E240" s="16" t="s">
        <v>25</v>
      </c>
      <c r="F240" s="37" t="s">
        <v>581</v>
      </c>
      <c r="G240" s="16" t="s">
        <v>579</v>
      </c>
      <c r="H240" s="45" t="s">
        <v>131</v>
      </c>
      <c r="I240" s="46" t="s">
        <v>132</v>
      </c>
      <c r="J240" s="16" t="s">
        <v>83</v>
      </c>
      <c r="K240" s="16">
        <v>3</v>
      </c>
      <c r="L240" s="16">
        <v>2</v>
      </c>
      <c r="M240" s="16">
        <v>3</v>
      </c>
      <c r="N240" s="16">
        <v>5</v>
      </c>
      <c r="O240" s="47" t="s">
        <v>80</v>
      </c>
      <c r="P240" s="62">
        <v>3</v>
      </c>
      <c r="Q240" s="47" t="s">
        <v>87</v>
      </c>
      <c r="R240" s="13">
        <f t="shared" si="14"/>
        <v>9</v>
      </c>
      <c r="S240" s="13">
        <f t="shared" si="15"/>
        <v>0.5</v>
      </c>
      <c r="T240" s="14">
        <f t="shared" si="16"/>
        <v>0.5</v>
      </c>
      <c r="U240" s="13">
        <v>0</v>
      </c>
      <c r="V240" s="13">
        <f t="shared" si="17"/>
        <v>0.5</v>
      </c>
    </row>
    <row r="241" spans="1:22" hidden="1">
      <c r="A241" s="17" t="s">
        <v>18</v>
      </c>
      <c r="B241" s="17" t="s">
        <v>584</v>
      </c>
      <c r="C241" s="17" t="s">
        <v>599</v>
      </c>
      <c r="D241" s="17" t="s">
        <v>587</v>
      </c>
      <c r="E241" s="16" t="s">
        <v>25</v>
      </c>
      <c r="F241" s="37" t="s">
        <v>581</v>
      </c>
      <c r="G241" s="16" t="s">
        <v>579</v>
      </c>
      <c r="H241" s="45" t="s">
        <v>396</v>
      </c>
      <c r="I241" s="46" t="s">
        <v>397</v>
      </c>
      <c r="J241" s="16" t="s">
        <v>83</v>
      </c>
      <c r="K241" s="16">
        <v>3</v>
      </c>
      <c r="L241" s="16">
        <v>2</v>
      </c>
      <c r="M241" s="16">
        <v>3</v>
      </c>
      <c r="N241" s="16">
        <v>5</v>
      </c>
      <c r="O241" s="47" t="s">
        <v>80</v>
      </c>
      <c r="P241" s="62">
        <v>40</v>
      </c>
      <c r="Q241" s="47" t="s">
        <v>87</v>
      </c>
      <c r="R241" s="13">
        <f t="shared" si="14"/>
        <v>120</v>
      </c>
      <c r="S241" s="13">
        <f t="shared" si="15"/>
        <v>6.666666666666667</v>
      </c>
      <c r="T241" s="14">
        <f t="shared" si="16"/>
        <v>6.666666666666667</v>
      </c>
      <c r="U241" s="13">
        <v>0</v>
      </c>
      <c r="V241" s="13">
        <f t="shared" si="17"/>
        <v>6.666666666666667</v>
      </c>
    </row>
    <row r="242" spans="1:22" hidden="1">
      <c r="A242" s="17" t="s">
        <v>18</v>
      </c>
      <c r="B242" s="17" t="s">
        <v>584</v>
      </c>
      <c r="C242" s="17" t="s">
        <v>599</v>
      </c>
      <c r="D242" s="17" t="s">
        <v>587</v>
      </c>
      <c r="E242" s="16" t="s">
        <v>25</v>
      </c>
      <c r="F242" s="37" t="s">
        <v>581</v>
      </c>
      <c r="G242" s="16" t="s">
        <v>579</v>
      </c>
      <c r="H242" s="45" t="s">
        <v>133</v>
      </c>
      <c r="I242" s="46" t="s">
        <v>134</v>
      </c>
      <c r="J242" s="16" t="s">
        <v>83</v>
      </c>
      <c r="K242" s="16">
        <v>3</v>
      </c>
      <c r="L242" s="16">
        <v>2</v>
      </c>
      <c r="M242" s="16">
        <v>3</v>
      </c>
      <c r="N242" s="16">
        <v>5</v>
      </c>
      <c r="O242" s="47" t="s">
        <v>80</v>
      </c>
      <c r="P242" s="62">
        <v>24</v>
      </c>
      <c r="Q242" s="47" t="s">
        <v>87</v>
      </c>
      <c r="R242" s="13">
        <f t="shared" si="14"/>
        <v>72</v>
      </c>
      <c r="S242" s="13">
        <f t="shared" si="15"/>
        <v>4</v>
      </c>
      <c r="T242" s="14">
        <f t="shared" si="16"/>
        <v>4</v>
      </c>
      <c r="U242" s="13">
        <v>0</v>
      </c>
      <c r="V242" s="13">
        <f t="shared" si="17"/>
        <v>4</v>
      </c>
    </row>
    <row r="243" spans="1:22" hidden="1">
      <c r="A243" s="17" t="s">
        <v>18</v>
      </c>
      <c r="B243" s="17" t="s">
        <v>584</v>
      </c>
      <c r="C243" s="17" t="s">
        <v>599</v>
      </c>
      <c r="D243" s="17" t="s">
        <v>587</v>
      </c>
      <c r="E243" s="16" t="s">
        <v>25</v>
      </c>
      <c r="F243" s="37" t="s">
        <v>581</v>
      </c>
      <c r="G243" s="16" t="s">
        <v>579</v>
      </c>
      <c r="H243" s="45" t="s">
        <v>398</v>
      </c>
      <c r="I243" s="46" t="s">
        <v>316</v>
      </c>
      <c r="J243" s="16" t="s">
        <v>83</v>
      </c>
      <c r="K243" s="16">
        <v>3</v>
      </c>
      <c r="L243" s="16">
        <v>2</v>
      </c>
      <c r="M243" s="16">
        <v>3</v>
      </c>
      <c r="N243" s="16">
        <v>5</v>
      </c>
      <c r="O243" s="47" t="s">
        <v>80</v>
      </c>
      <c r="P243" s="62">
        <v>52</v>
      </c>
      <c r="Q243" s="47" t="s">
        <v>87</v>
      </c>
      <c r="R243" s="13">
        <f t="shared" si="14"/>
        <v>156</v>
      </c>
      <c r="S243" s="13">
        <f t="shared" si="15"/>
        <v>8.6666666666666661</v>
      </c>
      <c r="T243" s="14">
        <f t="shared" si="16"/>
        <v>8.6666666666666661</v>
      </c>
      <c r="U243" s="13">
        <v>0</v>
      </c>
      <c r="V243" s="13">
        <f t="shared" si="17"/>
        <v>8.6666666666666661</v>
      </c>
    </row>
    <row r="244" spans="1:22" hidden="1">
      <c r="A244" s="17" t="s">
        <v>18</v>
      </c>
      <c r="B244" s="17" t="s">
        <v>584</v>
      </c>
      <c r="C244" s="17" t="s">
        <v>599</v>
      </c>
      <c r="D244" s="17" t="s">
        <v>587</v>
      </c>
      <c r="E244" s="16" t="s">
        <v>25</v>
      </c>
      <c r="F244" s="37" t="s">
        <v>581</v>
      </c>
      <c r="G244" s="16" t="s">
        <v>579</v>
      </c>
      <c r="H244" s="45" t="s">
        <v>399</v>
      </c>
      <c r="I244" s="46" t="s">
        <v>400</v>
      </c>
      <c r="J244" s="16" t="s">
        <v>83</v>
      </c>
      <c r="K244" s="16">
        <v>3</v>
      </c>
      <c r="L244" s="16">
        <v>2</v>
      </c>
      <c r="M244" s="16">
        <v>3</v>
      </c>
      <c r="N244" s="16">
        <v>5</v>
      </c>
      <c r="O244" s="47" t="s">
        <v>80</v>
      </c>
      <c r="P244" s="62">
        <v>50</v>
      </c>
      <c r="Q244" s="47" t="s">
        <v>87</v>
      </c>
      <c r="R244" s="13">
        <f t="shared" si="14"/>
        <v>150</v>
      </c>
      <c r="S244" s="13">
        <f t="shared" si="15"/>
        <v>8.3333333333333339</v>
      </c>
      <c r="T244" s="14">
        <f t="shared" si="16"/>
        <v>8.3333333333333339</v>
      </c>
      <c r="U244" s="13">
        <v>0</v>
      </c>
      <c r="V244" s="13">
        <f t="shared" si="17"/>
        <v>8.3333333333333339</v>
      </c>
    </row>
    <row r="245" spans="1:22" hidden="1">
      <c r="A245" s="17" t="s">
        <v>18</v>
      </c>
      <c r="B245" s="17" t="s">
        <v>584</v>
      </c>
      <c r="C245" s="17" t="s">
        <v>599</v>
      </c>
      <c r="D245" s="17" t="s">
        <v>587</v>
      </c>
      <c r="E245" s="16" t="s">
        <v>25</v>
      </c>
      <c r="F245" s="37" t="s">
        <v>581</v>
      </c>
      <c r="G245" s="16" t="s">
        <v>579</v>
      </c>
      <c r="H245" s="45" t="s">
        <v>401</v>
      </c>
      <c r="I245" s="46" t="s">
        <v>402</v>
      </c>
      <c r="J245" s="16" t="s">
        <v>83</v>
      </c>
      <c r="K245" s="16">
        <v>3</v>
      </c>
      <c r="L245" s="16">
        <v>2</v>
      </c>
      <c r="M245" s="16">
        <v>3</v>
      </c>
      <c r="N245" s="16">
        <v>5</v>
      </c>
      <c r="O245" s="47" t="s">
        <v>80</v>
      </c>
      <c r="P245" s="62">
        <v>20</v>
      </c>
      <c r="Q245" s="47" t="s">
        <v>87</v>
      </c>
      <c r="R245" s="13">
        <f t="shared" si="14"/>
        <v>60</v>
      </c>
      <c r="S245" s="13">
        <f t="shared" si="15"/>
        <v>3.3333333333333335</v>
      </c>
      <c r="T245" s="14">
        <f t="shared" si="16"/>
        <v>3.3333333333333335</v>
      </c>
      <c r="U245" s="13">
        <v>0</v>
      </c>
      <c r="V245" s="13">
        <f t="shared" si="17"/>
        <v>3.3333333333333335</v>
      </c>
    </row>
    <row r="246" spans="1:22" hidden="1">
      <c r="A246" s="17" t="s">
        <v>18</v>
      </c>
      <c r="B246" s="17" t="s">
        <v>584</v>
      </c>
      <c r="C246" s="17" t="s">
        <v>599</v>
      </c>
      <c r="D246" s="17" t="s">
        <v>588</v>
      </c>
      <c r="E246" s="16" t="s">
        <v>25</v>
      </c>
      <c r="F246" s="37" t="s">
        <v>581</v>
      </c>
      <c r="G246" s="16" t="s">
        <v>579</v>
      </c>
      <c r="H246" s="45" t="s">
        <v>403</v>
      </c>
      <c r="I246" s="46" t="s">
        <v>404</v>
      </c>
      <c r="J246" s="16" t="s">
        <v>83</v>
      </c>
      <c r="K246" s="16">
        <v>3</v>
      </c>
      <c r="L246" s="16">
        <v>2</v>
      </c>
      <c r="M246" s="16">
        <v>3</v>
      </c>
      <c r="N246" s="16">
        <v>5</v>
      </c>
      <c r="O246" s="47" t="s">
        <v>80</v>
      </c>
      <c r="P246" s="62">
        <v>60</v>
      </c>
      <c r="Q246" s="47" t="s">
        <v>87</v>
      </c>
      <c r="R246" s="13">
        <f t="shared" si="14"/>
        <v>180</v>
      </c>
      <c r="S246" s="13">
        <f t="shared" si="15"/>
        <v>10</v>
      </c>
      <c r="T246" s="14">
        <f t="shared" si="16"/>
        <v>10</v>
      </c>
      <c r="U246" s="13">
        <v>0</v>
      </c>
      <c r="V246" s="13">
        <f t="shared" si="17"/>
        <v>10</v>
      </c>
    </row>
    <row r="247" spans="1:22" hidden="1">
      <c r="A247" s="17" t="s">
        <v>18</v>
      </c>
      <c r="B247" s="17" t="s">
        <v>584</v>
      </c>
      <c r="C247" s="17" t="s">
        <v>599</v>
      </c>
      <c r="D247" s="17" t="s">
        <v>588</v>
      </c>
      <c r="E247" s="16" t="s">
        <v>25</v>
      </c>
      <c r="F247" s="37" t="s">
        <v>581</v>
      </c>
      <c r="G247" s="16" t="s">
        <v>579</v>
      </c>
      <c r="H247" s="45" t="s">
        <v>139</v>
      </c>
      <c r="I247" s="46" t="s">
        <v>140</v>
      </c>
      <c r="J247" s="16" t="s">
        <v>83</v>
      </c>
      <c r="K247" s="16">
        <v>3</v>
      </c>
      <c r="L247" s="16">
        <v>2</v>
      </c>
      <c r="M247" s="16">
        <v>3</v>
      </c>
      <c r="N247" s="16">
        <v>5</v>
      </c>
      <c r="O247" s="47" t="s">
        <v>80</v>
      </c>
      <c r="P247" s="62">
        <v>7</v>
      </c>
      <c r="Q247" s="47" t="s">
        <v>87</v>
      </c>
      <c r="R247" s="13">
        <f t="shared" si="14"/>
        <v>21</v>
      </c>
      <c r="S247" s="13">
        <f t="shared" si="15"/>
        <v>1.1666666666666667</v>
      </c>
      <c r="T247" s="14">
        <f t="shared" si="16"/>
        <v>1.1666666666666667</v>
      </c>
      <c r="U247" s="13">
        <v>0</v>
      </c>
      <c r="V247" s="13">
        <f t="shared" si="17"/>
        <v>1.1666666666666667</v>
      </c>
    </row>
    <row r="248" spans="1:22" hidden="1">
      <c r="A248" s="17" t="s">
        <v>18</v>
      </c>
      <c r="B248" s="17" t="s">
        <v>584</v>
      </c>
      <c r="C248" s="17" t="s">
        <v>599</v>
      </c>
      <c r="D248" s="17" t="s">
        <v>588</v>
      </c>
      <c r="E248" s="16" t="s">
        <v>25</v>
      </c>
      <c r="F248" s="37" t="s">
        <v>581</v>
      </c>
      <c r="G248" s="16" t="s">
        <v>579</v>
      </c>
      <c r="H248" s="45" t="s">
        <v>405</v>
      </c>
      <c r="I248" s="46" t="s">
        <v>325</v>
      </c>
      <c r="J248" s="16" t="s">
        <v>83</v>
      </c>
      <c r="K248" s="16">
        <v>3</v>
      </c>
      <c r="L248" s="16">
        <v>2</v>
      </c>
      <c r="M248" s="16">
        <v>3</v>
      </c>
      <c r="N248" s="16">
        <v>5</v>
      </c>
      <c r="O248" s="47" t="s">
        <v>80</v>
      </c>
      <c r="P248" s="62">
        <v>47</v>
      </c>
      <c r="Q248" s="47" t="s">
        <v>87</v>
      </c>
      <c r="R248" s="13">
        <f t="shared" si="14"/>
        <v>141</v>
      </c>
      <c r="S248" s="13">
        <f t="shared" si="15"/>
        <v>7.833333333333333</v>
      </c>
      <c r="T248" s="14">
        <f t="shared" si="16"/>
        <v>7.833333333333333</v>
      </c>
      <c r="U248" s="13">
        <v>0</v>
      </c>
      <c r="V248" s="13">
        <f t="shared" si="17"/>
        <v>7.833333333333333</v>
      </c>
    </row>
    <row r="249" spans="1:22" hidden="1">
      <c r="A249" s="17" t="s">
        <v>18</v>
      </c>
      <c r="B249" s="17" t="s">
        <v>584</v>
      </c>
      <c r="C249" s="17" t="s">
        <v>599</v>
      </c>
      <c r="D249" s="17" t="s">
        <v>588</v>
      </c>
      <c r="E249" s="16" t="s">
        <v>25</v>
      </c>
      <c r="F249" s="37" t="s">
        <v>581</v>
      </c>
      <c r="G249" s="16" t="s">
        <v>579</v>
      </c>
      <c r="H249" s="45" t="s">
        <v>406</v>
      </c>
      <c r="I249" s="46" t="s">
        <v>407</v>
      </c>
      <c r="J249" s="16" t="s">
        <v>83</v>
      </c>
      <c r="K249" s="16">
        <v>3</v>
      </c>
      <c r="L249" s="16">
        <v>2</v>
      </c>
      <c r="M249" s="16">
        <v>3</v>
      </c>
      <c r="N249" s="16">
        <v>5</v>
      </c>
      <c r="O249" s="47" t="s">
        <v>80</v>
      </c>
      <c r="P249" s="62">
        <v>67</v>
      </c>
      <c r="Q249" s="47" t="s">
        <v>87</v>
      </c>
      <c r="R249" s="13">
        <f t="shared" si="14"/>
        <v>201</v>
      </c>
      <c r="S249" s="13">
        <f t="shared" si="15"/>
        <v>11.166666666666666</v>
      </c>
      <c r="T249" s="14">
        <f t="shared" si="16"/>
        <v>11.166666666666666</v>
      </c>
      <c r="U249" s="13">
        <v>0</v>
      </c>
      <c r="V249" s="13">
        <f t="shared" si="17"/>
        <v>11.166666666666666</v>
      </c>
    </row>
    <row r="250" spans="1:22" hidden="1">
      <c r="A250" s="17" t="s">
        <v>18</v>
      </c>
      <c r="B250" s="17" t="s">
        <v>584</v>
      </c>
      <c r="C250" s="17" t="s">
        <v>599</v>
      </c>
      <c r="D250" s="17" t="s">
        <v>588</v>
      </c>
      <c r="E250" s="16" t="s">
        <v>25</v>
      </c>
      <c r="F250" s="37" t="s">
        <v>581</v>
      </c>
      <c r="G250" s="16" t="s">
        <v>579</v>
      </c>
      <c r="H250" s="45" t="s">
        <v>408</v>
      </c>
      <c r="I250" s="46" t="s">
        <v>342</v>
      </c>
      <c r="J250" s="16" t="s">
        <v>83</v>
      </c>
      <c r="K250" s="16">
        <v>3</v>
      </c>
      <c r="L250" s="16">
        <v>2</v>
      </c>
      <c r="M250" s="16">
        <v>3</v>
      </c>
      <c r="N250" s="16">
        <v>5</v>
      </c>
      <c r="O250" s="47" t="s">
        <v>80</v>
      </c>
      <c r="P250" s="62">
        <v>49</v>
      </c>
      <c r="Q250" s="47" t="s">
        <v>87</v>
      </c>
      <c r="R250" s="13">
        <f t="shared" si="14"/>
        <v>147</v>
      </c>
      <c r="S250" s="13">
        <f t="shared" si="15"/>
        <v>8.1666666666666661</v>
      </c>
      <c r="T250" s="14">
        <f t="shared" si="16"/>
        <v>8.1666666666666661</v>
      </c>
      <c r="U250" s="13">
        <v>0</v>
      </c>
      <c r="V250" s="13">
        <f t="shared" si="17"/>
        <v>8.1666666666666661</v>
      </c>
    </row>
    <row r="251" spans="1:22" hidden="1">
      <c r="A251" s="17" t="s">
        <v>18</v>
      </c>
      <c r="B251" s="17" t="s">
        <v>584</v>
      </c>
      <c r="C251" s="17" t="s">
        <v>599</v>
      </c>
      <c r="D251" s="17" t="s">
        <v>585</v>
      </c>
      <c r="E251" s="16" t="s">
        <v>25</v>
      </c>
      <c r="F251" s="37" t="s">
        <v>581</v>
      </c>
      <c r="G251" s="16" t="s">
        <v>579</v>
      </c>
      <c r="H251" s="45" t="s">
        <v>409</v>
      </c>
      <c r="I251" s="46" t="s">
        <v>410</v>
      </c>
      <c r="J251" s="16" t="s">
        <v>83</v>
      </c>
      <c r="K251" s="16">
        <v>3</v>
      </c>
      <c r="L251" s="16">
        <v>2</v>
      </c>
      <c r="M251" s="16">
        <v>3</v>
      </c>
      <c r="N251" s="16">
        <v>5</v>
      </c>
      <c r="O251" s="47" t="s">
        <v>80</v>
      </c>
      <c r="P251" s="62">
        <v>68</v>
      </c>
      <c r="Q251" s="47" t="s">
        <v>87</v>
      </c>
      <c r="R251" s="13">
        <f t="shared" si="14"/>
        <v>204</v>
      </c>
      <c r="S251" s="13">
        <f t="shared" si="15"/>
        <v>11.333333333333334</v>
      </c>
      <c r="T251" s="14">
        <f t="shared" si="16"/>
        <v>11.333333333333334</v>
      </c>
      <c r="U251" s="13">
        <v>0</v>
      </c>
      <c r="V251" s="13">
        <f t="shared" si="17"/>
        <v>11.333333333333334</v>
      </c>
    </row>
    <row r="252" spans="1:22" hidden="1">
      <c r="A252" s="17" t="s">
        <v>18</v>
      </c>
      <c r="B252" s="17" t="s">
        <v>584</v>
      </c>
      <c r="C252" s="17" t="s">
        <v>599</v>
      </c>
      <c r="D252" s="17" t="s">
        <v>585</v>
      </c>
      <c r="E252" s="16" t="s">
        <v>25</v>
      </c>
      <c r="F252" s="37" t="s">
        <v>581</v>
      </c>
      <c r="G252" s="16" t="s">
        <v>579</v>
      </c>
      <c r="H252" s="45" t="s">
        <v>411</v>
      </c>
      <c r="I252" s="46" t="s">
        <v>412</v>
      </c>
      <c r="J252" s="16" t="s">
        <v>83</v>
      </c>
      <c r="K252" s="16">
        <v>3</v>
      </c>
      <c r="L252" s="16">
        <v>2</v>
      </c>
      <c r="M252" s="16">
        <v>3</v>
      </c>
      <c r="N252" s="16">
        <v>5</v>
      </c>
      <c r="O252" s="47" t="s">
        <v>80</v>
      </c>
      <c r="P252" s="62">
        <v>87</v>
      </c>
      <c r="Q252" s="47" t="s">
        <v>87</v>
      </c>
      <c r="R252" s="13">
        <f t="shared" si="14"/>
        <v>261</v>
      </c>
      <c r="S252" s="13">
        <f t="shared" si="15"/>
        <v>14.5</v>
      </c>
      <c r="T252" s="14">
        <f t="shared" si="16"/>
        <v>14.5</v>
      </c>
      <c r="U252" s="13">
        <v>0</v>
      </c>
      <c r="V252" s="13">
        <f t="shared" si="17"/>
        <v>14.5</v>
      </c>
    </row>
    <row r="253" spans="1:22" hidden="1">
      <c r="A253" s="17" t="s">
        <v>18</v>
      </c>
      <c r="B253" s="17" t="s">
        <v>584</v>
      </c>
      <c r="C253" s="17" t="s">
        <v>599</v>
      </c>
      <c r="D253" s="17" t="s">
        <v>585</v>
      </c>
      <c r="E253" s="16" t="s">
        <v>25</v>
      </c>
      <c r="F253" s="37" t="s">
        <v>581</v>
      </c>
      <c r="G253" s="16" t="s">
        <v>579</v>
      </c>
      <c r="H253" s="45" t="s">
        <v>413</v>
      </c>
      <c r="I253" s="46" t="s">
        <v>414</v>
      </c>
      <c r="J253" s="16" t="s">
        <v>83</v>
      </c>
      <c r="K253" s="16">
        <v>3</v>
      </c>
      <c r="L253" s="16">
        <v>2</v>
      </c>
      <c r="M253" s="16">
        <v>3</v>
      </c>
      <c r="N253" s="16">
        <v>5</v>
      </c>
      <c r="O253" s="47" t="s">
        <v>80</v>
      </c>
      <c r="P253" s="62">
        <v>85</v>
      </c>
      <c r="Q253" s="47" t="s">
        <v>87</v>
      </c>
      <c r="R253" s="13">
        <f t="shared" si="14"/>
        <v>255</v>
      </c>
      <c r="S253" s="13">
        <f t="shared" si="15"/>
        <v>14.166666666666666</v>
      </c>
      <c r="T253" s="14">
        <f t="shared" si="16"/>
        <v>14.166666666666666</v>
      </c>
      <c r="U253" s="13">
        <v>0</v>
      </c>
      <c r="V253" s="13">
        <f t="shared" si="17"/>
        <v>14.166666666666666</v>
      </c>
    </row>
    <row r="254" spans="1:22" hidden="1">
      <c r="A254" s="17" t="s">
        <v>18</v>
      </c>
      <c r="B254" s="17" t="s">
        <v>584</v>
      </c>
      <c r="C254" s="17" t="s">
        <v>599</v>
      </c>
      <c r="D254" s="17" t="s">
        <v>585</v>
      </c>
      <c r="E254" s="16" t="s">
        <v>25</v>
      </c>
      <c r="F254" s="37" t="s">
        <v>581</v>
      </c>
      <c r="G254" s="16" t="s">
        <v>579</v>
      </c>
      <c r="H254" s="45" t="s">
        <v>145</v>
      </c>
      <c r="I254" s="46" t="s">
        <v>146</v>
      </c>
      <c r="J254" s="16" t="s">
        <v>83</v>
      </c>
      <c r="K254" s="16">
        <v>3</v>
      </c>
      <c r="L254" s="16">
        <v>2</v>
      </c>
      <c r="M254" s="16">
        <v>3</v>
      </c>
      <c r="N254" s="16">
        <v>5</v>
      </c>
      <c r="O254" s="47" t="s">
        <v>80</v>
      </c>
      <c r="P254" s="62">
        <v>61</v>
      </c>
      <c r="Q254" s="47" t="s">
        <v>87</v>
      </c>
      <c r="R254" s="13">
        <f t="shared" si="14"/>
        <v>183</v>
      </c>
      <c r="S254" s="13">
        <f t="shared" si="15"/>
        <v>10.166666666666666</v>
      </c>
      <c r="T254" s="14">
        <f t="shared" si="16"/>
        <v>10.166666666666666</v>
      </c>
      <c r="U254" s="13">
        <v>0</v>
      </c>
      <c r="V254" s="13">
        <f t="shared" si="17"/>
        <v>10.166666666666666</v>
      </c>
    </row>
    <row r="255" spans="1:22" hidden="1">
      <c r="A255" s="17" t="s">
        <v>18</v>
      </c>
      <c r="B255" s="17" t="s">
        <v>589</v>
      </c>
      <c r="C255" s="17" t="s">
        <v>590</v>
      </c>
      <c r="D255" s="17" t="s">
        <v>591</v>
      </c>
      <c r="E255" s="16" t="s">
        <v>25</v>
      </c>
      <c r="F255" s="37" t="s">
        <v>581</v>
      </c>
      <c r="G255" s="16" t="s">
        <v>579</v>
      </c>
      <c r="H255" s="45" t="s">
        <v>155</v>
      </c>
      <c r="I255" s="46" t="s">
        <v>156</v>
      </c>
      <c r="J255" s="16" t="s">
        <v>23</v>
      </c>
      <c r="K255" s="16">
        <v>3</v>
      </c>
      <c r="L255" s="16">
        <v>3</v>
      </c>
      <c r="M255" s="16">
        <v>0</v>
      </c>
      <c r="N255" s="16">
        <v>6</v>
      </c>
      <c r="O255" s="47" t="s">
        <v>80</v>
      </c>
      <c r="P255" s="62">
        <v>50</v>
      </c>
      <c r="Q255" s="47" t="s">
        <v>87</v>
      </c>
      <c r="R255" s="13">
        <f t="shared" si="14"/>
        <v>150</v>
      </c>
      <c r="S255" s="13">
        <f t="shared" si="15"/>
        <v>8.3333333333333339</v>
      </c>
      <c r="T255" s="14">
        <f t="shared" si="16"/>
        <v>8.3333333333333339</v>
      </c>
      <c r="U255" s="13">
        <v>0</v>
      </c>
      <c r="V255" s="13">
        <f t="shared" si="17"/>
        <v>8.3333333333333339</v>
      </c>
    </row>
    <row r="256" spans="1:22" hidden="1">
      <c r="A256" s="17" t="s">
        <v>18</v>
      </c>
      <c r="B256" s="17" t="s">
        <v>589</v>
      </c>
      <c r="C256" s="17" t="s">
        <v>590</v>
      </c>
      <c r="D256" s="17" t="s">
        <v>591</v>
      </c>
      <c r="E256" s="16" t="s">
        <v>25</v>
      </c>
      <c r="F256" s="37" t="s">
        <v>581</v>
      </c>
      <c r="G256" s="16" t="s">
        <v>579</v>
      </c>
      <c r="H256" s="45" t="s">
        <v>415</v>
      </c>
      <c r="I256" s="46" t="s">
        <v>416</v>
      </c>
      <c r="J256" s="16" t="s">
        <v>23</v>
      </c>
      <c r="K256" s="16">
        <v>3</v>
      </c>
      <c r="L256" s="16">
        <v>3</v>
      </c>
      <c r="M256" s="16">
        <v>0</v>
      </c>
      <c r="N256" s="16">
        <v>6</v>
      </c>
      <c r="O256" s="47" t="s">
        <v>80</v>
      </c>
      <c r="P256" s="62">
        <v>45</v>
      </c>
      <c r="Q256" s="47" t="s">
        <v>87</v>
      </c>
      <c r="R256" s="13">
        <f t="shared" si="14"/>
        <v>135</v>
      </c>
      <c r="S256" s="13">
        <f t="shared" si="15"/>
        <v>7.5</v>
      </c>
      <c r="T256" s="14">
        <f t="shared" si="16"/>
        <v>7.5</v>
      </c>
      <c r="U256" s="13">
        <v>0</v>
      </c>
      <c r="V256" s="13">
        <f t="shared" si="17"/>
        <v>7.5</v>
      </c>
    </row>
    <row r="257" spans="1:22" hidden="1">
      <c r="A257" s="17" t="s">
        <v>18</v>
      </c>
      <c r="B257" s="17" t="s">
        <v>589</v>
      </c>
      <c r="C257" s="17" t="s">
        <v>590</v>
      </c>
      <c r="D257" s="17" t="s">
        <v>591</v>
      </c>
      <c r="E257" s="16" t="s">
        <v>25</v>
      </c>
      <c r="F257" s="37" t="s">
        <v>581</v>
      </c>
      <c r="G257" s="16" t="s">
        <v>579</v>
      </c>
      <c r="H257" s="45" t="s">
        <v>418</v>
      </c>
      <c r="I257" s="46" t="s">
        <v>419</v>
      </c>
      <c r="J257" s="16" t="s">
        <v>164</v>
      </c>
      <c r="K257" s="16">
        <v>3</v>
      </c>
      <c r="L257" s="16">
        <v>2</v>
      </c>
      <c r="M257" s="16">
        <v>2</v>
      </c>
      <c r="N257" s="16">
        <v>5</v>
      </c>
      <c r="O257" s="47" t="s">
        <v>80</v>
      </c>
      <c r="P257" s="62">
        <v>39</v>
      </c>
      <c r="Q257" s="47" t="s">
        <v>87</v>
      </c>
      <c r="R257" s="13">
        <f t="shared" si="14"/>
        <v>117</v>
      </c>
      <c r="S257" s="13">
        <f t="shared" si="15"/>
        <v>6.5</v>
      </c>
      <c r="T257" s="14">
        <f t="shared" si="16"/>
        <v>6.5</v>
      </c>
      <c r="U257" s="13">
        <v>0</v>
      </c>
      <c r="V257" s="13">
        <f t="shared" si="17"/>
        <v>6.5</v>
      </c>
    </row>
    <row r="258" spans="1:22" hidden="1">
      <c r="A258" s="17" t="s">
        <v>18</v>
      </c>
      <c r="B258" s="17" t="s">
        <v>589</v>
      </c>
      <c r="C258" s="17" t="s">
        <v>590</v>
      </c>
      <c r="D258" s="17" t="s">
        <v>591</v>
      </c>
      <c r="E258" s="16" t="s">
        <v>25</v>
      </c>
      <c r="F258" s="37" t="s">
        <v>581</v>
      </c>
      <c r="G258" s="16" t="s">
        <v>579</v>
      </c>
      <c r="H258" s="45" t="s">
        <v>418</v>
      </c>
      <c r="I258" s="46" t="s">
        <v>419</v>
      </c>
      <c r="J258" s="16" t="s">
        <v>164</v>
      </c>
      <c r="K258" s="16">
        <v>3</v>
      </c>
      <c r="L258" s="16">
        <v>2</v>
      </c>
      <c r="M258" s="16">
        <v>2</v>
      </c>
      <c r="N258" s="16">
        <v>5</v>
      </c>
      <c r="O258" s="47" t="s">
        <v>43</v>
      </c>
      <c r="P258" s="62">
        <v>45</v>
      </c>
      <c r="Q258" s="47" t="s">
        <v>87</v>
      </c>
      <c r="R258" s="13">
        <f t="shared" ref="R258:R321" si="18">P258*K258</f>
        <v>135</v>
      </c>
      <c r="S258" s="13">
        <f t="shared" ref="S258:S321" si="19">R258/18</f>
        <v>7.5</v>
      </c>
      <c r="T258" s="14">
        <f t="shared" si="16"/>
        <v>7.5</v>
      </c>
      <c r="U258" s="13">
        <v>0</v>
      </c>
      <c r="V258" s="13">
        <f t="shared" si="17"/>
        <v>7.5</v>
      </c>
    </row>
    <row r="259" spans="1:22" hidden="1">
      <c r="A259" s="17" t="s">
        <v>18</v>
      </c>
      <c r="B259" s="17" t="s">
        <v>589</v>
      </c>
      <c r="C259" s="17" t="s">
        <v>590</v>
      </c>
      <c r="D259" s="17" t="s">
        <v>591</v>
      </c>
      <c r="E259" s="16" t="s">
        <v>25</v>
      </c>
      <c r="F259" s="37" t="s">
        <v>581</v>
      </c>
      <c r="G259" s="16" t="s">
        <v>579</v>
      </c>
      <c r="H259" s="45" t="s">
        <v>162</v>
      </c>
      <c r="I259" s="46" t="s">
        <v>163</v>
      </c>
      <c r="J259" s="16" t="s">
        <v>164</v>
      </c>
      <c r="K259" s="16">
        <v>3</v>
      </c>
      <c r="L259" s="16">
        <v>2</v>
      </c>
      <c r="M259" s="16">
        <v>2</v>
      </c>
      <c r="N259" s="16">
        <v>5</v>
      </c>
      <c r="O259" s="47" t="s">
        <v>80</v>
      </c>
      <c r="P259" s="62">
        <v>38</v>
      </c>
      <c r="Q259" s="47" t="s">
        <v>87</v>
      </c>
      <c r="R259" s="13">
        <f t="shared" si="18"/>
        <v>114</v>
      </c>
      <c r="S259" s="13">
        <f t="shared" si="19"/>
        <v>6.333333333333333</v>
      </c>
      <c r="T259" s="14">
        <f t="shared" ref="T259:T322" si="20">S259</f>
        <v>6.333333333333333</v>
      </c>
      <c r="U259" s="13">
        <v>0</v>
      </c>
      <c r="V259" s="13">
        <f t="shared" ref="V259:V322" si="21">T259+U259</f>
        <v>6.333333333333333</v>
      </c>
    </row>
    <row r="260" spans="1:22" hidden="1">
      <c r="A260" s="17" t="s">
        <v>18</v>
      </c>
      <c r="B260" s="17" t="s">
        <v>589</v>
      </c>
      <c r="C260" s="17" t="s">
        <v>590</v>
      </c>
      <c r="D260" s="17" t="s">
        <v>591</v>
      </c>
      <c r="E260" s="16" t="s">
        <v>25</v>
      </c>
      <c r="F260" s="37" t="s">
        <v>581</v>
      </c>
      <c r="G260" s="16" t="s">
        <v>579</v>
      </c>
      <c r="H260" s="45" t="s">
        <v>420</v>
      </c>
      <c r="I260" s="46" t="s">
        <v>421</v>
      </c>
      <c r="J260" s="16" t="s">
        <v>164</v>
      </c>
      <c r="K260" s="16">
        <v>3</v>
      </c>
      <c r="L260" s="16">
        <v>2</v>
      </c>
      <c r="M260" s="16">
        <v>2</v>
      </c>
      <c r="N260" s="16">
        <v>5</v>
      </c>
      <c r="O260" s="47" t="s">
        <v>80</v>
      </c>
      <c r="P260" s="62">
        <v>49</v>
      </c>
      <c r="Q260" s="47" t="s">
        <v>87</v>
      </c>
      <c r="R260" s="13">
        <f t="shared" si="18"/>
        <v>147</v>
      </c>
      <c r="S260" s="13">
        <f t="shared" si="19"/>
        <v>8.1666666666666661</v>
      </c>
      <c r="T260" s="14">
        <f t="shared" si="20"/>
        <v>8.1666666666666661</v>
      </c>
      <c r="U260" s="13">
        <v>0</v>
      </c>
      <c r="V260" s="13">
        <f t="shared" si="21"/>
        <v>8.1666666666666661</v>
      </c>
    </row>
    <row r="261" spans="1:22" hidden="1">
      <c r="A261" s="17" t="s">
        <v>18</v>
      </c>
      <c r="B261" s="17" t="s">
        <v>589</v>
      </c>
      <c r="C261" s="17" t="s">
        <v>590</v>
      </c>
      <c r="D261" s="17" t="s">
        <v>591</v>
      </c>
      <c r="E261" s="16" t="s">
        <v>25</v>
      </c>
      <c r="F261" s="37" t="s">
        <v>581</v>
      </c>
      <c r="G261" s="16" t="s">
        <v>579</v>
      </c>
      <c r="H261" s="45" t="s">
        <v>422</v>
      </c>
      <c r="I261" s="46" t="s">
        <v>423</v>
      </c>
      <c r="J261" s="16" t="s">
        <v>164</v>
      </c>
      <c r="K261" s="16">
        <v>3</v>
      </c>
      <c r="L261" s="16">
        <v>2</v>
      </c>
      <c r="M261" s="16">
        <v>2</v>
      </c>
      <c r="N261" s="16">
        <v>5</v>
      </c>
      <c r="O261" s="47" t="s">
        <v>80</v>
      </c>
      <c r="P261" s="62">
        <v>38</v>
      </c>
      <c r="Q261" s="47" t="s">
        <v>87</v>
      </c>
      <c r="R261" s="13">
        <f t="shared" si="18"/>
        <v>114</v>
      </c>
      <c r="S261" s="13">
        <f t="shared" si="19"/>
        <v>6.333333333333333</v>
      </c>
      <c r="T261" s="14">
        <f t="shared" si="20"/>
        <v>6.333333333333333</v>
      </c>
      <c r="U261" s="13">
        <v>0</v>
      </c>
      <c r="V261" s="13">
        <f t="shared" si="21"/>
        <v>6.333333333333333</v>
      </c>
    </row>
    <row r="262" spans="1:22" hidden="1">
      <c r="A262" s="17" t="s">
        <v>18</v>
      </c>
      <c r="B262" s="17" t="s">
        <v>589</v>
      </c>
      <c r="C262" s="17" t="s">
        <v>590</v>
      </c>
      <c r="D262" s="17" t="s">
        <v>591</v>
      </c>
      <c r="E262" s="16" t="s">
        <v>25</v>
      </c>
      <c r="F262" s="37" t="s">
        <v>581</v>
      </c>
      <c r="G262" s="16" t="s">
        <v>579</v>
      </c>
      <c r="H262" s="45" t="s">
        <v>422</v>
      </c>
      <c r="I262" s="46" t="s">
        <v>423</v>
      </c>
      <c r="J262" s="16" t="s">
        <v>164</v>
      </c>
      <c r="K262" s="16">
        <v>3</v>
      </c>
      <c r="L262" s="16">
        <v>2</v>
      </c>
      <c r="M262" s="16">
        <v>2</v>
      </c>
      <c r="N262" s="16">
        <v>5</v>
      </c>
      <c r="O262" s="47" t="s">
        <v>43</v>
      </c>
      <c r="P262" s="62">
        <v>44</v>
      </c>
      <c r="Q262" s="47" t="s">
        <v>87</v>
      </c>
      <c r="R262" s="13">
        <f t="shared" si="18"/>
        <v>132</v>
      </c>
      <c r="S262" s="13">
        <f t="shared" si="19"/>
        <v>7.333333333333333</v>
      </c>
      <c r="T262" s="14">
        <f t="shared" si="20"/>
        <v>7.333333333333333</v>
      </c>
      <c r="U262" s="13">
        <v>0</v>
      </c>
      <c r="V262" s="13">
        <f t="shared" si="21"/>
        <v>7.333333333333333</v>
      </c>
    </row>
    <row r="263" spans="1:22" hidden="1">
      <c r="A263" s="17" t="s">
        <v>18</v>
      </c>
      <c r="B263" s="17" t="s">
        <v>589</v>
      </c>
      <c r="C263" s="17" t="s">
        <v>590</v>
      </c>
      <c r="D263" s="17" t="s">
        <v>591</v>
      </c>
      <c r="E263" s="16" t="s">
        <v>25</v>
      </c>
      <c r="F263" s="37" t="s">
        <v>581</v>
      </c>
      <c r="G263" s="16" t="s">
        <v>579</v>
      </c>
      <c r="H263" s="45" t="s">
        <v>424</v>
      </c>
      <c r="I263" s="46" t="s">
        <v>425</v>
      </c>
      <c r="J263" s="16" t="s">
        <v>23</v>
      </c>
      <c r="K263" s="16">
        <v>3</v>
      </c>
      <c r="L263" s="16">
        <v>3</v>
      </c>
      <c r="M263" s="16">
        <v>0</v>
      </c>
      <c r="N263" s="16">
        <v>6</v>
      </c>
      <c r="O263" s="47" t="s">
        <v>80</v>
      </c>
      <c r="P263" s="62">
        <v>50</v>
      </c>
      <c r="Q263" s="47" t="s">
        <v>87</v>
      </c>
      <c r="R263" s="13">
        <f t="shared" si="18"/>
        <v>150</v>
      </c>
      <c r="S263" s="13">
        <f t="shared" si="19"/>
        <v>8.3333333333333339</v>
      </c>
      <c r="T263" s="14">
        <f t="shared" si="20"/>
        <v>8.3333333333333339</v>
      </c>
      <c r="U263" s="13">
        <v>0</v>
      </c>
      <c r="V263" s="13">
        <f t="shared" si="21"/>
        <v>8.3333333333333339</v>
      </c>
    </row>
    <row r="264" spans="1:22" hidden="1">
      <c r="A264" s="17" t="s">
        <v>18</v>
      </c>
      <c r="B264" s="17" t="s">
        <v>589</v>
      </c>
      <c r="C264" s="17" t="s">
        <v>590</v>
      </c>
      <c r="D264" s="17" t="s">
        <v>591</v>
      </c>
      <c r="E264" s="16" t="s">
        <v>25</v>
      </c>
      <c r="F264" s="37" t="s">
        <v>581</v>
      </c>
      <c r="G264" s="16" t="s">
        <v>579</v>
      </c>
      <c r="H264" s="45" t="s">
        <v>426</v>
      </c>
      <c r="I264" s="46" t="s">
        <v>427</v>
      </c>
      <c r="J264" s="16" t="s">
        <v>164</v>
      </c>
      <c r="K264" s="16">
        <v>3</v>
      </c>
      <c r="L264" s="16">
        <v>2</v>
      </c>
      <c r="M264" s="16">
        <v>2</v>
      </c>
      <c r="N264" s="16">
        <v>5</v>
      </c>
      <c r="O264" s="47" t="s">
        <v>80</v>
      </c>
      <c r="P264" s="62">
        <v>49</v>
      </c>
      <c r="Q264" s="47" t="s">
        <v>87</v>
      </c>
      <c r="R264" s="13">
        <f t="shared" si="18"/>
        <v>147</v>
      </c>
      <c r="S264" s="13">
        <f t="shared" si="19"/>
        <v>8.1666666666666661</v>
      </c>
      <c r="T264" s="14">
        <f t="shared" si="20"/>
        <v>8.1666666666666661</v>
      </c>
      <c r="U264" s="13">
        <v>0</v>
      </c>
      <c r="V264" s="13">
        <f t="shared" si="21"/>
        <v>8.1666666666666661</v>
      </c>
    </row>
    <row r="265" spans="1:22" hidden="1">
      <c r="A265" s="17" t="s">
        <v>18</v>
      </c>
      <c r="B265" s="17" t="s">
        <v>589</v>
      </c>
      <c r="C265" s="17" t="s">
        <v>590</v>
      </c>
      <c r="D265" s="17" t="s">
        <v>591</v>
      </c>
      <c r="E265" s="16" t="s">
        <v>25</v>
      </c>
      <c r="F265" s="37" t="s">
        <v>581</v>
      </c>
      <c r="G265" s="16" t="s">
        <v>579</v>
      </c>
      <c r="H265" s="45" t="s">
        <v>171</v>
      </c>
      <c r="I265" s="46" t="s">
        <v>172</v>
      </c>
      <c r="J265" s="16" t="s">
        <v>23</v>
      </c>
      <c r="K265" s="16">
        <v>3</v>
      </c>
      <c r="L265" s="16">
        <v>3</v>
      </c>
      <c r="M265" s="16">
        <v>0</v>
      </c>
      <c r="N265" s="16">
        <v>6</v>
      </c>
      <c r="O265" s="47" t="s">
        <v>80</v>
      </c>
      <c r="P265" s="62">
        <v>59</v>
      </c>
      <c r="Q265" s="47" t="s">
        <v>87</v>
      </c>
      <c r="R265" s="13">
        <f t="shared" si="18"/>
        <v>177</v>
      </c>
      <c r="S265" s="13">
        <f t="shared" si="19"/>
        <v>9.8333333333333339</v>
      </c>
      <c r="T265" s="14">
        <f t="shared" si="20"/>
        <v>9.8333333333333339</v>
      </c>
      <c r="U265" s="13">
        <v>0</v>
      </c>
      <c r="V265" s="13">
        <f t="shared" si="21"/>
        <v>9.8333333333333339</v>
      </c>
    </row>
    <row r="266" spans="1:22" hidden="1">
      <c r="A266" s="17" t="s">
        <v>18</v>
      </c>
      <c r="B266" s="17" t="s">
        <v>589</v>
      </c>
      <c r="C266" s="17" t="s">
        <v>590</v>
      </c>
      <c r="D266" s="17" t="s">
        <v>591</v>
      </c>
      <c r="E266" s="16" t="s">
        <v>25</v>
      </c>
      <c r="F266" s="37" t="s">
        <v>581</v>
      </c>
      <c r="G266" s="16" t="s">
        <v>579</v>
      </c>
      <c r="H266" s="45" t="s">
        <v>428</v>
      </c>
      <c r="I266" s="46" t="s">
        <v>429</v>
      </c>
      <c r="J266" s="16" t="s">
        <v>164</v>
      </c>
      <c r="K266" s="16">
        <v>3</v>
      </c>
      <c r="L266" s="16">
        <v>2</v>
      </c>
      <c r="M266" s="16">
        <v>2</v>
      </c>
      <c r="N266" s="16">
        <v>5</v>
      </c>
      <c r="O266" s="47" t="s">
        <v>80</v>
      </c>
      <c r="P266" s="62">
        <v>54</v>
      </c>
      <c r="Q266" s="47" t="s">
        <v>87</v>
      </c>
      <c r="R266" s="13">
        <f t="shared" si="18"/>
        <v>162</v>
      </c>
      <c r="S266" s="13">
        <f t="shared" si="19"/>
        <v>9</v>
      </c>
      <c r="T266" s="14">
        <f t="shared" si="20"/>
        <v>9</v>
      </c>
      <c r="U266" s="13">
        <v>0</v>
      </c>
      <c r="V266" s="13">
        <f t="shared" si="21"/>
        <v>9</v>
      </c>
    </row>
    <row r="267" spans="1:22" hidden="1">
      <c r="A267" s="17" t="s">
        <v>18</v>
      </c>
      <c r="B267" s="17" t="s">
        <v>589</v>
      </c>
      <c r="C267" s="17" t="s">
        <v>590</v>
      </c>
      <c r="D267" s="17" t="s">
        <v>591</v>
      </c>
      <c r="E267" s="16" t="s">
        <v>25</v>
      </c>
      <c r="F267" s="37" t="s">
        <v>581</v>
      </c>
      <c r="G267" s="16" t="s">
        <v>579</v>
      </c>
      <c r="H267" s="45" t="s">
        <v>430</v>
      </c>
      <c r="I267" s="46" t="s">
        <v>345</v>
      </c>
      <c r="J267" s="16" t="s">
        <v>221</v>
      </c>
      <c r="K267" s="16">
        <v>3</v>
      </c>
      <c r="L267" s="16">
        <v>0</v>
      </c>
      <c r="M267" s="16">
        <v>9</v>
      </c>
      <c r="N267" s="16">
        <v>0</v>
      </c>
      <c r="O267" s="47" t="s">
        <v>80</v>
      </c>
      <c r="P267" s="62">
        <v>49</v>
      </c>
      <c r="Q267" s="47" t="s">
        <v>87</v>
      </c>
      <c r="R267" s="13">
        <f t="shared" si="18"/>
        <v>147</v>
      </c>
      <c r="S267" s="13">
        <f t="shared" si="19"/>
        <v>8.1666666666666661</v>
      </c>
      <c r="T267" s="14">
        <f t="shared" si="20"/>
        <v>8.1666666666666661</v>
      </c>
      <c r="U267" s="13">
        <v>0</v>
      </c>
      <c r="V267" s="13">
        <f t="shared" si="21"/>
        <v>8.1666666666666661</v>
      </c>
    </row>
    <row r="268" spans="1:22" hidden="1">
      <c r="A268" s="17" t="s">
        <v>18</v>
      </c>
      <c r="B268" s="17" t="s">
        <v>582</v>
      </c>
      <c r="C268" s="17" t="s">
        <v>600</v>
      </c>
      <c r="D268" s="17" t="s">
        <v>594</v>
      </c>
      <c r="E268" s="16" t="s">
        <v>25</v>
      </c>
      <c r="F268" s="37" t="s">
        <v>581</v>
      </c>
      <c r="G268" s="16" t="s">
        <v>579</v>
      </c>
      <c r="H268" s="45" t="s">
        <v>431</v>
      </c>
      <c r="I268" s="46" t="s">
        <v>432</v>
      </c>
      <c r="J268" s="16" t="s">
        <v>83</v>
      </c>
      <c r="K268" s="16">
        <v>3</v>
      </c>
      <c r="L268" s="16">
        <v>2</v>
      </c>
      <c r="M268" s="16">
        <v>3</v>
      </c>
      <c r="N268" s="16">
        <v>5</v>
      </c>
      <c r="O268" s="47" t="s">
        <v>80</v>
      </c>
      <c r="P268" s="62">
        <v>174</v>
      </c>
      <c r="Q268" s="47" t="s">
        <v>87</v>
      </c>
      <c r="R268" s="13">
        <f t="shared" si="18"/>
        <v>522</v>
      </c>
      <c r="S268" s="13">
        <f t="shared" si="19"/>
        <v>29</v>
      </c>
      <c r="T268" s="14">
        <f t="shared" si="20"/>
        <v>29</v>
      </c>
      <c r="U268" s="13">
        <v>0</v>
      </c>
      <c r="V268" s="13">
        <f t="shared" si="21"/>
        <v>29</v>
      </c>
    </row>
    <row r="269" spans="1:22" hidden="1">
      <c r="A269" s="17" t="s">
        <v>18</v>
      </c>
      <c r="B269" s="17" t="s">
        <v>582</v>
      </c>
      <c r="C269" s="17" t="s">
        <v>600</v>
      </c>
      <c r="D269" s="17" t="s">
        <v>594</v>
      </c>
      <c r="E269" s="16" t="s">
        <v>25</v>
      </c>
      <c r="F269" s="37" t="s">
        <v>581</v>
      </c>
      <c r="G269" s="16" t="s">
        <v>579</v>
      </c>
      <c r="H269" s="45" t="s">
        <v>431</v>
      </c>
      <c r="I269" s="46" t="s">
        <v>432</v>
      </c>
      <c r="J269" s="16" t="s">
        <v>83</v>
      </c>
      <c r="K269" s="16">
        <v>3</v>
      </c>
      <c r="L269" s="16">
        <v>2</v>
      </c>
      <c r="M269" s="16">
        <v>3</v>
      </c>
      <c r="N269" s="16">
        <v>5</v>
      </c>
      <c r="O269" s="47" t="s">
        <v>43</v>
      </c>
      <c r="P269" s="62">
        <v>126</v>
      </c>
      <c r="Q269" s="47" t="s">
        <v>87</v>
      </c>
      <c r="R269" s="13">
        <f t="shared" si="18"/>
        <v>378</v>
      </c>
      <c r="S269" s="13">
        <f t="shared" si="19"/>
        <v>21</v>
      </c>
      <c r="T269" s="14">
        <f t="shared" si="20"/>
        <v>21</v>
      </c>
      <c r="U269" s="13">
        <v>0</v>
      </c>
      <c r="V269" s="13">
        <f t="shared" si="21"/>
        <v>21</v>
      </c>
    </row>
    <row r="270" spans="1:22" hidden="1">
      <c r="A270" s="17" t="s">
        <v>18</v>
      </c>
      <c r="B270" s="17" t="s">
        <v>582</v>
      </c>
      <c r="C270" s="17" t="s">
        <v>600</v>
      </c>
      <c r="D270" s="17" t="s">
        <v>583</v>
      </c>
      <c r="E270" s="16" t="s">
        <v>25</v>
      </c>
      <c r="F270" s="37" t="s">
        <v>581</v>
      </c>
      <c r="G270" s="16" t="s">
        <v>579</v>
      </c>
      <c r="H270" s="45" t="s">
        <v>173</v>
      </c>
      <c r="I270" s="46" t="s">
        <v>174</v>
      </c>
      <c r="J270" s="16" t="s">
        <v>102</v>
      </c>
      <c r="K270" s="16">
        <v>1</v>
      </c>
      <c r="L270" s="16">
        <v>0</v>
      </c>
      <c r="M270" s="16">
        <v>3</v>
      </c>
      <c r="N270" s="16">
        <v>1</v>
      </c>
      <c r="O270" s="47" t="s">
        <v>80</v>
      </c>
      <c r="P270" s="62">
        <v>71</v>
      </c>
      <c r="Q270" s="47" t="s">
        <v>87</v>
      </c>
      <c r="R270" s="13">
        <f t="shared" si="18"/>
        <v>71</v>
      </c>
      <c r="S270" s="13">
        <f t="shared" si="19"/>
        <v>3.9444444444444446</v>
      </c>
      <c r="T270" s="14">
        <f t="shared" si="20"/>
        <v>3.9444444444444446</v>
      </c>
      <c r="U270" s="13">
        <v>0</v>
      </c>
      <c r="V270" s="13">
        <f t="shared" si="21"/>
        <v>3.9444444444444446</v>
      </c>
    </row>
    <row r="271" spans="1:22" hidden="1">
      <c r="A271" s="17" t="s">
        <v>18</v>
      </c>
      <c r="B271" s="17" t="s">
        <v>582</v>
      </c>
      <c r="C271" s="17" t="s">
        <v>600</v>
      </c>
      <c r="D271" s="17" t="s">
        <v>583</v>
      </c>
      <c r="E271" s="16" t="s">
        <v>25</v>
      </c>
      <c r="F271" s="37" t="s">
        <v>581</v>
      </c>
      <c r="G271" s="16" t="s">
        <v>579</v>
      </c>
      <c r="H271" s="45" t="s">
        <v>433</v>
      </c>
      <c r="I271" s="46" t="s">
        <v>434</v>
      </c>
      <c r="J271" s="16" t="s">
        <v>83</v>
      </c>
      <c r="K271" s="16">
        <v>3</v>
      </c>
      <c r="L271" s="16">
        <v>2</v>
      </c>
      <c r="M271" s="16">
        <v>3</v>
      </c>
      <c r="N271" s="16">
        <v>5</v>
      </c>
      <c r="O271" s="47" t="s">
        <v>80</v>
      </c>
      <c r="P271" s="62">
        <v>73</v>
      </c>
      <c r="Q271" s="47" t="s">
        <v>87</v>
      </c>
      <c r="R271" s="13">
        <f t="shared" si="18"/>
        <v>219</v>
      </c>
      <c r="S271" s="13">
        <f t="shared" si="19"/>
        <v>12.166666666666666</v>
      </c>
      <c r="T271" s="14">
        <f t="shared" si="20"/>
        <v>12.166666666666666</v>
      </c>
      <c r="U271" s="13">
        <v>0</v>
      </c>
      <c r="V271" s="13">
        <f t="shared" si="21"/>
        <v>12.166666666666666</v>
      </c>
    </row>
    <row r="272" spans="1:22" hidden="1">
      <c r="A272" s="17" t="s">
        <v>18</v>
      </c>
      <c r="B272" s="17" t="s">
        <v>582</v>
      </c>
      <c r="C272" s="17" t="s">
        <v>600</v>
      </c>
      <c r="D272" s="17" t="s">
        <v>583</v>
      </c>
      <c r="E272" s="16" t="s">
        <v>25</v>
      </c>
      <c r="F272" s="37" t="s">
        <v>581</v>
      </c>
      <c r="G272" s="16" t="s">
        <v>579</v>
      </c>
      <c r="H272" s="45" t="s">
        <v>433</v>
      </c>
      <c r="I272" s="46" t="s">
        <v>434</v>
      </c>
      <c r="J272" s="16" t="s">
        <v>83</v>
      </c>
      <c r="K272" s="16">
        <v>3</v>
      </c>
      <c r="L272" s="16">
        <v>2</v>
      </c>
      <c r="M272" s="16">
        <v>3</v>
      </c>
      <c r="N272" s="16">
        <v>5</v>
      </c>
      <c r="O272" s="47" t="s">
        <v>43</v>
      </c>
      <c r="P272" s="62">
        <v>48</v>
      </c>
      <c r="Q272" s="47" t="s">
        <v>87</v>
      </c>
      <c r="R272" s="13">
        <f t="shared" si="18"/>
        <v>144</v>
      </c>
      <c r="S272" s="13">
        <f t="shared" si="19"/>
        <v>8</v>
      </c>
      <c r="T272" s="14">
        <f t="shared" si="20"/>
        <v>8</v>
      </c>
      <c r="U272" s="13">
        <v>0</v>
      </c>
      <c r="V272" s="13">
        <f t="shared" si="21"/>
        <v>8</v>
      </c>
    </row>
    <row r="273" spans="1:22" hidden="1">
      <c r="A273" s="17" t="s">
        <v>18</v>
      </c>
      <c r="B273" s="17" t="s">
        <v>582</v>
      </c>
      <c r="C273" s="17" t="s">
        <v>600</v>
      </c>
      <c r="D273" s="17" t="s">
        <v>583</v>
      </c>
      <c r="E273" s="16" t="s">
        <v>25</v>
      </c>
      <c r="F273" s="37" t="s">
        <v>581</v>
      </c>
      <c r="G273" s="16" t="s">
        <v>579</v>
      </c>
      <c r="H273" s="45" t="s">
        <v>433</v>
      </c>
      <c r="I273" s="46" t="s">
        <v>434</v>
      </c>
      <c r="J273" s="16" t="s">
        <v>83</v>
      </c>
      <c r="K273" s="16">
        <v>3</v>
      </c>
      <c r="L273" s="16">
        <v>2</v>
      </c>
      <c r="M273" s="16">
        <v>3</v>
      </c>
      <c r="N273" s="16">
        <v>5</v>
      </c>
      <c r="O273" s="47" t="s">
        <v>55</v>
      </c>
      <c r="P273" s="62">
        <v>62</v>
      </c>
      <c r="Q273" s="47" t="s">
        <v>87</v>
      </c>
      <c r="R273" s="13">
        <f t="shared" si="18"/>
        <v>186</v>
      </c>
      <c r="S273" s="13">
        <f t="shared" si="19"/>
        <v>10.333333333333334</v>
      </c>
      <c r="T273" s="14">
        <f t="shared" si="20"/>
        <v>10.333333333333334</v>
      </c>
      <c r="U273" s="13">
        <v>0</v>
      </c>
      <c r="V273" s="13">
        <f t="shared" si="21"/>
        <v>10.333333333333334</v>
      </c>
    </row>
    <row r="274" spans="1:22" hidden="1">
      <c r="A274" s="17" t="s">
        <v>18</v>
      </c>
      <c r="B274" s="17" t="s">
        <v>582</v>
      </c>
      <c r="C274" s="17" t="s">
        <v>600</v>
      </c>
      <c r="D274" s="17" t="s">
        <v>583</v>
      </c>
      <c r="E274" s="16" t="s">
        <v>25</v>
      </c>
      <c r="F274" s="37" t="s">
        <v>581</v>
      </c>
      <c r="G274" s="16" t="s">
        <v>579</v>
      </c>
      <c r="H274" s="45" t="s">
        <v>433</v>
      </c>
      <c r="I274" s="46" t="s">
        <v>434</v>
      </c>
      <c r="J274" s="16" t="s">
        <v>83</v>
      </c>
      <c r="K274" s="16">
        <v>3</v>
      </c>
      <c r="L274" s="16">
        <v>2</v>
      </c>
      <c r="M274" s="16">
        <v>3</v>
      </c>
      <c r="N274" s="16">
        <v>5</v>
      </c>
      <c r="O274" s="47" t="s">
        <v>178</v>
      </c>
      <c r="P274" s="62">
        <v>67</v>
      </c>
      <c r="Q274" s="47" t="s">
        <v>87</v>
      </c>
      <c r="R274" s="13">
        <f t="shared" si="18"/>
        <v>201</v>
      </c>
      <c r="S274" s="13">
        <f t="shared" si="19"/>
        <v>11.166666666666666</v>
      </c>
      <c r="T274" s="14">
        <f t="shared" si="20"/>
        <v>11.166666666666666</v>
      </c>
      <c r="U274" s="13">
        <v>0</v>
      </c>
      <c r="V274" s="13">
        <f t="shared" si="21"/>
        <v>11.166666666666666</v>
      </c>
    </row>
    <row r="275" spans="1:22" hidden="1">
      <c r="A275" s="17" t="s">
        <v>18</v>
      </c>
      <c r="B275" s="17" t="s">
        <v>582</v>
      </c>
      <c r="C275" s="17" t="s">
        <v>600</v>
      </c>
      <c r="D275" s="17" t="s">
        <v>583</v>
      </c>
      <c r="E275" s="16" t="s">
        <v>25</v>
      </c>
      <c r="F275" s="37" t="s">
        <v>581</v>
      </c>
      <c r="G275" s="16" t="s">
        <v>579</v>
      </c>
      <c r="H275" s="45" t="s">
        <v>433</v>
      </c>
      <c r="I275" s="46" t="s">
        <v>434</v>
      </c>
      <c r="J275" s="16" t="s">
        <v>83</v>
      </c>
      <c r="K275" s="16">
        <v>3</v>
      </c>
      <c r="L275" s="16">
        <v>2</v>
      </c>
      <c r="M275" s="16">
        <v>3</v>
      </c>
      <c r="N275" s="16">
        <v>5</v>
      </c>
      <c r="O275" s="47" t="s">
        <v>179</v>
      </c>
      <c r="P275" s="62">
        <v>53</v>
      </c>
      <c r="Q275" s="47" t="s">
        <v>87</v>
      </c>
      <c r="R275" s="13">
        <f t="shared" si="18"/>
        <v>159</v>
      </c>
      <c r="S275" s="13">
        <f t="shared" si="19"/>
        <v>8.8333333333333339</v>
      </c>
      <c r="T275" s="14">
        <f t="shared" si="20"/>
        <v>8.8333333333333339</v>
      </c>
      <c r="U275" s="13">
        <v>0</v>
      </c>
      <c r="V275" s="13">
        <f t="shared" si="21"/>
        <v>8.8333333333333339</v>
      </c>
    </row>
    <row r="276" spans="1:22" hidden="1">
      <c r="A276" s="17" t="s">
        <v>18</v>
      </c>
      <c r="B276" s="17" t="s">
        <v>582</v>
      </c>
      <c r="C276" s="17" t="s">
        <v>600</v>
      </c>
      <c r="D276" s="17" t="s">
        <v>583</v>
      </c>
      <c r="E276" s="16" t="s">
        <v>25</v>
      </c>
      <c r="F276" s="37" t="s">
        <v>581</v>
      </c>
      <c r="G276" s="16" t="s">
        <v>579</v>
      </c>
      <c r="H276" s="45" t="s">
        <v>433</v>
      </c>
      <c r="I276" s="46" t="s">
        <v>434</v>
      </c>
      <c r="J276" s="16" t="s">
        <v>83</v>
      </c>
      <c r="K276" s="16">
        <v>3</v>
      </c>
      <c r="L276" s="16">
        <v>2</v>
      </c>
      <c r="M276" s="16">
        <v>3</v>
      </c>
      <c r="N276" s="16">
        <v>5</v>
      </c>
      <c r="O276" s="47" t="s">
        <v>185</v>
      </c>
      <c r="P276" s="62">
        <v>39</v>
      </c>
      <c r="Q276" s="47" t="s">
        <v>87</v>
      </c>
      <c r="R276" s="13">
        <f t="shared" si="18"/>
        <v>117</v>
      </c>
      <c r="S276" s="13">
        <f t="shared" si="19"/>
        <v>6.5</v>
      </c>
      <c r="T276" s="14">
        <f t="shared" si="20"/>
        <v>6.5</v>
      </c>
      <c r="U276" s="13">
        <v>0</v>
      </c>
      <c r="V276" s="13">
        <f t="shared" si="21"/>
        <v>6.5</v>
      </c>
    </row>
    <row r="277" spans="1:22" hidden="1">
      <c r="A277" s="17" t="s">
        <v>18</v>
      </c>
      <c r="B277" s="17" t="s">
        <v>582</v>
      </c>
      <c r="C277" s="17" t="s">
        <v>600</v>
      </c>
      <c r="D277" s="17" t="s">
        <v>592</v>
      </c>
      <c r="E277" s="16" t="s">
        <v>25</v>
      </c>
      <c r="F277" s="37" t="s">
        <v>581</v>
      </c>
      <c r="G277" s="16" t="s">
        <v>579</v>
      </c>
      <c r="H277" s="45" t="s">
        <v>180</v>
      </c>
      <c r="I277" s="46" t="s">
        <v>181</v>
      </c>
      <c r="J277" s="16" t="s">
        <v>83</v>
      </c>
      <c r="K277" s="16">
        <v>3</v>
      </c>
      <c r="L277" s="16">
        <v>2</v>
      </c>
      <c r="M277" s="16">
        <v>3</v>
      </c>
      <c r="N277" s="16">
        <v>5</v>
      </c>
      <c r="O277" s="47" t="s">
        <v>80</v>
      </c>
      <c r="P277" s="62">
        <v>71</v>
      </c>
      <c r="Q277" s="47" t="s">
        <v>87</v>
      </c>
      <c r="R277" s="13">
        <f t="shared" si="18"/>
        <v>213</v>
      </c>
      <c r="S277" s="13">
        <f t="shared" si="19"/>
        <v>11.833333333333334</v>
      </c>
      <c r="T277" s="14">
        <f t="shared" si="20"/>
        <v>11.833333333333334</v>
      </c>
      <c r="U277" s="13">
        <v>0</v>
      </c>
      <c r="V277" s="13">
        <f t="shared" si="21"/>
        <v>11.833333333333334</v>
      </c>
    </row>
    <row r="278" spans="1:22" hidden="1">
      <c r="A278" s="17" t="s">
        <v>18</v>
      </c>
      <c r="B278" s="17" t="s">
        <v>582</v>
      </c>
      <c r="C278" s="17" t="s">
        <v>600</v>
      </c>
      <c r="D278" s="17" t="s">
        <v>592</v>
      </c>
      <c r="E278" s="16" t="s">
        <v>25</v>
      </c>
      <c r="F278" s="37" t="s">
        <v>581</v>
      </c>
      <c r="G278" s="16" t="s">
        <v>579</v>
      </c>
      <c r="H278" s="45" t="s">
        <v>180</v>
      </c>
      <c r="I278" s="46" t="s">
        <v>181</v>
      </c>
      <c r="J278" s="16" t="s">
        <v>83</v>
      </c>
      <c r="K278" s="16">
        <v>3</v>
      </c>
      <c r="L278" s="16">
        <v>2</v>
      </c>
      <c r="M278" s="16">
        <v>3</v>
      </c>
      <c r="N278" s="16">
        <v>5</v>
      </c>
      <c r="O278" s="47" t="s">
        <v>43</v>
      </c>
      <c r="P278" s="62">
        <v>71</v>
      </c>
      <c r="Q278" s="47" t="s">
        <v>87</v>
      </c>
      <c r="R278" s="13">
        <f t="shared" si="18"/>
        <v>213</v>
      </c>
      <c r="S278" s="13">
        <f t="shared" si="19"/>
        <v>11.833333333333334</v>
      </c>
      <c r="T278" s="14">
        <f t="shared" si="20"/>
        <v>11.833333333333334</v>
      </c>
      <c r="U278" s="13">
        <v>0</v>
      </c>
      <c r="V278" s="13">
        <f t="shared" si="21"/>
        <v>11.833333333333334</v>
      </c>
    </row>
    <row r="279" spans="1:22" hidden="1">
      <c r="A279" s="17" t="s">
        <v>18</v>
      </c>
      <c r="B279" s="17" t="s">
        <v>582</v>
      </c>
      <c r="C279" s="17" t="s">
        <v>600</v>
      </c>
      <c r="D279" s="17" t="s">
        <v>592</v>
      </c>
      <c r="E279" s="16" t="s">
        <v>25</v>
      </c>
      <c r="F279" s="37" t="s">
        <v>581</v>
      </c>
      <c r="G279" s="16" t="s">
        <v>579</v>
      </c>
      <c r="H279" s="45" t="s">
        <v>180</v>
      </c>
      <c r="I279" s="46" t="s">
        <v>181</v>
      </c>
      <c r="J279" s="16" t="s">
        <v>83</v>
      </c>
      <c r="K279" s="16">
        <v>3</v>
      </c>
      <c r="L279" s="16">
        <v>2</v>
      </c>
      <c r="M279" s="16">
        <v>3</v>
      </c>
      <c r="N279" s="16">
        <v>5</v>
      </c>
      <c r="O279" s="47" t="s">
        <v>55</v>
      </c>
      <c r="P279" s="62">
        <v>60</v>
      </c>
      <c r="Q279" s="47" t="s">
        <v>87</v>
      </c>
      <c r="R279" s="13">
        <f t="shared" si="18"/>
        <v>180</v>
      </c>
      <c r="S279" s="13">
        <f t="shared" si="19"/>
        <v>10</v>
      </c>
      <c r="T279" s="14">
        <f t="shared" si="20"/>
        <v>10</v>
      </c>
      <c r="U279" s="13">
        <v>0</v>
      </c>
      <c r="V279" s="13">
        <f t="shared" si="21"/>
        <v>10</v>
      </c>
    </row>
    <row r="280" spans="1:22" hidden="1">
      <c r="A280" s="17" t="s">
        <v>18</v>
      </c>
      <c r="B280" s="17" t="s">
        <v>582</v>
      </c>
      <c r="C280" s="17" t="s">
        <v>600</v>
      </c>
      <c r="D280" s="17" t="s">
        <v>592</v>
      </c>
      <c r="E280" s="16" t="s">
        <v>25</v>
      </c>
      <c r="F280" s="37" t="s">
        <v>581</v>
      </c>
      <c r="G280" s="16" t="s">
        <v>579</v>
      </c>
      <c r="H280" s="45" t="s">
        <v>180</v>
      </c>
      <c r="I280" s="46" t="s">
        <v>181</v>
      </c>
      <c r="J280" s="16" t="s">
        <v>83</v>
      </c>
      <c r="K280" s="16">
        <v>3</v>
      </c>
      <c r="L280" s="16">
        <v>2</v>
      </c>
      <c r="M280" s="16">
        <v>3</v>
      </c>
      <c r="N280" s="16">
        <v>5</v>
      </c>
      <c r="O280" s="47" t="s">
        <v>178</v>
      </c>
      <c r="P280" s="62">
        <v>63</v>
      </c>
      <c r="Q280" s="47" t="s">
        <v>87</v>
      </c>
      <c r="R280" s="13">
        <f t="shared" si="18"/>
        <v>189</v>
      </c>
      <c r="S280" s="13">
        <f t="shared" si="19"/>
        <v>10.5</v>
      </c>
      <c r="T280" s="14">
        <f t="shared" si="20"/>
        <v>10.5</v>
      </c>
      <c r="U280" s="13">
        <v>0</v>
      </c>
      <c r="V280" s="13">
        <f t="shared" si="21"/>
        <v>10.5</v>
      </c>
    </row>
    <row r="281" spans="1:22" hidden="1">
      <c r="A281" s="17" t="s">
        <v>18</v>
      </c>
      <c r="B281" s="17" t="s">
        <v>582</v>
      </c>
      <c r="C281" s="17" t="s">
        <v>600</v>
      </c>
      <c r="D281" s="17" t="s">
        <v>592</v>
      </c>
      <c r="E281" s="16" t="s">
        <v>25</v>
      </c>
      <c r="F281" s="37" t="s">
        <v>581</v>
      </c>
      <c r="G281" s="16" t="s">
        <v>579</v>
      </c>
      <c r="H281" s="45" t="s">
        <v>180</v>
      </c>
      <c r="I281" s="46" t="s">
        <v>181</v>
      </c>
      <c r="J281" s="16" t="s">
        <v>83</v>
      </c>
      <c r="K281" s="16">
        <v>3</v>
      </c>
      <c r="L281" s="16">
        <v>2</v>
      </c>
      <c r="M281" s="16">
        <v>3</v>
      </c>
      <c r="N281" s="16">
        <v>5</v>
      </c>
      <c r="O281" s="47" t="s">
        <v>179</v>
      </c>
      <c r="P281" s="62">
        <v>73</v>
      </c>
      <c r="Q281" s="47" t="s">
        <v>87</v>
      </c>
      <c r="R281" s="13">
        <f t="shared" si="18"/>
        <v>219</v>
      </c>
      <c r="S281" s="13">
        <f t="shared" si="19"/>
        <v>12.166666666666666</v>
      </c>
      <c r="T281" s="14">
        <f t="shared" si="20"/>
        <v>12.166666666666666</v>
      </c>
      <c r="U281" s="13">
        <v>0</v>
      </c>
      <c r="V281" s="13">
        <f t="shared" si="21"/>
        <v>12.166666666666666</v>
      </c>
    </row>
    <row r="282" spans="1:22" hidden="1">
      <c r="A282" s="17" t="s">
        <v>18</v>
      </c>
      <c r="B282" s="17" t="s">
        <v>582</v>
      </c>
      <c r="C282" s="17" t="s">
        <v>600</v>
      </c>
      <c r="D282" s="17" t="s">
        <v>593</v>
      </c>
      <c r="E282" s="16" t="s">
        <v>25</v>
      </c>
      <c r="F282" s="37" t="s">
        <v>581</v>
      </c>
      <c r="G282" s="16" t="s">
        <v>579</v>
      </c>
      <c r="H282" s="45" t="s">
        <v>182</v>
      </c>
      <c r="I282" s="46" t="s">
        <v>183</v>
      </c>
      <c r="J282" s="16" t="s">
        <v>83</v>
      </c>
      <c r="K282" s="16">
        <v>3</v>
      </c>
      <c r="L282" s="16">
        <v>2</v>
      </c>
      <c r="M282" s="16">
        <v>3</v>
      </c>
      <c r="N282" s="16">
        <v>5</v>
      </c>
      <c r="O282" s="47" t="s">
        <v>80</v>
      </c>
      <c r="P282" s="62">
        <v>42</v>
      </c>
      <c r="Q282" s="47" t="s">
        <v>87</v>
      </c>
      <c r="R282" s="13">
        <f t="shared" si="18"/>
        <v>126</v>
      </c>
      <c r="S282" s="13">
        <f t="shared" si="19"/>
        <v>7</v>
      </c>
      <c r="T282" s="14">
        <f t="shared" si="20"/>
        <v>7</v>
      </c>
      <c r="U282" s="13">
        <v>0</v>
      </c>
      <c r="V282" s="13">
        <f t="shared" si="21"/>
        <v>7</v>
      </c>
    </row>
    <row r="283" spans="1:22" hidden="1">
      <c r="A283" s="17" t="s">
        <v>18</v>
      </c>
      <c r="B283" s="17" t="s">
        <v>582</v>
      </c>
      <c r="C283" s="17" t="s">
        <v>600</v>
      </c>
      <c r="D283" s="17" t="s">
        <v>593</v>
      </c>
      <c r="E283" s="16" t="s">
        <v>25</v>
      </c>
      <c r="F283" s="37" t="s">
        <v>581</v>
      </c>
      <c r="G283" s="16" t="s">
        <v>579</v>
      </c>
      <c r="H283" s="45" t="s">
        <v>182</v>
      </c>
      <c r="I283" s="46" t="s">
        <v>183</v>
      </c>
      <c r="J283" s="16" t="s">
        <v>83</v>
      </c>
      <c r="K283" s="16">
        <v>3</v>
      </c>
      <c r="L283" s="16">
        <v>2</v>
      </c>
      <c r="M283" s="16">
        <v>3</v>
      </c>
      <c r="N283" s="16">
        <v>5</v>
      </c>
      <c r="O283" s="47" t="s">
        <v>43</v>
      </c>
      <c r="P283" s="62">
        <v>54</v>
      </c>
      <c r="Q283" s="47" t="s">
        <v>87</v>
      </c>
      <c r="R283" s="13">
        <f t="shared" si="18"/>
        <v>162</v>
      </c>
      <c r="S283" s="13">
        <f t="shared" si="19"/>
        <v>9</v>
      </c>
      <c r="T283" s="14">
        <f t="shared" si="20"/>
        <v>9</v>
      </c>
      <c r="U283" s="13">
        <v>0</v>
      </c>
      <c r="V283" s="13">
        <f t="shared" si="21"/>
        <v>9</v>
      </c>
    </row>
    <row r="284" spans="1:22" hidden="1">
      <c r="A284" s="17" t="s">
        <v>18</v>
      </c>
      <c r="B284" s="17" t="s">
        <v>582</v>
      </c>
      <c r="C284" s="17" t="s">
        <v>600</v>
      </c>
      <c r="D284" s="17" t="s">
        <v>593</v>
      </c>
      <c r="E284" s="16" t="s">
        <v>25</v>
      </c>
      <c r="F284" s="37" t="s">
        <v>581</v>
      </c>
      <c r="G284" s="16" t="s">
        <v>579</v>
      </c>
      <c r="H284" s="45" t="s">
        <v>182</v>
      </c>
      <c r="I284" s="46" t="s">
        <v>183</v>
      </c>
      <c r="J284" s="16" t="s">
        <v>83</v>
      </c>
      <c r="K284" s="16">
        <v>3</v>
      </c>
      <c r="L284" s="16">
        <v>2</v>
      </c>
      <c r="M284" s="16">
        <v>3</v>
      </c>
      <c r="N284" s="16">
        <v>5</v>
      </c>
      <c r="O284" s="47" t="s">
        <v>55</v>
      </c>
      <c r="P284" s="62">
        <v>50</v>
      </c>
      <c r="Q284" s="47" t="s">
        <v>87</v>
      </c>
      <c r="R284" s="13">
        <f t="shared" si="18"/>
        <v>150</v>
      </c>
      <c r="S284" s="13">
        <f t="shared" si="19"/>
        <v>8.3333333333333339</v>
      </c>
      <c r="T284" s="14">
        <f t="shared" si="20"/>
        <v>8.3333333333333339</v>
      </c>
      <c r="U284" s="13">
        <v>0</v>
      </c>
      <c r="V284" s="13">
        <f t="shared" si="21"/>
        <v>8.3333333333333339</v>
      </c>
    </row>
    <row r="285" spans="1:22" hidden="1">
      <c r="A285" s="17" t="s">
        <v>18</v>
      </c>
      <c r="B285" s="17" t="s">
        <v>582</v>
      </c>
      <c r="C285" s="17" t="s">
        <v>600</v>
      </c>
      <c r="D285" s="17" t="s">
        <v>593</v>
      </c>
      <c r="E285" s="16" t="s">
        <v>25</v>
      </c>
      <c r="F285" s="37" t="s">
        <v>581</v>
      </c>
      <c r="G285" s="16" t="s">
        <v>579</v>
      </c>
      <c r="H285" s="45" t="s">
        <v>182</v>
      </c>
      <c r="I285" s="46" t="s">
        <v>183</v>
      </c>
      <c r="J285" s="16" t="s">
        <v>83</v>
      </c>
      <c r="K285" s="16">
        <v>3</v>
      </c>
      <c r="L285" s="16">
        <v>2</v>
      </c>
      <c r="M285" s="16">
        <v>3</v>
      </c>
      <c r="N285" s="16">
        <v>5</v>
      </c>
      <c r="O285" s="47" t="s">
        <v>178</v>
      </c>
      <c r="P285" s="62">
        <v>50</v>
      </c>
      <c r="Q285" s="47" t="s">
        <v>87</v>
      </c>
      <c r="R285" s="13">
        <f t="shared" si="18"/>
        <v>150</v>
      </c>
      <c r="S285" s="13">
        <f t="shared" si="19"/>
        <v>8.3333333333333339</v>
      </c>
      <c r="T285" s="14">
        <f t="shared" si="20"/>
        <v>8.3333333333333339</v>
      </c>
      <c r="U285" s="13">
        <v>0</v>
      </c>
      <c r="V285" s="13">
        <f t="shared" si="21"/>
        <v>8.3333333333333339</v>
      </c>
    </row>
    <row r="286" spans="1:22" hidden="1">
      <c r="A286" s="17" t="s">
        <v>18</v>
      </c>
      <c r="B286" s="17" t="s">
        <v>582</v>
      </c>
      <c r="C286" s="17" t="s">
        <v>600</v>
      </c>
      <c r="D286" s="17" t="s">
        <v>593</v>
      </c>
      <c r="E286" s="16" t="s">
        <v>25</v>
      </c>
      <c r="F286" s="37" t="s">
        <v>581</v>
      </c>
      <c r="G286" s="16" t="s">
        <v>579</v>
      </c>
      <c r="H286" s="45" t="s">
        <v>182</v>
      </c>
      <c r="I286" s="46" t="s">
        <v>183</v>
      </c>
      <c r="J286" s="16" t="s">
        <v>83</v>
      </c>
      <c r="K286" s="16">
        <v>3</v>
      </c>
      <c r="L286" s="16">
        <v>2</v>
      </c>
      <c r="M286" s="16">
        <v>3</v>
      </c>
      <c r="N286" s="16">
        <v>5</v>
      </c>
      <c r="O286" s="47" t="s">
        <v>179</v>
      </c>
      <c r="P286" s="62">
        <v>50</v>
      </c>
      <c r="Q286" s="47" t="s">
        <v>87</v>
      </c>
      <c r="R286" s="13">
        <f t="shared" si="18"/>
        <v>150</v>
      </c>
      <c r="S286" s="13">
        <f t="shared" si="19"/>
        <v>8.3333333333333339</v>
      </c>
      <c r="T286" s="14">
        <f t="shared" si="20"/>
        <v>8.3333333333333339</v>
      </c>
      <c r="U286" s="13">
        <v>0</v>
      </c>
      <c r="V286" s="13">
        <f t="shared" si="21"/>
        <v>8.3333333333333339</v>
      </c>
    </row>
    <row r="287" spans="1:22" hidden="1">
      <c r="A287" s="17" t="s">
        <v>18</v>
      </c>
      <c r="B287" s="17" t="s">
        <v>582</v>
      </c>
      <c r="C287" s="17" t="s">
        <v>600</v>
      </c>
      <c r="D287" s="17" t="s">
        <v>583</v>
      </c>
      <c r="E287" s="16" t="s">
        <v>25</v>
      </c>
      <c r="F287" s="37" t="s">
        <v>581</v>
      </c>
      <c r="G287" s="16" t="s">
        <v>579</v>
      </c>
      <c r="H287" s="45" t="s">
        <v>435</v>
      </c>
      <c r="I287" s="46" t="s">
        <v>436</v>
      </c>
      <c r="J287" s="16" t="s">
        <v>349</v>
      </c>
      <c r="K287" s="16">
        <v>1</v>
      </c>
      <c r="L287" s="16">
        <v>1</v>
      </c>
      <c r="M287" s="16">
        <v>0</v>
      </c>
      <c r="N287" s="16">
        <v>2</v>
      </c>
      <c r="O287" s="47" t="s">
        <v>80</v>
      </c>
      <c r="P287" s="62">
        <v>297</v>
      </c>
      <c r="Q287" s="47" t="s">
        <v>87</v>
      </c>
      <c r="R287" s="13">
        <f t="shared" si="18"/>
        <v>297</v>
      </c>
      <c r="S287" s="13">
        <f t="shared" si="19"/>
        <v>16.5</v>
      </c>
      <c r="T287" s="14">
        <f t="shared" si="20"/>
        <v>16.5</v>
      </c>
      <c r="U287" s="13">
        <v>0</v>
      </c>
      <c r="V287" s="13">
        <f t="shared" si="21"/>
        <v>16.5</v>
      </c>
    </row>
    <row r="288" spans="1:22" hidden="1">
      <c r="A288" s="17" t="s">
        <v>18</v>
      </c>
      <c r="B288" s="17" t="s">
        <v>582</v>
      </c>
      <c r="C288" s="17" t="s">
        <v>600</v>
      </c>
      <c r="D288" s="17" t="s">
        <v>583</v>
      </c>
      <c r="E288" s="16" t="s">
        <v>25</v>
      </c>
      <c r="F288" s="37" t="s">
        <v>581</v>
      </c>
      <c r="G288" s="16" t="s">
        <v>579</v>
      </c>
      <c r="H288" s="45" t="s">
        <v>435</v>
      </c>
      <c r="I288" s="46" t="s">
        <v>436</v>
      </c>
      <c r="J288" s="16" t="s">
        <v>349</v>
      </c>
      <c r="K288" s="16">
        <v>1</v>
      </c>
      <c r="L288" s="16">
        <v>1</v>
      </c>
      <c r="M288" s="16">
        <v>0</v>
      </c>
      <c r="N288" s="16">
        <v>2</v>
      </c>
      <c r="O288" s="47" t="s">
        <v>43</v>
      </c>
      <c r="P288" s="62">
        <v>55</v>
      </c>
      <c r="Q288" s="47" t="s">
        <v>87</v>
      </c>
      <c r="R288" s="13">
        <f t="shared" si="18"/>
        <v>55</v>
      </c>
      <c r="S288" s="13">
        <f t="shared" si="19"/>
        <v>3.0555555555555554</v>
      </c>
      <c r="T288" s="14">
        <f t="shared" si="20"/>
        <v>3.0555555555555554</v>
      </c>
      <c r="U288" s="13">
        <v>0</v>
      </c>
      <c r="V288" s="13">
        <f t="shared" si="21"/>
        <v>3.0555555555555554</v>
      </c>
    </row>
    <row r="289" spans="1:22" hidden="1">
      <c r="A289" s="17" t="s">
        <v>18</v>
      </c>
      <c r="B289" s="17" t="s">
        <v>582</v>
      </c>
      <c r="C289" s="17" t="s">
        <v>600</v>
      </c>
      <c r="D289" s="17" t="s">
        <v>583</v>
      </c>
      <c r="E289" s="16" t="s">
        <v>25</v>
      </c>
      <c r="F289" s="37" t="s">
        <v>581</v>
      </c>
      <c r="G289" s="16" t="s">
        <v>579</v>
      </c>
      <c r="H289" s="45" t="s">
        <v>437</v>
      </c>
      <c r="I289" s="46" t="s">
        <v>438</v>
      </c>
      <c r="J289" s="16" t="s">
        <v>83</v>
      </c>
      <c r="K289" s="16">
        <v>3</v>
      </c>
      <c r="L289" s="16">
        <v>2</v>
      </c>
      <c r="M289" s="16">
        <v>3</v>
      </c>
      <c r="N289" s="16">
        <v>5</v>
      </c>
      <c r="O289" s="47" t="s">
        <v>80</v>
      </c>
      <c r="P289" s="62">
        <v>270</v>
      </c>
      <c r="Q289" s="47" t="s">
        <v>87</v>
      </c>
      <c r="R289" s="13">
        <f t="shared" si="18"/>
        <v>810</v>
      </c>
      <c r="S289" s="13">
        <f t="shared" si="19"/>
        <v>45</v>
      </c>
      <c r="T289" s="14">
        <f t="shared" si="20"/>
        <v>45</v>
      </c>
      <c r="U289" s="13">
        <v>0</v>
      </c>
      <c r="V289" s="13">
        <f t="shared" si="21"/>
        <v>45</v>
      </c>
    </row>
    <row r="290" spans="1:22" hidden="1">
      <c r="A290" s="17" t="s">
        <v>18</v>
      </c>
      <c r="B290" s="17" t="s">
        <v>582</v>
      </c>
      <c r="C290" s="17" t="s">
        <v>600</v>
      </c>
      <c r="D290" s="17" t="s">
        <v>583</v>
      </c>
      <c r="E290" s="16" t="s">
        <v>25</v>
      </c>
      <c r="F290" s="37" t="s">
        <v>581</v>
      </c>
      <c r="G290" s="16" t="s">
        <v>579</v>
      </c>
      <c r="H290" s="45" t="s">
        <v>441</v>
      </c>
      <c r="I290" s="46" t="s">
        <v>442</v>
      </c>
      <c r="J290" s="16" t="s">
        <v>349</v>
      </c>
      <c r="K290" s="16">
        <v>1</v>
      </c>
      <c r="L290" s="16">
        <v>1</v>
      </c>
      <c r="M290" s="16">
        <v>0</v>
      </c>
      <c r="N290" s="16">
        <v>2</v>
      </c>
      <c r="O290" s="47" t="s">
        <v>80</v>
      </c>
      <c r="P290" s="62">
        <v>298</v>
      </c>
      <c r="Q290" s="47" t="s">
        <v>87</v>
      </c>
      <c r="R290" s="13">
        <f t="shared" si="18"/>
        <v>298</v>
      </c>
      <c r="S290" s="13">
        <f t="shared" si="19"/>
        <v>16.555555555555557</v>
      </c>
      <c r="T290" s="14">
        <f t="shared" si="20"/>
        <v>16.555555555555557</v>
      </c>
      <c r="U290" s="13">
        <v>0</v>
      </c>
      <c r="V290" s="13">
        <f t="shared" si="21"/>
        <v>16.555555555555557</v>
      </c>
    </row>
    <row r="291" spans="1:22" hidden="1">
      <c r="A291" s="17" t="s">
        <v>18</v>
      </c>
      <c r="B291" s="17" t="s">
        <v>582</v>
      </c>
      <c r="C291" s="17" t="s">
        <v>600</v>
      </c>
      <c r="D291" s="17" t="s">
        <v>583</v>
      </c>
      <c r="E291" s="16" t="s">
        <v>25</v>
      </c>
      <c r="F291" s="37" t="s">
        <v>581</v>
      </c>
      <c r="G291" s="16" t="s">
        <v>579</v>
      </c>
      <c r="H291" s="45" t="s">
        <v>441</v>
      </c>
      <c r="I291" s="46" t="s">
        <v>442</v>
      </c>
      <c r="J291" s="16" t="s">
        <v>349</v>
      </c>
      <c r="K291" s="16">
        <v>1</v>
      </c>
      <c r="L291" s="16">
        <v>1</v>
      </c>
      <c r="M291" s="16">
        <v>0</v>
      </c>
      <c r="N291" s="16">
        <v>2</v>
      </c>
      <c r="O291" s="47" t="s">
        <v>43</v>
      </c>
      <c r="P291" s="62">
        <v>57</v>
      </c>
      <c r="Q291" s="47" t="s">
        <v>87</v>
      </c>
      <c r="R291" s="13">
        <f t="shared" si="18"/>
        <v>57</v>
      </c>
      <c r="S291" s="13">
        <f t="shared" si="19"/>
        <v>3.1666666666666665</v>
      </c>
      <c r="T291" s="14">
        <f t="shared" si="20"/>
        <v>3.1666666666666665</v>
      </c>
      <c r="U291" s="13">
        <v>0</v>
      </c>
      <c r="V291" s="13">
        <f t="shared" si="21"/>
        <v>3.1666666666666665</v>
      </c>
    </row>
    <row r="292" spans="1:22" hidden="1">
      <c r="A292" s="17" t="s">
        <v>18</v>
      </c>
      <c r="B292" s="17" t="s">
        <v>582</v>
      </c>
      <c r="C292" s="17" t="s">
        <v>600</v>
      </c>
      <c r="D292" s="17" t="s">
        <v>594</v>
      </c>
      <c r="E292" s="16" t="s">
        <v>25</v>
      </c>
      <c r="F292" s="37" t="s">
        <v>581</v>
      </c>
      <c r="G292" s="16" t="s">
        <v>579</v>
      </c>
      <c r="H292" s="45" t="s">
        <v>193</v>
      </c>
      <c r="I292" s="46" t="s">
        <v>194</v>
      </c>
      <c r="J292" s="16" t="s">
        <v>83</v>
      </c>
      <c r="K292" s="16">
        <v>3</v>
      </c>
      <c r="L292" s="16">
        <v>2</v>
      </c>
      <c r="M292" s="16">
        <v>3</v>
      </c>
      <c r="N292" s="16">
        <v>5</v>
      </c>
      <c r="O292" s="47" t="s">
        <v>80</v>
      </c>
      <c r="P292" s="62">
        <v>35</v>
      </c>
      <c r="Q292" s="47" t="s">
        <v>87</v>
      </c>
      <c r="R292" s="13">
        <f t="shared" si="18"/>
        <v>105</v>
      </c>
      <c r="S292" s="13">
        <f t="shared" si="19"/>
        <v>5.833333333333333</v>
      </c>
      <c r="T292" s="14">
        <f t="shared" si="20"/>
        <v>5.833333333333333</v>
      </c>
      <c r="U292" s="13">
        <v>0</v>
      </c>
      <c r="V292" s="13">
        <f t="shared" si="21"/>
        <v>5.833333333333333</v>
      </c>
    </row>
    <row r="293" spans="1:22" hidden="1">
      <c r="A293" s="17" t="s">
        <v>18</v>
      </c>
      <c r="B293" s="17" t="s">
        <v>582</v>
      </c>
      <c r="C293" s="17" t="s">
        <v>600</v>
      </c>
      <c r="D293" s="17" t="s">
        <v>594</v>
      </c>
      <c r="E293" s="16" t="s">
        <v>25</v>
      </c>
      <c r="F293" s="37" t="s">
        <v>581</v>
      </c>
      <c r="G293" s="16" t="s">
        <v>579</v>
      </c>
      <c r="H293" s="45" t="s">
        <v>193</v>
      </c>
      <c r="I293" s="46" t="s">
        <v>194</v>
      </c>
      <c r="J293" s="16" t="s">
        <v>83</v>
      </c>
      <c r="K293" s="16">
        <v>3</v>
      </c>
      <c r="L293" s="16">
        <v>2</v>
      </c>
      <c r="M293" s="16">
        <v>3</v>
      </c>
      <c r="N293" s="16">
        <v>5</v>
      </c>
      <c r="O293" s="47" t="s">
        <v>43</v>
      </c>
      <c r="P293" s="62">
        <v>39</v>
      </c>
      <c r="Q293" s="47" t="s">
        <v>87</v>
      </c>
      <c r="R293" s="13">
        <f t="shared" si="18"/>
        <v>117</v>
      </c>
      <c r="S293" s="13">
        <f t="shared" si="19"/>
        <v>6.5</v>
      </c>
      <c r="T293" s="14">
        <f t="shared" si="20"/>
        <v>6.5</v>
      </c>
      <c r="U293" s="13">
        <v>0</v>
      </c>
      <c r="V293" s="13">
        <f t="shared" si="21"/>
        <v>6.5</v>
      </c>
    </row>
    <row r="294" spans="1:22" hidden="1">
      <c r="A294" s="17" t="s">
        <v>18</v>
      </c>
      <c r="B294" s="17" t="s">
        <v>582</v>
      </c>
      <c r="C294" s="17" t="s">
        <v>600</v>
      </c>
      <c r="D294" s="17" t="s">
        <v>594</v>
      </c>
      <c r="E294" s="16" t="s">
        <v>25</v>
      </c>
      <c r="F294" s="37" t="s">
        <v>581</v>
      </c>
      <c r="G294" s="16" t="s">
        <v>579</v>
      </c>
      <c r="H294" s="45" t="s">
        <v>443</v>
      </c>
      <c r="I294" s="46" t="s">
        <v>444</v>
      </c>
      <c r="J294" s="16" t="s">
        <v>221</v>
      </c>
      <c r="K294" s="16">
        <v>3</v>
      </c>
      <c r="L294" s="16">
        <v>0</v>
      </c>
      <c r="M294" s="16">
        <v>9</v>
      </c>
      <c r="N294" s="16">
        <v>0</v>
      </c>
      <c r="O294" s="47" t="s">
        <v>80</v>
      </c>
      <c r="P294" s="62">
        <v>63</v>
      </c>
      <c r="Q294" s="47" t="s">
        <v>87</v>
      </c>
      <c r="R294" s="13">
        <f t="shared" si="18"/>
        <v>189</v>
      </c>
      <c r="S294" s="13">
        <f t="shared" si="19"/>
        <v>10.5</v>
      </c>
      <c r="T294" s="14">
        <f t="shared" si="20"/>
        <v>10.5</v>
      </c>
      <c r="U294" s="13">
        <v>0</v>
      </c>
      <c r="V294" s="13">
        <f t="shared" si="21"/>
        <v>10.5</v>
      </c>
    </row>
    <row r="295" spans="1:22" hidden="1">
      <c r="A295" s="17" t="s">
        <v>18</v>
      </c>
      <c r="B295" s="17" t="s">
        <v>582</v>
      </c>
      <c r="C295" s="17" t="s">
        <v>600</v>
      </c>
      <c r="D295" s="17" t="s">
        <v>594</v>
      </c>
      <c r="E295" s="16" t="s">
        <v>25</v>
      </c>
      <c r="F295" s="37" t="s">
        <v>581</v>
      </c>
      <c r="G295" s="16" t="s">
        <v>579</v>
      </c>
      <c r="H295" s="45" t="s">
        <v>445</v>
      </c>
      <c r="I295" s="46" t="s">
        <v>446</v>
      </c>
      <c r="J295" s="16" t="s">
        <v>23</v>
      </c>
      <c r="K295" s="16">
        <v>3</v>
      </c>
      <c r="L295" s="16">
        <v>3</v>
      </c>
      <c r="M295" s="16">
        <v>0</v>
      </c>
      <c r="N295" s="16">
        <v>6</v>
      </c>
      <c r="O295" s="47" t="s">
        <v>80</v>
      </c>
      <c r="P295" s="62">
        <v>63</v>
      </c>
      <c r="Q295" s="47" t="s">
        <v>87</v>
      </c>
      <c r="R295" s="13">
        <f t="shared" si="18"/>
        <v>189</v>
      </c>
      <c r="S295" s="13">
        <f t="shared" si="19"/>
        <v>10.5</v>
      </c>
      <c r="T295" s="14">
        <f t="shared" si="20"/>
        <v>10.5</v>
      </c>
      <c r="U295" s="13">
        <v>0</v>
      </c>
      <c r="V295" s="13">
        <f t="shared" si="21"/>
        <v>10.5</v>
      </c>
    </row>
    <row r="296" spans="1:22" hidden="1">
      <c r="A296" s="17" t="s">
        <v>18</v>
      </c>
      <c r="B296" s="17" t="s">
        <v>582</v>
      </c>
      <c r="C296" s="17" t="s">
        <v>600</v>
      </c>
      <c r="D296" s="17" t="s">
        <v>594</v>
      </c>
      <c r="E296" s="16" t="s">
        <v>25</v>
      </c>
      <c r="F296" s="37" t="s">
        <v>581</v>
      </c>
      <c r="G296" s="16" t="s">
        <v>579</v>
      </c>
      <c r="H296" s="45" t="s">
        <v>447</v>
      </c>
      <c r="I296" s="46" t="s">
        <v>448</v>
      </c>
      <c r="J296" s="16" t="s">
        <v>83</v>
      </c>
      <c r="K296" s="16">
        <v>3</v>
      </c>
      <c r="L296" s="16">
        <v>2</v>
      </c>
      <c r="M296" s="16">
        <v>3</v>
      </c>
      <c r="N296" s="16">
        <v>5</v>
      </c>
      <c r="O296" s="47" t="s">
        <v>80</v>
      </c>
      <c r="P296" s="62">
        <v>33</v>
      </c>
      <c r="Q296" s="47" t="s">
        <v>87</v>
      </c>
      <c r="R296" s="13">
        <f t="shared" si="18"/>
        <v>99</v>
      </c>
      <c r="S296" s="13">
        <f t="shared" si="19"/>
        <v>5.5</v>
      </c>
      <c r="T296" s="14">
        <f t="shared" si="20"/>
        <v>5.5</v>
      </c>
      <c r="U296" s="13">
        <v>0</v>
      </c>
      <c r="V296" s="13">
        <f t="shared" si="21"/>
        <v>5.5</v>
      </c>
    </row>
    <row r="297" spans="1:22" hidden="1">
      <c r="A297" s="17" t="s">
        <v>18</v>
      </c>
      <c r="B297" s="17" t="s">
        <v>582</v>
      </c>
      <c r="C297" s="17" t="s">
        <v>600</v>
      </c>
      <c r="D297" s="17" t="s">
        <v>594</v>
      </c>
      <c r="E297" s="16" t="s">
        <v>25</v>
      </c>
      <c r="F297" s="37" t="s">
        <v>581</v>
      </c>
      <c r="G297" s="16" t="s">
        <v>579</v>
      </c>
      <c r="H297" s="45" t="s">
        <v>447</v>
      </c>
      <c r="I297" s="46" t="s">
        <v>448</v>
      </c>
      <c r="J297" s="16" t="s">
        <v>83</v>
      </c>
      <c r="K297" s="16">
        <v>3</v>
      </c>
      <c r="L297" s="16">
        <v>2</v>
      </c>
      <c r="M297" s="16">
        <v>3</v>
      </c>
      <c r="N297" s="16">
        <v>5</v>
      </c>
      <c r="O297" s="47" t="s">
        <v>43</v>
      </c>
      <c r="P297" s="62">
        <v>11</v>
      </c>
      <c r="Q297" s="47" t="s">
        <v>87</v>
      </c>
      <c r="R297" s="13">
        <f t="shared" si="18"/>
        <v>33</v>
      </c>
      <c r="S297" s="13">
        <f t="shared" si="19"/>
        <v>1.8333333333333333</v>
      </c>
      <c r="T297" s="14">
        <f t="shared" si="20"/>
        <v>1.8333333333333333</v>
      </c>
      <c r="U297" s="13">
        <v>0</v>
      </c>
      <c r="V297" s="13">
        <f t="shared" si="21"/>
        <v>1.8333333333333333</v>
      </c>
    </row>
    <row r="298" spans="1:22" hidden="1">
      <c r="A298" s="17" t="s">
        <v>18</v>
      </c>
      <c r="B298" s="17" t="s">
        <v>582</v>
      </c>
      <c r="C298" s="17" t="s">
        <v>600</v>
      </c>
      <c r="D298" s="17" t="s">
        <v>594</v>
      </c>
      <c r="E298" s="16" t="s">
        <v>25</v>
      </c>
      <c r="F298" s="37" t="s">
        <v>581</v>
      </c>
      <c r="G298" s="16" t="s">
        <v>579</v>
      </c>
      <c r="H298" s="45" t="s">
        <v>449</v>
      </c>
      <c r="I298" s="46" t="s">
        <v>450</v>
      </c>
      <c r="J298" s="16" t="s">
        <v>83</v>
      </c>
      <c r="K298" s="16">
        <v>3</v>
      </c>
      <c r="L298" s="16">
        <v>2</v>
      </c>
      <c r="M298" s="16">
        <v>3</v>
      </c>
      <c r="N298" s="16">
        <v>5</v>
      </c>
      <c r="O298" s="47" t="s">
        <v>80</v>
      </c>
      <c r="P298" s="62">
        <v>10</v>
      </c>
      <c r="Q298" s="47" t="s">
        <v>87</v>
      </c>
      <c r="R298" s="13">
        <f t="shared" si="18"/>
        <v>30</v>
      </c>
      <c r="S298" s="13">
        <f t="shared" si="19"/>
        <v>1.6666666666666667</v>
      </c>
      <c r="T298" s="14">
        <f t="shared" si="20"/>
        <v>1.6666666666666667</v>
      </c>
      <c r="U298" s="13">
        <v>0</v>
      </c>
      <c r="V298" s="13">
        <f t="shared" si="21"/>
        <v>1.6666666666666667</v>
      </c>
    </row>
    <row r="299" spans="1:22" hidden="1">
      <c r="A299" s="17" t="s">
        <v>18</v>
      </c>
      <c r="B299" s="17" t="s">
        <v>582</v>
      </c>
      <c r="C299" s="17" t="s">
        <v>600</v>
      </c>
      <c r="D299" s="17" t="s">
        <v>594</v>
      </c>
      <c r="E299" s="16" t="s">
        <v>25</v>
      </c>
      <c r="F299" s="37" t="s">
        <v>581</v>
      </c>
      <c r="G299" s="16" t="s">
        <v>579</v>
      </c>
      <c r="H299" s="45" t="s">
        <v>205</v>
      </c>
      <c r="I299" s="46" t="s">
        <v>206</v>
      </c>
      <c r="J299" s="16" t="s">
        <v>23</v>
      </c>
      <c r="K299" s="16">
        <v>3</v>
      </c>
      <c r="L299" s="16">
        <v>3</v>
      </c>
      <c r="M299" s="16">
        <v>0</v>
      </c>
      <c r="N299" s="16">
        <v>6</v>
      </c>
      <c r="O299" s="47" t="s">
        <v>80</v>
      </c>
      <c r="P299" s="62">
        <v>60</v>
      </c>
      <c r="Q299" s="47" t="s">
        <v>87</v>
      </c>
      <c r="R299" s="13">
        <f t="shared" si="18"/>
        <v>180</v>
      </c>
      <c r="S299" s="13">
        <f t="shared" si="19"/>
        <v>10</v>
      </c>
      <c r="T299" s="14">
        <f t="shared" si="20"/>
        <v>10</v>
      </c>
      <c r="U299" s="13">
        <v>0</v>
      </c>
      <c r="V299" s="13">
        <f t="shared" si="21"/>
        <v>10</v>
      </c>
    </row>
    <row r="300" spans="1:22" hidden="1">
      <c r="A300" s="17" t="s">
        <v>18</v>
      </c>
      <c r="B300" s="17" t="s">
        <v>582</v>
      </c>
      <c r="C300" s="17" t="s">
        <v>600</v>
      </c>
      <c r="D300" s="17" t="s">
        <v>594</v>
      </c>
      <c r="E300" s="16" t="s">
        <v>25</v>
      </c>
      <c r="F300" s="37" t="s">
        <v>581</v>
      </c>
      <c r="G300" s="16" t="s">
        <v>579</v>
      </c>
      <c r="H300" s="45" t="s">
        <v>451</v>
      </c>
      <c r="I300" s="46" t="s">
        <v>452</v>
      </c>
      <c r="J300" s="16" t="s">
        <v>83</v>
      </c>
      <c r="K300" s="16">
        <v>3</v>
      </c>
      <c r="L300" s="16">
        <v>2</v>
      </c>
      <c r="M300" s="16">
        <v>3</v>
      </c>
      <c r="N300" s="16">
        <v>5</v>
      </c>
      <c r="O300" s="47" t="s">
        <v>80</v>
      </c>
      <c r="P300" s="62">
        <v>9</v>
      </c>
      <c r="Q300" s="47" t="s">
        <v>87</v>
      </c>
      <c r="R300" s="13">
        <f t="shared" si="18"/>
        <v>27</v>
      </c>
      <c r="S300" s="13">
        <f t="shared" si="19"/>
        <v>1.5</v>
      </c>
      <c r="T300" s="14">
        <f t="shared" si="20"/>
        <v>1.5</v>
      </c>
      <c r="U300" s="13">
        <v>0</v>
      </c>
      <c r="V300" s="13">
        <f t="shared" si="21"/>
        <v>1.5</v>
      </c>
    </row>
    <row r="301" spans="1:22" hidden="1">
      <c r="A301" s="17" t="s">
        <v>18</v>
      </c>
      <c r="B301" s="17" t="s">
        <v>582</v>
      </c>
      <c r="C301" s="17" t="s">
        <v>600</v>
      </c>
      <c r="D301" s="17" t="s">
        <v>594</v>
      </c>
      <c r="E301" s="16" t="s">
        <v>25</v>
      </c>
      <c r="F301" s="37" t="s">
        <v>581</v>
      </c>
      <c r="G301" s="16" t="s">
        <v>579</v>
      </c>
      <c r="H301" s="45" t="s">
        <v>207</v>
      </c>
      <c r="I301" s="46" t="s">
        <v>208</v>
      </c>
      <c r="J301" s="16" t="s">
        <v>83</v>
      </c>
      <c r="K301" s="16">
        <v>3</v>
      </c>
      <c r="L301" s="16">
        <v>2</v>
      </c>
      <c r="M301" s="16">
        <v>3</v>
      </c>
      <c r="N301" s="16">
        <v>5</v>
      </c>
      <c r="O301" s="47" t="s">
        <v>80</v>
      </c>
      <c r="P301" s="62">
        <v>26</v>
      </c>
      <c r="Q301" s="47" t="s">
        <v>87</v>
      </c>
      <c r="R301" s="13">
        <f t="shared" si="18"/>
        <v>78</v>
      </c>
      <c r="S301" s="13">
        <f t="shared" si="19"/>
        <v>4.333333333333333</v>
      </c>
      <c r="T301" s="14">
        <f t="shared" si="20"/>
        <v>4.333333333333333</v>
      </c>
      <c r="U301" s="13">
        <v>0</v>
      </c>
      <c r="V301" s="13">
        <f t="shared" si="21"/>
        <v>4.333333333333333</v>
      </c>
    </row>
    <row r="302" spans="1:22" hidden="1">
      <c r="A302" s="17" t="s">
        <v>18</v>
      </c>
      <c r="B302" s="17" t="s">
        <v>582</v>
      </c>
      <c r="C302" s="17" t="s">
        <v>600</v>
      </c>
      <c r="D302" s="17" t="s">
        <v>594</v>
      </c>
      <c r="E302" s="16" t="s">
        <v>25</v>
      </c>
      <c r="F302" s="37" t="s">
        <v>581</v>
      </c>
      <c r="G302" s="16" t="s">
        <v>579</v>
      </c>
      <c r="H302" s="45" t="s">
        <v>210</v>
      </c>
      <c r="I302" s="46" t="s">
        <v>211</v>
      </c>
      <c r="J302" s="16" t="s">
        <v>83</v>
      </c>
      <c r="K302" s="16">
        <v>3</v>
      </c>
      <c r="L302" s="16">
        <v>2</v>
      </c>
      <c r="M302" s="16">
        <v>3</v>
      </c>
      <c r="N302" s="16">
        <v>5</v>
      </c>
      <c r="O302" s="47" t="s">
        <v>80</v>
      </c>
      <c r="P302" s="62">
        <v>16</v>
      </c>
      <c r="Q302" s="47" t="s">
        <v>87</v>
      </c>
      <c r="R302" s="13">
        <f t="shared" si="18"/>
        <v>48</v>
      </c>
      <c r="S302" s="13">
        <f t="shared" si="19"/>
        <v>2.6666666666666665</v>
      </c>
      <c r="T302" s="14">
        <f t="shared" si="20"/>
        <v>2.6666666666666665</v>
      </c>
      <c r="U302" s="13">
        <v>0</v>
      </c>
      <c r="V302" s="13">
        <f t="shared" si="21"/>
        <v>2.6666666666666665</v>
      </c>
    </row>
    <row r="303" spans="1:22" hidden="1">
      <c r="A303" s="17" t="s">
        <v>18</v>
      </c>
      <c r="B303" s="17" t="s">
        <v>582</v>
      </c>
      <c r="C303" s="17" t="s">
        <v>600</v>
      </c>
      <c r="D303" s="17" t="s">
        <v>594</v>
      </c>
      <c r="E303" s="16" t="s">
        <v>25</v>
      </c>
      <c r="F303" s="37" t="s">
        <v>581</v>
      </c>
      <c r="G303" s="16" t="s">
        <v>579</v>
      </c>
      <c r="H303" s="45" t="s">
        <v>453</v>
      </c>
      <c r="I303" s="46" t="s">
        <v>311</v>
      </c>
      <c r="J303" s="16" t="s">
        <v>83</v>
      </c>
      <c r="K303" s="16">
        <v>3</v>
      </c>
      <c r="L303" s="16">
        <v>2</v>
      </c>
      <c r="M303" s="16">
        <v>3</v>
      </c>
      <c r="N303" s="16">
        <v>5</v>
      </c>
      <c r="O303" s="47" t="s">
        <v>80</v>
      </c>
      <c r="P303" s="62">
        <v>57</v>
      </c>
      <c r="Q303" s="47" t="s">
        <v>87</v>
      </c>
      <c r="R303" s="13">
        <f t="shared" si="18"/>
        <v>171</v>
      </c>
      <c r="S303" s="13">
        <f t="shared" si="19"/>
        <v>9.5</v>
      </c>
      <c r="T303" s="14">
        <f t="shared" si="20"/>
        <v>9.5</v>
      </c>
      <c r="U303" s="13">
        <v>0</v>
      </c>
      <c r="V303" s="13">
        <f t="shared" si="21"/>
        <v>9.5</v>
      </c>
    </row>
    <row r="304" spans="1:22" s="27" customFormat="1" hidden="1">
      <c r="A304" s="27" t="s">
        <v>18</v>
      </c>
      <c r="B304" s="27" t="s">
        <v>582</v>
      </c>
      <c r="C304" s="27" t="s">
        <v>600</v>
      </c>
      <c r="D304" s="27" t="s">
        <v>594</v>
      </c>
      <c r="E304" s="43" t="s">
        <v>25</v>
      </c>
      <c r="F304" s="49" t="s">
        <v>581</v>
      </c>
      <c r="G304" s="43" t="s">
        <v>579</v>
      </c>
      <c r="H304" s="50" t="s">
        <v>214</v>
      </c>
      <c r="I304" s="51" t="s">
        <v>215</v>
      </c>
      <c r="J304" s="43" t="s">
        <v>83</v>
      </c>
      <c r="K304" s="43">
        <v>3</v>
      </c>
      <c r="L304" s="43">
        <v>2</v>
      </c>
      <c r="M304" s="43">
        <v>3</v>
      </c>
      <c r="N304" s="43">
        <v>5</v>
      </c>
      <c r="O304" s="52" t="s">
        <v>80</v>
      </c>
      <c r="P304" s="63">
        <v>0</v>
      </c>
      <c r="Q304" s="52" t="s">
        <v>454</v>
      </c>
      <c r="R304" s="25">
        <f t="shared" si="18"/>
        <v>0</v>
      </c>
      <c r="S304" s="25">
        <f t="shared" si="19"/>
        <v>0</v>
      </c>
      <c r="T304" s="26">
        <f t="shared" si="20"/>
        <v>0</v>
      </c>
      <c r="U304" s="25">
        <v>0</v>
      </c>
      <c r="V304" s="25">
        <f t="shared" si="21"/>
        <v>0</v>
      </c>
    </row>
    <row r="305" spans="1:22" s="27" customFormat="1" hidden="1">
      <c r="A305" s="27" t="s">
        <v>18</v>
      </c>
      <c r="B305" s="27" t="s">
        <v>582</v>
      </c>
      <c r="C305" s="27" t="s">
        <v>600</v>
      </c>
      <c r="D305" s="27" t="s">
        <v>594</v>
      </c>
      <c r="E305" s="43" t="s">
        <v>25</v>
      </c>
      <c r="F305" s="49" t="s">
        <v>581</v>
      </c>
      <c r="G305" s="43" t="s">
        <v>579</v>
      </c>
      <c r="H305" s="50" t="s">
        <v>219</v>
      </c>
      <c r="I305" s="51" t="s">
        <v>220</v>
      </c>
      <c r="J305" s="43" t="s">
        <v>221</v>
      </c>
      <c r="K305" s="43">
        <v>3</v>
      </c>
      <c r="L305" s="43">
        <v>0</v>
      </c>
      <c r="M305" s="43">
        <v>9</v>
      </c>
      <c r="N305" s="43">
        <v>0</v>
      </c>
      <c r="O305" s="52" t="s">
        <v>80</v>
      </c>
      <c r="P305" s="63">
        <v>0</v>
      </c>
      <c r="Q305" s="52" t="s">
        <v>87</v>
      </c>
      <c r="R305" s="25">
        <f t="shared" si="18"/>
        <v>0</v>
      </c>
      <c r="S305" s="25">
        <f t="shared" si="19"/>
        <v>0</v>
      </c>
      <c r="T305" s="26">
        <f t="shared" si="20"/>
        <v>0</v>
      </c>
      <c r="U305" s="25">
        <v>0</v>
      </c>
      <c r="V305" s="25">
        <f t="shared" si="21"/>
        <v>0</v>
      </c>
    </row>
    <row r="306" spans="1:22" hidden="1">
      <c r="A306" s="17" t="s">
        <v>18</v>
      </c>
      <c r="B306" s="17" t="s">
        <v>582</v>
      </c>
      <c r="C306" s="17" t="s">
        <v>600</v>
      </c>
      <c r="D306" s="17" t="s">
        <v>594</v>
      </c>
      <c r="E306" s="16" t="s">
        <v>25</v>
      </c>
      <c r="F306" s="37" t="s">
        <v>581</v>
      </c>
      <c r="G306" s="16" t="s">
        <v>579</v>
      </c>
      <c r="H306" s="45" t="s">
        <v>219</v>
      </c>
      <c r="I306" s="46" t="s">
        <v>220</v>
      </c>
      <c r="J306" s="16" t="s">
        <v>221</v>
      </c>
      <c r="K306" s="16">
        <v>3</v>
      </c>
      <c r="L306" s="16">
        <v>0</v>
      </c>
      <c r="M306" s="16">
        <v>9</v>
      </c>
      <c r="N306" s="16">
        <v>0</v>
      </c>
      <c r="O306" s="47" t="s">
        <v>43</v>
      </c>
      <c r="P306" s="62">
        <v>4</v>
      </c>
      <c r="Q306" s="47" t="s">
        <v>87</v>
      </c>
      <c r="R306" s="13">
        <f t="shared" si="18"/>
        <v>12</v>
      </c>
      <c r="S306" s="13">
        <f t="shared" si="19"/>
        <v>0.66666666666666663</v>
      </c>
      <c r="T306" s="14">
        <f t="shared" si="20"/>
        <v>0.66666666666666663</v>
      </c>
      <c r="U306" s="13">
        <v>0</v>
      </c>
      <c r="V306" s="13">
        <f t="shared" si="21"/>
        <v>0.66666666666666663</v>
      </c>
    </row>
    <row r="307" spans="1:22" hidden="1">
      <c r="A307" s="17" t="s">
        <v>18</v>
      </c>
      <c r="B307" s="17" t="s">
        <v>582</v>
      </c>
      <c r="C307" s="17" t="s">
        <v>600</v>
      </c>
      <c r="D307" s="17" t="s">
        <v>594</v>
      </c>
      <c r="E307" s="16" t="s">
        <v>25</v>
      </c>
      <c r="F307" s="37" t="s">
        <v>581</v>
      </c>
      <c r="G307" s="16" t="s">
        <v>579</v>
      </c>
      <c r="H307" s="45" t="s">
        <v>219</v>
      </c>
      <c r="I307" s="46" t="s">
        <v>220</v>
      </c>
      <c r="J307" s="16" t="s">
        <v>221</v>
      </c>
      <c r="K307" s="16">
        <v>3</v>
      </c>
      <c r="L307" s="16">
        <v>0</v>
      </c>
      <c r="M307" s="16">
        <v>9</v>
      </c>
      <c r="N307" s="16">
        <v>0</v>
      </c>
      <c r="O307" s="47" t="s">
        <v>55</v>
      </c>
      <c r="P307" s="62">
        <v>2</v>
      </c>
      <c r="Q307" s="47" t="s">
        <v>87</v>
      </c>
      <c r="R307" s="13">
        <f t="shared" si="18"/>
        <v>6</v>
      </c>
      <c r="S307" s="13">
        <f t="shared" si="19"/>
        <v>0.33333333333333331</v>
      </c>
      <c r="T307" s="14">
        <f t="shared" si="20"/>
        <v>0.33333333333333331</v>
      </c>
      <c r="U307" s="13">
        <v>0</v>
      </c>
      <c r="V307" s="13">
        <f t="shared" si="21"/>
        <v>0.33333333333333331</v>
      </c>
    </row>
    <row r="308" spans="1:22" hidden="1">
      <c r="A308" s="17" t="s">
        <v>18</v>
      </c>
      <c r="B308" s="17" t="s">
        <v>582</v>
      </c>
      <c r="C308" s="17" t="s">
        <v>600</v>
      </c>
      <c r="D308" s="17" t="s">
        <v>594</v>
      </c>
      <c r="E308" s="16" t="s">
        <v>25</v>
      </c>
      <c r="F308" s="37" t="s">
        <v>581</v>
      </c>
      <c r="G308" s="16" t="s">
        <v>579</v>
      </c>
      <c r="H308" s="45" t="s">
        <v>219</v>
      </c>
      <c r="I308" s="46" t="s">
        <v>220</v>
      </c>
      <c r="J308" s="16" t="s">
        <v>221</v>
      </c>
      <c r="K308" s="16">
        <v>3</v>
      </c>
      <c r="L308" s="16">
        <v>0</v>
      </c>
      <c r="M308" s="16">
        <v>9</v>
      </c>
      <c r="N308" s="16">
        <v>0</v>
      </c>
      <c r="O308" s="47" t="s">
        <v>178</v>
      </c>
      <c r="P308" s="62">
        <v>10</v>
      </c>
      <c r="Q308" s="47" t="s">
        <v>87</v>
      </c>
      <c r="R308" s="13">
        <f t="shared" si="18"/>
        <v>30</v>
      </c>
      <c r="S308" s="13">
        <f t="shared" si="19"/>
        <v>1.6666666666666667</v>
      </c>
      <c r="T308" s="14">
        <f t="shared" si="20"/>
        <v>1.6666666666666667</v>
      </c>
      <c r="U308" s="13">
        <v>0</v>
      </c>
      <c r="V308" s="13">
        <f t="shared" si="21"/>
        <v>1.6666666666666667</v>
      </c>
    </row>
    <row r="309" spans="1:22" hidden="1">
      <c r="A309" s="17" t="s">
        <v>18</v>
      </c>
      <c r="B309" s="17" t="s">
        <v>582</v>
      </c>
      <c r="C309" s="17" t="s">
        <v>600</v>
      </c>
      <c r="D309" s="17" t="s">
        <v>594</v>
      </c>
      <c r="E309" s="16" t="s">
        <v>25</v>
      </c>
      <c r="F309" s="37" t="s">
        <v>581</v>
      </c>
      <c r="G309" s="16" t="s">
        <v>579</v>
      </c>
      <c r="H309" s="45" t="s">
        <v>219</v>
      </c>
      <c r="I309" s="46" t="s">
        <v>220</v>
      </c>
      <c r="J309" s="16" t="s">
        <v>221</v>
      </c>
      <c r="K309" s="16">
        <v>3</v>
      </c>
      <c r="L309" s="16">
        <v>0</v>
      </c>
      <c r="M309" s="16">
        <v>9</v>
      </c>
      <c r="N309" s="16">
        <v>0</v>
      </c>
      <c r="O309" s="47" t="s">
        <v>179</v>
      </c>
      <c r="P309" s="62">
        <v>4</v>
      </c>
      <c r="Q309" s="47" t="s">
        <v>87</v>
      </c>
      <c r="R309" s="13">
        <f t="shared" si="18"/>
        <v>12</v>
      </c>
      <c r="S309" s="13">
        <f t="shared" si="19"/>
        <v>0.66666666666666663</v>
      </c>
      <c r="T309" s="14">
        <f t="shared" si="20"/>
        <v>0.66666666666666663</v>
      </c>
      <c r="U309" s="13">
        <v>0</v>
      </c>
      <c r="V309" s="13">
        <f t="shared" si="21"/>
        <v>0.66666666666666663</v>
      </c>
    </row>
    <row r="310" spans="1:22" hidden="1">
      <c r="A310" s="17" t="s">
        <v>18</v>
      </c>
      <c r="B310" s="17" t="s">
        <v>582</v>
      </c>
      <c r="C310" s="17" t="s">
        <v>600</v>
      </c>
      <c r="D310" s="17" t="s">
        <v>594</v>
      </c>
      <c r="E310" s="16" t="s">
        <v>25</v>
      </c>
      <c r="F310" s="37" t="s">
        <v>581</v>
      </c>
      <c r="G310" s="16" t="s">
        <v>579</v>
      </c>
      <c r="H310" s="45" t="s">
        <v>219</v>
      </c>
      <c r="I310" s="46" t="s">
        <v>220</v>
      </c>
      <c r="J310" s="16" t="s">
        <v>221</v>
      </c>
      <c r="K310" s="16">
        <v>3</v>
      </c>
      <c r="L310" s="16">
        <v>0</v>
      </c>
      <c r="M310" s="16">
        <v>9</v>
      </c>
      <c r="N310" s="16">
        <v>0</v>
      </c>
      <c r="O310" s="47" t="s">
        <v>185</v>
      </c>
      <c r="P310" s="62">
        <v>5</v>
      </c>
      <c r="Q310" s="47" t="s">
        <v>87</v>
      </c>
      <c r="R310" s="13">
        <f t="shared" si="18"/>
        <v>15</v>
      </c>
      <c r="S310" s="13">
        <f t="shared" si="19"/>
        <v>0.83333333333333337</v>
      </c>
      <c r="T310" s="14">
        <f t="shared" si="20"/>
        <v>0.83333333333333337</v>
      </c>
      <c r="U310" s="13">
        <v>0</v>
      </c>
      <c r="V310" s="13">
        <f t="shared" si="21"/>
        <v>0.83333333333333337</v>
      </c>
    </row>
    <row r="311" spans="1:22" hidden="1">
      <c r="A311" s="17" t="s">
        <v>18</v>
      </c>
      <c r="B311" s="17" t="s">
        <v>582</v>
      </c>
      <c r="C311" s="17" t="s">
        <v>600</v>
      </c>
      <c r="D311" s="17" t="s">
        <v>594</v>
      </c>
      <c r="E311" s="16" t="s">
        <v>25</v>
      </c>
      <c r="F311" s="37" t="s">
        <v>581</v>
      </c>
      <c r="G311" s="16" t="s">
        <v>579</v>
      </c>
      <c r="H311" s="45" t="s">
        <v>455</v>
      </c>
      <c r="I311" s="46" t="s">
        <v>456</v>
      </c>
      <c r="J311" s="16" t="s">
        <v>280</v>
      </c>
      <c r="K311" s="16">
        <v>3</v>
      </c>
      <c r="L311" s="16">
        <v>0</v>
      </c>
      <c r="M311" s="16">
        <v>270</v>
      </c>
      <c r="N311" s="16">
        <v>0</v>
      </c>
      <c r="O311" s="47" t="s">
        <v>80</v>
      </c>
      <c r="P311" s="62">
        <v>44</v>
      </c>
      <c r="Q311" s="47" t="s">
        <v>87</v>
      </c>
      <c r="R311" s="13">
        <f t="shared" si="18"/>
        <v>132</v>
      </c>
      <c r="S311" s="13">
        <f t="shared" si="19"/>
        <v>7.333333333333333</v>
      </c>
      <c r="T311" s="14">
        <f t="shared" si="20"/>
        <v>7.333333333333333</v>
      </c>
      <c r="U311" s="13">
        <v>0</v>
      </c>
      <c r="V311" s="13">
        <f t="shared" si="21"/>
        <v>7.333333333333333</v>
      </c>
    </row>
    <row r="312" spans="1:22" hidden="1">
      <c r="A312" s="17" t="s">
        <v>18</v>
      </c>
      <c r="B312" s="17" t="s">
        <v>582</v>
      </c>
      <c r="C312" s="17" t="s">
        <v>600</v>
      </c>
      <c r="D312" s="17" t="s">
        <v>595</v>
      </c>
      <c r="E312" s="16" t="s">
        <v>25</v>
      </c>
      <c r="F312" s="37" t="s">
        <v>581</v>
      </c>
      <c r="G312" s="16" t="s">
        <v>579</v>
      </c>
      <c r="H312" s="45" t="s">
        <v>457</v>
      </c>
      <c r="I312" s="46" t="s">
        <v>458</v>
      </c>
      <c r="J312" s="16" t="s">
        <v>83</v>
      </c>
      <c r="K312" s="16">
        <v>3</v>
      </c>
      <c r="L312" s="16">
        <v>2</v>
      </c>
      <c r="M312" s="16">
        <v>3</v>
      </c>
      <c r="N312" s="16">
        <v>5</v>
      </c>
      <c r="O312" s="47" t="s">
        <v>80</v>
      </c>
      <c r="P312" s="62">
        <v>26</v>
      </c>
      <c r="Q312" s="47" t="s">
        <v>87</v>
      </c>
      <c r="R312" s="13">
        <f t="shared" si="18"/>
        <v>78</v>
      </c>
      <c r="S312" s="13">
        <f t="shared" si="19"/>
        <v>4.333333333333333</v>
      </c>
      <c r="T312" s="14">
        <f t="shared" si="20"/>
        <v>4.333333333333333</v>
      </c>
      <c r="U312" s="13">
        <v>0</v>
      </c>
      <c r="V312" s="13">
        <f t="shared" si="21"/>
        <v>4.333333333333333</v>
      </c>
    </row>
    <row r="313" spans="1:22" hidden="1">
      <c r="A313" s="17" t="s">
        <v>18</v>
      </c>
      <c r="B313" s="17" t="s">
        <v>582</v>
      </c>
      <c r="C313" s="17" t="s">
        <v>600</v>
      </c>
      <c r="D313" s="17" t="s">
        <v>595</v>
      </c>
      <c r="E313" s="16" t="s">
        <v>25</v>
      </c>
      <c r="F313" s="37" t="s">
        <v>581</v>
      </c>
      <c r="G313" s="16" t="s">
        <v>579</v>
      </c>
      <c r="H313" s="45" t="s">
        <v>459</v>
      </c>
      <c r="I313" s="46" t="s">
        <v>460</v>
      </c>
      <c r="J313" s="16" t="s">
        <v>83</v>
      </c>
      <c r="K313" s="16">
        <v>3</v>
      </c>
      <c r="L313" s="16">
        <v>2</v>
      </c>
      <c r="M313" s="16">
        <v>3</v>
      </c>
      <c r="N313" s="16">
        <v>5</v>
      </c>
      <c r="O313" s="47" t="s">
        <v>80</v>
      </c>
      <c r="P313" s="62">
        <v>26</v>
      </c>
      <c r="Q313" s="47" t="s">
        <v>87</v>
      </c>
      <c r="R313" s="13">
        <f t="shared" si="18"/>
        <v>78</v>
      </c>
      <c r="S313" s="13">
        <f t="shared" si="19"/>
        <v>4.333333333333333</v>
      </c>
      <c r="T313" s="14">
        <f t="shared" si="20"/>
        <v>4.333333333333333</v>
      </c>
      <c r="U313" s="13">
        <v>0</v>
      </c>
      <c r="V313" s="13">
        <f t="shared" si="21"/>
        <v>4.333333333333333</v>
      </c>
    </row>
    <row r="314" spans="1:22" hidden="1">
      <c r="A314" s="17" t="s">
        <v>18</v>
      </c>
      <c r="B314" s="17" t="s">
        <v>582</v>
      </c>
      <c r="C314" s="17" t="s">
        <v>600</v>
      </c>
      <c r="D314" s="17" t="s">
        <v>595</v>
      </c>
      <c r="E314" s="16" t="s">
        <v>25</v>
      </c>
      <c r="F314" s="37" t="s">
        <v>581</v>
      </c>
      <c r="G314" s="16" t="s">
        <v>579</v>
      </c>
      <c r="H314" s="45" t="s">
        <v>461</v>
      </c>
      <c r="I314" s="46" t="s">
        <v>462</v>
      </c>
      <c r="J314" s="16" t="s">
        <v>83</v>
      </c>
      <c r="K314" s="16">
        <v>3</v>
      </c>
      <c r="L314" s="16">
        <v>2</v>
      </c>
      <c r="M314" s="16">
        <v>3</v>
      </c>
      <c r="N314" s="16">
        <v>5</v>
      </c>
      <c r="O314" s="47" t="s">
        <v>80</v>
      </c>
      <c r="P314" s="62">
        <v>26</v>
      </c>
      <c r="Q314" s="47" t="s">
        <v>87</v>
      </c>
      <c r="R314" s="13">
        <f t="shared" si="18"/>
        <v>78</v>
      </c>
      <c r="S314" s="13">
        <f t="shared" si="19"/>
        <v>4.333333333333333</v>
      </c>
      <c r="T314" s="14">
        <f t="shared" si="20"/>
        <v>4.333333333333333</v>
      </c>
      <c r="U314" s="13">
        <v>0</v>
      </c>
      <c r="V314" s="13">
        <f t="shared" si="21"/>
        <v>4.333333333333333</v>
      </c>
    </row>
    <row r="315" spans="1:22" hidden="1">
      <c r="A315" s="17" t="s">
        <v>18</v>
      </c>
      <c r="B315" s="17" t="s">
        <v>582</v>
      </c>
      <c r="C315" s="17" t="s">
        <v>600</v>
      </c>
      <c r="D315" s="17" t="s">
        <v>595</v>
      </c>
      <c r="E315" s="16" t="s">
        <v>25</v>
      </c>
      <c r="F315" s="37" t="s">
        <v>581</v>
      </c>
      <c r="G315" s="16" t="s">
        <v>579</v>
      </c>
      <c r="H315" s="45" t="s">
        <v>463</v>
      </c>
      <c r="I315" s="46" t="s">
        <v>464</v>
      </c>
      <c r="J315" s="16" t="s">
        <v>83</v>
      </c>
      <c r="K315" s="16">
        <v>3</v>
      </c>
      <c r="L315" s="16">
        <v>2</v>
      </c>
      <c r="M315" s="16">
        <v>3</v>
      </c>
      <c r="N315" s="16">
        <v>5</v>
      </c>
      <c r="O315" s="47" t="s">
        <v>80</v>
      </c>
      <c r="P315" s="62">
        <v>3</v>
      </c>
      <c r="Q315" s="47" t="s">
        <v>87</v>
      </c>
      <c r="R315" s="13">
        <f t="shared" si="18"/>
        <v>9</v>
      </c>
      <c r="S315" s="13">
        <f t="shared" si="19"/>
        <v>0.5</v>
      </c>
      <c r="T315" s="14">
        <f t="shared" si="20"/>
        <v>0.5</v>
      </c>
      <c r="U315" s="13">
        <v>0</v>
      </c>
      <c r="V315" s="13">
        <f t="shared" si="21"/>
        <v>0.5</v>
      </c>
    </row>
    <row r="316" spans="1:22" hidden="1">
      <c r="A316" s="17" t="s">
        <v>18</v>
      </c>
      <c r="B316" s="17" t="s">
        <v>582</v>
      </c>
      <c r="C316" s="17" t="s">
        <v>600</v>
      </c>
      <c r="D316" s="17" t="s">
        <v>595</v>
      </c>
      <c r="E316" s="16" t="s">
        <v>25</v>
      </c>
      <c r="F316" s="37" t="s">
        <v>581</v>
      </c>
      <c r="G316" s="16" t="s">
        <v>579</v>
      </c>
      <c r="H316" s="45" t="s">
        <v>465</v>
      </c>
      <c r="I316" s="46" t="s">
        <v>466</v>
      </c>
      <c r="J316" s="16" t="s">
        <v>83</v>
      </c>
      <c r="K316" s="16">
        <v>3</v>
      </c>
      <c r="L316" s="16">
        <v>2</v>
      </c>
      <c r="M316" s="16">
        <v>3</v>
      </c>
      <c r="N316" s="16">
        <v>5</v>
      </c>
      <c r="O316" s="47" t="s">
        <v>80</v>
      </c>
      <c r="P316" s="62">
        <v>26</v>
      </c>
      <c r="Q316" s="47" t="s">
        <v>87</v>
      </c>
      <c r="R316" s="13">
        <f t="shared" si="18"/>
        <v>78</v>
      </c>
      <c r="S316" s="13">
        <f t="shared" si="19"/>
        <v>4.333333333333333</v>
      </c>
      <c r="T316" s="14">
        <f t="shared" si="20"/>
        <v>4.333333333333333</v>
      </c>
      <c r="U316" s="13">
        <v>0</v>
      </c>
      <c r="V316" s="13">
        <f t="shared" si="21"/>
        <v>4.333333333333333</v>
      </c>
    </row>
    <row r="317" spans="1:22" hidden="1">
      <c r="A317" s="17" t="s">
        <v>18</v>
      </c>
      <c r="B317" s="17" t="s">
        <v>582</v>
      </c>
      <c r="C317" s="17" t="s">
        <v>600</v>
      </c>
      <c r="D317" s="17" t="s">
        <v>595</v>
      </c>
      <c r="E317" s="16" t="s">
        <v>25</v>
      </c>
      <c r="F317" s="37" t="s">
        <v>581</v>
      </c>
      <c r="G317" s="16" t="s">
        <v>579</v>
      </c>
      <c r="H317" s="45" t="s">
        <v>467</v>
      </c>
      <c r="I317" s="46" t="s">
        <v>468</v>
      </c>
      <c r="J317" s="16" t="s">
        <v>83</v>
      </c>
      <c r="K317" s="16">
        <v>3</v>
      </c>
      <c r="L317" s="16">
        <v>2</v>
      </c>
      <c r="M317" s="16">
        <v>3</v>
      </c>
      <c r="N317" s="16">
        <v>5</v>
      </c>
      <c r="O317" s="47" t="s">
        <v>80</v>
      </c>
      <c r="P317" s="62">
        <v>26</v>
      </c>
      <c r="Q317" s="47" t="s">
        <v>87</v>
      </c>
      <c r="R317" s="13">
        <f t="shared" si="18"/>
        <v>78</v>
      </c>
      <c r="S317" s="13">
        <f t="shared" si="19"/>
        <v>4.333333333333333</v>
      </c>
      <c r="T317" s="14">
        <f t="shared" si="20"/>
        <v>4.333333333333333</v>
      </c>
      <c r="U317" s="13">
        <v>0</v>
      </c>
      <c r="V317" s="13">
        <f t="shared" si="21"/>
        <v>4.333333333333333</v>
      </c>
    </row>
    <row r="318" spans="1:22" hidden="1">
      <c r="A318" s="17" t="s">
        <v>18</v>
      </c>
      <c r="B318" s="17" t="s">
        <v>582</v>
      </c>
      <c r="C318" s="17" t="s">
        <v>600</v>
      </c>
      <c r="D318" s="17" t="s">
        <v>596</v>
      </c>
      <c r="E318" s="16" t="s">
        <v>25</v>
      </c>
      <c r="F318" s="37" t="s">
        <v>581</v>
      </c>
      <c r="G318" s="16" t="s">
        <v>579</v>
      </c>
      <c r="H318" s="45" t="s">
        <v>469</v>
      </c>
      <c r="I318" s="46" t="s">
        <v>470</v>
      </c>
      <c r="J318" s="16" t="s">
        <v>23</v>
      </c>
      <c r="K318" s="16">
        <v>3</v>
      </c>
      <c r="L318" s="16">
        <v>3</v>
      </c>
      <c r="M318" s="16">
        <v>0</v>
      </c>
      <c r="N318" s="16">
        <v>6</v>
      </c>
      <c r="O318" s="47" t="s">
        <v>80</v>
      </c>
      <c r="P318" s="62">
        <v>19</v>
      </c>
      <c r="Q318" s="47" t="s">
        <v>87</v>
      </c>
      <c r="R318" s="13">
        <f t="shared" si="18"/>
        <v>57</v>
      </c>
      <c r="S318" s="13">
        <f t="shared" si="19"/>
        <v>3.1666666666666665</v>
      </c>
      <c r="T318" s="14">
        <f t="shared" si="20"/>
        <v>3.1666666666666665</v>
      </c>
      <c r="U318" s="13">
        <v>0</v>
      </c>
      <c r="V318" s="13">
        <f t="shared" si="21"/>
        <v>3.1666666666666665</v>
      </c>
    </row>
    <row r="319" spans="1:22" hidden="1">
      <c r="A319" s="17" t="s">
        <v>18</v>
      </c>
      <c r="B319" s="17" t="s">
        <v>582</v>
      </c>
      <c r="C319" s="17" t="s">
        <v>600</v>
      </c>
      <c r="D319" s="17" t="s">
        <v>593</v>
      </c>
      <c r="E319" s="16" t="s">
        <v>25</v>
      </c>
      <c r="F319" s="37" t="s">
        <v>581</v>
      </c>
      <c r="G319" s="16" t="s">
        <v>579</v>
      </c>
      <c r="H319" s="45" t="s">
        <v>471</v>
      </c>
      <c r="I319" s="46" t="s">
        <v>472</v>
      </c>
      <c r="J319" s="16" t="s">
        <v>83</v>
      </c>
      <c r="K319" s="16">
        <v>3</v>
      </c>
      <c r="L319" s="16">
        <v>2</v>
      </c>
      <c r="M319" s="16">
        <v>3</v>
      </c>
      <c r="N319" s="16">
        <v>5</v>
      </c>
      <c r="O319" s="47" t="s">
        <v>80</v>
      </c>
      <c r="P319" s="62">
        <v>36</v>
      </c>
      <c r="Q319" s="47" t="s">
        <v>87</v>
      </c>
      <c r="R319" s="13">
        <f t="shared" si="18"/>
        <v>108</v>
      </c>
      <c r="S319" s="13">
        <f t="shared" si="19"/>
        <v>6</v>
      </c>
      <c r="T319" s="14">
        <f t="shared" si="20"/>
        <v>6</v>
      </c>
      <c r="U319" s="13">
        <v>0</v>
      </c>
      <c r="V319" s="13">
        <f t="shared" si="21"/>
        <v>6</v>
      </c>
    </row>
    <row r="320" spans="1:22" hidden="1">
      <c r="A320" s="17" t="s">
        <v>18</v>
      </c>
      <c r="B320" s="17" t="s">
        <v>582</v>
      </c>
      <c r="C320" s="17" t="s">
        <v>600</v>
      </c>
      <c r="D320" s="17" t="s">
        <v>593</v>
      </c>
      <c r="E320" s="16" t="s">
        <v>25</v>
      </c>
      <c r="F320" s="37" t="s">
        <v>581</v>
      </c>
      <c r="G320" s="16" t="s">
        <v>579</v>
      </c>
      <c r="H320" s="45" t="s">
        <v>473</v>
      </c>
      <c r="I320" s="46" t="s">
        <v>474</v>
      </c>
      <c r="J320" s="16" t="s">
        <v>83</v>
      </c>
      <c r="K320" s="16">
        <v>3</v>
      </c>
      <c r="L320" s="16">
        <v>2</v>
      </c>
      <c r="M320" s="16">
        <v>3</v>
      </c>
      <c r="N320" s="16">
        <v>5</v>
      </c>
      <c r="O320" s="47" t="s">
        <v>80</v>
      </c>
      <c r="P320" s="62">
        <v>36</v>
      </c>
      <c r="Q320" s="47" t="s">
        <v>87</v>
      </c>
      <c r="R320" s="13">
        <f t="shared" si="18"/>
        <v>108</v>
      </c>
      <c r="S320" s="13">
        <f t="shared" si="19"/>
        <v>6</v>
      </c>
      <c r="T320" s="14">
        <f t="shared" si="20"/>
        <v>6</v>
      </c>
      <c r="U320" s="13">
        <v>0</v>
      </c>
      <c r="V320" s="13">
        <f t="shared" si="21"/>
        <v>6</v>
      </c>
    </row>
    <row r="321" spans="1:22" hidden="1">
      <c r="A321" s="17" t="s">
        <v>18</v>
      </c>
      <c r="B321" s="17" t="s">
        <v>582</v>
      </c>
      <c r="C321" s="17" t="s">
        <v>600</v>
      </c>
      <c r="D321" s="17" t="s">
        <v>593</v>
      </c>
      <c r="E321" s="16" t="s">
        <v>25</v>
      </c>
      <c r="F321" s="37" t="s">
        <v>581</v>
      </c>
      <c r="G321" s="16" t="s">
        <v>579</v>
      </c>
      <c r="H321" s="45" t="s">
        <v>475</v>
      </c>
      <c r="I321" s="46" t="s">
        <v>476</v>
      </c>
      <c r="J321" s="16" t="s">
        <v>83</v>
      </c>
      <c r="K321" s="16">
        <v>3</v>
      </c>
      <c r="L321" s="16">
        <v>2</v>
      </c>
      <c r="M321" s="16">
        <v>3</v>
      </c>
      <c r="N321" s="16">
        <v>5</v>
      </c>
      <c r="O321" s="47" t="s">
        <v>80</v>
      </c>
      <c r="P321" s="62">
        <v>36</v>
      </c>
      <c r="Q321" s="47" t="s">
        <v>87</v>
      </c>
      <c r="R321" s="13">
        <f t="shared" si="18"/>
        <v>108</v>
      </c>
      <c r="S321" s="13">
        <f t="shared" si="19"/>
        <v>6</v>
      </c>
      <c r="T321" s="14">
        <f t="shared" si="20"/>
        <v>6</v>
      </c>
      <c r="U321" s="13">
        <v>0</v>
      </c>
      <c r="V321" s="13">
        <f t="shared" si="21"/>
        <v>6</v>
      </c>
    </row>
    <row r="322" spans="1:22" hidden="1">
      <c r="A322" s="17" t="s">
        <v>18</v>
      </c>
      <c r="B322" s="17" t="s">
        <v>582</v>
      </c>
      <c r="C322" s="17" t="s">
        <v>600</v>
      </c>
      <c r="D322" s="17" t="s">
        <v>593</v>
      </c>
      <c r="E322" s="16" t="s">
        <v>25</v>
      </c>
      <c r="F322" s="37" t="s">
        <v>581</v>
      </c>
      <c r="G322" s="16" t="s">
        <v>579</v>
      </c>
      <c r="H322" s="45" t="s">
        <v>241</v>
      </c>
      <c r="I322" s="46" t="s">
        <v>242</v>
      </c>
      <c r="J322" s="16" t="s">
        <v>83</v>
      </c>
      <c r="K322" s="16">
        <v>3</v>
      </c>
      <c r="L322" s="16">
        <v>2</v>
      </c>
      <c r="M322" s="16">
        <v>3</v>
      </c>
      <c r="N322" s="16">
        <v>5</v>
      </c>
      <c r="O322" s="47" t="s">
        <v>80</v>
      </c>
      <c r="P322" s="62">
        <v>4</v>
      </c>
      <c r="Q322" s="47" t="s">
        <v>87</v>
      </c>
      <c r="R322" s="13">
        <f t="shared" ref="R322:R385" si="22">P322*K322</f>
        <v>12</v>
      </c>
      <c r="S322" s="13">
        <f t="shared" ref="S322:S385" si="23">R322/18</f>
        <v>0.66666666666666663</v>
      </c>
      <c r="T322" s="14">
        <f t="shared" si="20"/>
        <v>0.66666666666666663</v>
      </c>
      <c r="U322" s="13">
        <v>0</v>
      </c>
      <c r="V322" s="13">
        <f t="shared" si="21"/>
        <v>0.66666666666666663</v>
      </c>
    </row>
    <row r="323" spans="1:22" hidden="1">
      <c r="A323" s="17" t="s">
        <v>18</v>
      </c>
      <c r="B323" s="17" t="s">
        <v>582</v>
      </c>
      <c r="C323" s="17" t="s">
        <v>600</v>
      </c>
      <c r="D323" s="17" t="s">
        <v>593</v>
      </c>
      <c r="E323" s="16" t="s">
        <v>25</v>
      </c>
      <c r="F323" s="37" t="s">
        <v>581</v>
      </c>
      <c r="G323" s="16" t="s">
        <v>579</v>
      </c>
      <c r="H323" s="45" t="s">
        <v>477</v>
      </c>
      <c r="I323" s="46" t="s">
        <v>478</v>
      </c>
      <c r="J323" s="16" t="s">
        <v>83</v>
      </c>
      <c r="K323" s="16">
        <v>3</v>
      </c>
      <c r="L323" s="16">
        <v>2</v>
      </c>
      <c r="M323" s="16">
        <v>3</v>
      </c>
      <c r="N323" s="16">
        <v>5</v>
      </c>
      <c r="O323" s="47" t="s">
        <v>80</v>
      </c>
      <c r="P323" s="62">
        <v>6</v>
      </c>
      <c r="Q323" s="47" t="s">
        <v>87</v>
      </c>
      <c r="R323" s="13">
        <f t="shared" si="22"/>
        <v>18</v>
      </c>
      <c r="S323" s="13">
        <f t="shared" si="23"/>
        <v>1</v>
      </c>
      <c r="T323" s="14">
        <f t="shared" ref="T323:T386" si="24">S323</f>
        <v>1</v>
      </c>
      <c r="U323" s="13">
        <v>0</v>
      </c>
      <c r="V323" s="13">
        <f t="shared" ref="V323:V386" si="25">T323+U323</f>
        <v>1</v>
      </c>
    </row>
    <row r="324" spans="1:22" hidden="1">
      <c r="A324" s="17" t="s">
        <v>18</v>
      </c>
      <c r="B324" s="17" t="s">
        <v>582</v>
      </c>
      <c r="C324" s="17" t="s">
        <v>600</v>
      </c>
      <c r="D324" s="17" t="s">
        <v>593</v>
      </c>
      <c r="E324" s="16" t="s">
        <v>25</v>
      </c>
      <c r="F324" s="37" t="s">
        <v>581</v>
      </c>
      <c r="G324" s="16" t="s">
        <v>579</v>
      </c>
      <c r="H324" s="45" t="s">
        <v>479</v>
      </c>
      <c r="I324" s="46" t="s">
        <v>480</v>
      </c>
      <c r="J324" s="16" t="s">
        <v>83</v>
      </c>
      <c r="K324" s="16">
        <v>3</v>
      </c>
      <c r="L324" s="16">
        <v>2</v>
      </c>
      <c r="M324" s="16">
        <v>3</v>
      </c>
      <c r="N324" s="16">
        <v>5</v>
      </c>
      <c r="O324" s="47" t="s">
        <v>80</v>
      </c>
      <c r="P324" s="62">
        <v>21</v>
      </c>
      <c r="Q324" s="47" t="s">
        <v>87</v>
      </c>
      <c r="R324" s="13">
        <f t="shared" si="22"/>
        <v>63</v>
      </c>
      <c r="S324" s="13">
        <f t="shared" si="23"/>
        <v>3.5</v>
      </c>
      <c r="T324" s="14">
        <f t="shared" si="24"/>
        <v>3.5</v>
      </c>
      <c r="U324" s="13">
        <v>0</v>
      </c>
      <c r="V324" s="13">
        <f t="shared" si="25"/>
        <v>3.5</v>
      </c>
    </row>
    <row r="325" spans="1:22" hidden="1">
      <c r="A325" s="17" t="s">
        <v>18</v>
      </c>
      <c r="B325" s="17" t="s">
        <v>582</v>
      </c>
      <c r="C325" s="17" t="s">
        <v>600</v>
      </c>
      <c r="D325" s="17" t="s">
        <v>593</v>
      </c>
      <c r="E325" s="16" t="s">
        <v>25</v>
      </c>
      <c r="F325" s="37" t="s">
        <v>581</v>
      </c>
      <c r="G325" s="16" t="s">
        <v>579</v>
      </c>
      <c r="H325" s="45" t="s">
        <v>481</v>
      </c>
      <c r="I325" s="46" t="s">
        <v>482</v>
      </c>
      <c r="J325" s="16" t="s">
        <v>83</v>
      </c>
      <c r="K325" s="16">
        <v>3</v>
      </c>
      <c r="L325" s="16">
        <v>2</v>
      </c>
      <c r="M325" s="16">
        <v>3</v>
      </c>
      <c r="N325" s="16">
        <v>5</v>
      </c>
      <c r="O325" s="47" t="s">
        <v>80</v>
      </c>
      <c r="P325" s="62">
        <v>29</v>
      </c>
      <c r="Q325" s="47" t="s">
        <v>87</v>
      </c>
      <c r="R325" s="13">
        <f t="shared" si="22"/>
        <v>87</v>
      </c>
      <c r="S325" s="13">
        <f t="shared" si="23"/>
        <v>4.833333333333333</v>
      </c>
      <c r="T325" s="14">
        <f t="shared" si="24"/>
        <v>4.833333333333333</v>
      </c>
      <c r="U325" s="13">
        <v>0</v>
      </c>
      <c r="V325" s="13">
        <f t="shared" si="25"/>
        <v>4.833333333333333</v>
      </c>
    </row>
    <row r="326" spans="1:22" hidden="1">
      <c r="A326" s="17" t="s">
        <v>18</v>
      </c>
      <c r="B326" s="17" t="s">
        <v>582</v>
      </c>
      <c r="C326" s="17" t="s">
        <v>600</v>
      </c>
      <c r="D326" s="17" t="s">
        <v>592</v>
      </c>
      <c r="E326" s="16" t="s">
        <v>25</v>
      </c>
      <c r="F326" s="37" t="s">
        <v>581</v>
      </c>
      <c r="G326" s="16" t="s">
        <v>579</v>
      </c>
      <c r="H326" s="45" t="s">
        <v>483</v>
      </c>
      <c r="I326" s="46" t="s">
        <v>484</v>
      </c>
      <c r="J326" s="16" t="s">
        <v>83</v>
      </c>
      <c r="K326" s="16">
        <v>3</v>
      </c>
      <c r="L326" s="16">
        <v>2</v>
      </c>
      <c r="M326" s="16">
        <v>3</v>
      </c>
      <c r="N326" s="16">
        <v>5</v>
      </c>
      <c r="O326" s="47" t="s">
        <v>80</v>
      </c>
      <c r="P326" s="62">
        <v>45</v>
      </c>
      <c r="Q326" s="47" t="s">
        <v>87</v>
      </c>
      <c r="R326" s="13">
        <f t="shared" si="22"/>
        <v>135</v>
      </c>
      <c r="S326" s="13">
        <f t="shared" si="23"/>
        <v>7.5</v>
      </c>
      <c r="T326" s="14">
        <f t="shared" si="24"/>
        <v>7.5</v>
      </c>
      <c r="U326" s="13">
        <v>0</v>
      </c>
      <c r="V326" s="13">
        <f t="shared" si="25"/>
        <v>7.5</v>
      </c>
    </row>
    <row r="327" spans="1:22" hidden="1">
      <c r="A327" s="17" t="s">
        <v>18</v>
      </c>
      <c r="B327" s="17" t="s">
        <v>582</v>
      </c>
      <c r="C327" s="17" t="s">
        <v>600</v>
      </c>
      <c r="D327" s="17" t="s">
        <v>592</v>
      </c>
      <c r="E327" s="16" t="s">
        <v>25</v>
      </c>
      <c r="F327" s="37" t="s">
        <v>581</v>
      </c>
      <c r="G327" s="16" t="s">
        <v>579</v>
      </c>
      <c r="H327" s="45" t="s">
        <v>483</v>
      </c>
      <c r="I327" s="46" t="s">
        <v>484</v>
      </c>
      <c r="J327" s="16" t="s">
        <v>83</v>
      </c>
      <c r="K327" s="16">
        <v>3</v>
      </c>
      <c r="L327" s="16">
        <v>2</v>
      </c>
      <c r="M327" s="16">
        <v>3</v>
      </c>
      <c r="N327" s="16">
        <v>5</v>
      </c>
      <c r="O327" s="47" t="s">
        <v>43</v>
      </c>
      <c r="P327" s="62">
        <v>38</v>
      </c>
      <c r="Q327" s="47" t="s">
        <v>87</v>
      </c>
      <c r="R327" s="13">
        <f t="shared" si="22"/>
        <v>114</v>
      </c>
      <c r="S327" s="13">
        <f t="shared" si="23"/>
        <v>6.333333333333333</v>
      </c>
      <c r="T327" s="14">
        <f t="shared" si="24"/>
        <v>6.333333333333333</v>
      </c>
      <c r="U327" s="13">
        <v>0</v>
      </c>
      <c r="V327" s="13">
        <f t="shared" si="25"/>
        <v>6.333333333333333</v>
      </c>
    </row>
    <row r="328" spans="1:22" hidden="1">
      <c r="A328" s="17" t="s">
        <v>18</v>
      </c>
      <c r="B328" s="17" t="s">
        <v>582</v>
      </c>
      <c r="C328" s="17" t="s">
        <v>600</v>
      </c>
      <c r="D328" s="17" t="s">
        <v>592</v>
      </c>
      <c r="E328" s="16" t="s">
        <v>25</v>
      </c>
      <c r="F328" s="37" t="s">
        <v>581</v>
      </c>
      <c r="G328" s="16" t="s">
        <v>579</v>
      </c>
      <c r="H328" s="45" t="s">
        <v>485</v>
      </c>
      <c r="I328" s="46" t="s">
        <v>486</v>
      </c>
      <c r="J328" s="16" t="s">
        <v>83</v>
      </c>
      <c r="K328" s="16">
        <v>3</v>
      </c>
      <c r="L328" s="16">
        <v>2</v>
      </c>
      <c r="M328" s="16">
        <v>3</v>
      </c>
      <c r="N328" s="16">
        <v>5</v>
      </c>
      <c r="O328" s="47" t="s">
        <v>80</v>
      </c>
      <c r="P328" s="62">
        <v>45</v>
      </c>
      <c r="Q328" s="47" t="s">
        <v>87</v>
      </c>
      <c r="R328" s="13">
        <f t="shared" si="22"/>
        <v>135</v>
      </c>
      <c r="S328" s="13">
        <f t="shared" si="23"/>
        <v>7.5</v>
      </c>
      <c r="T328" s="14">
        <f t="shared" si="24"/>
        <v>7.5</v>
      </c>
      <c r="U328" s="13">
        <v>0</v>
      </c>
      <c r="V328" s="13">
        <f t="shared" si="25"/>
        <v>7.5</v>
      </c>
    </row>
    <row r="329" spans="1:22" hidden="1">
      <c r="A329" s="17" t="s">
        <v>18</v>
      </c>
      <c r="B329" s="17" t="s">
        <v>582</v>
      </c>
      <c r="C329" s="17" t="s">
        <v>600</v>
      </c>
      <c r="D329" s="17" t="s">
        <v>592</v>
      </c>
      <c r="E329" s="16" t="s">
        <v>25</v>
      </c>
      <c r="F329" s="37" t="s">
        <v>581</v>
      </c>
      <c r="G329" s="16" t="s">
        <v>579</v>
      </c>
      <c r="H329" s="45" t="s">
        <v>485</v>
      </c>
      <c r="I329" s="46" t="s">
        <v>486</v>
      </c>
      <c r="J329" s="16" t="s">
        <v>83</v>
      </c>
      <c r="K329" s="16">
        <v>3</v>
      </c>
      <c r="L329" s="16">
        <v>2</v>
      </c>
      <c r="M329" s="16">
        <v>3</v>
      </c>
      <c r="N329" s="16">
        <v>5</v>
      </c>
      <c r="O329" s="47" t="s">
        <v>43</v>
      </c>
      <c r="P329" s="62">
        <v>37</v>
      </c>
      <c r="Q329" s="47" t="s">
        <v>87</v>
      </c>
      <c r="R329" s="13">
        <f t="shared" si="22"/>
        <v>111</v>
      </c>
      <c r="S329" s="13">
        <f t="shared" si="23"/>
        <v>6.166666666666667</v>
      </c>
      <c r="T329" s="14">
        <f t="shared" si="24"/>
        <v>6.166666666666667</v>
      </c>
      <c r="U329" s="13">
        <v>0</v>
      </c>
      <c r="V329" s="13">
        <f t="shared" si="25"/>
        <v>6.166666666666667</v>
      </c>
    </row>
    <row r="330" spans="1:22" hidden="1">
      <c r="A330" s="17" t="s">
        <v>18</v>
      </c>
      <c r="B330" s="17" t="s">
        <v>582</v>
      </c>
      <c r="C330" s="17" t="s">
        <v>600</v>
      </c>
      <c r="D330" s="17" t="s">
        <v>592</v>
      </c>
      <c r="E330" s="16" t="s">
        <v>25</v>
      </c>
      <c r="F330" s="37" t="s">
        <v>581</v>
      </c>
      <c r="G330" s="16" t="s">
        <v>579</v>
      </c>
      <c r="H330" s="45" t="s">
        <v>487</v>
      </c>
      <c r="I330" s="46" t="s">
        <v>488</v>
      </c>
      <c r="J330" s="16" t="s">
        <v>83</v>
      </c>
      <c r="K330" s="16">
        <v>3</v>
      </c>
      <c r="L330" s="16">
        <v>2</v>
      </c>
      <c r="M330" s="16">
        <v>3</v>
      </c>
      <c r="N330" s="16">
        <v>5</v>
      </c>
      <c r="O330" s="47" t="s">
        <v>80</v>
      </c>
      <c r="P330" s="62">
        <v>45</v>
      </c>
      <c r="Q330" s="47" t="s">
        <v>87</v>
      </c>
      <c r="R330" s="13">
        <f t="shared" si="22"/>
        <v>135</v>
      </c>
      <c r="S330" s="13">
        <f t="shared" si="23"/>
        <v>7.5</v>
      </c>
      <c r="T330" s="14">
        <f t="shared" si="24"/>
        <v>7.5</v>
      </c>
      <c r="U330" s="13">
        <v>0</v>
      </c>
      <c r="V330" s="13">
        <f t="shared" si="25"/>
        <v>7.5</v>
      </c>
    </row>
    <row r="331" spans="1:22" hidden="1">
      <c r="A331" s="17" t="s">
        <v>18</v>
      </c>
      <c r="B331" s="17" t="s">
        <v>582</v>
      </c>
      <c r="C331" s="17" t="s">
        <v>600</v>
      </c>
      <c r="D331" s="17" t="s">
        <v>592</v>
      </c>
      <c r="E331" s="16" t="s">
        <v>25</v>
      </c>
      <c r="F331" s="37" t="s">
        <v>581</v>
      </c>
      <c r="G331" s="16" t="s">
        <v>579</v>
      </c>
      <c r="H331" s="45" t="s">
        <v>487</v>
      </c>
      <c r="I331" s="46" t="s">
        <v>488</v>
      </c>
      <c r="J331" s="16" t="s">
        <v>83</v>
      </c>
      <c r="K331" s="16">
        <v>3</v>
      </c>
      <c r="L331" s="16">
        <v>2</v>
      </c>
      <c r="M331" s="16">
        <v>3</v>
      </c>
      <c r="N331" s="16">
        <v>5</v>
      </c>
      <c r="O331" s="47" t="s">
        <v>43</v>
      </c>
      <c r="P331" s="62">
        <v>38</v>
      </c>
      <c r="Q331" s="47" t="s">
        <v>87</v>
      </c>
      <c r="R331" s="13">
        <f t="shared" si="22"/>
        <v>114</v>
      </c>
      <c r="S331" s="13">
        <f t="shared" si="23"/>
        <v>6.333333333333333</v>
      </c>
      <c r="T331" s="14">
        <f t="shared" si="24"/>
        <v>6.333333333333333</v>
      </c>
      <c r="U331" s="13">
        <v>0</v>
      </c>
      <c r="V331" s="13">
        <f t="shared" si="25"/>
        <v>6.333333333333333</v>
      </c>
    </row>
    <row r="332" spans="1:22" hidden="1">
      <c r="A332" s="17" t="s">
        <v>18</v>
      </c>
      <c r="B332" s="17" t="s">
        <v>582</v>
      </c>
      <c r="C332" s="17" t="s">
        <v>600</v>
      </c>
      <c r="D332" s="17" t="s">
        <v>601</v>
      </c>
      <c r="E332" s="16" t="s">
        <v>25</v>
      </c>
      <c r="F332" s="37" t="s">
        <v>581</v>
      </c>
      <c r="G332" s="16" t="s">
        <v>579</v>
      </c>
      <c r="H332" s="45" t="s">
        <v>489</v>
      </c>
      <c r="I332" s="46" t="s">
        <v>490</v>
      </c>
      <c r="J332" s="16" t="s">
        <v>83</v>
      </c>
      <c r="K332" s="16">
        <v>3</v>
      </c>
      <c r="L332" s="16">
        <v>2</v>
      </c>
      <c r="M332" s="16">
        <v>3</v>
      </c>
      <c r="N332" s="16">
        <v>5</v>
      </c>
      <c r="O332" s="47" t="s">
        <v>80</v>
      </c>
      <c r="P332" s="62">
        <v>29</v>
      </c>
      <c r="Q332" s="47" t="s">
        <v>87</v>
      </c>
      <c r="R332" s="13">
        <f t="shared" si="22"/>
        <v>87</v>
      </c>
      <c r="S332" s="13">
        <f t="shared" si="23"/>
        <v>4.833333333333333</v>
      </c>
      <c r="T332" s="14">
        <f t="shared" si="24"/>
        <v>4.833333333333333</v>
      </c>
      <c r="U332" s="13">
        <v>0</v>
      </c>
      <c r="V332" s="13">
        <f t="shared" si="25"/>
        <v>4.833333333333333</v>
      </c>
    </row>
    <row r="333" spans="1:22" hidden="1">
      <c r="A333" s="17" t="s">
        <v>18</v>
      </c>
      <c r="B333" s="17" t="s">
        <v>582</v>
      </c>
      <c r="C333" s="17" t="s">
        <v>600</v>
      </c>
      <c r="D333" s="17" t="s">
        <v>602</v>
      </c>
      <c r="E333" s="16" t="s">
        <v>25</v>
      </c>
      <c r="F333" s="37" t="s">
        <v>581</v>
      </c>
      <c r="G333" s="16" t="s">
        <v>579</v>
      </c>
      <c r="H333" s="45" t="s">
        <v>491</v>
      </c>
      <c r="I333" s="46" t="s">
        <v>357</v>
      </c>
      <c r="J333" s="16" t="s">
        <v>83</v>
      </c>
      <c r="K333" s="16">
        <v>3</v>
      </c>
      <c r="L333" s="16">
        <v>2</v>
      </c>
      <c r="M333" s="16">
        <v>3</v>
      </c>
      <c r="N333" s="16">
        <v>5</v>
      </c>
      <c r="O333" s="47" t="s">
        <v>80</v>
      </c>
      <c r="P333" s="62">
        <v>36</v>
      </c>
      <c r="Q333" s="47" t="s">
        <v>87</v>
      </c>
      <c r="R333" s="13">
        <f t="shared" si="22"/>
        <v>108</v>
      </c>
      <c r="S333" s="13">
        <f t="shared" si="23"/>
        <v>6</v>
      </c>
      <c r="T333" s="14">
        <f t="shared" si="24"/>
        <v>6</v>
      </c>
      <c r="U333" s="13">
        <v>0</v>
      </c>
      <c r="V333" s="13">
        <f t="shared" si="25"/>
        <v>6</v>
      </c>
    </row>
    <row r="334" spans="1:22" hidden="1">
      <c r="A334" s="17" t="s">
        <v>18</v>
      </c>
      <c r="B334" s="17" t="s">
        <v>582</v>
      </c>
      <c r="C334" s="17" t="s">
        <v>600</v>
      </c>
      <c r="D334" s="17" t="s">
        <v>603</v>
      </c>
      <c r="E334" s="16" t="s">
        <v>25</v>
      </c>
      <c r="F334" s="37" t="s">
        <v>581</v>
      </c>
      <c r="G334" s="16" t="s">
        <v>579</v>
      </c>
      <c r="H334" s="45" t="s">
        <v>492</v>
      </c>
      <c r="I334" s="46" t="s">
        <v>493</v>
      </c>
      <c r="J334" s="16" t="s">
        <v>83</v>
      </c>
      <c r="K334" s="16">
        <v>3</v>
      </c>
      <c r="L334" s="16">
        <v>2</v>
      </c>
      <c r="M334" s="16">
        <v>3</v>
      </c>
      <c r="N334" s="16">
        <v>5</v>
      </c>
      <c r="O334" s="47" t="s">
        <v>80</v>
      </c>
      <c r="P334" s="62">
        <v>18</v>
      </c>
      <c r="Q334" s="47" t="s">
        <v>87</v>
      </c>
      <c r="R334" s="13">
        <f t="shared" si="22"/>
        <v>54</v>
      </c>
      <c r="S334" s="13">
        <f t="shared" si="23"/>
        <v>3</v>
      </c>
      <c r="T334" s="14">
        <f t="shared" si="24"/>
        <v>3</v>
      </c>
      <c r="U334" s="13">
        <v>0</v>
      </c>
      <c r="V334" s="13">
        <f t="shared" si="25"/>
        <v>3</v>
      </c>
    </row>
    <row r="335" spans="1:22" hidden="1">
      <c r="A335" s="17" t="s">
        <v>18</v>
      </c>
      <c r="B335" s="17" t="s">
        <v>582</v>
      </c>
      <c r="C335" s="17" t="s">
        <v>600</v>
      </c>
      <c r="D335" s="17" t="s">
        <v>603</v>
      </c>
      <c r="E335" s="16" t="s">
        <v>25</v>
      </c>
      <c r="F335" s="37" t="s">
        <v>581</v>
      </c>
      <c r="G335" s="16" t="s">
        <v>579</v>
      </c>
      <c r="H335" s="45" t="s">
        <v>494</v>
      </c>
      <c r="I335" s="46" t="s">
        <v>359</v>
      </c>
      <c r="J335" s="16" t="s">
        <v>83</v>
      </c>
      <c r="K335" s="16">
        <v>3</v>
      </c>
      <c r="L335" s="16">
        <v>2</v>
      </c>
      <c r="M335" s="16">
        <v>3</v>
      </c>
      <c r="N335" s="16">
        <v>5</v>
      </c>
      <c r="O335" s="47" t="s">
        <v>80</v>
      </c>
      <c r="P335" s="62">
        <v>18</v>
      </c>
      <c r="Q335" s="47" t="s">
        <v>87</v>
      </c>
      <c r="R335" s="13">
        <f t="shared" si="22"/>
        <v>54</v>
      </c>
      <c r="S335" s="13">
        <f t="shared" si="23"/>
        <v>3</v>
      </c>
      <c r="T335" s="14">
        <f t="shared" si="24"/>
        <v>3</v>
      </c>
      <c r="U335" s="13">
        <v>0</v>
      </c>
      <c r="V335" s="13">
        <f t="shared" si="25"/>
        <v>3</v>
      </c>
    </row>
    <row r="336" spans="1:22" hidden="1">
      <c r="A336" s="17" t="s">
        <v>18</v>
      </c>
      <c r="B336" s="17" t="s">
        <v>582</v>
      </c>
      <c r="C336" s="17" t="s">
        <v>600</v>
      </c>
      <c r="D336" s="17" t="s">
        <v>601</v>
      </c>
      <c r="E336" s="16" t="s">
        <v>25</v>
      </c>
      <c r="F336" s="37" t="s">
        <v>581</v>
      </c>
      <c r="G336" s="16" t="s">
        <v>579</v>
      </c>
      <c r="H336" s="45" t="s">
        <v>495</v>
      </c>
      <c r="I336" s="46" t="s">
        <v>496</v>
      </c>
      <c r="J336" s="16" t="s">
        <v>83</v>
      </c>
      <c r="K336" s="16">
        <v>3</v>
      </c>
      <c r="L336" s="16">
        <v>2</v>
      </c>
      <c r="M336" s="16">
        <v>3</v>
      </c>
      <c r="N336" s="16">
        <v>5</v>
      </c>
      <c r="O336" s="47" t="s">
        <v>80</v>
      </c>
      <c r="P336" s="62">
        <v>29</v>
      </c>
      <c r="Q336" s="47" t="s">
        <v>87</v>
      </c>
      <c r="R336" s="13">
        <f t="shared" si="22"/>
        <v>87</v>
      </c>
      <c r="S336" s="13">
        <f t="shared" si="23"/>
        <v>4.833333333333333</v>
      </c>
      <c r="T336" s="14">
        <f t="shared" si="24"/>
        <v>4.833333333333333</v>
      </c>
      <c r="U336" s="13">
        <v>0</v>
      </c>
      <c r="V336" s="13">
        <f t="shared" si="25"/>
        <v>4.833333333333333</v>
      </c>
    </row>
    <row r="337" spans="1:22" hidden="1">
      <c r="A337" s="17" t="s">
        <v>18</v>
      </c>
      <c r="B337" s="17" t="s">
        <v>582</v>
      </c>
      <c r="C337" s="17" t="s">
        <v>600</v>
      </c>
      <c r="D337" s="17" t="s">
        <v>602</v>
      </c>
      <c r="E337" s="16" t="s">
        <v>25</v>
      </c>
      <c r="F337" s="37" t="s">
        <v>581</v>
      </c>
      <c r="G337" s="16" t="s">
        <v>579</v>
      </c>
      <c r="H337" s="45" t="s">
        <v>497</v>
      </c>
      <c r="I337" s="46" t="s">
        <v>498</v>
      </c>
      <c r="J337" s="16" t="s">
        <v>83</v>
      </c>
      <c r="K337" s="16">
        <v>3</v>
      </c>
      <c r="L337" s="16">
        <v>2</v>
      </c>
      <c r="M337" s="16">
        <v>3</v>
      </c>
      <c r="N337" s="16">
        <v>5</v>
      </c>
      <c r="O337" s="47" t="s">
        <v>80</v>
      </c>
      <c r="P337" s="62">
        <v>35</v>
      </c>
      <c r="Q337" s="47" t="s">
        <v>87</v>
      </c>
      <c r="R337" s="13">
        <f t="shared" si="22"/>
        <v>105</v>
      </c>
      <c r="S337" s="13">
        <f t="shared" si="23"/>
        <v>5.833333333333333</v>
      </c>
      <c r="T337" s="14">
        <f t="shared" si="24"/>
        <v>5.833333333333333</v>
      </c>
      <c r="U337" s="13">
        <v>0</v>
      </c>
      <c r="V337" s="13">
        <f t="shared" si="25"/>
        <v>5.833333333333333</v>
      </c>
    </row>
    <row r="338" spans="1:22" hidden="1">
      <c r="A338" s="17" t="s">
        <v>18</v>
      </c>
      <c r="B338" s="17" t="s">
        <v>582</v>
      </c>
      <c r="C338" s="17" t="s">
        <v>600</v>
      </c>
      <c r="D338" s="17" t="s">
        <v>604</v>
      </c>
      <c r="E338" s="16" t="s">
        <v>25</v>
      </c>
      <c r="F338" s="37" t="s">
        <v>581</v>
      </c>
      <c r="G338" s="16" t="s">
        <v>579</v>
      </c>
      <c r="H338" s="45" t="s">
        <v>499</v>
      </c>
      <c r="I338" s="46" t="s">
        <v>500</v>
      </c>
      <c r="J338" s="16" t="s">
        <v>23</v>
      </c>
      <c r="K338" s="16">
        <v>3</v>
      </c>
      <c r="L338" s="16">
        <v>3</v>
      </c>
      <c r="M338" s="16">
        <v>0</v>
      </c>
      <c r="N338" s="16">
        <v>6</v>
      </c>
      <c r="O338" s="47" t="s">
        <v>80</v>
      </c>
      <c r="P338" s="62">
        <v>20</v>
      </c>
      <c r="Q338" s="47" t="s">
        <v>87</v>
      </c>
      <c r="R338" s="13">
        <f t="shared" si="22"/>
        <v>60</v>
      </c>
      <c r="S338" s="13">
        <f t="shared" si="23"/>
        <v>3.3333333333333335</v>
      </c>
      <c r="T338" s="14">
        <f t="shared" si="24"/>
        <v>3.3333333333333335</v>
      </c>
      <c r="U338" s="13">
        <v>0</v>
      </c>
      <c r="V338" s="13">
        <f t="shared" si="25"/>
        <v>3.3333333333333335</v>
      </c>
    </row>
    <row r="339" spans="1:22" hidden="1">
      <c r="A339" s="17" t="s">
        <v>18</v>
      </c>
      <c r="B339" s="17" t="s">
        <v>582</v>
      </c>
      <c r="C339" s="17" t="s">
        <v>600</v>
      </c>
      <c r="D339" s="17" t="s">
        <v>604</v>
      </c>
      <c r="E339" s="16" t="s">
        <v>25</v>
      </c>
      <c r="F339" s="37" t="s">
        <v>581</v>
      </c>
      <c r="G339" s="16" t="s">
        <v>579</v>
      </c>
      <c r="H339" s="45" t="s">
        <v>261</v>
      </c>
      <c r="I339" s="46" t="s">
        <v>262</v>
      </c>
      <c r="J339" s="16" t="s">
        <v>23</v>
      </c>
      <c r="K339" s="16">
        <v>3</v>
      </c>
      <c r="L339" s="16">
        <v>3</v>
      </c>
      <c r="M339" s="16">
        <v>0</v>
      </c>
      <c r="N339" s="16">
        <v>6</v>
      </c>
      <c r="O339" s="47" t="s">
        <v>80</v>
      </c>
      <c r="P339" s="62">
        <v>39</v>
      </c>
      <c r="Q339" s="47" t="s">
        <v>87</v>
      </c>
      <c r="R339" s="13">
        <f t="shared" si="22"/>
        <v>117</v>
      </c>
      <c r="S339" s="13">
        <f t="shared" si="23"/>
        <v>6.5</v>
      </c>
      <c r="T339" s="14">
        <f t="shared" si="24"/>
        <v>6.5</v>
      </c>
      <c r="U339" s="13">
        <v>0</v>
      </c>
      <c r="V339" s="13">
        <f t="shared" si="25"/>
        <v>6.5</v>
      </c>
    </row>
    <row r="340" spans="1:22" hidden="1">
      <c r="A340" s="17" t="s">
        <v>18</v>
      </c>
      <c r="B340" s="17" t="s">
        <v>582</v>
      </c>
      <c r="C340" s="17" t="s">
        <v>600</v>
      </c>
      <c r="D340" s="17" t="s">
        <v>604</v>
      </c>
      <c r="E340" s="16" t="s">
        <v>25</v>
      </c>
      <c r="F340" s="37" t="s">
        <v>581</v>
      </c>
      <c r="G340" s="16" t="s">
        <v>579</v>
      </c>
      <c r="H340" s="45" t="s">
        <v>501</v>
      </c>
      <c r="I340" s="46" t="s">
        <v>502</v>
      </c>
      <c r="J340" s="16" t="s">
        <v>23</v>
      </c>
      <c r="K340" s="16">
        <v>3</v>
      </c>
      <c r="L340" s="16">
        <v>3</v>
      </c>
      <c r="M340" s="16">
        <v>0</v>
      </c>
      <c r="N340" s="16">
        <v>6</v>
      </c>
      <c r="O340" s="47" t="s">
        <v>80</v>
      </c>
      <c r="P340" s="62">
        <v>20</v>
      </c>
      <c r="Q340" s="47" t="s">
        <v>87</v>
      </c>
      <c r="R340" s="13">
        <f t="shared" si="22"/>
        <v>60</v>
      </c>
      <c r="S340" s="13">
        <f t="shared" si="23"/>
        <v>3.3333333333333335</v>
      </c>
      <c r="T340" s="14">
        <f t="shared" si="24"/>
        <v>3.3333333333333335</v>
      </c>
      <c r="U340" s="13">
        <v>0</v>
      </c>
      <c r="V340" s="13">
        <f t="shared" si="25"/>
        <v>3.3333333333333335</v>
      </c>
    </row>
    <row r="341" spans="1:22" hidden="1">
      <c r="A341" s="17" t="s">
        <v>18</v>
      </c>
      <c r="B341" s="17" t="s">
        <v>582</v>
      </c>
      <c r="C341" s="17" t="s">
        <v>600</v>
      </c>
      <c r="D341" s="17" t="s">
        <v>604</v>
      </c>
      <c r="E341" s="16" t="s">
        <v>25</v>
      </c>
      <c r="F341" s="37" t="s">
        <v>581</v>
      </c>
      <c r="G341" s="16" t="s">
        <v>579</v>
      </c>
      <c r="H341" s="45" t="s">
        <v>503</v>
      </c>
      <c r="I341" s="46" t="s">
        <v>504</v>
      </c>
      <c r="J341" s="16" t="s">
        <v>83</v>
      </c>
      <c r="K341" s="16">
        <v>3</v>
      </c>
      <c r="L341" s="16">
        <v>2</v>
      </c>
      <c r="M341" s="16">
        <v>3</v>
      </c>
      <c r="N341" s="16">
        <v>5</v>
      </c>
      <c r="O341" s="47" t="s">
        <v>80</v>
      </c>
      <c r="P341" s="62">
        <v>20</v>
      </c>
      <c r="Q341" s="47" t="s">
        <v>87</v>
      </c>
      <c r="R341" s="13">
        <f t="shared" si="22"/>
        <v>60</v>
      </c>
      <c r="S341" s="13">
        <f t="shared" si="23"/>
        <v>3.3333333333333335</v>
      </c>
      <c r="T341" s="14">
        <f t="shared" si="24"/>
        <v>3.3333333333333335</v>
      </c>
      <c r="U341" s="13">
        <v>0</v>
      </c>
      <c r="V341" s="13">
        <f t="shared" si="25"/>
        <v>3.3333333333333335</v>
      </c>
    </row>
    <row r="342" spans="1:22" hidden="1">
      <c r="A342" s="17" t="s">
        <v>18</v>
      </c>
      <c r="B342" s="17" t="s">
        <v>582</v>
      </c>
      <c r="C342" s="17" t="s">
        <v>600</v>
      </c>
      <c r="D342" s="17" t="s">
        <v>604</v>
      </c>
      <c r="E342" s="16" t="s">
        <v>25</v>
      </c>
      <c r="F342" s="37" t="s">
        <v>581</v>
      </c>
      <c r="G342" s="16" t="s">
        <v>579</v>
      </c>
      <c r="H342" s="45" t="s">
        <v>505</v>
      </c>
      <c r="I342" s="46" t="s">
        <v>506</v>
      </c>
      <c r="J342" s="16" t="s">
        <v>23</v>
      </c>
      <c r="K342" s="16">
        <v>3</v>
      </c>
      <c r="L342" s="16">
        <v>3</v>
      </c>
      <c r="M342" s="16">
        <v>0</v>
      </c>
      <c r="N342" s="16">
        <v>6</v>
      </c>
      <c r="O342" s="47" t="s">
        <v>80</v>
      </c>
      <c r="P342" s="62">
        <v>20</v>
      </c>
      <c r="Q342" s="47" t="s">
        <v>87</v>
      </c>
      <c r="R342" s="13">
        <f t="shared" si="22"/>
        <v>60</v>
      </c>
      <c r="S342" s="13">
        <f t="shared" si="23"/>
        <v>3.3333333333333335</v>
      </c>
      <c r="T342" s="14">
        <f t="shared" si="24"/>
        <v>3.3333333333333335</v>
      </c>
      <c r="U342" s="13">
        <v>0</v>
      </c>
      <c r="V342" s="13">
        <f t="shared" si="25"/>
        <v>3.3333333333333335</v>
      </c>
    </row>
    <row r="343" spans="1:22" hidden="1">
      <c r="A343" s="17" t="s">
        <v>18</v>
      </c>
      <c r="B343" s="17" t="s">
        <v>582</v>
      </c>
      <c r="C343" s="17" t="s">
        <v>600</v>
      </c>
      <c r="D343" s="17" t="s">
        <v>604</v>
      </c>
      <c r="E343" s="16" t="s">
        <v>25</v>
      </c>
      <c r="F343" s="37" t="s">
        <v>581</v>
      </c>
      <c r="G343" s="16" t="s">
        <v>579</v>
      </c>
      <c r="H343" s="45" t="s">
        <v>508</v>
      </c>
      <c r="I343" s="46" t="s">
        <v>509</v>
      </c>
      <c r="J343" s="16" t="s">
        <v>221</v>
      </c>
      <c r="K343" s="16">
        <v>3</v>
      </c>
      <c r="L343" s="16">
        <v>0</v>
      </c>
      <c r="M343" s="16">
        <v>9</v>
      </c>
      <c r="N343" s="16">
        <v>0</v>
      </c>
      <c r="O343" s="47" t="s">
        <v>80</v>
      </c>
      <c r="P343" s="62">
        <v>2</v>
      </c>
      <c r="Q343" s="47" t="s">
        <v>87</v>
      </c>
      <c r="R343" s="13">
        <f t="shared" si="22"/>
        <v>6</v>
      </c>
      <c r="S343" s="13">
        <f t="shared" si="23"/>
        <v>0.33333333333333331</v>
      </c>
      <c r="T343" s="14">
        <f t="shared" si="24"/>
        <v>0.33333333333333331</v>
      </c>
      <c r="U343" s="13">
        <v>0</v>
      </c>
      <c r="V343" s="13">
        <f t="shared" si="25"/>
        <v>0.33333333333333331</v>
      </c>
    </row>
    <row r="344" spans="1:22" hidden="1">
      <c r="A344" s="17" t="s">
        <v>18</v>
      </c>
      <c r="B344" s="17" t="s">
        <v>582</v>
      </c>
      <c r="C344" s="17" t="s">
        <v>600</v>
      </c>
      <c r="D344" s="17" t="s">
        <v>604</v>
      </c>
      <c r="E344" s="16" t="s">
        <v>25</v>
      </c>
      <c r="F344" s="37" t="s">
        <v>581</v>
      </c>
      <c r="G344" s="16" t="s">
        <v>579</v>
      </c>
      <c r="H344" s="45" t="s">
        <v>508</v>
      </c>
      <c r="I344" s="46" t="s">
        <v>509</v>
      </c>
      <c r="J344" s="16" t="s">
        <v>221</v>
      </c>
      <c r="K344" s="16">
        <v>3</v>
      </c>
      <c r="L344" s="16">
        <v>0</v>
      </c>
      <c r="M344" s="16">
        <v>9</v>
      </c>
      <c r="N344" s="16">
        <v>0</v>
      </c>
      <c r="O344" s="47" t="s">
        <v>43</v>
      </c>
      <c r="P344" s="62">
        <v>5</v>
      </c>
      <c r="Q344" s="47" t="s">
        <v>87</v>
      </c>
      <c r="R344" s="13">
        <f t="shared" si="22"/>
        <v>15</v>
      </c>
      <c r="S344" s="13">
        <f t="shared" si="23"/>
        <v>0.83333333333333337</v>
      </c>
      <c r="T344" s="14">
        <f t="shared" si="24"/>
        <v>0.83333333333333337</v>
      </c>
      <c r="U344" s="13">
        <v>0</v>
      </c>
      <c r="V344" s="13">
        <f t="shared" si="25"/>
        <v>0.83333333333333337</v>
      </c>
    </row>
    <row r="345" spans="1:22" hidden="1">
      <c r="A345" s="17" t="s">
        <v>18</v>
      </c>
      <c r="B345" s="17" t="s">
        <v>582</v>
      </c>
      <c r="C345" s="17" t="s">
        <v>600</v>
      </c>
      <c r="D345" s="17" t="s">
        <v>118</v>
      </c>
      <c r="E345" s="16" t="s">
        <v>25</v>
      </c>
      <c r="F345" s="37" t="s">
        <v>581</v>
      </c>
      <c r="G345" s="16" t="s">
        <v>579</v>
      </c>
      <c r="H345" s="45" t="s">
        <v>510</v>
      </c>
      <c r="I345" s="46" t="s">
        <v>511</v>
      </c>
      <c r="J345" s="16" t="s">
        <v>83</v>
      </c>
      <c r="K345" s="16">
        <v>3</v>
      </c>
      <c r="L345" s="16">
        <v>2</v>
      </c>
      <c r="M345" s="16">
        <v>3</v>
      </c>
      <c r="N345" s="16">
        <v>5</v>
      </c>
      <c r="O345" s="47" t="s">
        <v>80</v>
      </c>
      <c r="P345" s="62">
        <v>28</v>
      </c>
      <c r="Q345" s="47" t="s">
        <v>87</v>
      </c>
      <c r="R345" s="13">
        <f t="shared" si="22"/>
        <v>84</v>
      </c>
      <c r="S345" s="13">
        <f t="shared" si="23"/>
        <v>4.666666666666667</v>
      </c>
      <c r="T345" s="14">
        <f t="shared" si="24"/>
        <v>4.666666666666667</v>
      </c>
      <c r="U345" s="13">
        <v>0</v>
      </c>
      <c r="V345" s="13">
        <f t="shared" si="25"/>
        <v>4.666666666666667</v>
      </c>
    </row>
    <row r="346" spans="1:22" hidden="1">
      <c r="A346" s="17" t="s">
        <v>18</v>
      </c>
      <c r="B346" s="17" t="s">
        <v>582</v>
      </c>
      <c r="C346" s="17" t="s">
        <v>600</v>
      </c>
      <c r="D346" s="17" t="s">
        <v>118</v>
      </c>
      <c r="E346" s="16" t="s">
        <v>25</v>
      </c>
      <c r="F346" s="37" t="s">
        <v>581</v>
      </c>
      <c r="G346" s="16" t="s">
        <v>579</v>
      </c>
      <c r="H346" s="45" t="s">
        <v>512</v>
      </c>
      <c r="I346" s="46" t="s">
        <v>513</v>
      </c>
      <c r="J346" s="16" t="s">
        <v>83</v>
      </c>
      <c r="K346" s="16">
        <v>3</v>
      </c>
      <c r="L346" s="16">
        <v>2</v>
      </c>
      <c r="M346" s="16">
        <v>3</v>
      </c>
      <c r="N346" s="16">
        <v>5</v>
      </c>
      <c r="O346" s="47" t="s">
        <v>80</v>
      </c>
      <c r="P346" s="62">
        <v>18</v>
      </c>
      <c r="Q346" s="47" t="s">
        <v>87</v>
      </c>
      <c r="R346" s="13">
        <f t="shared" si="22"/>
        <v>54</v>
      </c>
      <c r="S346" s="13">
        <f t="shared" si="23"/>
        <v>3</v>
      </c>
      <c r="T346" s="14">
        <f t="shared" si="24"/>
        <v>3</v>
      </c>
      <c r="U346" s="13">
        <v>0</v>
      </c>
      <c r="V346" s="13">
        <f t="shared" si="25"/>
        <v>3</v>
      </c>
    </row>
    <row r="347" spans="1:22" hidden="1">
      <c r="A347" s="17" t="s">
        <v>18</v>
      </c>
      <c r="B347" s="17" t="s">
        <v>582</v>
      </c>
      <c r="C347" s="17" t="s">
        <v>600</v>
      </c>
      <c r="D347" s="17" t="s">
        <v>118</v>
      </c>
      <c r="E347" s="16" t="s">
        <v>25</v>
      </c>
      <c r="F347" s="37" t="s">
        <v>581</v>
      </c>
      <c r="G347" s="16" t="s">
        <v>579</v>
      </c>
      <c r="H347" s="45" t="s">
        <v>514</v>
      </c>
      <c r="I347" s="46" t="s">
        <v>515</v>
      </c>
      <c r="J347" s="16" t="s">
        <v>83</v>
      </c>
      <c r="K347" s="16">
        <v>3</v>
      </c>
      <c r="L347" s="16">
        <v>2</v>
      </c>
      <c r="M347" s="16">
        <v>3</v>
      </c>
      <c r="N347" s="16">
        <v>5</v>
      </c>
      <c r="O347" s="47" t="s">
        <v>80</v>
      </c>
      <c r="P347" s="62">
        <v>18</v>
      </c>
      <c r="Q347" s="47" t="s">
        <v>87</v>
      </c>
      <c r="R347" s="13">
        <f t="shared" si="22"/>
        <v>54</v>
      </c>
      <c r="S347" s="13">
        <f t="shared" si="23"/>
        <v>3</v>
      </c>
      <c r="T347" s="14">
        <f t="shared" si="24"/>
        <v>3</v>
      </c>
      <c r="U347" s="13">
        <v>0</v>
      </c>
      <c r="V347" s="13">
        <f t="shared" si="25"/>
        <v>3</v>
      </c>
    </row>
    <row r="348" spans="1:22" hidden="1">
      <c r="A348" s="17" t="s">
        <v>18</v>
      </c>
      <c r="B348" s="17" t="s">
        <v>582</v>
      </c>
      <c r="C348" s="17" t="s">
        <v>600</v>
      </c>
      <c r="D348" s="17" t="s">
        <v>118</v>
      </c>
      <c r="E348" s="16" t="s">
        <v>25</v>
      </c>
      <c r="F348" s="37" t="s">
        <v>581</v>
      </c>
      <c r="G348" s="16" t="s">
        <v>579</v>
      </c>
      <c r="H348" s="45" t="s">
        <v>516</v>
      </c>
      <c r="I348" s="46" t="s">
        <v>517</v>
      </c>
      <c r="J348" s="16" t="s">
        <v>83</v>
      </c>
      <c r="K348" s="16">
        <v>3</v>
      </c>
      <c r="L348" s="16">
        <v>2</v>
      </c>
      <c r="M348" s="16">
        <v>3</v>
      </c>
      <c r="N348" s="16">
        <v>5</v>
      </c>
      <c r="O348" s="47" t="s">
        <v>80</v>
      </c>
      <c r="P348" s="62">
        <v>28</v>
      </c>
      <c r="Q348" s="47" t="s">
        <v>87</v>
      </c>
      <c r="R348" s="13">
        <f t="shared" si="22"/>
        <v>84</v>
      </c>
      <c r="S348" s="13">
        <f t="shared" si="23"/>
        <v>4.666666666666667</v>
      </c>
      <c r="T348" s="14">
        <f t="shared" si="24"/>
        <v>4.666666666666667</v>
      </c>
      <c r="U348" s="13">
        <v>0</v>
      </c>
      <c r="V348" s="13">
        <f t="shared" si="25"/>
        <v>4.666666666666667</v>
      </c>
    </row>
    <row r="349" spans="1:22" hidden="1">
      <c r="A349" s="17" t="s">
        <v>18</v>
      </c>
      <c r="B349" s="17" t="s">
        <v>582</v>
      </c>
      <c r="C349" s="17" t="s">
        <v>600</v>
      </c>
      <c r="D349" s="17" t="s">
        <v>118</v>
      </c>
      <c r="E349" s="16" t="s">
        <v>25</v>
      </c>
      <c r="F349" s="37" t="s">
        <v>581</v>
      </c>
      <c r="G349" s="16" t="s">
        <v>579</v>
      </c>
      <c r="H349" s="45" t="s">
        <v>275</v>
      </c>
      <c r="I349" s="46" t="s">
        <v>276</v>
      </c>
      <c r="J349" s="16" t="s">
        <v>221</v>
      </c>
      <c r="K349" s="16">
        <v>3</v>
      </c>
      <c r="L349" s="16">
        <v>0</v>
      </c>
      <c r="M349" s="16">
        <v>9</v>
      </c>
      <c r="N349" s="16">
        <v>0</v>
      </c>
      <c r="O349" s="47" t="s">
        <v>80</v>
      </c>
      <c r="P349" s="62">
        <v>18</v>
      </c>
      <c r="Q349" s="47" t="s">
        <v>87</v>
      </c>
      <c r="R349" s="13">
        <f t="shared" si="22"/>
        <v>54</v>
      </c>
      <c r="S349" s="13">
        <f t="shared" si="23"/>
        <v>3</v>
      </c>
      <c r="T349" s="14">
        <f t="shared" si="24"/>
        <v>3</v>
      </c>
      <c r="U349" s="13">
        <v>0</v>
      </c>
      <c r="V349" s="13">
        <f t="shared" si="25"/>
        <v>3</v>
      </c>
    </row>
    <row r="350" spans="1:22" hidden="1">
      <c r="A350" s="17" t="s">
        <v>18</v>
      </c>
      <c r="B350" s="17" t="s">
        <v>582</v>
      </c>
      <c r="C350" s="17" t="s">
        <v>600</v>
      </c>
      <c r="D350" s="17" t="s">
        <v>118</v>
      </c>
      <c r="E350" s="16" t="s">
        <v>25</v>
      </c>
      <c r="F350" s="37" t="s">
        <v>581</v>
      </c>
      <c r="G350" s="16" t="s">
        <v>579</v>
      </c>
      <c r="H350" s="45" t="s">
        <v>278</v>
      </c>
      <c r="I350" s="46" t="s">
        <v>279</v>
      </c>
      <c r="J350" s="16" t="s">
        <v>280</v>
      </c>
      <c r="K350" s="16">
        <v>3</v>
      </c>
      <c r="L350" s="16">
        <v>0</v>
      </c>
      <c r="M350" s="16">
        <v>270</v>
      </c>
      <c r="N350" s="16">
        <v>0</v>
      </c>
      <c r="O350" s="47" t="s">
        <v>80</v>
      </c>
      <c r="P350" s="62">
        <v>15</v>
      </c>
      <c r="Q350" s="47" t="s">
        <v>87</v>
      </c>
      <c r="R350" s="13">
        <f t="shared" si="22"/>
        <v>45</v>
      </c>
      <c r="S350" s="13">
        <f t="shared" si="23"/>
        <v>2.5</v>
      </c>
      <c r="T350" s="14">
        <f t="shared" si="24"/>
        <v>2.5</v>
      </c>
      <c r="U350" s="13">
        <v>0</v>
      </c>
      <c r="V350" s="13">
        <f t="shared" si="25"/>
        <v>2.5</v>
      </c>
    </row>
    <row r="351" spans="1:22" hidden="1">
      <c r="A351" s="17" t="s">
        <v>18</v>
      </c>
      <c r="B351" s="17" t="s">
        <v>582</v>
      </c>
      <c r="C351" s="17" t="s">
        <v>600</v>
      </c>
      <c r="D351" s="17" t="s">
        <v>596</v>
      </c>
      <c r="E351" s="16" t="s">
        <v>25</v>
      </c>
      <c r="F351" s="37" t="s">
        <v>581</v>
      </c>
      <c r="G351" s="16" t="s">
        <v>579</v>
      </c>
      <c r="H351" s="45" t="s">
        <v>518</v>
      </c>
      <c r="I351" s="46" t="s">
        <v>519</v>
      </c>
      <c r="J351" s="16" t="s">
        <v>23</v>
      </c>
      <c r="K351" s="16">
        <v>3</v>
      </c>
      <c r="L351" s="16">
        <v>3</v>
      </c>
      <c r="M351" s="16">
        <v>0</v>
      </c>
      <c r="N351" s="16">
        <v>6</v>
      </c>
      <c r="O351" s="47" t="s">
        <v>80</v>
      </c>
      <c r="P351" s="62">
        <v>17</v>
      </c>
      <c r="Q351" s="47" t="s">
        <v>87</v>
      </c>
      <c r="R351" s="13">
        <f t="shared" si="22"/>
        <v>51</v>
      </c>
      <c r="S351" s="13">
        <f t="shared" si="23"/>
        <v>2.8333333333333335</v>
      </c>
      <c r="T351" s="14">
        <f t="shared" si="24"/>
        <v>2.8333333333333335</v>
      </c>
      <c r="U351" s="13">
        <v>0</v>
      </c>
      <c r="V351" s="13">
        <f t="shared" si="25"/>
        <v>2.8333333333333335</v>
      </c>
    </row>
    <row r="352" spans="1:22" hidden="1">
      <c r="A352" s="17" t="s">
        <v>18</v>
      </c>
      <c r="B352" s="17" t="s">
        <v>582</v>
      </c>
      <c r="C352" s="17" t="s">
        <v>600</v>
      </c>
      <c r="D352" s="17" t="s">
        <v>596</v>
      </c>
      <c r="E352" s="16" t="s">
        <v>25</v>
      </c>
      <c r="F352" s="37" t="s">
        <v>581</v>
      </c>
      <c r="G352" s="16" t="s">
        <v>579</v>
      </c>
      <c r="H352" s="45" t="s">
        <v>520</v>
      </c>
      <c r="I352" s="46" t="s">
        <v>296</v>
      </c>
      <c r="J352" s="16" t="s">
        <v>521</v>
      </c>
      <c r="K352" s="16">
        <v>3</v>
      </c>
      <c r="L352" s="16">
        <v>0</v>
      </c>
      <c r="M352" s="16">
        <v>9</v>
      </c>
      <c r="N352" s="16">
        <v>3</v>
      </c>
      <c r="O352" s="47" t="s">
        <v>80</v>
      </c>
      <c r="P352" s="62">
        <v>7</v>
      </c>
      <c r="Q352" s="47" t="s">
        <v>87</v>
      </c>
      <c r="R352" s="13">
        <f t="shared" si="22"/>
        <v>21</v>
      </c>
      <c r="S352" s="13">
        <f t="shared" si="23"/>
        <v>1.1666666666666667</v>
      </c>
      <c r="T352" s="14">
        <f t="shared" si="24"/>
        <v>1.1666666666666667</v>
      </c>
      <c r="U352" s="13">
        <v>0</v>
      </c>
      <c r="V352" s="13">
        <f t="shared" si="25"/>
        <v>1.1666666666666667</v>
      </c>
    </row>
    <row r="353" spans="1:22" hidden="1">
      <c r="A353" s="17" t="s">
        <v>18</v>
      </c>
      <c r="B353" s="17" t="s">
        <v>582</v>
      </c>
      <c r="C353" s="17" t="s">
        <v>600</v>
      </c>
      <c r="D353" s="17" t="s">
        <v>596</v>
      </c>
      <c r="E353" s="16" t="s">
        <v>25</v>
      </c>
      <c r="F353" s="37" t="s">
        <v>581</v>
      </c>
      <c r="G353" s="16" t="s">
        <v>579</v>
      </c>
      <c r="H353" s="45" t="s">
        <v>522</v>
      </c>
      <c r="I353" s="46" t="s">
        <v>293</v>
      </c>
      <c r="J353" s="16" t="s">
        <v>294</v>
      </c>
      <c r="K353" s="16">
        <v>1</v>
      </c>
      <c r="L353" s="16">
        <v>0</v>
      </c>
      <c r="M353" s="16">
        <v>2</v>
      </c>
      <c r="N353" s="16">
        <v>1</v>
      </c>
      <c r="O353" s="47" t="s">
        <v>80</v>
      </c>
      <c r="P353" s="62">
        <v>20</v>
      </c>
      <c r="Q353" s="47" t="s">
        <v>87</v>
      </c>
      <c r="R353" s="13">
        <f t="shared" si="22"/>
        <v>20</v>
      </c>
      <c r="S353" s="13">
        <f t="shared" si="23"/>
        <v>1.1111111111111112</v>
      </c>
      <c r="T353" s="14">
        <f t="shared" si="24"/>
        <v>1.1111111111111112</v>
      </c>
      <c r="U353" s="13">
        <v>0</v>
      </c>
      <c r="V353" s="13">
        <f t="shared" si="25"/>
        <v>1.1111111111111112</v>
      </c>
    </row>
    <row r="354" spans="1:22" hidden="1">
      <c r="A354" s="17" t="s">
        <v>18</v>
      </c>
      <c r="B354" s="17" t="s">
        <v>582</v>
      </c>
      <c r="C354" s="17" t="s">
        <v>600</v>
      </c>
      <c r="D354" s="17" t="s">
        <v>601</v>
      </c>
      <c r="E354" s="16" t="s">
        <v>25</v>
      </c>
      <c r="F354" s="37" t="s">
        <v>581</v>
      </c>
      <c r="G354" s="16" t="s">
        <v>579</v>
      </c>
      <c r="H354" s="45" t="s">
        <v>523</v>
      </c>
      <c r="I354" s="46" t="s">
        <v>524</v>
      </c>
      <c r="J354" s="16" t="s">
        <v>83</v>
      </c>
      <c r="K354" s="16">
        <v>3</v>
      </c>
      <c r="L354" s="16">
        <v>2</v>
      </c>
      <c r="M354" s="16">
        <v>3</v>
      </c>
      <c r="N354" s="16">
        <v>5</v>
      </c>
      <c r="O354" s="47" t="s">
        <v>80</v>
      </c>
      <c r="P354" s="62">
        <v>1</v>
      </c>
      <c r="Q354" s="47" t="s">
        <v>87</v>
      </c>
      <c r="R354" s="13">
        <f t="shared" si="22"/>
        <v>3</v>
      </c>
      <c r="S354" s="13">
        <f t="shared" si="23"/>
        <v>0.16666666666666666</v>
      </c>
      <c r="T354" s="14">
        <f t="shared" si="24"/>
        <v>0.16666666666666666</v>
      </c>
      <c r="U354" s="13">
        <v>0</v>
      </c>
      <c r="V354" s="13">
        <f t="shared" si="25"/>
        <v>0.16666666666666666</v>
      </c>
    </row>
    <row r="355" spans="1:22" hidden="1">
      <c r="A355" s="17" t="s">
        <v>18</v>
      </c>
      <c r="B355" s="17" t="s">
        <v>582</v>
      </c>
      <c r="C355" s="17" t="s">
        <v>600</v>
      </c>
      <c r="D355" s="17" t="s">
        <v>601</v>
      </c>
      <c r="E355" s="16" t="s">
        <v>25</v>
      </c>
      <c r="F355" s="37" t="s">
        <v>581</v>
      </c>
      <c r="G355" s="16" t="s">
        <v>579</v>
      </c>
      <c r="H355" s="45" t="s">
        <v>525</v>
      </c>
      <c r="I355" s="46" t="s">
        <v>490</v>
      </c>
      <c r="J355" s="16" t="s">
        <v>83</v>
      </c>
      <c r="K355" s="16">
        <v>3</v>
      </c>
      <c r="L355" s="16">
        <v>2</v>
      </c>
      <c r="M355" s="16">
        <v>3</v>
      </c>
      <c r="N355" s="16">
        <v>5</v>
      </c>
      <c r="O355" s="47" t="s">
        <v>80</v>
      </c>
      <c r="P355" s="62">
        <v>1</v>
      </c>
      <c r="Q355" s="47" t="s">
        <v>87</v>
      </c>
      <c r="R355" s="13">
        <f t="shared" si="22"/>
        <v>3</v>
      </c>
      <c r="S355" s="13">
        <f t="shared" si="23"/>
        <v>0.16666666666666666</v>
      </c>
      <c r="T355" s="14">
        <f t="shared" si="24"/>
        <v>0.16666666666666666</v>
      </c>
      <c r="U355" s="13">
        <v>0</v>
      </c>
      <c r="V355" s="13">
        <f t="shared" si="25"/>
        <v>0.16666666666666666</v>
      </c>
    </row>
    <row r="356" spans="1:22" hidden="1">
      <c r="A356" s="17" t="s">
        <v>18</v>
      </c>
      <c r="B356" s="17" t="s">
        <v>582</v>
      </c>
      <c r="C356" s="17" t="s">
        <v>600</v>
      </c>
      <c r="D356" s="17" t="s">
        <v>601</v>
      </c>
      <c r="E356" s="16" t="s">
        <v>25</v>
      </c>
      <c r="F356" s="37" t="s">
        <v>581</v>
      </c>
      <c r="G356" s="16" t="s">
        <v>579</v>
      </c>
      <c r="H356" s="45" t="s">
        <v>290</v>
      </c>
      <c r="I356" s="46" t="s">
        <v>291</v>
      </c>
      <c r="J356" s="16" t="s">
        <v>83</v>
      </c>
      <c r="K356" s="16">
        <v>3</v>
      </c>
      <c r="L356" s="16">
        <v>2</v>
      </c>
      <c r="M356" s="16">
        <v>3</v>
      </c>
      <c r="N356" s="16">
        <v>5</v>
      </c>
      <c r="O356" s="47" t="s">
        <v>80</v>
      </c>
      <c r="P356" s="62">
        <v>1</v>
      </c>
      <c r="Q356" s="47" t="s">
        <v>87</v>
      </c>
      <c r="R356" s="13">
        <f t="shared" si="22"/>
        <v>3</v>
      </c>
      <c r="S356" s="13">
        <f t="shared" si="23"/>
        <v>0.16666666666666666</v>
      </c>
      <c r="T356" s="14">
        <f t="shared" si="24"/>
        <v>0.16666666666666666</v>
      </c>
      <c r="U356" s="13">
        <v>0</v>
      </c>
      <c r="V356" s="13">
        <f t="shared" si="25"/>
        <v>0.16666666666666666</v>
      </c>
    </row>
    <row r="357" spans="1:22" hidden="1">
      <c r="A357" s="17" t="s">
        <v>18</v>
      </c>
      <c r="B357" s="17" t="s">
        <v>582</v>
      </c>
      <c r="C357" s="17" t="s">
        <v>600</v>
      </c>
      <c r="D357" s="17" t="s">
        <v>593</v>
      </c>
      <c r="E357" s="16" t="s">
        <v>25</v>
      </c>
      <c r="F357" s="37" t="s">
        <v>581</v>
      </c>
      <c r="G357" s="16" t="s">
        <v>579</v>
      </c>
      <c r="H357" s="45" t="s">
        <v>526</v>
      </c>
      <c r="I357" s="46" t="s">
        <v>527</v>
      </c>
      <c r="J357" s="16" t="s">
        <v>112</v>
      </c>
      <c r="K357" s="16">
        <v>4</v>
      </c>
      <c r="L357" s="16">
        <v>3</v>
      </c>
      <c r="M357" s="16">
        <v>3</v>
      </c>
      <c r="N357" s="16">
        <v>7</v>
      </c>
      <c r="O357" s="47" t="s">
        <v>80</v>
      </c>
      <c r="P357" s="62">
        <v>3</v>
      </c>
      <c r="Q357" s="47" t="s">
        <v>87</v>
      </c>
      <c r="R357" s="13">
        <f t="shared" si="22"/>
        <v>12</v>
      </c>
      <c r="S357" s="13">
        <f t="shared" si="23"/>
        <v>0.66666666666666663</v>
      </c>
      <c r="T357" s="14">
        <f t="shared" si="24"/>
        <v>0.66666666666666663</v>
      </c>
      <c r="U357" s="13">
        <v>0</v>
      </c>
      <c r="V357" s="13">
        <f t="shared" si="25"/>
        <v>0.66666666666666663</v>
      </c>
    </row>
    <row r="358" spans="1:22" hidden="1">
      <c r="A358" s="17" t="s">
        <v>18</v>
      </c>
      <c r="B358" s="17" t="s">
        <v>582</v>
      </c>
      <c r="C358" s="17" t="s">
        <v>600</v>
      </c>
      <c r="D358" s="17" t="s">
        <v>593</v>
      </c>
      <c r="E358" s="16" t="s">
        <v>25</v>
      </c>
      <c r="F358" s="37" t="s">
        <v>581</v>
      </c>
      <c r="G358" s="16" t="s">
        <v>579</v>
      </c>
      <c r="H358" s="45" t="s">
        <v>528</v>
      </c>
      <c r="I358" s="46" t="s">
        <v>242</v>
      </c>
      <c r="J358" s="16" t="s">
        <v>83</v>
      </c>
      <c r="K358" s="16">
        <v>3</v>
      </c>
      <c r="L358" s="16">
        <v>2</v>
      </c>
      <c r="M358" s="16">
        <v>3</v>
      </c>
      <c r="N358" s="16">
        <v>5</v>
      </c>
      <c r="O358" s="47" t="s">
        <v>80</v>
      </c>
      <c r="P358" s="62">
        <v>11</v>
      </c>
      <c r="Q358" s="47" t="s">
        <v>87</v>
      </c>
      <c r="R358" s="13">
        <f t="shared" si="22"/>
        <v>33</v>
      </c>
      <c r="S358" s="13">
        <f t="shared" si="23"/>
        <v>1.8333333333333333</v>
      </c>
      <c r="T358" s="14">
        <f t="shared" si="24"/>
        <v>1.8333333333333333</v>
      </c>
      <c r="U358" s="13">
        <v>0</v>
      </c>
      <c r="V358" s="13">
        <f t="shared" si="25"/>
        <v>1.8333333333333333</v>
      </c>
    </row>
    <row r="359" spans="1:22" hidden="1">
      <c r="A359" s="17" t="s">
        <v>18</v>
      </c>
      <c r="B359" s="17" t="s">
        <v>582</v>
      </c>
      <c r="C359" s="17" t="s">
        <v>600</v>
      </c>
      <c r="D359" s="17" t="s">
        <v>593</v>
      </c>
      <c r="E359" s="16" t="s">
        <v>25</v>
      </c>
      <c r="F359" s="37" t="s">
        <v>581</v>
      </c>
      <c r="G359" s="16" t="s">
        <v>579</v>
      </c>
      <c r="H359" s="45" t="s">
        <v>529</v>
      </c>
      <c r="I359" s="46" t="s">
        <v>530</v>
      </c>
      <c r="J359" s="16" t="s">
        <v>83</v>
      </c>
      <c r="K359" s="16">
        <v>3</v>
      </c>
      <c r="L359" s="16">
        <v>2</v>
      </c>
      <c r="M359" s="16">
        <v>3</v>
      </c>
      <c r="N359" s="16">
        <v>5</v>
      </c>
      <c r="O359" s="47" t="s">
        <v>80</v>
      </c>
      <c r="P359" s="62">
        <v>11</v>
      </c>
      <c r="Q359" s="47" t="s">
        <v>87</v>
      </c>
      <c r="R359" s="13">
        <f t="shared" si="22"/>
        <v>33</v>
      </c>
      <c r="S359" s="13">
        <f t="shared" si="23"/>
        <v>1.8333333333333333</v>
      </c>
      <c r="T359" s="14">
        <f t="shared" si="24"/>
        <v>1.8333333333333333</v>
      </c>
      <c r="U359" s="13">
        <v>0</v>
      </c>
      <c r="V359" s="13">
        <f t="shared" si="25"/>
        <v>1.8333333333333333</v>
      </c>
    </row>
    <row r="360" spans="1:22" hidden="1">
      <c r="A360" s="17" t="s">
        <v>18</v>
      </c>
      <c r="B360" s="17" t="s">
        <v>582</v>
      </c>
      <c r="C360" s="17" t="s">
        <v>600</v>
      </c>
      <c r="D360" s="17" t="s">
        <v>593</v>
      </c>
      <c r="E360" s="16" t="s">
        <v>25</v>
      </c>
      <c r="F360" s="37" t="s">
        <v>581</v>
      </c>
      <c r="G360" s="16" t="s">
        <v>579</v>
      </c>
      <c r="H360" s="45" t="s">
        <v>531</v>
      </c>
      <c r="I360" s="46" t="s">
        <v>480</v>
      </c>
      <c r="J360" s="16" t="s">
        <v>83</v>
      </c>
      <c r="K360" s="16">
        <v>3</v>
      </c>
      <c r="L360" s="16">
        <v>2</v>
      </c>
      <c r="M360" s="16">
        <v>3</v>
      </c>
      <c r="N360" s="16">
        <v>5</v>
      </c>
      <c r="O360" s="47" t="s">
        <v>80</v>
      </c>
      <c r="P360" s="62">
        <v>12</v>
      </c>
      <c r="Q360" s="47" t="s">
        <v>87</v>
      </c>
      <c r="R360" s="13">
        <f t="shared" si="22"/>
        <v>36</v>
      </c>
      <c r="S360" s="13">
        <f t="shared" si="23"/>
        <v>2</v>
      </c>
      <c r="T360" s="14">
        <f t="shared" si="24"/>
        <v>2</v>
      </c>
      <c r="U360" s="13">
        <v>0</v>
      </c>
      <c r="V360" s="13">
        <f t="shared" si="25"/>
        <v>2</v>
      </c>
    </row>
    <row r="361" spans="1:22" hidden="1">
      <c r="A361" s="17" t="s">
        <v>18</v>
      </c>
      <c r="B361" s="17" t="s">
        <v>582</v>
      </c>
      <c r="C361" s="17" t="s">
        <v>600</v>
      </c>
      <c r="D361" s="17" t="s">
        <v>593</v>
      </c>
      <c r="E361" s="16" t="s">
        <v>25</v>
      </c>
      <c r="F361" s="37" t="s">
        <v>581</v>
      </c>
      <c r="G361" s="16" t="s">
        <v>579</v>
      </c>
      <c r="H361" s="45" t="s">
        <v>532</v>
      </c>
      <c r="I361" s="46" t="s">
        <v>533</v>
      </c>
      <c r="J361" s="16" t="s">
        <v>83</v>
      </c>
      <c r="K361" s="16">
        <v>3</v>
      </c>
      <c r="L361" s="16">
        <v>2</v>
      </c>
      <c r="M361" s="16">
        <v>3</v>
      </c>
      <c r="N361" s="16">
        <v>5</v>
      </c>
      <c r="O361" s="47" t="s">
        <v>80</v>
      </c>
      <c r="P361" s="62">
        <v>12</v>
      </c>
      <c r="Q361" s="47" t="s">
        <v>87</v>
      </c>
      <c r="R361" s="13">
        <f t="shared" si="22"/>
        <v>36</v>
      </c>
      <c r="S361" s="13">
        <f t="shared" si="23"/>
        <v>2</v>
      </c>
      <c r="T361" s="14">
        <f t="shared" si="24"/>
        <v>2</v>
      </c>
      <c r="U361" s="13">
        <v>0</v>
      </c>
      <c r="V361" s="13">
        <f t="shared" si="25"/>
        <v>2</v>
      </c>
    </row>
    <row r="362" spans="1:22" hidden="1">
      <c r="A362" s="17" t="s">
        <v>18</v>
      </c>
      <c r="B362" s="17" t="s">
        <v>582</v>
      </c>
      <c r="C362" s="17" t="s">
        <v>600</v>
      </c>
      <c r="D362" s="17" t="s">
        <v>593</v>
      </c>
      <c r="E362" s="16" t="s">
        <v>25</v>
      </c>
      <c r="F362" s="37" t="s">
        <v>581</v>
      </c>
      <c r="G362" s="16" t="s">
        <v>579</v>
      </c>
      <c r="H362" s="45" t="s">
        <v>292</v>
      </c>
      <c r="I362" s="46" t="s">
        <v>293</v>
      </c>
      <c r="J362" s="16" t="s">
        <v>294</v>
      </c>
      <c r="K362" s="16">
        <v>1</v>
      </c>
      <c r="L362" s="16">
        <v>0</v>
      </c>
      <c r="M362" s="16">
        <v>2</v>
      </c>
      <c r="N362" s="16">
        <v>1</v>
      </c>
      <c r="O362" s="47" t="s">
        <v>80</v>
      </c>
      <c r="P362" s="62">
        <v>16</v>
      </c>
      <c r="Q362" s="47" t="s">
        <v>87</v>
      </c>
      <c r="R362" s="13">
        <f t="shared" si="22"/>
        <v>16</v>
      </c>
      <c r="S362" s="13">
        <f t="shared" si="23"/>
        <v>0.88888888888888884</v>
      </c>
      <c r="T362" s="14">
        <f t="shared" si="24"/>
        <v>0.88888888888888884</v>
      </c>
      <c r="U362" s="13">
        <v>0</v>
      </c>
      <c r="V362" s="13">
        <f t="shared" si="25"/>
        <v>0.88888888888888884</v>
      </c>
    </row>
    <row r="363" spans="1:22" hidden="1">
      <c r="A363" s="17" t="s">
        <v>18</v>
      </c>
      <c r="B363" s="17" t="s">
        <v>582</v>
      </c>
      <c r="C363" s="17" t="s">
        <v>600</v>
      </c>
      <c r="D363" s="17" t="s">
        <v>593</v>
      </c>
      <c r="E363" s="16" t="s">
        <v>25</v>
      </c>
      <c r="F363" s="37" t="s">
        <v>581</v>
      </c>
      <c r="G363" s="16" t="s">
        <v>579</v>
      </c>
      <c r="H363" s="45" t="s">
        <v>295</v>
      </c>
      <c r="I363" s="46" t="s">
        <v>296</v>
      </c>
      <c r="J363" s="16" t="s">
        <v>221</v>
      </c>
      <c r="K363" s="16">
        <v>3</v>
      </c>
      <c r="L363" s="16">
        <v>0</v>
      </c>
      <c r="M363" s="16">
        <v>9</v>
      </c>
      <c r="N363" s="16">
        <v>0</v>
      </c>
      <c r="O363" s="47" t="s">
        <v>80</v>
      </c>
      <c r="P363" s="62">
        <v>16</v>
      </c>
      <c r="Q363" s="47" t="s">
        <v>87</v>
      </c>
      <c r="R363" s="13">
        <f t="shared" si="22"/>
        <v>48</v>
      </c>
      <c r="S363" s="13">
        <f t="shared" si="23"/>
        <v>2.6666666666666665</v>
      </c>
      <c r="T363" s="14">
        <f t="shared" si="24"/>
        <v>2.6666666666666665</v>
      </c>
      <c r="U363" s="13">
        <v>0</v>
      </c>
      <c r="V363" s="13">
        <f t="shared" si="25"/>
        <v>2.6666666666666665</v>
      </c>
    </row>
    <row r="364" spans="1:22" hidden="1">
      <c r="A364" s="17" t="s">
        <v>18</v>
      </c>
      <c r="B364" s="17" t="s">
        <v>19</v>
      </c>
      <c r="C364" s="17" t="s">
        <v>598</v>
      </c>
      <c r="D364" s="17" t="s">
        <v>20</v>
      </c>
      <c r="E364" s="16" t="s">
        <v>25</v>
      </c>
      <c r="F364" s="37" t="s">
        <v>581</v>
      </c>
      <c r="G364" s="16" t="s">
        <v>579</v>
      </c>
      <c r="H364" s="45" t="s">
        <v>297</v>
      </c>
      <c r="I364" s="46" t="s">
        <v>22</v>
      </c>
      <c r="J364" s="16" t="s">
        <v>23</v>
      </c>
      <c r="K364" s="16">
        <v>3</v>
      </c>
      <c r="L364" s="16">
        <v>3</v>
      </c>
      <c r="M364" s="16">
        <v>0</v>
      </c>
      <c r="N364" s="16">
        <v>6</v>
      </c>
      <c r="O364" s="47" t="s">
        <v>80</v>
      </c>
      <c r="P364" s="62">
        <v>94</v>
      </c>
      <c r="Q364" s="47" t="s">
        <v>87</v>
      </c>
      <c r="R364" s="13">
        <f t="shared" si="22"/>
        <v>282</v>
      </c>
      <c r="S364" s="13">
        <f t="shared" si="23"/>
        <v>15.666666666666666</v>
      </c>
      <c r="T364" s="14">
        <f t="shared" si="24"/>
        <v>15.666666666666666</v>
      </c>
      <c r="U364" s="13">
        <v>0</v>
      </c>
      <c r="V364" s="13">
        <f t="shared" si="25"/>
        <v>15.666666666666666</v>
      </c>
    </row>
    <row r="365" spans="1:22" hidden="1">
      <c r="A365" s="17" t="s">
        <v>18</v>
      </c>
      <c r="B365" s="17" t="s">
        <v>584</v>
      </c>
      <c r="C365" s="17" t="s">
        <v>599</v>
      </c>
      <c r="D365" s="17" t="s">
        <v>588</v>
      </c>
      <c r="E365" s="16" t="s">
        <v>25</v>
      </c>
      <c r="F365" s="37" t="s">
        <v>581</v>
      </c>
      <c r="G365" s="16" t="s">
        <v>579</v>
      </c>
      <c r="H365" s="45" t="s">
        <v>298</v>
      </c>
      <c r="I365" s="46" t="s">
        <v>299</v>
      </c>
      <c r="J365" s="16" t="s">
        <v>300</v>
      </c>
      <c r="K365" s="16">
        <v>9</v>
      </c>
      <c r="L365" s="16">
        <v>0</v>
      </c>
      <c r="M365" s="16">
        <v>270</v>
      </c>
      <c r="N365" s="16">
        <v>0</v>
      </c>
      <c r="O365" s="47" t="s">
        <v>80</v>
      </c>
      <c r="P365" s="62">
        <v>24</v>
      </c>
      <c r="Q365" s="47" t="s">
        <v>87</v>
      </c>
      <c r="R365" s="13">
        <f t="shared" si="22"/>
        <v>216</v>
      </c>
      <c r="S365" s="13">
        <f t="shared" si="23"/>
        <v>12</v>
      </c>
      <c r="T365" s="14">
        <f t="shared" si="24"/>
        <v>12</v>
      </c>
      <c r="U365" s="13">
        <v>0</v>
      </c>
      <c r="V365" s="13">
        <f t="shared" si="25"/>
        <v>12</v>
      </c>
    </row>
    <row r="366" spans="1:22" hidden="1">
      <c r="A366" s="17" t="s">
        <v>18</v>
      </c>
      <c r="B366" s="17" t="s">
        <v>582</v>
      </c>
      <c r="C366" s="17" t="s">
        <v>600</v>
      </c>
      <c r="D366" s="17" t="s">
        <v>595</v>
      </c>
      <c r="E366" s="16" t="s">
        <v>25</v>
      </c>
      <c r="F366" s="37" t="s">
        <v>581</v>
      </c>
      <c r="G366" s="16" t="s">
        <v>579</v>
      </c>
      <c r="H366" s="45" t="s">
        <v>298</v>
      </c>
      <c r="I366" s="46" t="s">
        <v>299</v>
      </c>
      <c r="J366" s="16" t="s">
        <v>300</v>
      </c>
      <c r="K366" s="16">
        <v>9</v>
      </c>
      <c r="L366" s="16">
        <v>0</v>
      </c>
      <c r="M366" s="16">
        <v>270</v>
      </c>
      <c r="N366" s="16">
        <v>0</v>
      </c>
      <c r="O366" s="47" t="s">
        <v>43</v>
      </c>
      <c r="P366" s="62">
        <v>8</v>
      </c>
      <c r="Q366" s="47" t="s">
        <v>87</v>
      </c>
      <c r="R366" s="13">
        <f t="shared" si="22"/>
        <v>72</v>
      </c>
      <c r="S366" s="13">
        <f t="shared" si="23"/>
        <v>4</v>
      </c>
      <c r="T366" s="14">
        <f t="shared" si="24"/>
        <v>4</v>
      </c>
      <c r="U366" s="13">
        <v>0</v>
      </c>
      <c r="V366" s="13">
        <f t="shared" si="25"/>
        <v>4</v>
      </c>
    </row>
    <row r="367" spans="1:22" hidden="1">
      <c r="A367" s="17" t="s">
        <v>18</v>
      </c>
      <c r="B367" s="17" t="s">
        <v>584</v>
      </c>
      <c r="C367" s="17" t="s">
        <v>599</v>
      </c>
      <c r="D367" s="17" t="s">
        <v>587</v>
      </c>
      <c r="E367" s="16" t="s">
        <v>25</v>
      </c>
      <c r="F367" s="37" t="s">
        <v>581</v>
      </c>
      <c r="G367" s="16" t="s">
        <v>579</v>
      </c>
      <c r="H367" s="45" t="s">
        <v>298</v>
      </c>
      <c r="I367" s="46" t="s">
        <v>299</v>
      </c>
      <c r="J367" s="16" t="s">
        <v>300</v>
      </c>
      <c r="K367" s="16">
        <v>9</v>
      </c>
      <c r="L367" s="16">
        <v>0</v>
      </c>
      <c r="M367" s="16">
        <v>270</v>
      </c>
      <c r="N367" s="16">
        <v>0</v>
      </c>
      <c r="O367" s="47" t="s">
        <v>55</v>
      </c>
      <c r="P367" s="62">
        <v>25</v>
      </c>
      <c r="Q367" s="47" t="s">
        <v>87</v>
      </c>
      <c r="R367" s="13">
        <f t="shared" si="22"/>
        <v>225</v>
      </c>
      <c r="S367" s="13">
        <f t="shared" si="23"/>
        <v>12.5</v>
      </c>
      <c r="T367" s="14">
        <f t="shared" si="24"/>
        <v>12.5</v>
      </c>
      <c r="U367" s="13">
        <v>0</v>
      </c>
      <c r="V367" s="13">
        <f t="shared" si="25"/>
        <v>12.5</v>
      </c>
    </row>
    <row r="368" spans="1:22" hidden="1">
      <c r="A368" s="17" t="s">
        <v>18</v>
      </c>
      <c r="B368" s="17" t="s">
        <v>584</v>
      </c>
      <c r="C368" s="17" t="s">
        <v>599</v>
      </c>
      <c r="D368" s="17" t="s">
        <v>585</v>
      </c>
      <c r="E368" s="16" t="s">
        <v>25</v>
      </c>
      <c r="F368" s="37" t="s">
        <v>581</v>
      </c>
      <c r="G368" s="16" t="s">
        <v>579</v>
      </c>
      <c r="H368" s="45" t="s">
        <v>298</v>
      </c>
      <c r="I368" s="46" t="s">
        <v>299</v>
      </c>
      <c r="J368" s="16" t="s">
        <v>300</v>
      </c>
      <c r="K368" s="16">
        <v>9</v>
      </c>
      <c r="L368" s="16">
        <v>0</v>
      </c>
      <c r="M368" s="16">
        <v>270</v>
      </c>
      <c r="N368" s="16">
        <v>0</v>
      </c>
      <c r="O368" s="47" t="s">
        <v>178</v>
      </c>
      <c r="P368" s="62">
        <v>49</v>
      </c>
      <c r="Q368" s="47" t="s">
        <v>87</v>
      </c>
      <c r="R368" s="13">
        <f t="shared" si="22"/>
        <v>441</v>
      </c>
      <c r="S368" s="13">
        <f t="shared" si="23"/>
        <v>24.5</v>
      </c>
      <c r="T368" s="14">
        <f t="shared" si="24"/>
        <v>24.5</v>
      </c>
      <c r="U368" s="13">
        <v>0</v>
      </c>
      <c r="V368" s="13">
        <f t="shared" si="25"/>
        <v>24.5</v>
      </c>
    </row>
    <row r="369" spans="1:22" hidden="1">
      <c r="A369" s="17" t="s">
        <v>18</v>
      </c>
      <c r="B369" s="17" t="s">
        <v>582</v>
      </c>
      <c r="C369" s="17" t="s">
        <v>600</v>
      </c>
      <c r="D369" s="17" t="s">
        <v>593</v>
      </c>
      <c r="E369" s="16" t="s">
        <v>25</v>
      </c>
      <c r="F369" s="37" t="s">
        <v>581</v>
      </c>
      <c r="G369" s="16" t="s">
        <v>579</v>
      </c>
      <c r="H369" s="45" t="s">
        <v>298</v>
      </c>
      <c r="I369" s="46" t="s">
        <v>299</v>
      </c>
      <c r="J369" s="16" t="s">
        <v>300</v>
      </c>
      <c r="K369" s="16">
        <v>9</v>
      </c>
      <c r="L369" s="16">
        <v>0</v>
      </c>
      <c r="M369" s="16">
        <v>270</v>
      </c>
      <c r="N369" s="16">
        <v>0</v>
      </c>
      <c r="O369" s="47" t="s">
        <v>179</v>
      </c>
      <c r="P369" s="62">
        <v>3</v>
      </c>
      <c r="Q369" s="47" t="s">
        <v>87</v>
      </c>
      <c r="R369" s="13">
        <f t="shared" si="22"/>
        <v>27</v>
      </c>
      <c r="S369" s="13">
        <f t="shared" si="23"/>
        <v>1.5</v>
      </c>
      <c r="T369" s="14">
        <f t="shared" si="24"/>
        <v>1.5</v>
      </c>
      <c r="U369" s="13">
        <v>0</v>
      </c>
      <c r="V369" s="13">
        <f t="shared" si="25"/>
        <v>1.5</v>
      </c>
    </row>
    <row r="370" spans="1:22" hidden="1">
      <c r="A370" s="17" t="s">
        <v>18</v>
      </c>
      <c r="B370" s="17" t="s">
        <v>582</v>
      </c>
      <c r="C370" s="17" t="s">
        <v>600</v>
      </c>
      <c r="D370" s="17" t="s">
        <v>592</v>
      </c>
      <c r="E370" s="16" t="s">
        <v>25</v>
      </c>
      <c r="F370" s="37" t="s">
        <v>581</v>
      </c>
      <c r="G370" s="16" t="s">
        <v>579</v>
      </c>
      <c r="H370" s="45" t="s">
        <v>298</v>
      </c>
      <c r="I370" s="46" t="s">
        <v>299</v>
      </c>
      <c r="J370" s="16" t="s">
        <v>300</v>
      </c>
      <c r="K370" s="16">
        <v>9</v>
      </c>
      <c r="L370" s="16">
        <v>0</v>
      </c>
      <c r="M370" s="16">
        <v>270</v>
      </c>
      <c r="N370" s="16">
        <v>0</v>
      </c>
      <c r="O370" s="47" t="s">
        <v>185</v>
      </c>
      <c r="P370" s="62">
        <v>9</v>
      </c>
      <c r="Q370" s="47" t="s">
        <v>87</v>
      </c>
      <c r="R370" s="13">
        <f t="shared" si="22"/>
        <v>81</v>
      </c>
      <c r="S370" s="13">
        <f t="shared" si="23"/>
        <v>4.5</v>
      </c>
      <c r="T370" s="14">
        <f t="shared" si="24"/>
        <v>4.5</v>
      </c>
      <c r="U370" s="13">
        <v>0</v>
      </c>
      <c r="V370" s="13">
        <f t="shared" si="25"/>
        <v>4.5</v>
      </c>
    </row>
    <row r="371" spans="1:22" hidden="1">
      <c r="A371" s="17" t="s">
        <v>18</v>
      </c>
      <c r="B371" s="17" t="s">
        <v>582</v>
      </c>
      <c r="C371" s="17" t="s">
        <v>600</v>
      </c>
      <c r="D371" s="17" t="s">
        <v>594</v>
      </c>
      <c r="E371" s="16" t="s">
        <v>25</v>
      </c>
      <c r="F371" s="37" t="s">
        <v>581</v>
      </c>
      <c r="G371" s="16" t="s">
        <v>579</v>
      </c>
      <c r="H371" s="45" t="s">
        <v>298</v>
      </c>
      <c r="I371" s="46" t="s">
        <v>299</v>
      </c>
      <c r="J371" s="16" t="s">
        <v>300</v>
      </c>
      <c r="K371" s="16">
        <v>9</v>
      </c>
      <c r="L371" s="16">
        <v>0</v>
      </c>
      <c r="M371" s="16">
        <v>270</v>
      </c>
      <c r="N371" s="16">
        <v>0</v>
      </c>
      <c r="O371" s="47" t="s">
        <v>186</v>
      </c>
      <c r="P371" s="62">
        <v>57</v>
      </c>
      <c r="Q371" s="47" t="s">
        <v>87</v>
      </c>
      <c r="R371" s="13">
        <f t="shared" si="22"/>
        <v>513</v>
      </c>
      <c r="S371" s="13">
        <f t="shared" si="23"/>
        <v>28.5</v>
      </c>
      <c r="T371" s="14">
        <f t="shared" si="24"/>
        <v>28.5</v>
      </c>
      <c r="U371" s="13">
        <v>0</v>
      </c>
      <c r="V371" s="13">
        <f t="shared" si="25"/>
        <v>28.5</v>
      </c>
    </row>
    <row r="372" spans="1:22" hidden="1">
      <c r="A372" s="17" t="s">
        <v>18</v>
      </c>
      <c r="B372" s="17" t="s">
        <v>582</v>
      </c>
      <c r="C372" s="17" t="s">
        <v>600</v>
      </c>
      <c r="D372" s="17" t="s">
        <v>595</v>
      </c>
      <c r="E372" s="16" t="s">
        <v>25</v>
      </c>
      <c r="F372" s="37" t="s">
        <v>581</v>
      </c>
      <c r="G372" s="16" t="s">
        <v>579</v>
      </c>
      <c r="H372" s="45" t="s">
        <v>301</v>
      </c>
      <c r="I372" s="46" t="s">
        <v>302</v>
      </c>
      <c r="J372" s="16" t="s">
        <v>300</v>
      </c>
      <c r="K372" s="16">
        <v>9</v>
      </c>
      <c r="L372" s="16">
        <v>0</v>
      </c>
      <c r="M372" s="16">
        <v>270</v>
      </c>
      <c r="N372" s="16">
        <v>0</v>
      </c>
      <c r="O372" s="47" t="s">
        <v>80</v>
      </c>
      <c r="P372" s="62">
        <v>4</v>
      </c>
      <c r="Q372" s="47" t="s">
        <v>87</v>
      </c>
      <c r="R372" s="13">
        <f t="shared" si="22"/>
        <v>36</v>
      </c>
      <c r="S372" s="13">
        <f t="shared" si="23"/>
        <v>2</v>
      </c>
      <c r="T372" s="14">
        <f t="shared" si="24"/>
        <v>2</v>
      </c>
      <c r="U372" s="13">
        <v>0</v>
      </c>
      <c r="V372" s="13">
        <f t="shared" si="25"/>
        <v>2</v>
      </c>
    </row>
    <row r="373" spans="1:22" hidden="1">
      <c r="A373" s="17" t="s">
        <v>18</v>
      </c>
      <c r="B373" s="17" t="s">
        <v>584</v>
      </c>
      <c r="C373" s="17" t="s">
        <v>599</v>
      </c>
      <c r="D373" s="17" t="s">
        <v>585</v>
      </c>
      <c r="E373" s="16" t="s">
        <v>25</v>
      </c>
      <c r="F373" s="37" t="s">
        <v>581</v>
      </c>
      <c r="G373" s="16" t="s">
        <v>579</v>
      </c>
      <c r="H373" s="45" t="s">
        <v>301</v>
      </c>
      <c r="I373" s="46" t="s">
        <v>302</v>
      </c>
      <c r="J373" s="16" t="s">
        <v>300</v>
      </c>
      <c r="K373" s="16">
        <v>9</v>
      </c>
      <c r="L373" s="16">
        <v>0</v>
      </c>
      <c r="M373" s="16">
        <v>270</v>
      </c>
      <c r="N373" s="16">
        <v>0</v>
      </c>
      <c r="O373" s="47" t="s">
        <v>43</v>
      </c>
      <c r="P373" s="62">
        <v>5</v>
      </c>
      <c r="Q373" s="47" t="s">
        <v>87</v>
      </c>
      <c r="R373" s="13">
        <f t="shared" si="22"/>
        <v>45</v>
      </c>
      <c r="S373" s="13">
        <f t="shared" si="23"/>
        <v>2.5</v>
      </c>
      <c r="T373" s="14">
        <f t="shared" si="24"/>
        <v>2.5</v>
      </c>
      <c r="U373" s="13">
        <v>0</v>
      </c>
      <c r="V373" s="13">
        <f t="shared" si="25"/>
        <v>2.5</v>
      </c>
    </row>
    <row r="374" spans="1:22" hidden="1">
      <c r="A374" s="17" t="s">
        <v>18</v>
      </c>
      <c r="B374" s="17" t="s">
        <v>584</v>
      </c>
      <c r="C374" s="17" t="s">
        <v>599</v>
      </c>
      <c r="D374" s="17" t="s">
        <v>585</v>
      </c>
      <c r="E374" s="16" t="s">
        <v>25</v>
      </c>
      <c r="F374" s="37" t="s">
        <v>581</v>
      </c>
      <c r="G374" s="16" t="s">
        <v>579</v>
      </c>
      <c r="H374" s="45" t="s">
        <v>301</v>
      </c>
      <c r="I374" s="46" t="s">
        <v>302</v>
      </c>
      <c r="J374" s="16" t="s">
        <v>300</v>
      </c>
      <c r="K374" s="16">
        <v>9</v>
      </c>
      <c r="L374" s="16">
        <v>0</v>
      </c>
      <c r="M374" s="16">
        <v>270</v>
      </c>
      <c r="N374" s="16">
        <v>0</v>
      </c>
      <c r="O374" s="47" t="s">
        <v>55</v>
      </c>
      <c r="P374" s="62">
        <v>4</v>
      </c>
      <c r="Q374" s="47" t="s">
        <v>87</v>
      </c>
      <c r="R374" s="13">
        <f t="shared" si="22"/>
        <v>36</v>
      </c>
      <c r="S374" s="13">
        <f t="shared" si="23"/>
        <v>2</v>
      </c>
      <c r="T374" s="14">
        <f t="shared" si="24"/>
        <v>2</v>
      </c>
      <c r="U374" s="13">
        <v>0</v>
      </c>
      <c r="V374" s="13">
        <f t="shared" si="25"/>
        <v>2</v>
      </c>
    </row>
    <row r="375" spans="1:22" hidden="1">
      <c r="A375" s="17" t="s">
        <v>18</v>
      </c>
      <c r="B375" s="17" t="s">
        <v>584</v>
      </c>
      <c r="C375" s="17" t="s">
        <v>599</v>
      </c>
      <c r="D375" s="17" t="s">
        <v>585</v>
      </c>
      <c r="E375" s="16" t="s">
        <v>25</v>
      </c>
      <c r="F375" s="37" t="s">
        <v>581</v>
      </c>
      <c r="G375" s="16" t="s">
        <v>579</v>
      </c>
      <c r="H375" s="45" t="s">
        <v>301</v>
      </c>
      <c r="I375" s="46" t="s">
        <v>302</v>
      </c>
      <c r="J375" s="16" t="s">
        <v>300</v>
      </c>
      <c r="K375" s="16">
        <v>9</v>
      </c>
      <c r="L375" s="16">
        <v>0</v>
      </c>
      <c r="M375" s="16">
        <v>270</v>
      </c>
      <c r="N375" s="16">
        <v>0</v>
      </c>
      <c r="O375" s="47" t="s">
        <v>178</v>
      </c>
      <c r="P375" s="62">
        <v>4</v>
      </c>
      <c r="Q375" s="47" t="s">
        <v>87</v>
      </c>
      <c r="R375" s="13">
        <f t="shared" si="22"/>
        <v>36</v>
      </c>
      <c r="S375" s="13">
        <f t="shared" si="23"/>
        <v>2</v>
      </c>
      <c r="T375" s="14">
        <f t="shared" si="24"/>
        <v>2</v>
      </c>
      <c r="U375" s="13">
        <v>0</v>
      </c>
      <c r="V375" s="13">
        <f t="shared" si="25"/>
        <v>2</v>
      </c>
    </row>
    <row r="376" spans="1:22" hidden="1">
      <c r="A376" s="17" t="s">
        <v>18</v>
      </c>
      <c r="B376" s="17" t="s">
        <v>584</v>
      </c>
      <c r="C376" s="17" t="s">
        <v>599</v>
      </c>
      <c r="D376" s="17" t="s">
        <v>587</v>
      </c>
      <c r="E376" s="16" t="s">
        <v>25</v>
      </c>
      <c r="F376" s="37" t="s">
        <v>581</v>
      </c>
      <c r="G376" s="16" t="s">
        <v>579</v>
      </c>
      <c r="H376" s="45" t="s">
        <v>301</v>
      </c>
      <c r="I376" s="46" t="s">
        <v>302</v>
      </c>
      <c r="J376" s="16" t="s">
        <v>300</v>
      </c>
      <c r="K376" s="16">
        <v>9</v>
      </c>
      <c r="L376" s="16">
        <v>0</v>
      </c>
      <c r="M376" s="16">
        <v>270</v>
      </c>
      <c r="N376" s="16">
        <v>0</v>
      </c>
      <c r="O376" s="47" t="s">
        <v>179</v>
      </c>
      <c r="P376" s="62">
        <v>6</v>
      </c>
      <c r="Q376" s="47" t="s">
        <v>87</v>
      </c>
      <c r="R376" s="13">
        <f t="shared" si="22"/>
        <v>54</v>
      </c>
      <c r="S376" s="13">
        <f t="shared" si="23"/>
        <v>3</v>
      </c>
      <c r="T376" s="14">
        <f t="shared" si="24"/>
        <v>3</v>
      </c>
      <c r="U376" s="13">
        <v>0</v>
      </c>
      <c r="V376" s="13">
        <f t="shared" si="25"/>
        <v>3</v>
      </c>
    </row>
    <row r="377" spans="1:22" hidden="1">
      <c r="A377" s="17" t="s">
        <v>18</v>
      </c>
      <c r="B377" s="17" t="s">
        <v>584</v>
      </c>
      <c r="C377" s="17" t="s">
        <v>599</v>
      </c>
      <c r="D377" s="17" t="s">
        <v>587</v>
      </c>
      <c r="E377" s="16" t="s">
        <v>25</v>
      </c>
      <c r="F377" s="37" t="s">
        <v>581</v>
      </c>
      <c r="G377" s="16" t="s">
        <v>579</v>
      </c>
      <c r="H377" s="45" t="s">
        <v>301</v>
      </c>
      <c r="I377" s="46" t="s">
        <v>302</v>
      </c>
      <c r="J377" s="16" t="s">
        <v>300</v>
      </c>
      <c r="K377" s="16">
        <v>9</v>
      </c>
      <c r="L377" s="16">
        <v>0</v>
      </c>
      <c r="M377" s="16">
        <v>270</v>
      </c>
      <c r="N377" s="16">
        <v>0</v>
      </c>
      <c r="O377" s="47" t="s">
        <v>185</v>
      </c>
      <c r="P377" s="62">
        <v>2</v>
      </c>
      <c r="Q377" s="47" t="s">
        <v>87</v>
      </c>
      <c r="R377" s="13">
        <f t="shared" si="22"/>
        <v>18</v>
      </c>
      <c r="S377" s="13">
        <f t="shared" si="23"/>
        <v>1</v>
      </c>
      <c r="T377" s="14">
        <f t="shared" si="24"/>
        <v>1</v>
      </c>
      <c r="U377" s="13">
        <v>0</v>
      </c>
      <c r="V377" s="13">
        <f t="shared" si="25"/>
        <v>1</v>
      </c>
    </row>
    <row r="378" spans="1:22" hidden="1">
      <c r="A378" s="17" t="s">
        <v>18</v>
      </c>
      <c r="B378" s="17" t="s">
        <v>582</v>
      </c>
      <c r="C378" s="17" t="s">
        <v>600</v>
      </c>
      <c r="D378" s="17" t="s">
        <v>601</v>
      </c>
      <c r="E378" s="16" t="s">
        <v>25</v>
      </c>
      <c r="F378" s="37" t="s">
        <v>581</v>
      </c>
      <c r="G378" s="16" t="s">
        <v>579</v>
      </c>
      <c r="H378" s="45" t="s">
        <v>301</v>
      </c>
      <c r="I378" s="46" t="s">
        <v>302</v>
      </c>
      <c r="J378" s="16" t="s">
        <v>300</v>
      </c>
      <c r="K378" s="16">
        <v>9</v>
      </c>
      <c r="L378" s="16">
        <v>0</v>
      </c>
      <c r="M378" s="16">
        <v>270</v>
      </c>
      <c r="N378" s="16">
        <v>0</v>
      </c>
      <c r="O378" s="47" t="s">
        <v>186</v>
      </c>
      <c r="P378" s="62">
        <v>2</v>
      </c>
      <c r="Q378" s="47" t="s">
        <v>87</v>
      </c>
      <c r="R378" s="13">
        <f t="shared" si="22"/>
        <v>18</v>
      </c>
      <c r="S378" s="13">
        <f t="shared" si="23"/>
        <v>1</v>
      </c>
      <c r="T378" s="14">
        <f t="shared" si="24"/>
        <v>1</v>
      </c>
      <c r="U378" s="13">
        <v>0</v>
      </c>
      <c r="V378" s="13">
        <f t="shared" si="25"/>
        <v>1</v>
      </c>
    </row>
    <row r="379" spans="1:22" hidden="1">
      <c r="A379" s="17" t="s">
        <v>18</v>
      </c>
      <c r="B379" s="17" t="s">
        <v>582</v>
      </c>
      <c r="C379" s="17" t="s">
        <v>600</v>
      </c>
      <c r="D379" s="17" t="s">
        <v>601</v>
      </c>
      <c r="E379" s="16" t="s">
        <v>25</v>
      </c>
      <c r="F379" s="37" t="s">
        <v>581</v>
      </c>
      <c r="G379" s="16" t="s">
        <v>579</v>
      </c>
      <c r="H379" s="45" t="s">
        <v>301</v>
      </c>
      <c r="I379" s="46" t="s">
        <v>302</v>
      </c>
      <c r="J379" s="16" t="s">
        <v>300</v>
      </c>
      <c r="K379" s="16">
        <v>9</v>
      </c>
      <c r="L379" s="16">
        <v>0</v>
      </c>
      <c r="M379" s="16">
        <v>270</v>
      </c>
      <c r="N379" s="16">
        <v>0</v>
      </c>
      <c r="O379" s="47" t="s">
        <v>187</v>
      </c>
      <c r="P379" s="62">
        <v>1</v>
      </c>
      <c r="Q379" s="47" t="s">
        <v>87</v>
      </c>
      <c r="R379" s="13">
        <f t="shared" si="22"/>
        <v>9</v>
      </c>
      <c r="S379" s="13">
        <f t="shared" si="23"/>
        <v>0.5</v>
      </c>
      <c r="T379" s="14">
        <f t="shared" si="24"/>
        <v>0.5</v>
      </c>
      <c r="U379" s="13">
        <v>0</v>
      </c>
      <c r="V379" s="13">
        <f t="shared" si="25"/>
        <v>0.5</v>
      </c>
    </row>
    <row r="380" spans="1:22" hidden="1">
      <c r="A380" s="17" t="s">
        <v>18</v>
      </c>
      <c r="B380" s="17" t="s">
        <v>582</v>
      </c>
      <c r="C380" s="17" t="s">
        <v>600</v>
      </c>
      <c r="D380" s="17" t="s">
        <v>602</v>
      </c>
      <c r="E380" s="16" t="s">
        <v>25</v>
      </c>
      <c r="F380" s="37" t="s">
        <v>581</v>
      </c>
      <c r="G380" s="16" t="s">
        <v>579</v>
      </c>
      <c r="H380" s="45" t="s">
        <v>301</v>
      </c>
      <c r="I380" s="46" t="s">
        <v>302</v>
      </c>
      <c r="J380" s="16" t="s">
        <v>300</v>
      </c>
      <c r="K380" s="16">
        <v>9</v>
      </c>
      <c r="L380" s="16">
        <v>0</v>
      </c>
      <c r="M380" s="16">
        <v>270</v>
      </c>
      <c r="N380" s="16">
        <v>0</v>
      </c>
      <c r="O380" s="47" t="s">
        <v>188</v>
      </c>
      <c r="P380" s="62">
        <v>3</v>
      </c>
      <c r="Q380" s="47" t="s">
        <v>87</v>
      </c>
      <c r="R380" s="13">
        <f t="shared" si="22"/>
        <v>27</v>
      </c>
      <c r="S380" s="13">
        <f t="shared" si="23"/>
        <v>1.5</v>
      </c>
      <c r="T380" s="14">
        <f t="shared" si="24"/>
        <v>1.5</v>
      </c>
      <c r="U380" s="13">
        <v>0</v>
      </c>
      <c r="V380" s="13">
        <f t="shared" si="25"/>
        <v>1.5</v>
      </c>
    </row>
    <row r="381" spans="1:22" hidden="1">
      <c r="A381" s="17" t="s">
        <v>18</v>
      </c>
      <c r="B381" s="17" t="s">
        <v>582</v>
      </c>
      <c r="C381" s="17" t="s">
        <v>600</v>
      </c>
      <c r="D381" s="17" t="s">
        <v>603</v>
      </c>
      <c r="E381" s="16" t="s">
        <v>25</v>
      </c>
      <c r="F381" s="37" t="s">
        <v>581</v>
      </c>
      <c r="G381" s="16" t="s">
        <v>579</v>
      </c>
      <c r="H381" s="45" t="s">
        <v>301</v>
      </c>
      <c r="I381" s="46" t="s">
        <v>302</v>
      </c>
      <c r="J381" s="16" t="s">
        <v>300</v>
      </c>
      <c r="K381" s="16">
        <v>9</v>
      </c>
      <c r="L381" s="16">
        <v>0</v>
      </c>
      <c r="M381" s="16">
        <v>270</v>
      </c>
      <c r="N381" s="16">
        <v>0</v>
      </c>
      <c r="O381" s="47" t="s">
        <v>534</v>
      </c>
      <c r="P381" s="62">
        <v>1</v>
      </c>
      <c r="Q381" s="47" t="s">
        <v>87</v>
      </c>
      <c r="R381" s="13">
        <f t="shared" si="22"/>
        <v>9</v>
      </c>
      <c r="S381" s="13">
        <f t="shared" si="23"/>
        <v>0.5</v>
      </c>
      <c r="T381" s="14">
        <f t="shared" si="24"/>
        <v>0.5</v>
      </c>
      <c r="U381" s="13">
        <v>0</v>
      </c>
      <c r="V381" s="13">
        <f t="shared" si="25"/>
        <v>0.5</v>
      </c>
    </row>
    <row r="382" spans="1:22" hidden="1">
      <c r="A382" s="17" t="s">
        <v>18</v>
      </c>
      <c r="B382" s="17" t="s">
        <v>582</v>
      </c>
      <c r="C382" s="17" t="s">
        <v>600</v>
      </c>
      <c r="D382" s="17" t="s">
        <v>594</v>
      </c>
      <c r="E382" s="16" t="s">
        <v>25</v>
      </c>
      <c r="F382" s="37" t="s">
        <v>581</v>
      </c>
      <c r="G382" s="16" t="s">
        <v>579</v>
      </c>
      <c r="H382" s="45" t="s">
        <v>301</v>
      </c>
      <c r="I382" s="46" t="s">
        <v>302</v>
      </c>
      <c r="J382" s="16" t="s">
        <v>300</v>
      </c>
      <c r="K382" s="16">
        <v>9</v>
      </c>
      <c r="L382" s="16">
        <v>0</v>
      </c>
      <c r="M382" s="16">
        <v>270</v>
      </c>
      <c r="N382" s="16">
        <v>0</v>
      </c>
      <c r="O382" s="47" t="s">
        <v>535</v>
      </c>
      <c r="P382" s="62">
        <v>4</v>
      </c>
      <c r="Q382" s="47" t="s">
        <v>87</v>
      </c>
      <c r="R382" s="13">
        <f t="shared" si="22"/>
        <v>36</v>
      </c>
      <c r="S382" s="13">
        <f t="shared" si="23"/>
        <v>2</v>
      </c>
      <c r="T382" s="14">
        <f t="shared" si="24"/>
        <v>2</v>
      </c>
      <c r="U382" s="13">
        <v>0</v>
      </c>
      <c r="V382" s="13">
        <f t="shared" si="25"/>
        <v>2</v>
      </c>
    </row>
    <row r="383" spans="1:22" hidden="1">
      <c r="A383" s="17" t="s">
        <v>18</v>
      </c>
      <c r="B383" s="17" t="s">
        <v>582</v>
      </c>
      <c r="C383" s="17" t="s">
        <v>600</v>
      </c>
      <c r="D383" s="17" t="s">
        <v>594</v>
      </c>
      <c r="E383" s="16" t="s">
        <v>25</v>
      </c>
      <c r="F383" s="37" t="s">
        <v>581</v>
      </c>
      <c r="G383" s="16" t="s">
        <v>579</v>
      </c>
      <c r="H383" s="45" t="s">
        <v>301</v>
      </c>
      <c r="I383" s="46" t="s">
        <v>302</v>
      </c>
      <c r="J383" s="16" t="s">
        <v>300</v>
      </c>
      <c r="K383" s="16">
        <v>9</v>
      </c>
      <c r="L383" s="16">
        <v>0</v>
      </c>
      <c r="M383" s="16">
        <v>270</v>
      </c>
      <c r="N383" s="16">
        <v>0</v>
      </c>
      <c r="O383" s="47" t="s">
        <v>536</v>
      </c>
      <c r="P383" s="62">
        <v>1</v>
      </c>
      <c r="Q383" s="47" t="s">
        <v>87</v>
      </c>
      <c r="R383" s="13">
        <f t="shared" si="22"/>
        <v>9</v>
      </c>
      <c r="S383" s="13">
        <f t="shared" si="23"/>
        <v>0.5</v>
      </c>
      <c r="T383" s="14">
        <f t="shared" si="24"/>
        <v>0.5</v>
      </c>
      <c r="U383" s="13">
        <v>0</v>
      </c>
      <c r="V383" s="13">
        <f t="shared" si="25"/>
        <v>0.5</v>
      </c>
    </row>
    <row r="384" spans="1:22" s="27" customFormat="1" hidden="1">
      <c r="A384" s="27" t="s">
        <v>18</v>
      </c>
      <c r="B384" s="27" t="s">
        <v>582</v>
      </c>
      <c r="C384" s="27" t="s">
        <v>600</v>
      </c>
      <c r="D384" s="27" t="s">
        <v>594</v>
      </c>
      <c r="E384" s="43" t="s">
        <v>25</v>
      </c>
      <c r="F384" s="49" t="s">
        <v>581</v>
      </c>
      <c r="G384" s="43" t="s">
        <v>579</v>
      </c>
      <c r="H384" s="50" t="s">
        <v>301</v>
      </c>
      <c r="I384" s="51" t="s">
        <v>302</v>
      </c>
      <c r="J384" s="43" t="s">
        <v>300</v>
      </c>
      <c r="K384" s="43">
        <v>9</v>
      </c>
      <c r="L384" s="43">
        <v>0</v>
      </c>
      <c r="M384" s="43">
        <v>270</v>
      </c>
      <c r="N384" s="43">
        <v>0</v>
      </c>
      <c r="O384" s="52" t="s">
        <v>537</v>
      </c>
      <c r="P384" s="63">
        <v>0</v>
      </c>
      <c r="Q384" s="52" t="s">
        <v>87</v>
      </c>
      <c r="R384" s="25">
        <f t="shared" si="22"/>
        <v>0</v>
      </c>
      <c r="S384" s="25">
        <f t="shared" si="23"/>
        <v>0</v>
      </c>
      <c r="T384" s="26">
        <f t="shared" si="24"/>
        <v>0</v>
      </c>
      <c r="U384" s="25">
        <v>0</v>
      </c>
      <c r="V384" s="25">
        <f t="shared" si="25"/>
        <v>0</v>
      </c>
    </row>
    <row r="385" spans="1:22" hidden="1">
      <c r="A385" s="17" t="s">
        <v>18</v>
      </c>
      <c r="B385" s="17" t="s">
        <v>584</v>
      </c>
      <c r="C385" s="17" t="s">
        <v>599</v>
      </c>
      <c r="D385" s="17" t="s">
        <v>585</v>
      </c>
      <c r="E385" s="16" t="s">
        <v>25</v>
      </c>
      <c r="F385" s="37" t="s">
        <v>581</v>
      </c>
      <c r="G385" s="16" t="s">
        <v>579</v>
      </c>
      <c r="H385" s="45" t="s">
        <v>301</v>
      </c>
      <c r="I385" s="46" t="s">
        <v>302</v>
      </c>
      <c r="J385" s="16" t="s">
        <v>300</v>
      </c>
      <c r="K385" s="16">
        <v>9</v>
      </c>
      <c r="L385" s="16">
        <v>0</v>
      </c>
      <c r="M385" s="16">
        <v>270</v>
      </c>
      <c r="N385" s="16">
        <v>0</v>
      </c>
      <c r="O385" s="47" t="s">
        <v>538</v>
      </c>
      <c r="P385" s="62">
        <v>1</v>
      </c>
      <c r="Q385" s="47" t="s">
        <v>87</v>
      </c>
      <c r="R385" s="13">
        <f t="shared" si="22"/>
        <v>9</v>
      </c>
      <c r="S385" s="13">
        <f t="shared" si="23"/>
        <v>0.5</v>
      </c>
      <c r="T385" s="14">
        <f t="shared" si="24"/>
        <v>0.5</v>
      </c>
      <c r="U385" s="13">
        <v>0</v>
      </c>
      <c r="V385" s="13">
        <f t="shared" si="25"/>
        <v>0.5</v>
      </c>
    </row>
    <row r="386" spans="1:22" hidden="1">
      <c r="A386" s="17" t="s">
        <v>18</v>
      </c>
      <c r="B386" s="17" t="s">
        <v>584</v>
      </c>
      <c r="C386" s="17" t="s">
        <v>599</v>
      </c>
      <c r="D386" s="17" t="s">
        <v>588</v>
      </c>
      <c r="E386" s="16" t="s">
        <v>25</v>
      </c>
      <c r="F386" s="37" t="s">
        <v>581</v>
      </c>
      <c r="G386" s="16" t="s">
        <v>579</v>
      </c>
      <c r="H386" s="45" t="s">
        <v>301</v>
      </c>
      <c r="I386" s="46" t="s">
        <v>302</v>
      </c>
      <c r="J386" s="16" t="s">
        <v>300</v>
      </c>
      <c r="K386" s="16">
        <v>9</v>
      </c>
      <c r="L386" s="16">
        <v>0</v>
      </c>
      <c r="M386" s="16">
        <v>270</v>
      </c>
      <c r="N386" s="16">
        <v>0</v>
      </c>
      <c r="O386" s="47" t="s">
        <v>539</v>
      </c>
      <c r="P386" s="62">
        <v>1</v>
      </c>
      <c r="Q386" s="47" t="s">
        <v>87</v>
      </c>
      <c r="R386" s="13">
        <f t="shared" ref="R386:R432" si="26">P386*K386</f>
        <v>9</v>
      </c>
      <c r="S386" s="13">
        <f t="shared" ref="S386:S432" si="27">R386/18</f>
        <v>0.5</v>
      </c>
      <c r="T386" s="14">
        <f t="shared" si="24"/>
        <v>0.5</v>
      </c>
      <c r="U386" s="13">
        <v>0</v>
      </c>
      <c r="V386" s="13">
        <f t="shared" si="25"/>
        <v>0.5</v>
      </c>
    </row>
    <row r="387" spans="1:22" hidden="1">
      <c r="A387" s="17" t="s">
        <v>18</v>
      </c>
      <c r="B387" s="17" t="s">
        <v>584</v>
      </c>
      <c r="C387" s="17" t="s">
        <v>599</v>
      </c>
      <c r="D387" s="17" t="s">
        <v>585</v>
      </c>
      <c r="E387" s="16" t="s">
        <v>25</v>
      </c>
      <c r="F387" s="37" t="s">
        <v>581</v>
      </c>
      <c r="G387" s="16" t="s">
        <v>579</v>
      </c>
      <c r="H387" s="45" t="s">
        <v>303</v>
      </c>
      <c r="I387" s="46" t="s">
        <v>304</v>
      </c>
      <c r="J387" s="16" t="s">
        <v>300</v>
      </c>
      <c r="K387" s="16">
        <v>9</v>
      </c>
      <c r="L387" s="16">
        <v>0</v>
      </c>
      <c r="M387" s="16">
        <v>270</v>
      </c>
      <c r="N387" s="16">
        <v>0</v>
      </c>
      <c r="O387" s="47" t="s">
        <v>80</v>
      </c>
      <c r="P387" s="62">
        <v>5</v>
      </c>
      <c r="Q387" s="47" t="s">
        <v>87</v>
      </c>
      <c r="R387" s="13">
        <f t="shared" si="26"/>
        <v>45</v>
      </c>
      <c r="S387" s="13">
        <f t="shared" si="27"/>
        <v>2.5</v>
      </c>
      <c r="T387" s="14">
        <f t="shared" ref="T387:T432" si="28">S387</f>
        <v>2.5</v>
      </c>
      <c r="U387" s="13">
        <v>0</v>
      </c>
      <c r="V387" s="13">
        <f t="shared" ref="V387:V432" si="29">T387+U387</f>
        <v>2.5</v>
      </c>
    </row>
    <row r="388" spans="1:22" s="27" customFormat="1" hidden="1">
      <c r="A388" s="27" t="s">
        <v>18</v>
      </c>
      <c r="B388" s="27" t="s">
        <v>582</v>
      </c>
      <c r="C388" s="27" t="s">
        <v>600</v>
      </c>
      <c r="D388" s="27" t="s">
        <v>594</v>
      </c>
      <c r="E388" s="43" t="s">
        <v>25</v>
      </c>
      <c r="F388" s="49" t="s">
        <v>581</v>
      </c>
      <c r="G388" s="43" t="s">
        <v>579</v>
      </c>
      <c r="H388" s="50" t="s">
        <v>540</v>
      </c>
      <c r="I388" s="51" t="s">
        <v>541</v>
      </c>
      <c r="J388" s="43" t="s">
        <v>83</v>
      </c>
      <c r="K388" s="43">
        <v>3</v>
      </c>
      <c r="L388" s="43">
        <v>2</v>
      </c>
      <c r="M388" s="43">
        <v>3</v>
      </c>
      <c r="N388" s="43">
        <v>5</v>
      </c>
      <c r="O388" s="52" t="s">
        <v>80</v>
      </c>
      <c r="P388" s="63">
        <v>0</v>
      </c>
      <c r="Q388" s="52" t="s">
        <v>87</v>
      </c>
      <c r="R388" s="25">
        <f t="shared" si="26"/>
        <v>0</v>
      </c>
      <c r="S388" s="25">
        <f t="shared" si="27"/>
        <v>0</v>
      </c>
      <c r="T388" s="26">
        <f t="shared" si="28"/>
        <v>0</v>
      </c>
      <c r="U388" s="25">
        <v>0</v>
      </c>
      <c r="V388" s="25">
        <f t="shared" si="29"/>
        <v>0</v>
      </c>
    </row>
    <row r="389" spans="1:22" s="27" customFormat="1" hidden="1">
      <c r="A389" s="27" t="s">
        <v>18</v>
      </c>
      <c r="B389" s="27" t="s">
        <v>582</v>
      </c>
      <c r="C389" s="27" t="s">
        <v>600</v>
      </c>
      <c r="D389" s="27" t="s">
        <v>594</v>
      </c>
      <c r="E389" s="43" t="s">
        <v>25</v>
      </c>
      <c r="F389" s="49" t="s">
        <v>581</v>
      </c>
      <c r="G389" s="43" t="s">
        <v>579</v>
      </c>
      <c r="H389" s="50" t="s">
        <v>540</v>
      </c>
      <c r="I389" s="51" t="s">
        <v>541</v>
      </c>
      <c r="J389" s="43" t="s">
        <v>83</v>
      </c>
      <c r="K389" s="43">
        <v>3</v>
      </c>
      <c r="L389" s="43">
        <v>2</v>
      </c>
      <c r="M389" s="43">
        <v>3</v>
      </c>
      <c r="N389" s="43">
        <v>5</v>
      </c>
      <c r="O389" s="52" t="s">
        <v>43</v>
      </c>
      <c r="P389" s="63">
        <v>0</v>
      </c>
      <c r="Q389" s="52" t="s">
        <v>87</v>
      </c>
      <c r="R389" s="25">
        <f t="shared" si="26"/>
        <v>0</v>
      </c>
      <c r="S389" s="25">
        <f t="shared" si="27"/>
        <v>0</v>
      </c>
      <c r="T389" s="26">
        <f t="shared" si="28"/>
        <v>0</v>
      </c>
      <c r="U389" s="25">
        <v>0</v>
      </c>
      <c r="V389" s="25">
        <f t="shared" si="29"/>
        <v>0</v>
      </c>
    </row>
    <row r="390" spans="1:22" s="27" customFormat="1" hidden="1">
      <c r="A390" s="27" t="s">
        <v>18</v>
      </c>
      <c r="B390" s="27" t="s">
        <v>582</v>
      </c>
      <c r="C390" s="27" t="s">
        <v>600</v>
      </c>
      <c r="D390" s="27" t="s">
        <v>594</v>
      </c>
      <c r="E390" s="43" t="s">
        <v>25</v>
      </c>
      <c r="F390" s="49" t="s">
        <v>581</v>
      </c>
      <c r="G390" s="43" t="s">
        <v>579</v>
      </c>
      <c r="H390" s="50" t="s">
        <v>540</v>
      </c>
      <c r="I390" s="51" t="s">
        <v>541</v>
      </c>
      <c r="J390" s="43" t="s">
        <v>83</v>
      </c>
      <c r="K390" s="43">
        <v>3</v>
      </c>
      <c r="L390" s="43">
        <v>2</v>
      </c>
      <c r="M390" s="43">
        <v>3</v>
      </c>
      <c r="N390" s="43">
        <v>5</v>
      </c>
      <c r="O390" s="52" t="s">
        <v>55</v>
      </c>
      <c r="P390" s="63">
        <v>0</v>
      </c>
      <c r="Q390" s="52" t="s">
        <v>87</v>
      </c>
      <c r="R390" s="25">
        <f t="shared" si="26"/>
        <v>0</v>
      </c>
      <c r="S390" s="25">
        <f t="shared" si="27"/>
        <v>0</v>
      </c>
      <c r="T390" s="26">
        <f t="shared" si="28"/>
        <v>0</v>
      </c>
      <c r="U390" s="25">
        <v>0</v>
      </c>
      <c r="V390" s="25">
        <f t="shared" si="29"/>
        <v>0</v>
      </c>
    </row>
    <row r="391" spans="1:22" s="27" customFormat="1" hidden="1">
      <c r="A391" s="27" t="s">
        <v>18</v>
      </c>
      <c r="B391" s="27" t="s">
        <v>582</v>
      </c>
      <c r="C391" s="27" t="s">
        <v>600</v>
      </c>
      <c r="D391" s="27" t="s">
        <v>594</v>
      </c>
      <c r="E391" s="43" t="s">
        <v>25</v>
      </c>
      <c r="F391" s="49" t="s">
        <v>581</v>
      </c>
      <c r="G391" s="43" t="s">
        <v>579</v>
      </c>
      <c r="H391" s="50" t="s">
        <v>540</v>
      </c>
      <c r="I391" s="51" t="s">
        <v>541</v>
      </c>
      <c r="J391" s="43" t="s">
        <v>83</v>
      </c>
      <c r="K391" s="43">
        <v>3</v>
      </c>
      <c r="L391" s="43">
        <v>2</v>
      </c>
      <c r="M391" s="43">
        <v>3</v>
      </c>
      <c r="N391" s="43">
        <v>5</v>
      </c>
      <c r="O391" s="52" t="s">
        <v>178</v>
      </c>
      <c r="P391" s="63">
        <v>0</v>
      </c>
      <c r="Q391" s="52" t="s">
        <v>87</v>
      </c>
      <c r="R391" s="25">
        <f t="shared" si="26"/>
        <v>0</v>
      </c>
      <c r="S391" s="25">
        <f t="shared" si="27"/>
        <v>0</v>
      </c>
      <c r="T391" s="26">
        <f t="shared" si="28"/>
        <v>0</v>
      </c>
      <c r="U391" s="25">
        <v>0</v>
      </c>
      <c r="V391" s="25">
        <f t="shared" si="29"/>
        <v>0</v>
      </c>
    </row>
    <row r="392" spans="1:22" hidden="1">
      <c r="A392" s="17" t="s">
        <v>18</v>
      </c>
      <c r="B392" s="17" t="s">
        <v>582</v>
      </c>
      <c r="C392" s="17" t="s">
        <v>600</v>
      </c>
      <c r="D392" s="17" t="s">
        <v>594</v>
      </c>
      <c r="E392" s="16" t="s">
        <v>25</v>
      </c>
      <c r="F392" s="37" t="s">
        <v>581</v>
      </c>
      <c r="G392" s="16" t="s">
        <v>579</v>
      </c>
      <c r="H392" s="45" t="s">
        <v>540</v>
      </c>
      <c r="I392" s="46" t="s">
        <v>541</v>
      </c>
      <c r="J392" s="16" t="s">
        <v>83</v>
      </c>
      <c r="K392" s="16">
        <v>3</v>
      </c>
      <c r="L392" s="16">
        <v>2</v>
      </c>
      <c r="M392" s="16">
        <v>3</v>
      </c>
      <c r="N392" s="16">
        <v>5</v>
      </c>
      <c r="O392" s="47" t="s">
        <v>179</v>
      </c>
      <c r="P392" s="62">
        <v>2</v>
      </c>
      <c r="Q392" s="47" t="s">
        <v>87</v>
      </c>
      <c r="R392" s="13">
        <f t="shared" si="26"/>
        <v>6</v>
      </c>
      <c r="S392" s="13">
        <f t="shared" si="27"/>
        <v>0.33333333333333331</v>
      </c>
      <c r="T392" s="14">
        <f t="shared" si="28"/>
        <v>0.33333333333333331</v>
      </c>
      <c r="U392" s="13">
        <v>0</v>
      </c>
      <c r="V392" s="13">
        <f t="shared" si="29"/>
        <v>0.33333333333333331</v>
      </c>
    </row>
    <row r="393" spans="1:22" s="27" customFormat="1" hidden="1">
      <c r="A393" s="27" t="s">
        <v>18</v>
      </c>
      <c r="B393" s="27" t="s">
        <v>582</v>
      </c>
      <c r="C393" s="27" t="s">
        <v>600</v>
      </c>
      <c r="D393" s="27" t="s">
        <v>594</v>
      </c>
      <c r="E393" s="43" t="s">
        <v>25</v>
      </c>
      <c r="F393" s="49" t="s">
        <v>581</v>
      </c>
      <c r="G393" s="43" t="s">
        <v>579</v>
      </c>
      <c r="H393" s="50" t="s">
        <v>540</v>
      </c>
      <c r="I393" s="51" t="s">
        <v>541</v>
      </c>
      <c r="J393" s="43" t="s">
        <v>83</v>
      </c>
      <c r="K393" s="43">
        <v>3</v>
      </c>
      <c r="L393" s="43">
        <v>2</v>
      </c>
      <c r="M393" s="43">
        <v>3</v>
      </c>
      <c r="N393" s="43">
        <v>5</v>
      </c>
      <c r="O393" s="52" t="s">
        <v>185</v>
      </c>
      <c r="P393" s="63">
        <v>0</v>
      </c>
      <c r="Q393" s="52" t="s">
        <v>87</v>
      </c>
      <c r="R393" s="25">
        <f t="shared" si="26"/>
        <v>0</v>
      </c>
      <c r="S393" s="25">
        <f t="shared" si="27"/>
        <v>0</v>
      </c>
      <c r="T393" s="26">
        <f t="shared" si="28"/>
        <v>0</v>
      </c>
      <c r="U393" s="25">
        <v>0</v>
      </c>
      <c r="V393" s="25">
        <f t="shared" si="29"/>
        <v>0</v>
      </c>
    </row>
    <row r="394" spans="1:22" hidden="1">
      <c r="A394" s="17" t="s">
        <v>18</v>
      </c>
      <c r="B394" s="17" t="s">
        <v>582</v>
      </c>
      <c r="C394" s="17" t="s">
        <v>600</v>
      </c>
      <c r="D394" s="17" t="s">
        <v>594</v>
      </c>
      <c r="E394" s="16" t="s">
        <v>25</v>
      </c>
      <c r="F394" s="37" t="s">
        <v>581</v>
      </c>
      <c r="G394" s="16" t="s">
        <v>579</v>
      </c>
      <c r="H394" s="45" t="s">
        <v>309</v>
      </c>
      <c r="I394" s="46" t="s">
        <v>262</v>
      </c>
      <c r="J394" s="16" t="s">
        <v>23</v>
      </c>
      <c r="K394" s="16">
        <v>3</v>
      </c>
      <c r="L394" s="16">
        <v>3</v>
      </c>
      <c r="M394" s="16">
        <v>0</v>
      </c>
      <c r="N394" s="16">
        <v>6</v>
      </c>
      <c r="O394" s="47" t="s">
        <v>80</v>
      </c>
      <c r="P394" s="62">
        <v>4</v>
      </c>
      <c r="Q394" s="47" t="s">
        <v>87</v>
      </c>
      <c r="R394" s="13">
        <f t="shared" si="26"/>
        <v>12</v>
      </c>
      <c r="S394" s="13">
        <f t="shared" si="27"/>
        <v>0.66666666666666663</v>
      </c>
      <c r="T394" s="14">
        <f t="shared" si="28"/>
        <v>0.66666666666666663</v>
      </c>
      <c r="U394" s="13">
        <v>0</v>
      </c>
      <c r="V394" s="13">
        <f t="shared" si="29"/>
        <v>0.66666666666666663</v>
      </c>
    </row>
    <row r="395" spans="1:22" hidden="1">
      <c r="A395" s="17" t="s">
        <v>18</v>
      </c>
      <c r="B395" s="17" t="s">
        <v>584</v>
      </c>
      <c r="C395" s="17" t="s">
        <v>599</v>
      </c>
      <c r="D395" s="17" t="s">
        <v>587</v>
      </c>
      <c r="E395" s="16" t="s">
        <v>25</v>
      </c>
      <c r="F395" s="37" t="s">
        <v>581</v>
      </c>
      <c r="G395" s="16" t="s">
        <v>579</v>
      </c>
      <c r="H395" s="45" t="s">
        <v>315</v>
      </c>
      <c r="I395" s="46" t="s">
        <v>316</v>
      </c>
      <c r="J395" s="16" t="s">
        <v>83</v>
      </c>
      <c r="K395" s="16">
        <v>3</v>
      </c>
      <c r="L395" s="16">
        <v>2</v>
      </c>
      <c r="M395" s="16">
        <v>3</v>
      </c>
      <c r="N395" s="16">
        <v>5</v>
      </c>
      <c r="O395" s="47" t="s">
        <v>80</v>
      </c>
      <c r="P395" s="62">
        <v>1</v>
      </c>
      <c r="Q395" s="47" t="s">
        <v>87</v>
      </c>
      <c r="R395" s="13">
        <f t="shared" si="26"/>
        <v>3</v>
      </c>
      <c r="S395" s="13">
        <f t="shared" si="27"/>
        <v>0.16666666666666666</v>
      </c>
      <c r="T395" s="14">
        <f t="shared" si="28"/>
        <v>0.16666666666666666</v>
      </c>
      <c r="U395" s="13">
        <v>0</v>
      </c>
      <c r="V395" s="13">
        <f t="shared" si="29"/>
        <v>0.16666666666666666</v>
      </c>
    </row>
    <row r="396" spans="1:22" hidden="1">
      <c r="A396" s="17" t="s">
        <v>18</v>
      </c>
      <c r="B396" s="17" t="s">
        <v>584</v>
      </c>
      <c r="C396" s="17" t="s">
        <v>599</v>
      </c>
      <c r="D396" s="17" t="s">
        <v>588</v>
      </c>
      <c r="E396" s="16" t="s">
        <v>25</v>
      </c>
      <c r="F396" s="37" t="s">
        <v>581</v>
      </c>
      <c r="G396" s="16" t="s">
        <v>579</v>
      </c>
      <c r="H396" s="45" t="s">
        <v>317</v>
      </c>
      <c r="I396" s="46" t="s">
        <v>123</v>
      </c>
      <c r="J396" s="16" t="s">
        <v>83</v>
      </c>
      <c r="K396" s="16">
        <v>3</v>
      </c>
      <c r="L396" s="16">
        <v>2</v>
      </c>
      <c r="M396" s="16">
        <v>3</v>
      </c>
      <c r="N396" s="16">
        <v>5</v>
      </c>
      <c r="O396" s="47" t="s">
        <v>80</v>
      </c>
      <c r="P396" s="62">
        <v>22</v>
      </c>
      <c r="Q396" s="47" t="s">
        <v>87</v>
      </c>
      <c r="R396" s="13">
        <f t="shared" si="26"/>
        <v>66</v>
      </c>
      <c r="S396" s="13">
        <f t="shared" si="27"/>
        <v>3.6666666666666665</v>
      </c>
      <c r="T396" s="14">
        <f t="shared" si="28"/>
        <v>3.6666666666666665</v>
      </c>
      <c r="U396" s="13">
        <v>0</v>
      </c>
      <c r="V396" s="13">
        <f t="shared" si="29"/>
        <v>3.6666666666666665</v>
      </c>
    </row>
    <row r="397" spans="1:22" hidden="1">
      <c r="A397" s="17" t="s">
        <v>18</v>
      </c>
      <c r="B397" s="17" t="s">
        <v>584</v>
      </c>
      <c r="C397" s="17" t="s">
        <v>599</v>
      </c>
      <c r="D397" s="17" t="s">
        <v>588</v>
      </c>
      <c r="E397" s="16" t="s">
        <v>25</v>
      </c>
      <c r="F397" s="37" t="s">
        <v>581</v>
      </c>
      <c r="G397" s="16" t="s">
        <v>579</v>
      </c>
      <c r="H397" s="45" t="s">
        <v>542</v>
      </c>
      <c r="I397" s="46" t="s">
        <v>128</v>
      </c>
      <c r="J397" s="16" t="s">
        <v>102</v>
      </c>
      <c r="K397" s="16">
        <v>1</v>
      </c>
      <c r="L397" s="16">
        <v>0</v>
      </c>
      <c r="M397" s="16">
        <v>3</v>
      </c>
      <c r="N397" s="16">
        <v>1</v>
      </c>
      <c r="O397" s="47" t="s">
        <v>80</v>
      </c>
      <c r="P397" s="62">
        <v>2</v>
      </c>
      <c r="Q397" s="47" t="s">
        <v>87</v>
      </c>
      <c r="R397" s="13">
        <f t="shared" si="26"/>
        <v>2</v>
      </c>
      <c r="S397" s="13">
        <f t="shared" si="27"/>
        <v>0.1111111111111111</v>
      </c>
      <c r="T397" s="14">
        <f t="shared" si="28"/>
        <v>0.1111111111111111</v>
      </c>
      <c r="U397" s="13">
        <v>0</v>
      </c>
      <c r="V397" s="13">
        <f t="shared" si="29"/>
        <v>0.1111111111111111</v>
      </c>
    </row>
    <row r="398" spans="1:22" s="27" customFormat="1" hidden="1">
      <c r="A398" s="27" t="s">
        <v>18</v>
      </c>
      <c r="B398" s="27" t="s">
        <v>584</v>
      </c>
      <c r="C398" s="27" t="s">
        <v>599</v>
      </c>
      <c r="D398" s="27" t="s">
        <v>587</v>
      </c>
      <c r="E398" s="43" t="s">
        <v>25</v>
      </c>
      <c r="F398" s="49" t="s">
        <v>581</v>
      </c>
      <c r="G398" s="43" t="s">
        <v>579</v>
      </c>
      <c r="H398" s="50" t="s">
        <v>542</v>
      </c>
      <c r="I398" s="51" t="s">
        <v>128</v>
      </c>
      <c r="J398" s="43" t="s">
        <v>102</v>
      </c>
      <c r="K398" s="43">
        <v>1</v>
      </c>
      <c r="L398" s="43">
        <v>0</v>
      </c>
      <c r="M398" s="43">
        <v>3</v>
      </c>
      <c r="N398" s="43">
        <v>1</v>
      </c>
      <c r="O398" s="52" t="s">
        <v>43</v>
      </c>
      <c r="P398" s="63">
        <v>0</v>
      </c>
      <c r="Q398" s="52" t="s">
        <v>87</v>
      </c>
      <c r="R398" s="25">
        <f t="shared" si="26"/>
        <v>0</v>
      </c>
      <c r="S398" s="25">
        <f t="shared" si="27"/>
        <v>0</v>
      </c>
      <c r="T398" s="26">
        <f t="shared" si="28"/>
        <v>0</v>
      </c>
      <c r="U398" s="25">
        <v>0</v>
      </c>
      <c r="V398" s="25">
        <f t="shared" si="29"/>
        <v>0</v>
      </c>
    </row>
    <row r="399" spans="1:22" hidden="1">
      <c r="A399" s="17" t="s">
        <v>18</v>
      </c>
      <c r="B399" s="17" t="s">
        <v>584</v>
      </c>
      <c r="C399" s="17" t="s">
        <v>599</v>
      </c>
      <c r="D399" s="17" t="s">
        <v>585</v>
      </c>
      <c r="E399" s="16" t="s">
        <v>25</v>
      </c>
      <c r="F399" s="37" t="s">
        <v>581</v>
      </c>
      <c r="G399" s="16" t="s">
        <v>579</v>
      </c>
      <c r="H399" s="45" t="s">
        <v>542</v>
      </c>
      <c r="I399" s="46" t="s">
        <v>128</v>
      </c>
      <c r="J399" s="16" t="s">
        <v>102</v>
      </c>
      <c r="K399" s="16">
        <v>1</v>
      </c>
      <c r="L399" s="16">
        <v>0</v>
      </c>
      <c r="M399" s="16">
        <v>3</v>
      </c>
      <c r="N399" s="16">
        <v>1</v>
      </c>
      <c r="O399" s="47" t="s">
        <v>55</v>
      </c>
      <c r="P399" s="62">
        <v>1</v>
      </c>
      <c r="Q399" s="47" t="s">
        <v>87</v>
      </c>
      <c r="R399" s="13">
        <f t="shared" si="26"/>
        <v>1</v>
      </c>
      <c r="S399" s="13">
        <f t="shared" si="27"/>
        <v>5.5555555555555552E-2</v>
      </c>
      <c r="T399" s="14">
        <f t="shared" si="28"/>
        <v>5.5555555555555552E-2</v>
      </c>
      <c r="U399" s="13">
        <v>0</v>
      </c>
      <c r="V399" s="13">
        <f t="shared" si="29"/>
        <v>5.5555555555555552E-2</v>
      </c>
    </row>
    <row r="400" spans="1:22" s="27" customFormat="1" hidden="1">
      <c r="A400" s="27" t="s">
        <v>18</v>
      </c>
      <c r="B400" s="27" t="s">
        <v>584</v>
      </c>
      <c r="C400" s="27" t="s">
        <v>599</v>
      </c>
      <c r="D400" s="27" t="s">
        <v>587</v>
      </c>
      <c r="E400" s="43" t="s">
        <v>25</v>
      </c>
      <c r="F400" s="49" t="s">
        <v>581</v>
      </c>
      <c r="G400" s="43" t="s">
        <v>579</v>
      </c>
      <c r="H400" s="50" t="s">
        <v>543</v>
      </c>
      <c r="I400" s="51" t="s">
        <v>544</v>
      </c>
      <c r="J400" s="43" t="s">
        <v>83</v>
      </c>
      <c r="K400" s="43">
        <v>3</v>
      </c>
      <c r="L400" s="43">
        <v>2</v>
      </c>
      <c r="M400" s="43">
        <v>3</v>
      </c>
      <c r="N400" s="43">
        <v>5</v>
      </c>
      <c r="O400" s="52" t="s">
        <v>80</v>
      </c>
      <c r="P400" s="63">
        <v>0</v>
      </c>
      <c r="Q400" s="52" t="s">
        <v>87</v>
      </c>
      <c r="R400" s="25">
        <f t="shared" si="26"/>
        <v>0</v>
      </c>
      <c r="S400" s="25">
        <f t="shared" si="27"/>
        <v>0</v>
      </c>
      <c r="T400" s="26">
        <f t="shared" si="28"/>
        <v>0</v>
      </c>
      <c r="U400" s="25">
        <v>0</v>
      </c>
      <c r="V400" s="25">
        <f t="shared" si="29"/>
        <v>0</v>
      </c>
    </row>
    <row r="401" spans="1:22" hidden="1">
      <c r="A401" s="17" t="s">
        <v>18</v>
      </c>
      <c r="B401" s="17" t="s">
        <v>584</v>
      </c>
      <c r="C401" s="17" t="s">
        <v>599</v>
      </c>
      <c r="D401" s="17" t="s">
        <v>585</v>
      </c>
      <c r="E401" s="16" t="s">
        <v>25</v>
      </c>
      <c r="F401" s="37" t="s">
        <v>581</v>
      </c>
      <c r="G401" s="16" t="s">
        <v>579</v>
      </c>
      <c r="H401" s="45" t="s">
        <v>320</v>
      </c>
      <c r="I401" s="46" t="s">
        <v>321</v>
      </c>
      <c r="J401" s="16" t="s">
        <v>83</v>
      </c>
      <c r="K401" s="16">
        <v>3</v>
      </c>
      <c r="L401" s="16">
        <v>2</v>
      </c>
      <c r="M401" s="16">
        <v>3</v>
      </c>
      <c r="N401" s="16">
        <v>5</v>
      </c>
      <c r="O401" s="47" t="s">
        <v>80</v>
      </c>
      <c r="P401" s="62">
        <v>2</v>
      </c>
      <c r="Q401" s="47" t="s">
        <v>87</v>
      </c>
      <c r="R401" s="13">
        <f t="shared" si="26"/>
        <v>6</v>
      </c>
      <c r="S401" s="13">
        <f t="shared" si="27"/>
        <v>0.33333333333333331</v>
      </c>
      <c r="T401" s="14">
        <f t="shared" si="28"/>
        <v>0.33333333333333331</v>
      </c>
      <c r="U401" s="13">
        <v>0</v>
      </c>
      <c r="V401" s="13">
        <f t="shared" si="29"/>
        <v>0.33333333333333331</v>
      </c>
    </row>
    <row r="402" spans="1:22" hidden="1">
      <c r="A402" s="17" t="s">
        <v>18</v>
      </c>
      <c r="B402" s="17" t="s">
        <v>584</v>
      </c>
      <c r="C402" s="17" t="s">
        <v>599</v>
      </c>
      <c r="D402" s="17" t="s">
        <v>586</v>
      </c>
      <c r="E402" s="16" t="s">
        <v>25</v>
      </c>
      <c r="F402" s="37" t="s">
        <v>581</v>
      </c>
      <c r="G402" s="16" t="s">
        <v>579</v>
      </c>
      <c r="H402" s="45" t="s">
        <v>322</v>
      </c>
      <c r="I402" s="46" t="s">
        <v>323</v>
      </c>
      <c r="J402" s="16" t="s">
        <v>83</v>
      </c>
      <c r="K402" s="16">
        <v>3</v>
      </c>
      <c r="L402" s="16">
        <v>2</v>
      </c>
      <c r="M402" s="16">
        <v>3</v>
      </c>
      <c r="N402" s="16">
        <v>5</v>
      </c>
      <c r="O402" s="47" t="s">
        <v>80</v>
      </c>
      <c r="P402" s="62">
        <v>8</v>
      </c>
      <c r="Q402" s="47" t="s">
        <v>87</v>
      </c>
      <c r="R402" s="13">
        <f t="shared" si="26"/>
        <v>24</v>
      </c>
      <c r="S402" s="13">
        <f t="shared" si="27"/>
        <v>1.3333333333333333</v>
      </c>
      <c r="T402" s="14">
        <f t="shared" si="28"/>
        <v>1.3333333333333333</v>
      </c>
      <c r="U402" s="13">
        <v>0</v>
      </c>
      <c r="V402" s="13">
        <f t="shared" si="29"/>
        <v>1.3333333333333333</v>
      </c>
    </row>
    <row r="403" spans="1:22" hidden="1">
      <c r="A403" s="17" t="s">
        <v>18</v>
      </c>
      <c r="B403" s="17" t="s">
        <v>584</v>
      </c>
      <c r="C403" s="17" t="s">
        <v>599</v>
      </c>
      <c r="D403" s="17" t="s">
        <v>587</v>
      </c>
      <c r="E403" s="16" t="s">
        <v>25</v>
      </c>
      <c r="F403" s="37" t="s">
        <v>581</v>
      </c>
      <c r="G403" s="16" t="s">
        <v>579</v>
      </c>
      <c r="H403" s="45" t="s">
        <v>326</v>
      </c>
      <c r="I403" s="46" t="s">
        <v>327</v>
      </c>
      <c r="J403" s="16" t="s">
        <v>83</v>
      </c>
      <c r="K403" s="16">
        <v>3</v>
      </c>
      <c r="L403" s="16">
        <v>2</v>
      </c>
      <c r="M403" s="16">
        <v>3</v>
      </c>
      <c r="N403" s="16">
        <v>5</v>
      </c>
      <c r="O403" s="47" t="s">
        <v>80</v>
      </c>
      <c r="P403" s="62">
        <v>2</v>
      </c>
      <c r="Q403" s="47" t="s">
        <v>87</v>
      </c>
      <c r="R403" s="13">
        <f t="shared" si="26"/>
        <v>6</v>
      </c>
      <c r="S403" s="13">
        <f t="shared" si="27"/>
        <v>0.33333333333333331</v>
      </c>
      <c r="T403" s="14">
        <f t="shared" si="28"/>
        <v>0.33333333333333331</v>
      </c>
      <c r="U403" s="13">
        <v>0</v>
      </c>
      <c r="V403" s="13">
        <f t="shared" si="29"/>
        <v>0.33333333333333331</v>
      </c>
    </row>
    <row r="404" spans="1:22" s="27" customFormat="1" hidden="1">
      <c r="A404" s="27" t="s">
        <v>18</v>
      </c>
      <c r="B404" s="27" t="s">
        <v>584</v>
      </c>
      <c r="C404" s="27" t="s">
        <v>599</v>
      </c>
      <c r="D404" s="27" t="s">
        <v>588</v>
      </c>
      <c r="E404" s="43" t="s">
        <v>25</v>
      </c>
      <c r="F404" s="49" t="s">
        <v>581</v>
      </c>
      <c r="G404" s="43" t="s">
        <v>579</v>
      </c>
      <c r="H404" s="50" t="s">
        <v>326</v>
      </c>
      <c r="I404" s="51" t="s">
        <v>327</v>
      </c>
      <c r="J404" s="43" t="s">
        <v>83</v>
      </c>
      <c r="K404" s="43">
        <v>3</v>
      </c>
      <c r="L404" s="43">
        <v>2</v>
      </c>
      <c r="M404" s="43">
        <v>3</v>
      </c>
      <c r="N404" s="43">
        <v>5</v>
      </c>
      <c r="O404" s="52" t="s">
        <v>43</v>
      </c>
      <c r="P404" s="63">
        <v>0</v>
      </c>
      <c r="Q404" s="52" t="s">
        <v>545</v>
      </c>
      <c r="R404" s="25">
        <f t="shared" si="26"/>
        <v>0</v>
      </c>
      <c r="S404" s="25">
        <f t="shared" si="27"/>
        <v>0</v>
      </c>
      <c r="T404" s="26">
        <f t="shared" si="28"/>
        <v>0</v>
      </c>
      <c r="U404" s="25">
        <v>0</v>
      </c>
      <c r="V404" s="25">
        <f t="shared" si="29"/>
        <v>0</v>
      </c>
    </row>
    <row r="405" spans="1:22" hidden="1">
      <c r="A405" s="17" t="s">
        <v>18</v>
      </c>
      <c r="B405" s="17" t="s">
        <v>584</v>
      </c>
      <c r="C405" s="17" t="s">
        <v>599</v>
      </c>
      <c r="D405" s="17" t="s">
        <v>588</v>
      </c>
      <c r="E405" s="16" t="s">
        <v>25</v>
      </c>
      <c r="F405" s="37" t="s">
        <v>581</v>
      </c>
      <c r="G405" s="16" t="s">
        <v>579</v>
      </c>
      <c r="H405" s="45" t="s">
        <v>328</v>
      </c>
      <c r="I405" s="46" t="s">
        <v>329</v>
      </c>
      <c r="J405" s="16" t="s">
        <v>83</v>
      </c>
      <c r="K405" s="16">
        <v>3</v>
      </c>
      <c r="L405" s="16">
        <v>2</v>
      </c>
      <c r="M405" s="16">
        <v>3</v>
      </c>
      <c r="N405" s="16">
        <v>5</v>
      </c>
      <c r="O405" s="47" t="s">
        <v>80</v>
      </c>
      <c r="P405" s="62">
        <v>50</v>
      </c>
      <c r="Q405" s="47" t="s">
        <v>87</v>
      </c>
      <c r="R405" s="13">
        <f t="shared" si="26"/>
        <v>150</v>
      </c>
      <c r="S405" s="13">
        <f t="shared" si="27"/>
        <v>8.3333333333333339</v>
      </c>
      <c r="T405" s="14">
        <f t="shared" si="28"/>
        <v>8.3333333333333339</v>
      </c>
      <c r="U405" s="13">
        <v>0</v>
      </c>
      <c r="V405" s="13">
        <f t="shared" si="29"/>
        <v>8.3333333333333339</v>
      </c>
    </row>
    <row r="406" spans="1:22" hidden="1">
      <c r="A406" s="17" t="s">
        <v>18</v>
      </c>
      <c r="B406" s="17" t="s">
        <v>584</v>
      </c>
      <c r="C406" s="17" t="s">
        <v>599</v>
      </c>
      <c r="D406" s="17" t="s">
        <v>588</v>
      </c>
      <c r="E406" s="16" t="s">
        <v>25</v>
      </c>
      <c r="F406" s="37" t="s">
        <v>581</v>
      </c>
      <c r="G406" s="16" t="s">
        <v>579</v>
      </c>
      <c r="H406" s="45" t="s">
        <v>331</v>
      </c>
      <c r="I406" s="46" t="s">
        <v>332</v>
      </c>
      <c r="J406" s="16" t="s">
        <v>83</v>
      </c>
      <c r="K406" s="16">
        <v>3</v>
      </c>
      <c r="L406" s="16">
        <v>2</v>
      </c>
      <c r="M406" s="16">
        <v>3</v>
      </c>
      <c r="N406" s="16">
        <v>5</v>
      </c>
      <c r="O406" s="47" t="s">
        <v>80</v>
      </c>
      <c r="P406" s="62">
        <v>6</v>
      </c>
      <c r="Q406" s="47" t="s">
        <v>87</v>
      </c>
      <c r="R406" s="13">
        <f t="shared" si="26"/>
        <v>18</v>
      </c>
      <c r="S406" s="13">
        <f t="shared" si="27"/>
        <v>1</v>
      </c>
      <c r="T406" s="14">
        <f t="shared" si="28"/>
        <v>1</v>
      </c>
      <c r="U406" s="13">
        <v>0</v>
      </c>
      <c r="V406" s="13">
        <f t="shared" si="29"/>
        <v>1</v>
      </c>
    </row>
    <row r="407" spans="1:22" hidden="1">
      <c r="A407" s="17" t="s">
        <v>18</v>
      </c>
      <c r="B407" s="17" t="s">
        <v>584</v>
      </c>
      <c r="C407" s="17" t="s">
        <v>599</v>
      </c>
      <c r="D407" s="17" t="s">
        <v>585</v>
      </c>
      <c r="E407" s="16" t="s">
        <v>25</v>
      </c>
      <c r="F407" s="37" t="s">
        <v>581</v>
      </c>
      <c r="G407" s="16" t="s">
        <v>579</v>
      </c>
      <c r="H407" s="45" t="s">
        <v>337</v>
      </c>
      <c r="I407" s="46" t="s">
        <v>338</v>
      </c>
      <c r="J407" s="16" t="s">
        <v>83</v>
      </c>
      <c r="K407" s="16">
        <v>3</v>
      </c>
      <c r="L407" s="16">
        <v>2</v>
      </c>
      <c r="M407" s="16">
        <v>3</v>
      </c>
      <c r="N407" s="16">
        <v>5</v>
      </c>
      <c r="O407" s="47" t="s">
        <v>80</v>
      </c>
      <c r="P407" s="62">
        <v>2</v>
      </c>
      <c r="Q407" s="47" t="s">
        <v>87</v>
      </c>
      <c r="R407" s="13">
        <f t="shared" si="26"/>
        <v>6</v>
      </c>
      <c r="S407" s="13">
        <f t="shared" si="27"/>
        <v>0.33333333333333331</v>
      </c>
      <c r="T407" s="14">
        <f t="shared" si="28"/>
        <v>0.33333333333333331</v>
      </c>
      <c r="U407" s="13">
        <v>0</v>
      </c>
      <c r="V407" s="13">
        <f t="shared" si="29"/>
        <v>0.33333333333333331</v>
      </c>
    </row>
    <row r="408" spans="1:22" hidden="1">
      <c r="A408" s="17" t="s">
        <v>18</v>
      </c>
      <c r="B408" s="17" t="s">
        <v>584</v>
      </c>
      <c r="C408" s="17" t="s">
        <v>599</v>
      </c>
      <c r="D408" s="17" t="s">
        <v>588</v>
      </c>
      <c r="E408" s="16" t="s">
        <v>25</v>
      </c>
      <c r="F408" s="37" t="s">
        <v>581</v>
      </c>
      <c r="G408" s="16" t="s">
        <v>579</v>
      </c>
      <c r="H408" s="45" t="s">
        <v>546</v>
      </c>
      <c r="I408" s="46" t="s">
        <v>407</v>
      </c>
      <c r="J408" s="16" t="s">
        <v>83</v>
      </c>
      <c r="K408" s="16">
        <v>3</v>
      </c>
      <c r="L408" s="16">
        <v>2</v>
      </c>
      <c r="M408" s="16">
        <v>3</v>
      </c>
      <c r="N408" s="16">
        <v>5</v>
      </c>
      <c r="O408" s="47" t="s">
        <v>80</v>
      </c>
      <c r="P408" s="62">
        <v>20</v>
      </c>
      <c r="Q408" s="47" t="s">
        <v>87</v>
      </c>
      <c r="R408" s="13">
        <f t="shared" si="26"/>
        <v>60</v>
      </c>
      <c r="S408" s="13">
        <f t="shared" si="27"/>
        <v>3.3333333333333335</v>
      </c>
      <c r="T408" s="14">
        <f t="shared" si="28"/>
        <v>3.3333333333333335</v>
      </c>
      <c r="U408" s="13">
        <v>0</v>
      </c>
      <c r="V408" s="13">
        <f t="shared" si="29"/>
        <v>3.3333333333333335</v>
      </c>
    </row>
    <row r="409" spans="1:22" hidden="1">
      <c r="A409" s="17" t="s">
        <v>18</v>
      </c>
      <c r="B409" s="17" t="s">
        <v>584</v>
      </c>
      <c r="C409" s="17" t="s">
        <v>599</v>
      </c>
      <c r="D409" s="17" t="s">
        <v>588</v>
      </c>
      <c r="E409" s="16" t="s">
        <v>25</v>
      </c>
      <c r="F409" s="37" t="s">
        <v>581</v>
      </c>
      <c r="G409" s="16" t="s">
        <v>579</v>
      </c>
      <c r="H409" s="45" t="s">
        <v>340</v>
      </c>
      <c r="I409" s="46" t="s">
        <v>130</v>
      </c>
      <c r="J409" s="16" t="s">
        <v>83</v>
      </c>
      <c r="K409" s="16">
        <v>3</v>
      </c>
      <c r="L409" s="16">
        <v>2</v>
      </c>
      <c r="M409" s="16">
        <v>3</v>
      </c>
      <c r="N409" s="16">
        <v>5</v>
      </c>
      <c r="O409" s="47" t="s">
        <v>80</v>
      </c>
      <c r="P409" s="62">
        <v>4</v>
      </c>
      <c r="Q409" s="47" t="s">
        <v>87</v>
      </c>
      <c r="R409" s="13">
        <f t="shared" si="26"/>
        <v>12</v>
      </c>
      <c r="S409" s="13">
        <f t="shared" si="27"/>
        <v>0.66666666666666663</v>
      </c>
      <c r="T409" s="14">
        <f t="shared" si="28"/>
        <v>0.66666666666666663</v>
      </c>
      <c r="U409" s="13">
        <v>0</v>
      </c>
      <c r="V409" s="13">
        <f t="shared" si="29"/>
        <v>0.66666666666666663</v>
      </c>
    </row>
    <row r="410" spans="1:22" s="27" customFormat="1" hidden="1">
      <c r="A410" s="27" t="s">
        <v>18</v>
      </c>
      <c r="B410" s="27" t="s">
        <v>584</v>
      </c>
      <c r="C410" s="27" t="s">
        <v>599</v>
      </c>
      <c r="D410" s="27" t="s">
        <v>588</v>
      </c>
      <c r="E410" s="43" t="s">
        <v>25</v>
      </c>
      <c r="F410" s="49" t="s">
        <v>581</v>
      </c>
      <c r="G410" s="43" t="s">
        <v>579</v>
      </c>
      <c r="H410" s="50" t="s">
        <v>341</v>
      </c>
      <c r="I410" s="51" t="s">
        <v>342</v>
      </c>
      <c r="J410" s="43" t="s">
        <v>83</v>
      </c>
      <c r="K410" s="43">
        <v>3</v>
      </c>
      <c r="L410" s="43">
        <v>2</v>
      </c>
      <c r="M410" s="43">
        <v>3</v>
      </c>
      <c r="N410" s="43">
        <v>5</v>
      </c>
      <c r="O410" s="52" t="s">
        <v>43</v>
      </c>
      <c r="P410" s="63">
        <v>0</v>
      </c>
      <c r="Q410" s="52" t="s">
        <v>87</v>
      </c>
      <c r="R410" s="25">
        <f t="shared" si="26"/>
        <v>0</v>
      </c>
      <c r="S410" s="25">
        <f t="shared" si="27"/>
        <v>0</v>
      </c>
      <c r="T410" s="26">
        <f t="shared" si="28"/>
        <v>0</v>
      </c>
      <c r="U410" s="25">
        <v>0</v>
      </c>
      <c r="V410" s="25">
        <f t="shared" si="29"/>
        <v>0</v>
      </c>
    </row>
    <row r="411" spans="1:22" hidden="1">
      <c r="A411" s="17" t="s">
        <v>18</v>
      </c>
      <c r="B411" s="17" t="s">
        <v>584</v>
      </c>
      <c r="C411" s="17" t="s">
        <v>599</v>
      </c>
      <c r="D411" s="17" t="s">
        <v>587</v>
      </c>
      <c r="E411" s="16" t="s">
        <v>25</v>
      </c>
      <c r="F411" s="37" t="s">
        <v>581</v>
      </c>
      <c r="G411" s="16" t="s">
        <v>579</v>
      </c>
      <c r="H411" s="45" t="s">
        <v>547</v>
      </c>
      <c r="I411" s="46" t="s">
        <v>548</v>
      </c>
      <c r="J411" s="16" t="s">
        <v>83</v>
      </c>
      <c r="K411" s="16">
        <v>3</v>
      </c>
      <c r="L411" s="16">
        <v>2</v>
      </c>
      <c r="M411" s="16">
        <v>3</v>
      </c>
      <c r="N411" s="16">
        <v>5</v>
      </c>
      <c r="O411" s="47" t="s">
        <v>80</v>
      </c>
      <c r="P411" s="62">
        <v>27</v>
      </c>
      <c r="Q411" s="47" t="s">
        <v>87</v>
      </c>
      <c r="R411" s="13">
        <f t="shared" si="26"/>
        <v>81</v>
      </c>
      <c r="S411" s="13">
        <f t="shared" si="27"/>
        <v>4.5</v>
      </c>
      <c r="T411" s="14">
        <f t="shared" si="28"/>
        <v>4.5</v>
      </c>
      <c r="U411" s="13">
        <v>0</v>
      </c>
      <c r="V411" s="13">
        <f t="shared" si="29"/>
        <v>4.5</v>
      </c>
    </row>
    <row r="412" spans="1:22" hidden="1">
      <c r="A412" s="17" t="s">
        <v>18</v>
      </c>
      <c r="B412" s="17" t="s">
        <v>584</v>
      </c>
      <c r="C412" s="17" t="s">
        <v>599</v>
      </c>
      <c r="D412" s="17" t="s">
        <v>585</v>
      </c>
      <c r="E412" s="16" t="s">
        <v>25</v>
      </c>
      <c r="F412" s="37" t="s">
        <v>581</v>
      </c>
      <c r="G412" s="16" t="s">
        <v>579</v>
      </c>
      <c r="H412" s="45" t="s">
        <v>549</v>
      </c>
      <c r="I412" s="46" t="s">
        <v>550</v>
      </c>
      <c r="J412" s="16" t="s">
        <v>83</v>
      </c>
      <c r="K412" s="16">
        <v>3</v>
      </c>
      <c r="L412" s="16">
        <v>2</v>
      </c>
      <c r="M412" s="16">
        <v>3</v>
      </c>
      <c r="N412" s="16">
        <v>5</v>
      </c>
      <c r="O412" s="47" t="s">
        <v>80</v>
      </c>
      <c r="P412" s="62">
        <v>77</v>
      </c>
      <c r="Q412" s="47" t="s">
        <v>87</v>
      </c>
      <c r="R412" s="13">
        <f t="shared" si="26"/>
        <v>231</v>
      </c>
      <c r="S412" s="13">
        <f t="shared" si="27"/>
        <v>12.833333333333334</v>
      </c>
      <c r="T412" s="14">
        <f t="shared" si="28"/>
        <v>12.833333333333334</v>
      </c>
      <c r="U412" s="13">
        <v>0</v>
      </c>
      <c r="V412" s="13">
        <f t="shared" si="29"/>
        <v>12.833333333333334</v>
      </c>
    </row>
    <row r="413" spans="1:22" hidden="1">
      <c r="A413" s="17" t="s">
        <v>18</v>
      </c>
      <c r="B413" s="17" t="s">
        <v>584</v>
      </c>
      <c r="C413" s="17" t="s">
        <v>599</v>
      </c>
      <c r="D413" s="17" t="s">
        <v>585</v>
      </c>
      <c r="E413" s="16" t="s">
        <v>25</v>
      </c>
      <c r="F413" s="37" t="s">
        <v>581</v>
      </c>
      <c r="G413" s="16" t="s">
        <v>579</v>
      </c>
      <c r="H413" s="45" t="s">
        <v>551</v>
      </c>
      <c r="I413" s="46" t="s">
        <v>552</v>
      </c>
      <c r="J413" s="16" t="s">
        <v>83</v>
      </c>
      <c r="K413" s="16">
        <v>3</v>
      </c>
      <c r="L413" s="16">
        <v>2</v>
      </c>
      <c r="M413" s="16">
        <v>3</v>
      </c>
      <c r="N413" s="16">
        <v>5</v>
      </c>
      <c r="O413" s="47" t="s">
        <v>80</v>
      </c>
      <c r="P413" s="62">
        <v>61</v>
      </c>
      <c r="Q413" s="47" t="s">
        <v>87</v>
      </c>
      <c r="R413" s="13">
        <f t="shared" si="26"/>
        <v>183</v>
      </c>
      <c r="S413" s="13">
        <f t="shared" si="27"/>
        <v>10.166666666666666</v>
      </c>
      <c r="T413" s="14">
        <f t="shared" si="28"/>
        <v>10.166666666666666</v>
      </c>
      <c r="U413" s="13">
        <v>0</v>
      </c>
      <c r="V413" s="13">
        <f t="shared" si="29"/>
        <v>10.166666666666666</v>
      </c>
    </row>
    <row r="414" spans="1:22" hidden="1">
      <c r="A414" s="17" t="s">
        <v>18</v>
      </c>
      <c r="B414" s="17" t="s">
        <v>584</v>
      </c>
      <c r="C414" s="17" t="s">
        <v>599</v>
      </c>
      <c r="D414" s="17" t="s">
        <v>588</v>
      </c>
      <c r="E414" s="16" t="s">
        <v>25</v>
      </c>
      <c r="F414" s="37" t="s">
        <v>581</v>
      </c>
      <c r="G414" s="16" t="s">
        <v>579</v>
      </c>
      <c r="H414" s="45" t="s">
        <v>346</v>
      </c>
      <c r="I414" s="46" t="s">
        <v>296</v>
      </c>
      <c r="J414" s="16" t="s">
        <v>347</v>
      </c>
      <c r="K414" s="16">
        <v>3</v>
      </c>
      <c r="L414" s="16">
        <v>0</v>
      </c>
      <c r="M414" s="16">
        <v>0</v>
      </c>
      <c r="N414" s="16">
        <v>0</v>
      </c>
      <c r="O414" s="47" t="s">
        <v>80</v>
      </c>
      <c r="P414" s="62">
        <v>1</v>
      </c>
      <c r="Q414" s="47" t="s">
        <v>87</v>
      </c>
      <c r="R414" s="13">
        <f t="shared" si="26"/>
        <v>3</v>
      </c>
      <c r="S414" s="13">
        <f t="shared" si="27"/>
        <v>0.16666666666666666</v>
      </c>
      <c r="T414" s="14">
        <f t="shared" si="28"/>
        <v>0.16666666666666666</v>
      </c>
      <c r="U414" s="13">
        <v>0</v>
      </c>
      <c r="V414" s="13">
        <f t="shared" si="29"/>
        <v>0.16666666666666666</v>
      </c>
    </row>
    <row r="415" spans="1:22" hidden="1">
      <c r="A415" s="17" t="s">
        <v>18</v>
      </c>
      <c r="B415" s="17" t="s">
        <v>584</v>
      </c>
      <c r="C415" s="17" t="s">
        <v>599</v>
      </c>
      <c r="D415" s="17" t="s">
        <v>585</v>
      </c>
      <c r="E415" s="16" t="s">
        <v>25</v>
      </c>
      <c r="F415" s="37" t="s">
        <v>581</v>
      </c>
      <c r="G415" s="16" t="s">
        <v>579</v>
      </c>
      <c r="H415" s="45" t="s">
        <v>348</v>
      </c>
      <c r="I415" s="46" t="s">
        <v>293</v>
      </c>
      <c r="J415" s="16" t="s">
        <v>349</v>
      </c>
      <c r="K415" s="16">
        <v>1</v>
      </c>
      <c r="L415" s="16">
        <v>1</v>
      </c>
      <c r="M415" s="16">
        <v>0</v>
      </c>
      <c r="N415" s="16">
        <v>2</v>
      </c>
      <c r="O415" s="47" t="s">
        <v>80</v>
      </c>
      <c r="P415" s="62">
        <v>2</v>
      </c>
      <c r="Q415" s="47" t="s">
        <v>87</v>
      </c>
      <c r="R415" s="13">
        <f t="shared" si="26"/>
        <v>2</v>
      </c>
      <c r="S415" s="13">
        <f t="shared" si="27"/>
        <v>0.1111111111111111</v>
      </c>
      <c r="T415" s="14">
        <f t="shared" si="28"/>
        <v>0.1111111111111111</v>
      </c>
      <c r="U415" s="13">
        <v>0</v>
      </c>
      <c r="V415" s="13">
        <f t="shared" si="29"/>
        <v>0.1111111111111111</v>
      </c>
    </row>
    <row r="416" spans="1:22" hidden="1">
      <c r="A416" s="17" t="s">
        <v>18</v>
      </c>
      <c r="B416" s="17" t="s">
        <v>582</v>
      </c>
      <c r="C416" s="17" t="s">
        <v>600</v>
      </c>
      <c r="D416" s="17" t="s">
        <v>595</v>
      </c>
      <c r="E416" s="16" t="s">
        <v>25</v>
      </c>
      <c r="F416" s="37" t="s">
        <v>581</v>
      </c>
      <c r="G416" s="16" t="s">
        <v>579</v>
      </c>
      <c r="H416" s="45" t="s">
        <v>553</v>
      </c>
      <c r="I416" s="46" t="s">
        <v>554</v>
      </c>
      <c r="J416" s="16" t="s">
        <v>83</v>
      </c>
      <c r="K416" s="16">
        <v>3</v>
      </c>
      <c r="L416" s="16">
        <v>2</v>
      </c>
      <c r="M416" s="16">
        <v>3</v>
      </c>
      <c r="N416" s="16">
        <v>5</v>
      </c>
      <c r="O416" s="47" t="s">
        <v>80</v>
      </c>
      <c r="P416" s="62">
        <v>1</v>
      </c>
      <c r="Q416" s="47" t="s">
        <v>87</v>
      </c>
      <c r="R416" s="13">
        <f t="shared" si="26"/>
        <v>3</v>
      </c>
      <c r="S416" s="13">
        <f t="shared" si="27"/>
        <v>0.16666666666666666</v>
      </c>
      <c r="T416" s="14">
        <f t="shared" si="28"/>
        <v>0.16666666666666666</v>
      </c>
      <c r="U416" s="13">
        <v>0</v>
      </c>
      <c r="V416" s="13">
        <f t="shared" si="29"/>
        <v>0.16666666666666666</v>
      </c>
    </row>
    <row r="417" spans="1:22" hidden="1">
      <c r="A417" s="17" t="s">
        <v>18</v>
      </c>
      <c r="B417" s="17" t="s">
        <v>582</v>
      </c>
      <c r="C417" s="17" t="s">
        <v>600</v>
      </c>
      <c r="D417" s="17" t="s">
        <v>595</v>
      </c>
      <c r="E417" s="16" t="s">
        <v>25</v>
      </c>
      <c r="F417" s="37" t="s">
        <v>581</v>
      </c>
      <c r="G417" s="16" t="s">
        <v>579</v>
      </c>
      <c r="H417" s="45" t="s">
        <v>369</v>
      </c>
      <c r="I417" s="46" t="s">
        <v>293</v>
      </c>
      <c r="J417" s="16" t="s">
        <v>370</v>
      </c>
      <c r="K417" s="16">
        <v>1</v>
      </c>
      <c r="L417" s="16">
        <v>1</v>
      </c>
      <c r="M417" s="16">
        <v>0</v>
      </c>
      <c r="N417" s="16">
        <v>1</v>
      </c>
      <c r="O417" s="47" t="s">
        <v>80</v>
      </c>
      <c r="P417" s="62">
        <v>1</v>
      </c>
      <c r="Q417" s="47" t="s">
        <v>87</v>
      </c>
      <c r="R417" s="13">
        <f t="shared" si="26"/>
        <v>1</v>
      </c>
      <c r="S417" s="13">
        <f t="shared" si="27"/>
        <v>5.5555555555555552E-2</v>
      </c>
      <c r="T417" s="14">
        <f t="shared" si="28"/>
        <v>5.5555555555555552E-2</v>
      </c>
      <c r="U417" s="13">
        <v>0</v>
      </c>
      <c r="V417" s="13">
        <f t="shared" si="29"/>
        <v>5.5555555555555552E-2</v>
      </c>
    </row>
    <row r="418" spans="1:22" hidden="1">
      <c r="A418" s="17" t="s">
        <v>18</v>
      </c>
      <c r="B418" s="17" t="s">
        <v>589</v>
      </c>
      <c r="C418" s="17" t="s">
        <v>590</v>
      </c>
      <c r="D418" s="17" t="s">
        <v>591</v>
      </c>
      <c r="E418" s="16" t="s">
        <v>25</v>
      </c>
      <c r="F418" s="37" t="s">
        <v>581</v>
      </c>
      <c r="G418" s="16" t="s">
        <v>579</v>
      </c>
      <c r="H418" s="45" t="s">
        <v>371</v>
      </c>
      <c r="I418" s="46" t="s">
        <v>296</v>
      </c>
      <c r="J418" s="16" t="s">
        <v>221</v>
      </c>
      <c r="K418" s="16">
        <v>3</v>
      </c>
      <c r="L418" s="16">
        <v>0</v>
      </c>
      <c r="M418" s="16">
        <v>9</v>
      </c>
      <c r="N418" s="16">
        <v>0</v>
      </c>
      <c r="O418" s="47" t="s">
        <v>80</v>
      </c>
      <c r="P418" s="62">
        <v>1</v>
      </c>
      <c r="Q418" s="47" t="s">
        <v>87</v>
      </c>
      <c r="R418" s="13">
        <f t="shared" si="26"/>
        <v>3</v>
      </c>
      <c r="S418" s="13">
        <f t="shared" si="27"/>
        <v>0.16666666666666666</v>
      </c>
      <c r="T418" s="14">
        <f t="shared" si="28"/>
        <v>0.16666666666666666</v>
      </c>
      <c r="U418" s="13">
        <v>0</v>
      </c>
      <c r="V418" s="13">
        <f t="shared" si="29"/>
        <v>0.16666666666666666</v>
      </c>
    </row>
    <row r="419" spans="1:22" hidden="1">
      <c r="A419" s="17" t="s">
        <v>18</v>
      </c>
      <c r="B419" s="17" t="s">
        <v>589</v>
      </c>
      <c r="C419" s="17" t="s">
        <v>590</v>
      </c>
      <c r="D419" s="17" t="s">
        <v>591</v>
      </c>
      <c r="E419" s="16" t="s">
        <v>25</v>
      </c>
      <c r="F419" s="37" t="s">
        <v>581</v>
      </c>
      <c r="G419" s="16" t="s">
        <v>579</v>
      </c>
      <c r="H419" s="45" t="s">
        <v>556</v>
      </c>
      <c r="I419" s="46" t="s">
        <v>152</v>
      </c>
      <c r="J419" s="16" t="s">
        <v>164</v>
      </c>
      <c r="K419" s="16">
        <v>3</v>
      </c>
      <c r="L419" s="16">
        <v>2</v>
      </c>
      <c r="M419" s="16">
        <v>2</v>
      </c>
      <c r="N419" s="16">
        <v>5</v>
      </c>
      <c r="O419" s="47" t="s">
        <v>80</v>
      </c>
      <c r="P419" s="62">
        <v>1</v>
      </c>
      <c r="Q419" s="47" t="s">
        <v>87</v>
      </c>
      <c r="R419" s="13">
        <f t="shared" si="26"/>
        <v>3</v>
      </c>
      <c r="S419" s="13">
        <f t="shared" si="27"/>
        <v>0.16666666666666666</v>
      </c>
      <c r="T419" s="14">
        <f t="shared" si="28"/>
        <v>0.16666666666666666</v>
      </c>
      <c r="U419" s="13">
        <v>0</v>
      </c>
      <c r="V419" s="13">
        <f t="shared" si="29"/>
        <v>0.16666666666666666</v>
      </c>
    </row>
    <row r="420" spans="1:22" hidden="1">
      <c r="A420" s="17" t="s">
        <v>18</v>
      </c>
      <c r="B420" s="17" t="s">
        <v>589</v>
      </c>
      <c r="C420" s="17" t="s">
        <v>590</v>
      </c>
      <c r="D420" s="17" t="s">
        <v>591</v>
      </c>
      <c r="E420" s="16" t="s">
        <v>25</v>
      </c>
      <c r="F420" s="37" t="s">
        <v>581</v>
      </c>
      <c r="G420" s="16" t="s">
        <v>579</v>
      </c>
      <c r="H420" s="45" t="s">
        <v>557</v>
      </c>
      <c r="I420" s="46" t="s">
        <v>558</v>
      </c>
      <c r="J420" s="16" t="s">
        <v>164</v>
      </c>
      <c r="K420" s="16">
        <v>3</v>
      </c>
      <c r="L420" s="16">
        <v>2</v>
      </c>
      <c r="M420" s="16">
        <v>2</v>
      </c>
      <c r="N420" s="16">
        <v>5</v>
      </c>
      <c r="O420" s="47" t="s">
        <v>80</v>
      </c>
      <c r="P420" s="62">
        <v>44</v>
      </c>
      <c r="Q420" s="47" t="s">
        <v>87</v>
      </c>
      <c r="R420" s="13">
        <f t="shared" si="26"/>
        <v>132</v>
      </c>
      <c r="S420" s="13">
        <f t="shared" si="27"/>
        <v>7.333333333333333</v>
      </c>
      <c r="T420" s="14">
        <f t="shared" si="28"/>
        <v>7.333333333333333</v>
      </c>
      <c r="U420" s="13">
        <v>0</v>
      </c>
      <c r="V420" s="13">
        <f t="shared" si="29"/>
        <v>7.333333333333333</v>
      </c>
    </row>
    <row r="421" spans="1:22" hidden="1">
      <c r="A421" s="17" t="s">
        <v>18</v>
      </c>
      <c r="B421" s="17" t="s">
        <v>589</v>
      </c>
      <c r="C421" s="17" t="s">
        <v>590</v>
      </c>
      <c r="D421" s="17" t="s">
        <v>591</v>
      </c>
      <c r="E421" s="16" t="s">
        <v>25</v>
      </c>
      <c r="F421" s="37" t="s">
        <v>581</v>
      </c>
      <c r="G421" s="16" t="s">
        <v>579</v>
      </c>
      <c r="H421" s="45" t="s">
        <v>559</v>
      </c>
      <c r="I421" s="46" t="s">
        <v>560</v>
      </c>
      <c r="J421" s="16" t="s">
        <v>164</v>
      </c>
      <c r="K421" s="16">
        <v>3</v>
      </c>
      <c r="L421" s="16">
        <v>2</v>
      </c>
      <c r="M421" s="16">
        <v>2</v>
      </c>
      <c r="N421" s="16">
        <v>5</v>
      </c>
      <c r="O421" s="47" t="s">
        <v>80</v>
      </c>
      <c r="P421" s="62">
        <v>35</v>
      </c>
      <c r="Q421" s="47" t="s">
        <v>87</v>
      </c>
      <c r="R421" s="13">
        <f t="shared" si="26"/>
        <v>105</v>
      </c>
      <c r="S421" s="13">
        <f t="shared" si="27"/>
        <v>5.833333333333333</v>
      </c>
      <c r="T421" s="14">
        <f t="shared" si="28"/>
        <v>5.833333333333333</v>
      </c>
      <c r="U421" s="13">
        <v>0</v>
      </c>
      <c r="V421" s="13">
        <f t="shared" si="29"/>
        <v>5.833333333333333</v>
      </c>
    </row>
    <row r="422" spans="1:22" hidden="1">
      <c r="A422" s="17" t="s">
        <v>18</v>
      </c>
      <c r="B422" s="17" t="s">
        <v>589</v>
      </c>
      <c r="C422" s="17" t="s">
        <v>590</v>
      </c>
      <c r="D422" s="17" t="s">
        <v>591</v>
      </c>
      <c r="E422" s="16" t="s">
        <v>25</v>
      </c>
      <c r="F422" s="37" t="s">
        <v>581</v>
      </c>
      <c r="G422" s="16" t="s">
        <v>579</v>
      </c>
      <c r="H422" s="45" t="s">
        <v>561</v>
      </c>
      <c r="I422" s="46" t="s">
        <v>425</v>
      </c>
      <c r="J422" s="16" t="s">
        <v>23</v>
      </c>
      <c r="K422" s="16">
        <v>3</v>
      </c>
      <c r="L422" s="16">
        <v>3</v>
      </c>
      <c r="M422" s="16">
        <v>0</v>
      </c>
      <c r="N422" s="16">
        <v>6</v>
      </c>
      <c r="O422" s="47" t="s">
        <v>80</v>
      </c>
      <c r="P422" s="62">
        <v>46</v>
      </c>
      <c r="Q422" s="47" t="s">
        <v>87</v>
      </c>
      <c r="R422" s="13">
        <f t="shared" si="26"/>
        <v>138</v>
      </c>
      <c r="S422" s="13">
        <f t="shared" si="27"/>
        <v>7.666666666666667</v>
      </c>
      <c r="T422" s="14">
        <f t="shared" si="28"/>
        <v>7.666666666666667</v>
      </c>
      <c r="U422" s="13">
        <v>0</v>
      </c>
      <c r="V422" s="13">
        <f t="shared" si="29"/>
        <v>7.666666666666667</v>
      </c>
    </row>
    <row r="423" spans="1:22" hidden="1">
      <c r="A423" s="17" t="s">
        <v>18</v>
      </c>
      <c r="B423" s="17" t="s">
        <v>589</v>
      </c>
      <c r="C423" s="17" t="s">
        <v>590</v>
      </c>
      <c r="D423" s="17" t="s">
        <v>591</v>
      </c>
      <c r="E423" s="16" t="s">
        <v>25</v>
      </c>
      <c r="F423" s="37" t="s">
        <v>581</v>
      </c>
      <c r="G423" s="16" t="s">
        <v>579</v>
      </c>
      <c r="H423" s="45" t="s">
        <v>562</v>
      </c>
      <c r="I423" s="46" t="s">
        <v>563</v>
      </c>
      <c r="J423" s="16" t="s">
        <v>164</v>
      </c>
      <c r="K423" s="16">
        <v>3</v>
      </c>
      <c r="L423" s="16">
        <v>2</v>
      </c>
      <c r="M423" s="16">
        <v>2</v>
      </c>
      <c r="N423" s="16">
        <v>5</v>
      </c>
      <c r="O423" s="47" t="s">
        <v>80</v>
      </c>
      <c r="P423" s="62">
        <v>34</v>
      </c>
      <c r="Q423" s="47" t="s">
        <v>87</v>
      </c>
      <c r="R423" s="13">
        <f t="shared" si="26"/>
        <v>102</v>
      </c>
      <c r="S423" s="13">
        <f t="shared" si="27"/>
        <v>5.666666666666667</v>
      </c>
      <c r="T423" s="14">
        <f t="shared" si="28"/>
        <v>5.666666666666667</v>
      </c>
      <c r="U423" s="13">
        <v>0</v>
      </c>
      <c r="V423" s="13">
        <f t="shared" si="29"/>
        <v>5.666666666666667</v>
      </c>
    </row>
    <row r="424" spans="1:22" hidden="1">
      <c r="A424" s="17" t="s">
        <v>18</v>
      </c>
      <c r="B424" s="17" t="s">
        <v>589</v>
      </c>
      <c r="C424" s="17" t="s">
        <v>590</v>
      </c>
      <c r="D424" s="17" t="s">
        <v>591</v>
      </c>
      <c r="E424" s="16" t="s">
        <v>25</v>
      </c>
      <c r="F424" s="37" t="s">
        <v>581</v>
      </c>
      <c r="G424" s="16" t="s">
        <v>579</v>
      </c>
      <c r="H424" s="45" t="s">
        <v>565</v>
      </c>
      <c r="I424" s="46" t="s">
        <v>566</v>
      </c>
      <c r="J424" s="16" t="s">
        <v>164</v>
      </c>
      <c r="K424" s="16">
        <v>3</v>
      </c>
      <c r="L424" s="16">
        <v>2</v>
      </c>
      <c r="M424" s="16">
        <v>2</v>
      </c>
      <c r="N424" s="16">
        <v>5</v>
      </c>
      <c r="O424" s="47" t="s">
        <v>80</v>
      </c>
      <c r="P424" s="62">
        <v>46</v>
      </c>
      <c r="Q424" s="47" t="s">
        <v>87</v>
      </c>
      <c r="R424" s="13">
        <f t="shared" si="26"/>
        <v>138</v>
      </c>
      <c r="S424" s="13">
        <f t="shared" si="27"/>
        <v>7.666666666666667</v>
      </c>
      <c r="T424" s="14">
        <f t="shared" si="28"/>
        <v>7.666666666666667</v>
      </c>
      <c r="U424" s="13">
        <v>0</v>
      </c>
      <c r="V424" s="13">
        <f t="shared" si="29"/>
        <v>7.666666666666667</v>
      </c>
    </row>
    <row r="425" spans="1:22" hidden="1">
      <c r="A425" s="17" t="s">
        <v>18</v>
      </c>
      <c r="B425" s="17" t="s">
        <v>589</v>
      </c>
      <c r="C425" s="17" t="s">
        <v>590</v>
      </c>
      <c r="D425" s="17" t="s">
        <v>591</v>
      </c>
      <c r="E425" s="16" t="s">
        <v>25</v>
      </c>
      <c r="F425" s="37" t="s">
        <v>581</v>
      </c>
      <c r="G425" s="16" t="s">
        <v>579</v>
      </c>
      <c r="H425" s="45" t="s">
        <v>567</v>
      </c>
      <c r="I425" s="46" t="s">
        <v>568</v>
      </c>
      <c r="J425" s="16" t="s">
        <v>164</v>
      </c>
      <c r="K425" s="16">
        <v>3</v>
      </c>
      <c r="L425" s="16">
        <v>2</v>
      </c>
      <c r="M425" s="16">
        <v>2</v>
      </c>
      <c r="N425" s="16">
        <v>5</v>
      </c>
      <c r="O425" s="47" t="s">
        <v>80</v>
      </c>
      <c r="P425" s="62">
        <v>43</v>
      </c>
      <c r="Q425" s="47" t="s">
        <v>87</v>
      </c>
      <c r="R425" s="13">
        <f t="shared" si="26"/>
        <v>129</v>
      </c>
      <c r="S425" s="13">
        <f t="shared" si="27"/>
        <v>7.166666666666667</v>
      </c>
      <c r="T425" s="14">
        <f t="shared" si="28"/>
        <v>7.166666666666667</v>
      </c>
      <c r="U425" s="13">
        <v>0</v>
      </c>
      <c r="V425" s="13">
        <f t="shared" si="29"/>
        <v>7.166666666666667</v>
      </c>
    </row>
    <row r="426" spans="1:22" hidden="1">
      <c r="A426" s="17" t="s">
        <v>18</v>
      </c>
      <c r="B426" s="17" t="s">
        <v>589</v>
      </c>
      <c r="C426" s="17" t="s">
        <v>590</v>
      </c>
      <c r="D426" s="17" t="s">
        <v>591</v>
      </c>
      <c r="E426" s="16" t="s">
        <v>25</v>
      </c>
      <c r="F426" s="37" t="s">
        <v>581</v>
      </c>
      <c r="G426" s="16" t="s">
        <v>579</v>
      </c>
      <c r="H426" s="45" t="s">
        <v>569</v>
      </c>
      <c r="I426" s="46" t="s">
        <v>429</v>
      </c>
      <c r="J426" s="16" t="s">
        <v>164</v>
      </c>
      <c r="K426" s="16">
        <v>3</v>
      </c>
      <c r="L426" s="16">
        <v>2</v>
      </c>
      <c r="M426" s="16">
        <v>2</v>
      </c>
      <c r="N426" s="16">
        <v>5</v>
      </c>
      <c r="O426" s="47" t="s">
        <v>80</v>
      </c>
      <c r="P426" s="62">
        <v>29</v>
      </c>
      <c r="Q426" s="47" t="s">
        <v>87</v>
      </c>
      <c r="R426" s="13">
        <f t="shared" si="26"/>
        <v>87</v>
      </c>
      <c r="S426" s="13">
        <f t="shared" si="27"/>
        <v>4.833333333333333</v>
      </c>
      <c r="T426" s="14">
        <f t="shared" si="28"/>
        <v>4.833333333333333</v>
      </c>
      <c r="U426" s="13">
        <v>0</v>
      </c>
      <c r="V426" s="13">
        <f t="shared" si="29"/>
        <v>4.833333333333333</v>
      </c>
    </row>
    <row r="427" spans="1:22" hidden="1">
      <c r="A427" s="17" t="s">
        <v>18</v>
      </c>
      <c r="B427" s="17" t="s">
        <v>589</v>
      </c>
      <c r="C427" s="17" t="s">
        <v>590</v>
      </c>
      <c r="D427" s="17" t="s">
        <v>591</v>
      </c>
      <c r="E427" s="16" t="s">
        <v>25</v>
      </c>
      <c r="F427" s="37" t="s">
        <v>581</v>
      </c>
      <c r="G427" s="16" t="s">
        <v>579</v>
      </c>
      <c r="H427" s="45" t="s">
        <v>570</v>
      </c>
      <c r="I427" s="46" t="s">
        <v>293</v>
      </c>
      <c r="J427" s="16" t="s">
        <v>294</v>
      </c>
      <c r="K427" s="16">
        <v>1</v>
      </c>
      <c r="L427" s="16">
        <v>0</v>
      </c>
      <c r="M427" s="16">
        <v>2</v>
      </c>
      <c r="N427" s="16">
        <v>1</v>
      </c>
      <c r="O427" s="47" t="s">
        <v>80</v>
      </c>
      <c r="P427" s="62">
        <v>46</v>
      </c>
      <c r="Q427" s="47" t="s">
        <v>87</v>
      </c>
      <c r="R427" s="13">
        <f t="shared" si="26"/>
        <v>46</v>
      </c>
      <c r="S427" s="13">
        <f t="shared" si="27"/>
        <v>2.5555555555555554</v>
      </c>
      <c r="T427" s="14">
        <f t="shared" si="28"/>
        <v>2.5555555555555554</v>
      </c>
      <c r="U427" s="13">
        <v>0</v>
      </c>
      <c r="V427" s="13">
        <f t="shared" si="29"/>
        <v>2.5555555555555554</v>
      </c>
    </row>
    <row r="428" spans="1:22" hidden="1">
      <c r="A428" s="17" t="s">
        <v>18</v>
      </c>
      <c r="B428" s="17" t="s">
        <v>589</v>
      </c>
      <c r="C428" s="17" t="s">
        <v>590</v>
      </c>
      <c r="D428" s="17" t="s">
        <v>591</v>
      </c>
      <c r="E428" s="16" t="s">
        <v>25</v>
      </c>
      <c r="F428" s="37" t="s">
        <v>581</v>
      </c>
      <c r="G428" s="16" t="s">
        <v>579</v>
      </c>
      <c r="H428" s="45" t="s">
        <v>570</v>
      </c>
      <c r="I428" s="46" t="s">
        <v>293</v>
      </c>
      <c r="J428" s="16" t="s">
        <v>294</v>
      </c>
      <c r="K428" s="16">
        <v>1</v>
      </c>
      <c r="L428" s="16">
        <v>0</v>
      </c>
      <c r="M428" s="16">
        <v>2</v>
      </c>
      <c r="N428" s="16">
        <v>1</v>
      </c>
      <c r="O428" s="47" t="s">
        <v>43</v>
      </c>
      <c r="P428" s="62">
        <v>35</v>
      </c>
      <c r="Q428" s="47" t="s">
        <v>87</v>
      </c>
      <c r="R428" s="13">
        <f t="shared" si="26"/>
        <v>35</v>
      </c>
      <c r="S428" s="13">
        <f t="shared" si="27"/>
        <v>1.9444444444444444</v>
      </c>
      <c r="T428" s="14">
        <f t="shared" si="28"/>
        <v>1.9444444444444444</v>
      </c>
      <c r="U428" s="13">
        <v>0</v>
      </c>
      <c r="V428" s="13">
        <f t="shared" si="29"/>
        <v>1.9444444444444444</v>
      </c>
    </row>
    <row r="429" spans="1:22" hidden="1">
      <c r="A429" s="17" t="s">
        <v>18</v>
      </c>
      <c r="B429" s="17" t="s">
        <v>582</v>
      </c>
      <c r="C429" s="17" t="s">
        <v>600</v>
      </c>
      <c r="D429" s="17" t="s">
        <v>592</v>
      </c>
      <c r="E429" s="16" t="s">
        <v>25</v>
      </c>
      <c r="F429" s="37" t="s">
        <v>581</v>
      </c>
      <c r="G429" s="16" t="s">
        <v>579</v>
      </c>
      <c r="H429" s="59" t="s">
        <v>571</v>
      </c>
      <c r="I429" s="46" t="s">
        <v>484</v>
      </c>
      <c r="J429" s="16" t="s">
        <v>83</v>
      </c>
      <c r="K429" s="16">
        <v>3</v>
      </c>
      <c r="L429" s="16">
        <v>2</v>
      </c>
      <c r="M429" s="16">
        <v>3</v>
      </c>
      <c r="N429" s="16">
        <v>5</v>
      </c>
      <c r="O429" s="47" t="s">
        <v>80</v>
      </c>
      <c r="P429" s="62">
        <v>1</v>
      </c>
      <c r="Q429" s="47" t="s">
        <v>87</v>
      </c>
      <c r="R429" s="13">
        <f t="shared" si="26"/>
        <v>3</v>
      </c>
      <c r="S429" s="13">
        <f t="shared" si="27"/>
        <v>0.16666666666666666</v>
      </c>
      <c r="T429" s="14">
        <f t="shared" si="28"/>
        <v>0.16666666666666666</v>
      </c>
      <c r="U429" s="13">
        <v>0</v>
      </c>
      <c r="V429" s="13">
        <f t="shared" si="29"/>
        <v>0.16666666666666666</v>
      </c>
    </row>
    <row r="430" spans="1:22" hidden="1">
      <c r="A430" s="17" t="s">
        <v>18</v>
      </c>
      <c r="B430" s="17" t="s">
        <v>582</v>
      </c>
      <c r="C430" s="17" t="s">
        <v>600</v>
      </c>
      <c r="D430" s="17" t="s">
        <v>592</v>
      </c>
      <c r="E430" s="16" t="s">
        <v>25</v>
      </c>
      <c r="F430" s="37" t="s">
        <v>581</v>
      </c>
      <c r="G430" s="16" t="s">
        <v>579</v>
      </c>
      <c r="H430" s="59" t="s">
        <v>572</v>
      </c>
      <c r="I430" s="46" t="s">
        <v>486</v>
      </c>
      <c r="J430" s="16" t="s">
        <v>83</v>
      </c>
      <c r="K430" s="16">
        <v>3</v>
      </c>
      <c r="L430" s="16">
        <v>2</v>
      </c>
      <c r="M430" s="16">
        <v>3</v>
      </c>
      <c r="N430" s="16">
        <v>5</v>
      </c>
      <c r="O430" s="47" t="s">
        <v>80</v>
      </c>
      <c r="P430" s="62">
        <v>4</v>
      </c>
      <c r="Q430" s="47" t="s">
        <v>87</v>
      </c>
      <c r="R430" s="13">
        <f t="shared" si="26"/>
        <v>12</v>
      </c>
      <c r="S430" s="13">
        <f t="shared" si="27"/>
        <v>0.66666666666666663</v>
      </c>
      <c r="T430" s="14">
        <f t="shared" si="28"/>
        <v>0.66666666666666663</v>
      </c>
      <c r="U430" s="13">
        <v>0</v>
      </c>
      <c r="V430" s="13">
        <f t="shared" si="29"/>
        <v>0.66666666666666663</v>
      </c>
    </row>
    <row r="431" spans="1:22" hidden="1">
      <c r="A431" s="17" t="s">
        <v>18</v>
      </c>
      <c r="B431" s="17" t="s">
        <v>582</v>
      </c>
      <c r="C431" s="17" t="s">
        <v>600</v>
      </c>
      <c r="D431" s="17" t="s">
        <v>592</v>
      </c>
      <c r="E431" s="16" t="s">
        <v>25</v>
      </c>
      <c r="F431" s="37" t="s">
        <v>581</v>
      </c>
      <c r="G431" s="16" t="s">
        <v>579</v>
      </c>
      <c r="H431" s="59" t="s">
        <v>573</v>
      </c>
      <c r="I431" s="46" t="s">
        <v>488</v>
      </c>
      <c r="J431" s="16" t="s">
        <v>83</v>
      </c>
      <c r="K431" s="16">
        <v>3</v>
      </c>
      <c r="L431" s="16">
        <v>2</v>
      </c>
      <c r="M431" s="16">
        <v>3</v>
      </c>
      <c r="N431" s="16">
        <v>5</v>
      </c>
      <c r="O431" s="47" t="s">
        <v>80</v>
      </c>
      <c r="P431" s="62">
        <v>1</v>
      </c>
      <c r="Q431" s="47" t="s">
        <v>87</v>
      </c>
      <c r="R431" s="13">
        <f t="shared" si="26"/>
        <v>3</v>
      </c>
      <c r="S431" s="13">
        <f t="shared" si="27"/>
        <v>0.16666666666666666</v>
      </c>
      <c r="T431" s="14">
        <f t="shared" si="28"/>
        <v>0.16666666666666666</v>
      </c>
      <c r="U431" s="13">
        <v>0</v>
      </c>
      <c r="V431" s="13">
        <f t="shared" si="29"/>
        <v>0.16666666666666666</v>
      </c>
    </row>
    <row r="432" spans="1:22" hidden="1">
      <c r="A432" s="17" t="s">
        <v>18</v>
      </c>
      <c r="B432" s="17" t="s">
        <v>582</v>
      </c>
      <c r="C432" s="17" t="s">
        <v>600</v>
      </c>
      <c r="D432" s="17" t="s">
        <v>592</v>
      </c>
      <c r="E432" s="16" t="s">
        <v>25</v>
      </c>
      <c r="F432" s="37" t="s">
        <v>581</v>
      </c>
      <c r="G432" s="16" t="s">
        <v>579</v>
      </c>
      <c r="H432" s="59" t="s">
        <v>574</v>
      </c>
      <c r="I432" s="46" t="s">
        <v>575</v>
      </c>
      <c r="J432" s="16" t="s">
        <v>83</v>
      </c>
      <c r="K432" s="16">
        <v>3</v>
      </c>
      <c r="L432" s="16">
        <v>2</v>
      </c>
      <c r="M432" s="16">
        <v>3</v>
      </c>
      <c r="N432" s="16">
        <v>5</v>
      </c>
      <c r="O432" s="47" t="s">
        <v>80</v>
      </c>
      <c r="P432" s="62">
        <v>5</v>
      </c>
      <c r="Q432" s="47" t="s">
        <v>87</v>
      </c>
      <c r="R432" s="13">
        <f t="shared" si="26"/>
        <v>15</v>
      </c>
      <c r="S432" s="13">
        <f t="shared" si="27"/>
        <v>0.83333333333333337</v>
      </c>
      <c r="T432" s="14">
        <f t="shared" si="28"/>
        <v>0.83333333333333337</v>
      </c>
      <c r="U432" s="13">
        <v>0</v>
      </c>
      <c r="V432" s="13">
        <f t="shared" si="29"/>
        <v>0.83333333333333337</v>
      </c>
    </row>
    <row r="433" spans="1:22" hidden="1">
      <c r="A433" s="17" t="s">
        <v>18</v>
      </c>
      <c r="B433" s="17" t="s">
        <v>589</v>
      </c>
      <c r="C433" s="17" t="s">
        <v>590</v>
      </c>
      <c r="D433" s="17" t="s">
        <v>591</v>
      </c>
      <c r="E433" s="16" t="s">
        <v>25</v>
      </c>
      <c r="F433" s="37" t="s">
        <v>580</v>
      </c>
      <c r="G433" s="37" t="s">
        <v>610</v>
      </c>
      <c r="H433" s="60" t="s">
        <v>151</v>
      </c>
      <c r="I433" s="54" t="s">
        <v>152</v>
      </c>
      <c r="J433" s="33" t="s">
        <v>23</v>
      </c>
      <c r="K433" s="33">
        <v>3</v>
      </c>
      <c r="L433" s="33">
        <v>3</v>
      </c>
      <c r="M433" s="33">
        <v>0</v>
      </c>
      <c r="N433" s="33">
        <v>6</v>
      </c>
      <c r="O433" s="33" t="s">
        <v>55</v>
      </c>
      <c r="P433" s="64">
        <v>18</v>
      </c>
      <c r="Q433" s="33" t="s">
        <v>87</v>
      </c>
      <c r="R433" s="13">
        <f t="shared" ref="R433:R449" si="30">P433*K433</f>
        <v>54</v>
      </c>
      <c r="S433" s="13">
        <f t="shared" ref="S433:S448" si="31">R433/18</f>
        <v>3</v>
      </c>
      <c r="T433" s="14">
        <f t="shared" ref="T433:T448" si="32">S433</f>
        <v>3</v>
      </c>
      <c r="U433" s="13">
        <v>0</v>
      </c>
      <c r="V433" s="13">
        <f t="shared" ref="V433:V448" si="33">T433+U433</f>
        <v>3</v>
      </c>
    </row>
    <row r="434" spans="1:22" hidden="1">
      <c r="A434" s="17" t="s">
        <v>18</v>
      </c>
      <c r="B434" s="17" t="s">
        <v>589</v>
      </c>
      <c r="C434" s="17" t="s">
        <v>590</v>
      </c>
      <c r="D434" s="17" t="s">
        <v>591</v>
      </c>
      <c r="E434" s="16" t="s">
        <v>25</v>
      </c>
      <c r="F434" s="37" t="s">
        <v>580</v>
      </c>
      <c r="G434" s="37" t="s">
        <v>610</v>
      </c>
      <c r="H434" s="60" t="s">
        <v>155</v>
      </c>
      <c r="I434" s="54" t="s">
        <v>156</v>
      </c>
      <c r="J434" s="33" t="s">
        <v>23</v>
      </c>
      <c r="K434" s="33">
        <v>3</v>
      </c>
      <c r="L434" s="33">
        <v>3</v>
      </c>
      <c r="M434" s="33">
        <v>0</v>
      </c>
      <c r="N434" s="33">
        <v>6</v>
      </c>
      <c r="O434" s="33" t="s">
        <v>80</v>
      </c>
      <c r="P434" s="64">
        <v>18</v>
      </c>
      <c r="Q434" s="33" t="s">
        <v>87</v>
      </c>
      <c r="R434" s="13">
        <f t="shared" si="30"/>
        <v>54</v>
      </c>
      <c r="S434" s="13">
        <f t="shared" si="31"/>
        <v>3</v>
      </c>
      <c r="T434" s="14">
        <f t="shared" si="32"/>
        <v>3</v>
      </c>
      <c r="U434" s="13">
        <v>0</v>
      </c>
      <c r="V434" s="13">
        <f t="shared" si="33"/>
        <v>3</v>
      </c>
    </row>
    <row r="435" spans="1:22" hidden="1">
      <c r="A435" s="17" t="s">
        <v>18</v>
      </c>
      <c r="B435" s="17" t="s">
        <v>589</v>
      </c>
      <c r="C435" s="17" t="s">
        <v>590</v>
      </c>
      <c r="D435" s="17" t="s">
        <v>591</v>
      </c>
      <c r="E435" s="16" t="s">
        <v>25</v>
      </c>
      <c r="F435" s="37" t="s">
        <v>580</v>
      </c>
      <c r="G435" s="37" t="s">
        <v>610</v>
      </c>
      <c r="H435" s="60" t="s">
        <v>415</v>
      </c>
      <c r="I435" s="54" t="s">
        <v>416</v>
      </c>
      <c r="J435" s="33" t="s">
        <v>23</v>
      </c>
      <c r="K435" s="33">
        <v>3</v>
      </c>
      <c r="L435" s="33">
        <v>3</v>
      </c>
      <c r="M435" s="33">
        <v>0</v>
      </c>
      <c r="N435" s="33">
        <v>6</v>
      </c>
      <c r="O435" s="33" t="s">
        <v>80</v>
      </c>
      <c r="P435" s="64">
        <v>19</v>
      </c>
      <c r="Q435" s="33" t="s">
        <v>87</v>
      </c>
      <c r="R435" s="13">
        <f t="shared" si="30"/>
        <v>57</v>
      </c>
      <c r="S435" s="13">
        <f t="shared" si="31"/>
        <v>3.1666666666666665</v>
      </c>
      <c r="T435" s="14">
        <f t="shared" si="32"/>
        <v>3.1666666666666665</v>
      </c>
      <c r="U435" s="13">
        <v>0</v>
      </c>
      <c r="V435" s="13">
        <f t="shared" si="33"/>
        <v>3.1666666666666665</v>
      </c>
    </row>
    <row r="436" spans="1:22" hidden="1">
      <c r="A436" s="17" t="s">
        <v>18</v>
      </c>
      <c r="B436" s="17" t="s">
        <v>589</v>
      </c>
      <c r="C436" s="17" t="s">
        <v>590</v>
      </c>
      <c r="D436" s="17" t="s">
        <v>591</v>
      </c>
      <c r="E436" s="16" t="s">
        <v>25</v>
      </c>
      <c r="F436" s="37" t="s">
        <v>580</v>
      </c>
      <c r="G436" s="37" t="s">
        <v>610</v>
      </c>
      <c r="H436" s="60" t="s">
        <v>158</v>
      </c>
      <c r="I436" s="54" t="s">
        <v>159</v>
      </c>
      <c r="J436" s="33" t="s">
        <v>23</v>
      </c>
      <c r="K436" s="33">
        <v>3</v>
      </c>
      <c r="L436" s="33">
        <v>3</v>
      </c>
      <c r="M436" s="33">
        <v>0</v>
      </c>
      <c r="N436" s="33">
        <v>6</v>
      </c>
      <c r="O436" s="33" t="s">
        <v>80</v>
      </c>
      <c r="P436" s="64">
        <v>18</v>
      </c>
      <c r="Q436" s="33" t="s">
        <v>87</v>
      </c>
      <c r="R436" s="13">
        <f t="shared" si="30"/>
        <v>54</v>
      </c>
      <c r="S436" s="13">
        <f t="shared" si="31"/>
        <v>3</v>
      </c>
      <c r="T436" s="14">
        <f t="shared" si="32"/>
        <v>3</v>
      </c>
      <c r="U436" s="13">
        <v>0</v>
      </c>
      <c r="V436" s="13">
        <f t="shared" si="33"/>
        <v>3</v>
      </c>
    </row>
    <row r="437" spans="1:22" hidden="1">
      <c r="A437" s="17" t="s">
        <v>18</v>
      </c>
      <c r="B437" s="17" t="s">
        <v>589</v>
      </c>
      <c r="C437" s="17" t="s">
        <v>590</v>
      </c>
      <c r="D437" s="17" t="s">
        <v>591</v>
      </c>
      <c r="E437" s="16" t="s">
        <v>25</v>
      </c>
      <c r="F437" s="37" t="s">
        <v>580</v>
      </c>
      <c r="G437" s="37" t="s">
        <v>610</v>
      </c>
      <c r="H437" s="60" t="s">
        <v>165</v>
      </c>
      <c r="I437" s="54" t="s">
        <v>166</v>
      </c>
      <c r="J437" s="33" t="s">
        <v>23</v>
      </c>
      <c r="K437" s="33">
        <v>3</v>
      </c>
      <c r="L437" s="33">
        <v>3</v>
      </c>
      <c r="M437" s="33">
        <v>0</v>
      </c>
      <c r="N437" s="33">
        <v>6</v>
      </c>
      <c r="O437" s="33" t="s">
        <v>80</v>
      </c>
      <c r="P437" s="64">
        <v>18</v>
      </c>
      <c r="Q437" s="33" t="s">
        <v>87</v>
      </c>
      <c r="R437" s="13">
        <f t="shared" si="30"/>
        <v>54</v>
      </c>
      <c r="S437" s="13">
        <f t="shared" si="31"/>
        <v>3</v>
      </c>
      <c r="T437" s="14">
        <f t="shared" si="32"/>
        <v>3</v>
      </c>
      <c r="U437" s="13">
        <v>0</v>
      </c>
      <c r="V437" s="13">
        <f t="shared" si="33"/>
        <v>3</v>
      </c>
    </row>
    <row r="438" spans="1:22" hidden="1">
      <c r="A438" s="17" t="s">
        <v>18</v>
      </c>
      <c r="B438" s="17" t="s">
        <v>589</v>
      </c>
      <c r="C438" s="17" t="s">
        <v>590</v>
      </c>
      <c r="D438" s="17" t="s">
        <v>591</v>
      </c>
      <c r="E438" s="16" t="s">
        <v>25</v>
      </c>
      <c r="F438" s="37" t="s">
        <v>580</v>
      </c>
      <c r="G438" s="37" t="s">
        <v>610</v>
      </c>
      <c r="H438" s="60" t="s">
        <v>168</v>
      </c>
      <c r="I438" s="54" t="s">
        <v>169</v>
      </c>
      <c r="J438" s="33" t="s">
        <v>23</v>
      </c>
      <c r="K438" s="33">
        <v>3</v>
      </c>
      <c r="L438" s="33">
        <v>3</v>
      </c>
      <c r="M438" s="33">
        <v>0</v>
      </c>
      <c r="N438" s="33">
        <v>6</v>
      </c>
      <c r="O438" s="33" t="s">
        <v>43</v>
      </c>
      <c r="P438" s="64">
        <v>19</v>
      </c>
      <c r="Q438" s="33" t="s">
        <v>87</v>
      </c>
      <c r="R438" s="13">
        <f t="shared" si="30"/>
        <v>57</v>
      </c>
      <c r="S438" s="13">
        <f t="shared" si="31"/>
        <v>3.1666666666666665</v>
      </c>
      <c r="T438" s="14">
        <f t="shared" si="32"/>
        <v>3.1666666666666665</v>
      </c>
      <c r="U438" s="13">
        <v>0</v>
      </c>
      <c r="V438" s="13">
        <f t="shared" si="33"/>
        <v>3.1666666666666665</v>
      </c>
    </row>
    <row r="439" spans="1:22" hidden="1">
      <c r="A439" s="17" t="s">
        <v>18</v>
      </c>
      <c r="B439" s="17" t="s">
        <v>582</v>
      </c>
      <c r="C439" s="17" t="s">
        <v>600</v>
      </c>
      <c r="D439" s="17" t="s">
        <v>593</v>
      </c>
      <c r="E439" s="16" t="s">
        <v>25</v>
      </c>
      <c r="F439" s="37" t="s">
        <v>580</v>
      </c>
      <c r="G439" s="37" t="s">
        <v>610</v>
      </c>
      <c r="H439" s="60" t="s">
        <v>182</v>
      </c>
      <c r="I439" s="54" t="s">
        <v>183</v>
      </c>
      <c r="J439" s="33" t="s">
        <v>83</v>
      </c>
      <c r="K439" s="33">
        <v>3</v>
      </c>
      <c r="L439" s="33">
        <v>2</v>
      </c>
      <c r="M439" s="33">
        <v>3</v>
      </c>
      <c r="N439" s="33">
        <v>5</v>
      </c>
      <c r="O439" s="33" t="s">
        <v>80</v>
      </c>
      <c r="P439" s="64">
        <v>19</v>
      </c>
      <c r="Q439" s="33" t="s">
        <v>87</v>
      </c>
      <c r="R439" s="13">
        <f t="shared" si="30"/>
        <v>57</v>
      </c>
      <c r="S439" s="13">
        <f t="shared" si="31"/>
        <v>3.1666666666666665</v>
      </c>
      <c r="T439" s="14">
        <f t="shared" si="32"/>
        <v>3.1666666666666665</v>
      </c>
      <c r="U439" s="13">
        <v>0</v>
      </c>
      <c r="V439" s="13">
        <f t="shared" si="33"/>
        <v>3.1666666666666665</v>
      </c>
    </row>
    <row r="440" spans="1:22" hidden="1">
      <c r="A440" s="17" t="s">
        <v>18</v>
      </c>
      <c r="B440" s="17" t="s">
        <v>582</v>
      </c>
      <c r="C440" s="17" t="s">
        <v>600</v>
      </c>
      <c r="D440" s="17" t="s">
        <v>594</v>
      </c>
      <c r="E440" s="16" t="s">
        <v>25</v>
      </c>
      <c r="F440" s="37" t="s">
        <v>580</v>
      </c>
      <c r="G440" s="37" t="s">
        <v>610</v>
      </c>
      <c r="H440" s="60" t="s">
        <v>193</v>
      </c>
      <c r="I440" s="54" t="s">
        <v>194</v>
      </c>
      <c r="J440" s="33" t="s">
        <v>83</v>
      </c>
      <c r="K440" s="33">
        <v>3</v>
      </c>
      <c r="L440" s="33">
        <v>2</v>
      </c>
      <c r="M440" s="33">
        <v>3</v>
      </c>
      <c r="N440" s="33">
        <v>5</v>
      </c>
      <c r="O440" s="33" t="s">
        <v>80</v>
      </c>
      <c r="P440" s="64">
        <v>19</v>
      </c>
      <c r="Q440" s="33" t="s">
        <v>87</v>
      </c>
      <c r="R440" s="13">
        <f t="shared" si="30"/>
        <v>57</v>
      </c>
      <c r="S440" s="13">
        <f t="shared" si="31"/>
        <v>3.1666666666666665</v>
      </c>
      <c r="T440" s="14">
        <f t="shared" si="32"/>
        <v>3.1666666666666665</v>
      </c>
      <c r="U440" s="13">
        <v>0</v>
      </c>
      <c r="V440" s="13">
        <f t="shared" si="33"/>
        <v>3.1666666666666665</v>
      </c>
    </row>
    <row r="441" spans="1:22" hidden="1">
      <c r="A441" s="17" t="s">
        <v>18</v>
      </c>
      <c r="B441" s="17" t="s">
        <v>19</v>
      </c>
      <c r="C441" s="17" t="s">
        <v>598</v>
      </c>
      <c r="D441" s="17" t="s">
        <v>20</v>
      </c>
      <c r="E441" s="16" t="s">
        <v>25</v>
      </c>
      <c r="F441" s="37" t="s">
        <v>581</v>
      </c>
      <c r="G441" s="37" t="s">
        <v>610</v>
      </c>
      <c r="H441" s="58" t="s">
        <v>21</v>
      </c>
      <c r="I441" s="32" t="s">
        <v>22</v>
      </c>
      <c r="J441" s="33" t="s">
        <v>23</v>
      </c>
      <c r="K441" s="33">
        <v>3</v>
      </c>
      <c r="L441" s="33">
        <v>3</v>
      </c>
      <c r="M441" s="33">
        <v>0</v>
      </c>
      <c r="N441" s="33">
        <v>6</v>
      </c>
      <c r="O441" s="34" t="s">
        <v>80</v>
      </c>
      <c r="P441" s="65">
        <v>14</v>
      </c>
      <c r="Q441" s="34" t="s">
        <v>87</v>
      </c>
      <c r="R441" s="13">
        <f t="shared" si="30"/>
        <v>42</v>
      </c>
      <c r="S441" s="13">
        <f t="shared" si="31"/>
        <v>2.3333333333333335</v>
      </c>
      <c r="T441" s="14">
        <f t="shared" si="32"/>
        <v>2.3333333333333335</v>
      </c>
      <c r="U441" s="13">
        <v>0</v>
      </c>
      <c r="V441" s="13">
        <f t="shared" si="33"/>
        <v>2.3333333333333335</v>
      </c>
    </row>
    <row r="442" spans="1:22" hidden="1">
      <c r="A442" s="17" t="s">
        <v>18</v>
      </c>
      <c r="B442" s="17" t="s">
        <v>584</v>
      </c>
      <c r="C442" s="17" t="s">
        <v>599</v>
      </c>
      <c r="D442" s="17" t="s">
        <v>588</v>
      </c>
      <c r="E442" s="16" t="s">
        <v>25</v>
      </c>
      <c r="F442" s="37" t="s">
        <v>581</v>
      </c>
      <c r="G442" s="37" t="s">
        <v>610</v>
      </c>
      <c r="H442" s="58" t="s">
        <v>408</v>
      </c>
      <c r="I442" s="32" t="s">
        <v>342</v>
      </c>
      <c r="J442" s="33" t="s">
        <v>83</v>
      </c>
      <c r="K442" s="33">
        <v>3</v>
      </c>
      <c r="L442" s="33">
        <v>2</v>
      </c>
      <c r="M442" s="33">
        <v>3</v>
      </c>
      <c r="N442" s="33">
        <v>5</v>
      </c>
      <c r="O442" s="34" t="s">
        <v>80</v>
      </c>
      <c r="P442" s="65">
        <v>18</v>
      </c>
      <c r="Q442" s="34" t="s">
        <v>87</v>
      </c>
      <c r="R442" s="13">
        <f t="shared" si="30"/>
        <v>54</v>
      </c>
      <c r="S442" s="13">
        <f t="shared" si="31"/>
        <v>3</v>
      </c>
      <c r="T442" s="14">
        <f t="shared" si="32"/>
        <v>3</v>
      </c>
      <c r="U442" s="13">
        <v>0</v>
      </c>
      <c r="V442" s="13">
        <f t="shared" si="33"/>
        <v>3</v>
      </c>
    </row>
    <row r="443" spans="1:22" hidden="1">
      <c r="A443" s="17" t="s">
        <v>18</v>
      </c>
      <c r="B443" s="17" t="s">
        <v>589</v>
      </c>
      <c r="C443" s="17" t="s">
        <v>590</v>
      </c>
      <c r="D443" s="17" t="s">
        <v>591</v>
      </c>
      <c r="E443" s="16" t="s">
        <v>25</v>
      </c>
      <c r="F443" s="37" t="s">
        <v>581</v>
      </c>
      <c r="G443" s="37" t="s">
        <v>610</v>
      </c>
      <c r="H443" s="58" t="s">
        <v>418</v>
      </c>
      <c r="I443" s="32" t="s">
        <v>419</v>
      </c>
      <c r="J443" s="33" t="s">
        <v>164</v>
      </c>
      <c r="K443" s="33">
        <v>3</v>
      </c>
      <c r="L443" s="33">
        <v>2</v>
      </c>
      <c r="M443" s="33">
        <v>2</v>
      </c>
      <c r="N443" s="33">
        <v>5</v>
      </c>
      <c r="O443" s="34" t="s">
        <v>80</v>
      </c>
      <c r="P443" s="65">
        <v>14</v>
      </c>
      <c r="Q443" s="34" t="s">
        <v>87</v>
      </c>
      <c r="R443" s="13">
        <f t="shared" si="30"/>
        <v>42</v>
      </c>
      <c r="S443" s="13">
        <f t="shared" si="31"/>
        <v>2.3333333333333335</v>
      </c>
      <c r="T443" s="14">
        <f t="shared" si="32"/>
        <v>2.3333333333333335</v>
      </c>
      <c r="U443" s="13">
        <v>0</v>
      </c>
      <c r="V443" s="13">
        <f t="shared" si="33"/>
        <v>2.3333333333333335</v>
      </c>
    </row>
    <row r="444" spans="1:22" hidden="1">
      <c r="A444" s="17" t="s">
        <v>18</v>
      </c>
      <c r="B444" s="17" t="s">
        <v>589</v>
      </c>
      <c r="C444" s="17" t="s">
        <v>590</v>
      </c>
      <c r="D444" s="17" t="s">
        <v>591</v>
      </c>
      <c r="E444" s="16" t="s">
        <v>25</v>
      </c>
      <c r="F444" s="37" t="s">
        <v>581</v>
      </c>
      <c r="G444" s="37" t="s">
        <v>610</v>
      </c>
      <c r="H444" s="58" t="s">
        <v>422</v>
      </c>
      <c r="I444" s="32" t="s">
        <v>423</v>
      </c>
      <c r="J444" s="33" t="s">
        <v>164</v>
      </c>
      <c r="K444" s="33">
        <v>3</v>
      </c>
      <c r="L444" s="33">
        <v>2</v>
      </c>
      <c r="M444" s="33">
        <v>2</v>
      </c>
      <c r="N444" s="33">
        <v>5</v>
      </c>
      <c r="O444" s="34" t="s">
        <v>80</v>
      </c>
      <c r="P444" s="65">
        <v>14</v>
      </c>
      <c r="Q444" s="34" t="s">
        <v>87</v>
      </c>
      <c r="R444" s="13">
        <f t="shared" si="30"/>
        <v>42</v>
      </c>
      <c r="S444" s="13">
        <f t="shared" si="31"/>
        <v>2.3333333333333335</v>
      </c>
      <c r="T444" s="14">
        <f t="shared" si="32"/>
        <v>2.3333333333333335</v>
      </c>
      <c r="U444" s="13">
        <v>0</v>
      </c>
      <c r="V444" s="13">
        <f t="shared" si="33"/>
        <v>2.3333333333333335</v>
      </c>
    </row>
    <row r="445" spans="1:22" hidden="1">
      <c r="A445" s="17" t="s">
        <v>18</v>
      </c>
      <c r="B445" s="17" t="s">
        <v>589</v>
      </c>
      <c r="C445" s="17" t="s">
        <v>590</v>
      </c>
      <c r="D445" s="17" t="s">
        <v>591</v>
      </c>
      <c r="E445" s="16" t="s">
        <v>25</v>
      </c>
      <c r="F445" s="37" t="s">
        <v>581</v>
      </c>
      <c r="G445" s="37" t="s">
        <v>610</v>
      </c>
      <c r="H445" s="58" t="s">
        <v>424</v>
      </c>
      <c r="I445" s="32" t="s">
        <v>425</v>
      </c>
      <c r="J445" s="33" t="s">
        <v>23</v>
      </c>
      <c r="K445" s="33">
        <v>3</v>
      </c>
      <c r="L445" s="33">
        <v>3</v>
      </c>
      <c r="M445" s="33">
        <v>0</v>
      </c>
      <c r="N445" s="33">
        <v>6</v>
      </c>
      <c r="O445" s="34" t="s">
        <v>80</v>
      </c>
      <c r="P445" s="65">
        <v>18</v>
      </c>
      <c r="Q445" s="34" t="s">
        <v>87</v>
      </c>
      <c r="R445" s="13">
        <f t="shared" si="30"/>
        <v>54</v>
      </c>
      <c r="S445" s="13">
        <f t="shared" si="31"/>
        <v>3</v>
      </c>
      <c r="T445" s="14">
        <f t="shared" si="32"/>
        <v>3</v>
      </c>
      <c r="U445" s="13">
        <v>0</v>
      </c>
      <c r="V445" s="13">
        <f t="shared" si="33"/>
        <v>3</v>
      </c>
    </row>
    <row r="446" spans="1:22" hidden="1">
      <c r="A446" s="17" t="s">
        <v>18</v>
      </c>
      <c r="B446" s="17" t="s">
        <v>589</v>
      </c>
      <c r="C446" s="17" t="s">
        <v>590</v>
      </c>
      <c r="D446" s="17" t="s">
        <v>591</v>
      </c>
      <c r="E446" s="16" t="s">
        <v>25</v>
      </c>
      <c r="F446" s="37" t="s">
        <v>581</v>
      </c>
      <c r="G446" s="37" t="s">
        <v>610</v>
      </c>
      <c r="H446" s="58" t="s">
        <v>430</v>
      </c>
      <c r="I446" s="32" t="s">
        <v>345</v>
      </c>
      <c r="J446" s="33" t="s">
        <v>221</v>
      </c>
      <c r="K446" s="33">
        <v>3</v>
      </c>
      <c r="L446" s="33">
        <v>0</v>
      </c>
      <c r="M446" s="33">
        <v>9</v>
      </c>
      <c r="N446" s="33">
        <v>0</v>
      </c>
      <c r="O446" s="34" t="s">
        <v>80</v>
      </c>
      <c r="P446" s="65">
        <v>18</v>
      </c>
      <c r="Q446" s="34" t="s">
        <v>87</v>
      </c>
      <c r="R446" s="13">
        <f t="shared" si="30"/>
        <v>54</v>
      </c>
      <c r="S446" s="13">
        <f t="shared" si="31"/>
        <v>3</v>
      </c>
      <c r="T446" s="14">
        <f t="shared" si="32"/>
        <v>3</v>
      </c>
      <c r="U446" s="13">
        <v>0</v>
      </c>
      <c r="V446" s="13">
        <f t="shared" si="33"/>
        <v>3</v>
      </c>
    </row>
    <row r="447" spans="1:22" hidden="1">
      <c r="A447" s="17" t="s">
        <v>18</v>
      </c>
      <c r="B447" s="17" t="s">
        <v>582</v>
      </c>
      <c r="C447" s="17" t="s">
        <v>600</v>
      </c>
      <c r="D447" s="17" t="s">
        <v>592</v>
      </c>
      <c r="E447" s="16" t="s">
        <v>25</v>
      </c>
      <c r="F447" s="37" t="s">
        <v>581</v>
      </c>
      <c r="G447" s="37" t="s">
        <v>610</v>
      </c>
      <c r="H447" s="58" t="s">
        <v>180</v>
      </c>
      <c r="I447" s="32" t="s">
        <v>181</v>
      </c>
      <c r="J447" s="33" t="s">
        <v>83</v>
      </c>
      <c r="K447" s="33">
        <v>3</v>
      </c>
      <c r="L447" s="33">
        <v>2</v>
      </c>
      <c r="M447" s="33">
        <v>3</v>
      </c>
      <c r="N447" s="33">
        <v>5</v>
      </c>
      <c r="O447" s="34" t="s">
        <v>80</v>
      </c>
      <c r="P447" s="65">
        <v>18</v>
      </c>
      <c r="Q447" s="34" t="s">
        <v>87</v>
      </c>
      <c r="R447" s="13">
        <f t="shared" si="30"/>
        <v>54</v>
      </c>
      <c r="S447" s="13">
        <f>R447/18</f>
        <v>3</v>
      </c>
      <c r="T447" s="14">
        <f t="shared" si="32"/>
        <v>3</v>
      </c>
      <c r="U447" s="13">
        <v>0</v>
      </c>
      <c r="V447" s="13">
        <f t="shared" si="33"/>
        <v>3</v>
      </c>
    </row>
    <row r="448" spans="1:22" hidden="1">
      <c r="A448" s="17" t="s">
        <v>18</v>
      </c>
      <c r="B448" s="17" t="s">
        <v>589</v>
      </c>
      <c r="C448" s="17" t="s">
        <v>590</v>
      </c>
      <c r="D448" s="17" t="s">
        <v>591</v>
      </c>
      <c r="E448" s="16" t="s">
        <v>25</v>
      </c>
      <c r="F448" s="37" t="s">
        <v>581</v>
      </c>
      <c r="G448" s="37" t="s">
        <v>610</v>
      </c>
      <c r="H448" s="58" t="s">
        <v>562</v>
      </c>
      <c r="I448" s="32" t="s">
        <v>563</v>
      </c>
      <c r="J448" s="33" t="s">
        <v>164</v>
      </c>
      <c r="K448" s="33">
        <v>3</v>
      </c>
      <c r="L448" s="33">
        <v>2</v>
      </c>
      <c r="M448" s="33">
        <v>2</v>
      </c>
      <c r="N448" s="33">
        <v>5</v>
      </c>
      <c r="O448" s="34" t="s">
        <v>80</v>
      </c>
      <c r="P448" s="65">
        <v>1</v>
      </c>
      <c r="Q448" s="34" t="s">
        <v>87</v>
      </c>
      <c r="R448" s="13">
        <f t="shared" si="30"/>
        <v>3</v>
      </c>
      <c r="S448" s="13">
        <f t="shared" si="31"/>
        <v>0.16666666666666666</v>
      </c>
      <c r="T448" s="14">
        <f t="shared" si="32"/>
        <v>0.16666666666666666</v>
      </c>
      <c r="U448" s="13">
        <v>0</v>
      </c>
      <c r="V448" s="13">
        <f t="shared" si="33"/>
        <v>0.16666666666666666</v>
      </c>
    </row>
    <row r="449" spans="1:22" hidden="1">
      <c r="A449" s="17" t="s">
        <v>18</v>
      </c>
      <c r="B449" s="17" t="s">
        <v>589</v>
      </c>
      <c r="C449" s="17" t="s">
        <v>590</v>
      </c>
      <c r="D449" s="17" t="s">
        <v>591</v>
      </c>
      <c r="E449" s="16" t="s">
        <v>25</v>
      </c>
      <c r="F449" s="37" t="s">
        <v>581</v>
      </c>
      <c r="G449" s="37" t="s">
        <v>610</v>
      </c>
      <c r="H449" s="58" t="s">
        <v>569</v>
      </c>
      <c r="I449" s="32" t="s">
        <v>429</v>
      </c>
      <c r="J449" s="33" t="s">
        <v>164</v>
      </c>
      <c r="K449" s="33">
        <v>3</v>
      </c>
      <c r="L449" s="33">
        <v>2</v>
      </c>
      <c r="M449" s="33">
        <v>2</v>
      </c>
      <c r="N449" s="33">
        <v>5</v>
      </c>
      <c r="O449" s="34" t="s">
        <v>80</v>
      </c>
      <c r="P449" s="65">
        <v>1</v>
      </c>
      <c r="Q449" s="34" t="s">
        <v>87</v>
      </c>
      <c r="R449" s="13">
        <f t="shared" si="30"/>
        <v>3</v>
      </c>
      <c r="S449" s="13">
        <f>R449/18</f>
        <v>0.16666666666666666</v>
      </c>
      <c r="T449" s="14">
        <f>S449</f>
        <v>0.16666666666666666</v>
      </c>
      <c r="U449" s="13">
        <v>0</v>
      </c>
      <c r="V449" s="13">
        <f t="shared" ref="V449:V480" si="34">T449+U449</f>
        <v>0.16666666666666666</v>
      </c>
    </row>
    <row r="450" spans="1:22" hidden="1">
      <c r="A450" s="17" t="s">
        <v>18</v>
      </c>
      <c r="B450" s="17" t="s">
        <v>887</v>
      </c>
      <c r="C450" s="17" t="s">
        <v>600</v>
      </c>
      <c r="D450" s="17" t="s">
        <v>594</v>
      </c>
      <c r="E450" s="37" t="s">
        <v>611</v>
      </c>
      <c r="F450" s="37" t="s">
        <v>580</v>
      </c>
      <c r="G450" s="37" t="s">
        <v>579</v>
      </c>
      <c r="H450" s="58" t="s">
        <v>612</v>
      </c>
      <c r="I450" s="32" t="s">
        <v>613</v>
      </c>
      <c r="J450" s="33" t="s">
        <v>164</v>
      </c>
      <c r="K450" s="33">
        <v>3</v>
      </c>
      <c r="L450" s="33">
        <v>2</v>
      </c>
      <c r="M450" s="33">
        <v>2</v>
      </c>
      <c r="N450" s="33">
        <v>5</v>
      </c>
      <c r="O450" s="34" t="s">
        <v>80</v>
      </c>
      <c r="P450" s="65">
        <v>1</v>
      </c>
      <c r="Q450" s="34" t="s">
        <v>87</v>
      </c>
      <c r="R450" s="13">
        <f t="shared" ref="R450:R481" si="35">P450*K450</f>
        <v>3</v>
      </c>
      <c r="S450" s="13">
        <f t="shared" ref="S450:S481" si="36">R450/12</f>
        <v>0.25</v>
      </c>
      <c r="T450" s="13">
        <v>0</v>
      </c>
      <c r="U450" s="13">
        <f t="shared" ref="U450:U481" si="37">S450*2</f>
        <v>0.5</v>
      </c>
      <c r="V450" s="13">
        <f t="shared" si="34"/>
        <v>0.5</v>
      </c>
    </row>
    <row r="451" spans="1:22" hidden="1">
      <c r="A451" s="17" t="s">
        <v>18</v>
      </c>
      <c r="B451" s="17" t="s">
        <v>887</v>
      </c>
      <c r="C451" s="17" t="s">
        <v>600</v>
      </c>
      <c r="D451" s="17" t="s">
        <v>594</v>
      </c>
      <c r="E451" s="37" t="s">
        <v>611</v>
      </c>
      <c r="F451" s="37" t="s">
        <v>580</v>
      </c>
      <c r="G451" s="37" t="s">
        <v>579</v>
      </c>
      <c r="H451" s="58" t="s">
        <v>614</v>
      </c>
      <c r="I451" s="32" t="s">
        <v>615</v>
      </c>
      <c r="J451" s="33" t="s">
        <v>83</v>
      </c>
      <c r="K451" s="33">
        <v>3</v>
      </c>
      <c r="L451" s="33">
        <v>2</v>
      </c>
      <c r="M451" s="33">
        <v>3</v>
      </c>
      <c r="N451" s="33">
        <v>5</v>
      </c>
      <c r="O451" s="34" t="s">
        <v>80</v>
      </c>
      <c r="P451" s="65">
        <v>1</v>
      </c>
      <c r="Q451" s="34" t="s">
        <v>87</v>
      </c>
      <c r="R451" s="12">
        <f t="shared" si="35"/>
        <v>3</v>
      </c>
      <c r="S451" s="13">
        <f t="shared" si="36"/>
        <v>0.25</v>
      </c>
      <c r="T451" s="13">
        <v>0</v>
      </c>
      <c r="U451" s="13">
        <f t="shared" si="37"/>
        <v>0.5</v>
      </c>
      <c r="V451" s="13">
        <f t="shared" si="34"/>
        <v>0.5</v>
      </c>
    </row>
    <row r="452" spans="1:22" hidden="1">
      <c r="A452" s="17" t="s">
        <v>18</v>
      </c>
      <c r="B452" s="17" t="s">
        <v>887</v>
      </c>
      <c r="C452" s="17" t="s">
        <v>600</v>
      </c>
      <c r="D452" s="17" t="s">
        <v>594</v>
      </c>
      <c r="E452" s="37" t="s">
        <v>611</v>
      </c>
      <c r="F452" s="37" t="s">
        <v>580</v>
      </c>
      <c r="G452" s="37" t="s">
        <v>579</v>
      </c>
      <c r="H452" s="58" t="s">
        <v>616</v>
      </c>
      <c r="I452" s="32" t="s">
        <v>617</v>
      </c>
      <c r="J452" s="33" t="s">
        <v>294</v>
      </c>
      <c r="K452" s="33">
        <v>1</v>
      </c>
      <c r="L452" s="33">
        <v>0</v>
      </c>
      <c r="M452" s="33">
        <v>2</v>
      </c>
      <c r="N452" s="33">
        <v>1</v>
      </c>
      <c r="O452" s="34" t="s">
        <v>80</v>
      </c>
      <c r="P452" s="65">
        <v>4</v>
      </c>
      <c r="Q452" s="34" t="s">
        <v>87</v>
      </c>
      <c r="R452" s="12">
        <f t="shared" si="35"/>
        <v>4</v>
      </c>
      <c r="S452" s="13">
        <f t="shared" si="36"/>
        <v>0.33333333333333331</v>
      </c>
      <c r="T452" s="13">
        <v>0</v>
      </c>
      <c r="U452" s="13">
        <f t="shared" si="37"/>
        <v>0.66666666666666663</v>
      </c>
      <c r="V452" s="13">
        <f t="shared" si="34"/>
        <v>0.66666666666666663</v>
      </c>
    </row>
    <row r="453" spans="1:22" hidden="1">
      <c r="A453" s="17" t="s">
        <v>18</v>
      </c>
      <c r="B453" s="17" t="s">
        <v>887</v>
      </c>
      <c r="C453" s="17" t="s">
        <v>600</v>
      </c>
      <c r="D453" s="17" t="s">
        <v>594</v>
      </c>
      <c r="E453" s="37" t="s">
        <v>611</v>
      </c>
      <c r="F453" s="37" t="s">
        <v>580</v>
      </c>
      <c r="G453" s="37" t="s">
        <v>579</v>
      </c>
      <c r="H453" s="58" t="s">
        <v>618</v>
      </c>
      <c r="I453" s="32" t="s">
        <v>619</v>
      </c>
      <c r="J453" s="33" t="s">
        <v>294</v>
      </c>
      <c r="K453" s="33">
        <v>1</v>
      </c>
      <c r="L453" s="33">
        <v>0</v>
      </c>
      <c r="M453" s="33">
        <v>2</v>
      </c>
      <c r="N453" s="33">
        <v>1</v>
      </c>
      <c r="O453" s="34" t="s">
        <v>80</v>
      </c>
      <c r="P453" s="65">
        <v>4</v>
      </c>
      <c r="Q453" s="34" t="s">
        <v>87</v>
      </c>
      <c r="R453" s="12">
        <f t="shared" si="35"/>
        <v>4</v>
      </c>
      <c r="S453" s="13">
        <f t="shared" si="36"/>
        <v>0.33333333333333331</v>
      </c>
      <c r="T453" s="14">
        <v>0</v>
      </c>
      <c r="U453" s="13">
        <f t="shared" si="37"/>
        <v>0.66666666666666663</v>
      </c>
      <c r="V453" s="13">
        <f t="shared" si="34"/>
        <v>0.66666666666666663</v>
      </c>
    </row>
    <row r="454" spans="1:22" hidden="1">
      <c r="A454" s="17" t="s">
        <v>18</v>
      </c>
      <c r="B454" s="17" t="s">
        <v>887</v>
      </c>
      <c r="C454" s="17" t="s">
        <v>600</v>
      </c>
      <c r="D454" s="17" t="s">
        <v>594</v>
      </c>
      <c r="E454" s="37" t="s">
        <v>611</v>
      </c>
      <c r="F454" s="37" t="s">
        <v>580</v>
      </c>
      <c r="G454" s="37" t="s">
        <v>579</v>
      </c>
      <c r="H454" s="58" t="s">
        <v>620</v>
      </c>
      <c r="I454" s="32" t="s">
        <v>621</v>
      </c>
      <c r="J454" s="33" t="s">
        <v>622</v>
      </c>
      <c r="K454" s="33">
        <v>6</v>
      </c>
      <c r="L454" s="33">
        <v>0</v>
      </c>
      <c r="M454" s="33">
        <v>18</v>
      </c>
      <c r="N454" s="33">
        <v>0</v>
      </c>
      <c r="O454" s="34" t="s">
        <v>80</v>
      </c>
      <c r="P454" s="65">
        <v>4</v>
      </c>
      <c r="Q454" s="34" t="s">
        <v>87</v>
      </c>
      <c r="R454" s="12">
        <f t="shared" si="35"/>
        <v>24</v>
      </c>
      <c r="S454" s="13">
        <f t="shared" si="36"/>
        <v>2</v>
      </c>
      <c r="T454" s="14">
        <v>0</v>
      </c>
      <c r="U454" s="13">
        <f t="shared" si="37"/>
        <v>4</v>
      </c>
      <c r="V454" s="13">
        <f t="shared" si="34"/>
        <v>4</v>
      </c>
    </row>
    <row r="455" spans="1:22" hidden="1">
      <c r="A455" s="17" t="s">
        <v>18</v>
      </c>
      <c r="B455" s="17" t="s">
        <v>887</v>
      </c>
      <c r="C455" s="17" t="s">
        <v>600</v>
      </c>
      <c r="D455" s="17" t="s">
        <v>594</v>
      </c>
      <c r="E455" s="37" t="s">
        <v>611</v>
      </c>
      <c r="F455" s="37" t="s">
        <v>580</v>
      </c>
      <c r="G455" s="37" t="s">
        <v>579</v>
      </c>
      <c r="H455" s="58" t="s">
        <v>623</v>
      </c>
      <c r="I455" s="32" t="s">
        <v>624</v>
      </c>
      <c r="J455" s="33" t="s">
        <v>622</v>
      </c>
      <c r="K455" s="33">
        <v>6</v>
      </c>
      <c r="L455" s="33">
        <v>0</v>
      </c>
      <c r="M455" s="33">
        <v>18</v>
      </c>
      <c r="N455" s="33">
        <v>0</v>
      </c>
      <c r="O455" s="34" t="s">
        <v>80</v>
      </c>
      <c r="P455" s="65">
        <v>1</v>
      </c>
      <c r="Q455" s="34" t="s">
        <v>87</v>
      </c>
      <c r="R455" s="12">
        <f t="shared" si="35"/>
        <v>6</v>
      </c>
      <c r="S455" s="13">
        <f t="shared" si="36"/>
        <v>0.5</v>
      </c>
      <c r="T455" s="14">
        <v>0</v>
      </c>
      <c r="U455" s="13">
        <f t="shared" si="37"/>
        <v>1</v>
      </c>
      <c r="V455" s="13">
        <f t="shared" si="34"/>
        <v>1</v>
      </c>
    </row>
    <row r="456" spans="1:22" hidden="1">
      <c r="A456" s="17" t="s">
        <v>18</v>
      </c>
      <c r="B456" s="17" t="s">
        <v>887</v>
      </c>
      <c r="C456" s="17" t="s">
        <v>600</v>
      </c>
      <c r="D456" s="17" t="s">
        <v>594</v>
      </c>
      <c r="E456" s="37" t="s">
        <v>611</v>
      </c>
      <c r="F456" s="37" t="s">
        <v>580</v>
      </c>
      <c r="G456" s="37" t="s">
        <v>579</v>
      </c>
      <c r="H456" s="58" t="s">
        <v>623</v>
      </c>
      <c r="I456" s="32" t="s">
        <v>624</v>
      </c>
      <c r="J456" s="33" t="s">
        <v>622</v>
      </c>
      <c r="K456" s="33">
        <v>6</v>
      </c>
      <c r="L456" s="33">
        <v>0</v>
      </c>
      <c r="M456" s="33">
        <v>18</v>
      </c>
      <c r="N456" s="33">
        <v>0</v>
      </c>
      <c r="O456" s="34" t="s">
        <v>43</v>
      </c>
      <c r="P456" s="65">
        <v>2</v>
      </c>
      <c r="Q456" s="34" t="s">
        <v>87</v>
      </c>
      <c r="R456" s="12">
        <f t="shared" si="35"/>
        <v>12</v>
      </c>
      <c r="S456" s="13">
        <f t="shared" si="36"/>
        <v>1</v>
      </c>
      <c r="T456" s="14">
        <v>0</v>
      </c>
      <c r="U456" s="13">
        <f t="shared" si="37"/>
        <v>2</v>
      </c>
      <c r="V456" s="13">
        <f t="shared" si="34"/>
        <v>2</v>
      </c>
    </row>
    <row r="457" spans="1:22" hidden="1">
      <c r="A457" s="17" t="s">
        <v>18</v>
      </c>
      <c r="B457" s="17" t="s">
        <v>880</v>
      </c>
      <c r="C457" s="17" t="s">
        <v>599</v>
      </c>
      <c r="E457" s="37" t="s">
        <v>611</v>
      </c>
      <c r="F457" s="37" t="s">
        <v>580</v>
      </c>
      <c r="G457" s="37" t="s">
        <v>579</v>
      </c>
      <c r="H457" s="58" t="s">
        <v>625</v>
      </c>
      <c r="I457" s="32" t="s">
        <v>626</v>
      </c>
      <c r="J457" s="33" t="s">
        <v>83</v>
      </c>
      <c r="K457" s="33">
        <v>3</v>
      </c>
      <c r="L457" s="33">
        <v>2</v>
      </c>
      <c r="M457" s="33">
        <v>3</v>
      </c>
      <c r="N457" s="33">
        <v>5</v>
      </c>
      <c r="O457" s="34" t="s">
        <v>80</v>
      </c>
      <c r="P457" s="65">
        <v>4</v>
      </c>
      <c r="Q457" s="34" t="s">
        <v>87</v>
      </c>
      <c r="R457" s="12">
        <f t="shared" si="35"/>
        <v>12</v>
      </c>
      <c r="S457" s="13">
        <f t="shared" si="36"/>
        <v>1</v>
      </c>
      <c r="T457" s="14">
        <v>0</v>
      </c>
      <c r="U457" s="13">
        <f t="shared" si="37"/>
        <v>2</v>
      </c>
      <c r="V457" s="13">
        <f t="shared" si="34"/>
        <v>2</v>
      </c>
    </row>
    <row r="458" spans="1:22" hidden="1">
      <c r="A458" s="17" t="s">
        <v>18</v>
      </c>
      <c r="B458" s="17" t="s">
        <v>880</v>
      </c>
      <c r="C458" s="17" t="s">
        <v>599</v>
      </c>
      <c r="E458" s="37" t="s">
        <v>611</v>
      </c>
      <c r="F458" s="37" t="s">
        <v>580</v>
      </c>
      <c r="G458" s="37" t="s">
        <v>579</v>
      </c>
      <c r="H458" s="58" t="s">
        <v>627</v>
      </c>
      <c r="I458" s="32" t="s">
        <v>628</v>
      </c>
      <c r="J458" s="33" t="s">
        <v>83</v>
      </c>
      <c r="K458" s="33">
        <v>3</v>
      </c>
      <c r="L458" s="33">
        <v>2</v>
      </c>
      <c r="M458" s="33">
        <v>3</v>
      </c>
      <c r="N458" s="33">
        <v>5</v>
      </c>
      <c r="O458" s="34" t="s">
        <v>80</v>
      </c>
      <c r="P458" s="65">
        <v>4</v>
      </c>
      <c r="Q458" s="34" t="s">
        <v>87</v>
      </c>
      <c r="R458" s="12">
        <f t="shared" si="35"/>
        <v>12</v>
      </c>
      <c r="S458" s="13">
        <f t="shared" si="36"/>
        <v>1</v>
      </c>
      <c r="T458" s="14">
        <v>0</v>
      </c>
      <c r="U458" s="13">
        <f t="shared" si="37"/>
        <v>2</v>
      </c>
      <c r="V458" s="13">
        <f t="shared" si="34"/>
        <v>2</v>
      </c>
    </row>
    <row r="459" spans="1:22" hidden="1">
      <c r="A459" s="17" t="s">
        <v>18</v>
      </c>
      <c r="B459" s="17" t="s">
        <v>880</v>
      </c>
      <c r="C459" s="17" t="s">
        <v>599</v>
      </c>
      <c r="E459" s="37" t="s">
        <v>611</v>
      </c>
      <c r="F459" s="37" t="s">
        <v>580</v>
      </c>
      <c r="G459" s="37" t="s">
        <v>579</v>
      </c>
      <c r="H459" s="58" t="s">
        <v>629</v>
      </c>
      <c r="I459" s="32" t="s">
        <v>630</v>
      </c>
      <c r="J459" s="33" t="s">
        <v>83</v>
      </c>
      <c r="K459" s="33">
        <v>3</v>
      </c>
      <c r="L459" s="33">
        <v>2</v>
      </c>
      <c r="M459" s="33">
        <v>3</v>
      </c>
      <c r="N459" s="33">
        <v>5</v>
      </c>
      <c r="O459" s="34" t="s">
        <v>80</v>
      </c>
      <c r="P459" s="65">
        <v>4</v>
      </c>
      <c r="Q459" s="34" t="s">
        <v>87</v>
      </c>
      <c r="R459" s="12">
        <f t="shared" si="35"/>
        <v>12</v>
      </c>
      <c r="S459" s="13">
        <f t="shared" si="36"/>
        <v>1</v>
      </c>
      <c r="T459" s="14">
        <v>0</v>
      </c>
      <c r="U459" s="13">
        <f t="shared" si="37"/>
        <v>2</v>
      </c>
      <c r="V459" s="13">
        <f t="shared" si="34"/>
        <v>2</v>
      </c>
    </row>
    <row r="460" spans="1:22" hidden="1">
      <c r="A460" s="17" t="s">
        <v>18</v>
      </c>
      <c r="B460" s="17" t="s">
        <v>880</v>
      </c>
      <c r="C460" s="17" t="s">
        <v>599</v>
      </c>
      <c r="E460" s="37" t="s">
        <v>611</v>
      </c>
      <c r="F460" s="37" t="s">
        <v>580</v>
      </c>
      <c r="G460" s="37" t="s">
        <v>579</v>
      </c>
      <c r="H460" s="58" t="s">
        <v>632</v>
      </c>
      <c r="I460" s="32" t="s">
        <v>633</v>
      </c>
      <c r="J460" s="33" t="s">
        <v>83</v>
      </c>
      <c r="K460" s="33">
        <v>3</v>
      </c>
      <c r="L460" s="33">
        <v>2</v>
      </c>
      <c r="M460" s="33">
        <v>3</v>
      </c>
      <c r="N460" s="33">
        <v>5</v>
      </c>
      <c r="O460" s="34" t="s">
        <v>80</v>
      </c>
      <c r="P460" s="65">
        <v>2</v>
      </c>
      <c r="Q460" s="34" t="s">
        <v>87</v>
      </c>
      <c r="R460" s="12">
        <f t="shared" si="35"/>
        <v>6</v>
      </c>
      <c r="S460" s="13">
        <f t="shared" si="36"/>
        <v>0.5</v>
      </c>
      <c r="T460" s="14">
        <v>0</v>
      </c>
      <c r="U460" s="13">
        <f t="shared" si="37"/>
        <v>1</v>
      </c>
      <c r="V460" s="13">
        <f t="shared" si="34"/>
        <v>1</v>
      </c>
    </row>
    <row r="461" spans="1:22" hidden="1">
      <c r="A461" s="17" t="s">
        <v>18</v>
      </c>
      <c r="B461" s="17" t="s">
        <v>880</v>
      </c>
      <c r="C461" s="17" t="s">
        <v>599</v>
      </c>
      <c r="E461" s="37" t="s">
        <v>611</v>
      </c>
      <c r="F461" s="37" t="s">
        <v>580</v>
      </c>
      <c r="G461" s="37" t="s">
        <v>579</v>
      </c>
      <c r="H461" s="58" t="s">
        <v>634</v>
      </c>
      <c r="I461" s="32" t="s">
        <v>635</v>
      </c>
      <c r="J461" s="33" t="s">
        <v>83</v>
      </c>
      <c r="K461" s="33">
        <v>3</v>
      </c>
      <c r="L461" s="33">
        <v>2</v>
      </c>
      <c r="M461" s="33">
        <v>3</v>
      </c>
      <c r="N461" s="33">
        <v>5</v>
      </c>
      <c r="O461" s="34" t="s">
        <v>80</v>
      </c>
      <c r="P461" s="65">
        <v>5</v>
      </c>
      <c r="Q461" s="34" t="s">
        <v>87</v>
      </c>
      <c r="R461" s="12">
        <f t="shared" si="35"/>
        <v>15</v>
      </c>
      <c r="S461" s="13">
        <f t="shared" si="36"/>
        <v>1.25</v>
      </c>
      <c r="T461" s="14">
        <v>0</v>
      </c>
      <c r="U461" s="13">
        <f t="shared" si="37"/>
        <v>2.5</v>
      </c>
      <c r="V461" s="13">
        <f t="shared" si="34"/>
        <v>2.5</v>
      </c>
    </row>
    <row r="462" spans="1:22" hidden="1">
      <c r="A462" s="17" t="s">
        <v>18</v>
      </c>
      <c r="B462" s="17" t="s">
        <v>880</v>
      </c>
      <c r="C462" s="17" t="s">
        <v>599</v>
      </c>
      <c r="E462" s="37" t="s">
        <v>611</v>
      </c>
      <c r="F462" s="37" t="s">
        <v>580</v>
      </c>
      <c r="G462" s="37" t="s">
        <v>579</v>
      </c>
      <c r="H462" s="58" t="s">
        <v>636</v>
      </c>
      <c r="I462" s="32" t="s">
        <v>617</v>
      </c>
      <c r="J462" s="33" t="s">
        <v>294</v>
      </c>
      <c r="K462" s="33">
        <v>1</v>
      </c>
      <c r="L462" s="33">
        <v>0</v>
      </c>
      <c r="M462" s="33">
        <v>2</v>
      </c>
      <c r="N462" s="33">
        <v>1</v>
      </c>
      <c r="O462" s="34" t="s">
        <v>80</v>
      </c>
      <c r="P462" s="65">
        <v>4</v>
      </c>
      <c r="Q462" s="34" t="s">
        <v>87</v>
      </c>
      <c r="R462" s="12">
        <f t="shared" si="35"/>
        <v>4</v>
      </c>
      <c r="S462" s="13">
        <f t="shared" si="36"/>
        <v>0.33333333333333331</v>
      </c>
      <c r="T462" s="14">
        <v>0</v>
      </c>
      <c r="U462" s="13">
        <f t="shared" si="37"/>
        <v>0.66666666666666663</v>
      </c>
      <c r="V462" s="13">
        <f t="shared" si="34"/>
        <v>0.66666666666666663</v>
      </c>
    </row>
    <row r="463" spans="1:22" hidden="1">
      <c r="A463" s="17" t="s">
        <v>18</v>
      </c>
      <c r="B463" s="17" t="s">
        <v>880</v>
      </c>
      <c r="C463" s="17" t="s">
        <v>599</v>
      </c>
      <c r="E463" s="37" t="s">
        <v>611</v>
      </c>
      <c r="F463" s="37" t="s">
        <v>580</v>
      </c>
      <c r="G463" s="37" t="s">
        <v>579</v>
      </c>
      <c r="H463" s="58" t="s">
        <v>637</v>
      </c>
      <c r="I463" s="32" t="s">
        <v>619</v>
      </c>
      <c r="J463" s="33" t="s">
        <v>294</v>
      </c>
      <c r="K463" s="33">
        <v>1</v>
      </c>
      <c r="L463" s="33">
        <v>0</v>
      </c>
      <c r="M463" s="33">
        <v>2</v>
      </c>
      <c r="N463" s="33">
        <v>1</v>
      </c>
      <c r="O463" s="34" t="s">
        <v>80</v>
      </c>
      <c r="P463" s="65">
        <v>1</v>
      </c>
      <c r="Q463" s="34" t="s">
        <v>87</v>
      </c>
      <c r="R463" s="12">
        <f t="shared" si="35"/>
        <v>1</v>
      </c>
      <c r="S463" s="13">
        <f t="shared" si="36"/>
        <v>8.3333333333333329E-2</v>
      </c>
      <c r="T463" s="14">
        <v>0</v>
      </c>
      <c r="U463" s="13">
        <f t="shared" si="37"/>
        <v>0.16666666666666666</v>
      </c>
      <c r="V463" s="13">
        <f t="shared" si="34"/>
        <v>0.16666666666666666</v>
      </c>
    </row>
    <row r="464" spans="1:22" hidden="1">
      <c r="A464" s="17" t="s">
        <v>18</v>
      </c>
      <c r="B464" s="17" t="s">
        <v>880</v>
      </c>
      <c r="C464" s="17" t="s">
        <v>599</v>
      </c>
      <c r="E464" s="37" t="s">
        <v>611</v>
      </c>
      <c r="F464" s="37" t="s">
        <v>580</v>
      </c>
      <c r="G464" s="37" t="s">
        <v>579</v>
      </c>
      <c r="H464" s="58" t="s">
        <v>638</v>
      </c>
      <c r="I464" s="32" t="s">
        <v>639</v>
      </c>
      <c r="J464" s="33" t="s">
        <v>294</v>
      </c>
      <c r="K464" s="33">
        <v>1</v>
      </c>
      <c r="L464" s="33">
        <v>0</v>
      </c>
      <c r="M464" s="33">
        <v>2</v>
      </c>
      <c r="N464" s="33">
        <v>1</v>
      </c>
      <c r="O464" s="34" t="s">
        <v>80</v>
      </c>
      <c r="P464" s="65">
        <v>4</v>
      </c>
      <c r="Q464" s="34" t="s">
        <v>87</v>
      </c>
      <c r="R464" s="12">
        <f t="shared" si="35"/>
        <v>4</v>
      </c>
      <c r="S464" s="13">
        <f t="shared" si="36"/>
        <v>0.33333333333333331</v>
      </c>
      <c r="T464" s="14">
        <v>0</v>
      </c>
      <c r="U464" s="13">
        <f t="shared" si="37"/>
        <v>0.66666666666666663</v>
      </c>
      <c r="V464" s="13">
        <f t="shared" si="34"/>
        <v>0.66666666666666663</v>
      </c>
    </row>
    <row r="465" spans="1:22" hidden="1">
      <c r="A465" s="17" t="s">
        <v>18</v>
      </c>
      <c r="B465" s="17" t="s">
        <v>880</v>
      </c>
      <c r="C465" s="17" t="s">
        <v>599</v>
      </c>
      <c r="E465" s="37" t="s">
        <v>611</v>
      </c>
      <c r="F465" s="37" t="s">
        <v>580</v>
      </c>
      <c r="G465" s="37" t="s">
        <v>579</v>
      </c>
      <c r="H465" s="58" t="s">
        <v>640</v>
      </c>
      <c r="I465" s="32" t="s">
        <v>641</v>
      </c>
      <c r="J465" s="33" t="s">
        <v>294</v>
      </c>
      <c r="K465" s="33">
        <v>1</v>
      </c>
      <c r="L465" s="33">
        <v>0</v>
      </c>
      <c r="M465" s="33">
        <v>2</v>
      </c>
      <c r="N465" s="33">
        <v>1</v>
      </c>
      <c r="O465" s="34" t="s">
        <v>80</v>
      </c>
      <c r="P465" s="65">
        <v>3</v>
      </c>
      <c r="Q465" s="34" t="s">
        <v>87</v>
      </c>
      <c r="R465" s="12">
        <f t="shared" si="35"/>
        <v>3</v>
      </c>
      <c r="S465" s="13">
        <f t="shared" si="36"/>
        <v>0.25</v>
      </c>
      <c r="T465" s="14">
        <v>0</v>
      </c>
      <c r="U465" s="13">
        <f t="shared" si="37"/>
        <v>0.5</v>
      </c>
      <c r="V465" s="13">
        <f t="shared" si="34"/>
        <v>0.5</v>
      </c>
    </row>
    <row r="466" spans="1:22" hidden="1">
      <c r="A466" s="17" t="s">
        <v>18</v>
      </c>
      <c r="B466" s="17" t="s">
        <v>880</v>
      </c>
      <c r="C466" s="17" t="s">
        <v>599</v>
      </c>
      <c r="E466" s="37" t="s">
        <v>611</v>
      </c>
      <c r="F466" s="37" t="s">
        <v>580</v>
      </c>
      <c r="G466" s="37" t="s">
        <v>579</v>
      </c>
      <c r="H466" s="58" t="s">
        <v>642</v>
      </c>
      <c r="I466" s="32" t="s">
        <v>621</v>
      </c>
      <c r="J466" s="33" t="s">
        <v>622</v>
      </c>
      <c r="K466" s="33">
        <v>6</v>
      </c>
      <c r="L466" s="33">
        <v>0</v>
      </c>
      <c r="M466" s="33">
        <v>18</v>
      </c>
      <c r="N466" s="33">
        <v>0</v>
      </c>
      <c r="O466" s="34" t="s">
        <v>80</v>
      </c>
      <c r="P466" s="65">
        <v>5</v>
      </c>
      <c r="Q466" s="34" t="s">
        <v>87</v>
      </c>
      <c r="R466" s="12">
        <f t="shared" si="35"/>
        <v>30</v>
      </c>
      <c r="S466" s="13">
        <f t="shared" si="36"/>
        <v>2.5</v>
      </c>
      <c r="T466" s="14">
        <v>0</v>
      </c>
      <c r="U466" s="13">
        <f t="shared" si="37"/>
        <v>5</v>
      </c>
      <c r="V466" s="13">
        <f t="shared" si="34"/>
        <v>5</v>
      </c>
    </row>
    <row r="467" spans="1:22" hidden="1">
      <c r="A467" s="17" t="s">
        <v>18</v>
      </c>
      <c r="B467" s="17" t="s">
        <v>880</v>
      </c>
      <c r="C467" s="17" t="s">
        <v>599</v>
      </c>
      <c r="E467" s="37" t="s">
        <v>611</v>
      </c>
      <c r="F467" s="37" t="s">
        <v>580</v>
      </c>
      <c r="G467" s="37" t="s">
        <v>579</v>
      </c>
      <c r="H467" s="58" t="s">
        <v>643</v>
      </c>
      <c r="I467" s="32" t="s">
        <v>624</v>
      </c>
      <c r="J467" s="33" t="s">
        <v>622</v>
      </c>
      <c r="K467" s="33">
        <v>6</v>
      </c>
      <c r="L467" s="33">
        <v>0</v>
      </c>
      <c r="M467" s="33">
        <v>18</v>
      </c>
      <c r="N467" s="33">
        <v>0</v>
      </c>
      <c r="O467" s="34" t="s">
        <v>80</v>
      </c>
      <c r="P467" s="65">
        <v>5</v>
      </c>
      <c r="Q467" s="34" t="s">
        <v>87</v>
      </c>
      <c r="R467" s="12">
        <f t="shared" si="35"/>
        <v>30</v>
      </c>
      <c r="S467" s="13">
        <f t="shared" si="36"/>
        <v>2.5</v>
      </c>
      <c r="T467" s="14">
        <v>0</v>
      </c>
      <c r="U467" s="13">
        <f t="shared" si="37"/>
        <v>5</v>
      </c>
      <c r="V467" s="13">
        <f t="shared" si="34"/>
        <v>5</v>
      </c>
    </row>
    <row r="468" spans="1:22" hidden="1">
      <c r="A468" s="17" t="s">
        <v>18</v>
      </c>
      <c r="B468" s="17" t="s">
        <v>881</v>
      </c>
      <c r="C468" s="17" t="s">
        <v>600</v>
      </c>
      <c r="D468" s="17" t="s">
        <v>593</v>
      </c>
      <c r="E468" s="37" t="s">
        <v>611</v>
      </c>
      <c r="F468" s="37" t="s">
        <v>580</v>
      </c>
      <c r="G468" s="37" t="s">
        <v>579</v>
      </c>
      <c r="H468" s="58" t="s">
        <v>644</v>
      </c>
      <c r="I468" s="32" t="s">
        <v>645</v>
      </c>
      <c r="J468" s="33" t="s">
        <v>164</v>
      </c>
      <c r="K468" s="33">
        <v>3</v>
      </c>
      <c r="L468" s="33">
        <v>2</v>
      </c>
      <c r="M468" s="33">
        <v>2</v>
      </c>
      <c r="N468" s="33">
        <v>5</v>
      </c>
      <c r="O468" s="34" t="s">
        <v>80</v>
      </c>
      <c r="P468" s="65">
        <v>4</v>
      </c>
      <c r="Q468" s="34" t="s">
        <v>87</v>
      </c>
      <c r="R468" s="12">
        <f t="shared" si="35"/>
        <v>12</v>
      </c>
      <c r="S468" s="13">
        <f t="shared" si="36"/>
        <v>1</v>
      </c>
      <c r="T468" s="14">
        <v>0</v>
      </c>
      <c r="U468" s="13">
        <f t="shared" si="37"/>
        <v>2</v>
      </c>
      <c r="V468" s="13">
        <f t="shared" si="34"/>
        <v>2</v>
      </c>
    </row>
    <row r="469" spans="1:22" hidden="1">
      <c r="A469" s="17" t="s">
        <v>18</v>
      </c>
      <c r="B469" s="17" t="s">
        <v>881</v>
      </c>
      <c r="C469" s="17" t="s">
        <v>600</v>
      </c>
      <c r="D469" s="17" t="s">
        <v>593</v>
      </c>
      <c r="E469" s="37" t="s">
        <v>611</v>
      </c>
      <c r="F469" s="37" t="s">
        <v>580</v>
      </c>
      <c r="G469" s="37" t="s">
        <v>579</v>
      </c>
      <c r="H469" s="58" t="s">
        <v>646</v>
      </c>
      <c r="I469" s="32" t="s">
        <v>647</v>
      </c>
      <c r="J469" s="33" t="s">
        <v>83</v>
      </c>
      <c r="K469" s="33">
        <v>3</v>
      </c>
      <c r="L469" s="33">
        <v>2</v>
      </c>
      <c r="M469" s="33">
        <v>3</v>
      </c>
      <c r="N469" s="33">
        <v>5</v>
      </c>
      <c r="O469" s="34" t="s">
        <v>80</v>
      </c>
      <c r="P469" s="65">
        <v>4</v>
      </c>
      <c r="Q469" s="34" t="s">
        <v>87</v>
      </c>
      <c r="R469" s="12">
        <f t="shared" si="35"/>
        <v>12</v>
      </c>
      <c r="S469" s="13">
        <f t="shared" si="36"/>
        <v>1</v>
      </c>
      <c r="T469" s="14">
        <v>0</v>
      </c>
      <c r="U469" s="13">
        <f t="shared" si="37"/>
        <v>2</v>
      </c>
      <c r="V469" s="13">
        <f t="shared" si="34"/>
        <v>2</v>
      </c>
    </row>
    <row r="470" spans="1:22" hidden="1">
      <c r="A470" s="17" t="s">
        <v>18</v>
      </c>
      <c r="B470" s="17" t="s">
        <v>881</v>
      </c>
      <c r="C470" s="17" t="s">
        <v>600</v>
      </c>
      <c r="D470" s="17" t="s">
        <v>593</v>
      </c>
      <c r="E470" s="37" t="s">
        <v>611</v>
      </c>
      <c r="F470" s="37" t="s">
        <v>580</v>
      </c>
      <c r="G470" s="37" t="s">
        <v>579</v>
      </c>
      <c r="H470" s="58" t="s">
        <v>648</v>
      </c>
      <c r="I470" s="32" t="s">
        <v>649</v>
      </c>
      <c r="J470" s="33" t="s">
        <v>83</v>
      </c>
      <c r="K470" s="33">
        <v>3</v>
      </c>
      <c r="L470" s="33">
        <v>2</v>
      </c>
      <c r="M470" s="33">
        <v>3</v>
      </c>
      <c r="N470" s="33">
        <v>5</v>
      </c>
      <c r="O470" s="34" t="s">
        <v>80</v>
      </c>
      <c r="P470" s="65">
        <v>1</v>
      </c>
      <c r="Q470" s="34" t="s">
        <v>87</v>
      </c>
      <c r="R470" s="12">
        <f t="shared" si="35"/>
        <v>3</v>
      </c>
      <c r="S470" s="13">
        <f t="shared" si="36"/>
        <v>0.25</v>
      </c>
      <c r="T470" s="14">
        <v>0</v>
      </c>
      <c r="U470" s="13">
        <f t="shared" si="37"/>
        <v>0.5</v>
      </c>
      <c r="V470" s="13">
        <f t="shared" si="34"/>
        <v>0.5</v>
      </c>
    </row>
    <row r="471" spans="1:22" hidden="1">
      <c r="A471" s="17" t="s">
        <v>18</v>
      </c>
      <c r="B471" s="17" t="s">
        <v>881</v>
      </c>
      <c r="C471" s="17" t="s">
        <v>600</v>
      </c>
      <c r="D471" s="17" t="s">
        <v>593</v>
      </c>
      <c r="E471" s="37" t="s">
        <v>611</v>
      </c>
      <c r="F471" s="37" t="s">
        <v>580</v>
      </c>
      <c r="G471" s="37" t="s">
        <v>579</v>
      </c>
      <c r="H471" s="58" t="s">
        <v>650</v>
      </c>
      <c r="I471" s="32" t="s">
        <v>651</v>
      </c>
      <c r="J471" s="33" t="s">
        <v>83</v>
      </c>
      <c r="K471" s="33">
        <v>3</v>
      </c>
      <c r="L471" s="33">
        <v>2</v>
      </c>
      <c r="M471" s="33">
        <v>3</v>
      </c>
      <c r="N471" s="33">
        <v>5</v>
      </c>
      <c r="O471" s="34" t="s">
        <v>80</v>
      </c>
      <c r="P471" s="65">
        <v>1</v>
      </c>
      <c r="Q471" s="34" t="s">
        <v>87</v>
      </c>
      <c r="R471" s="12">
        <f t="shared" si="35"/>
        <v>3</v>
      </c>
      <c r="S471" s="13">
        <f t="shared" si="36"/>
        <v>0.25</v>
      </c>
      <c r="T471" s="14">
        <v>0</v>
      </c>
      <c r="U471" s="13">
        <f t="shared" si="37"/>
        <v>0.5</v>
      </c>
      <c r="V471" s="13">
        <f t="shared" si="34"/>
        <v>0.5</v>
      </c>
    </row>
    <row r="472" spans="1:22" hidden="1">
      <c r="A472" s="17" t="s">
        <v>18</v>
      </c>
      <c r="B472" s="17" t="s">
        <v>881</v>
      </c>
      <c r="C472" s="17" t="s">
        <v>600</v>
      </c>
      <c r="D472" s="17" t="s">
        <v>593</v>
      </c>
      <c r="E472" s="37" t="s">
        <v>611</v>
      </c>
      <c r="F472" s="37" t="s">
        <v>580</v>
      </c>
      <c r="G472" s="37" t="s">
        <v>579</v>
      </c>
      <c r="H472" s="58" t="s">
        <v>652</v>
      </c>
      <c r="I472" s="32" t="s">
        <v>617</v>
      </c>
      <c r="J472" s="33" t="s">
        <v>294</v>
      </c>
      <c r="K472" s="33">
        <v>1</v>
      </c>
      <c r="L472" s="33">
        <v>0</v>
      </c>
      <c r="M472" s="33">
        <v>2</v>
      </c>
      <c r="N472" s="33">
        <v>1</v>
      </c>
      <c r="O472" s="34" t="s">
        <v>80</v>
      </c>
      <c r="P472" s="65">
        <v>4</v>
      </c>
      <c r="Q472" s="34" t="s">
        <v>87</v>
      </c>
      <c r="R472" s="12">
        <f t="shared" si="35"/>
        <v>4</v>
      </c>
      <c r="S472" s="13">
        <f t="shared" si="36"/>
        <v>0.33333333333333331</v>
      </c>
      <c r="T472" s="14">
        <v>0</v>
      </c>
      <c r="U472" s="13">
        <f t="shared" si="37"/>
        <v>0.66666666666666663</v>
      </c>
      <c r="V472" s="13">
        <f t="shared" si="34"/>
        <v>0.66666666666666663</v>
      </c>
    </row>
    <row r="473" spans="1:22" hidden="1">
      <c r="A473" s="17" t="s">
        <v>18</v>
      </c>
      <c r="B473" s="17" t="s">
        <v>881</v>
      </c>
      <c r="C473" s="17" t="s">
        <v>600</v>
      </c>
      <c r="D473" s="17" t="s">
        <v>593</v>
      </c>
      <c r="E473" s="37" t="s">
        <v>611</v>
      </c>
      <c r="F473" s="37" t="s">
        <v>580</v>
      </c>
      <c r="G473" s="37" t="s">
        <v>579</v>
      </c>
      <c r="H473" s="58" t="s">
        <v>653</v>
      </c>
      <c r="I473" s="32" t="s">
        <v>619</v>
      </c>
      <c r="J473" s="33" t="s">
        <v>294</v>
      </c>
      <c r="K473" s="33">
        <v>1</v>
      </c>
      <c r="L473" s="33">
        <v>0</v>
      </c>
      <c r="M473" s="33">
        <v>2</v>
      </c>
      <c r="N473" s="33">
        <v>1</v>
      </c>
      <c r="O473" s="34" t="s">
        <v>80</v>
      </c>
      <c r="P473" s="65">
        <v>1</v>
      </c>
      <c r="Q473" s="34" t="s">
        <v>87</v>
      </c>
      <c r="R473" s="12">
        <f t="shared" si="35"/>
        <v>1</v>
      </c>
      <c r="S473" s="13">
        <f t="shared" si="36"/>
        <v>8.3333333333333329E-2</v>
      </c>
      <c r="T473" s="14">
        <v>0</v>
      </c>
      <c r="U473" s="13">
        <f t="shared" si="37"/>
        <v>0.16666666666666666</v>
      </c>
      <c r="V473" s="13">
        <f t="shared" si="34"/>
        <v>0.16666666666666666</v>
      </c>
    </row>
    <row r="474" spans="1:22" hidden="1">
      <c r="A474" s="17" t="s">
        <v>18</v>
      </c>
      <c r="B474" s="17" t="s">
        <v>881</v>
      </c>
      <c r="C474" s="17" t="s">
        <v>600</v>
      </c>
      <c r="D474" s="17" t="s">
        <v>593</v>
      </c>
      <c r="E474" s="37" t="s">
        <v>611</v>
      </c>
      <c r="F474" s="37" t="s">
        <v>580</v>
      </c>
      <c r="G474" s="37" t="s">
        <v>579</v>
      </c>
      <c r="H474" s="58" t="s">
        <v>654</v>
      </c>
      <c r="I474" s="32" t="s">
        <v>621</v>
      </c>
      <c r="J474" s="33" t="s">
        <v>622</v>
      </c>
      <c r="K474" s="33">
        <v>6</v>
      </c>
      <c r="L474" s="33">
        <v>0</v>
      </c>
      <c r="M474" s="33">
        <v>18</v>
      </c>
      <c r="N474" s="33">
        <v>0</v>
      </c>
      <c r="O474" s="34" t="s">
        <v>80</v>
      </c>
      <c r="P474" s="65">
        <v>4</v>
      </c>
      <c r="Q474" s="34" t="s">
        <v>87</v>
      </c>
      <c r="R474" s="12">
        <f t="shared" si="35"/>
        <v>24</v>
      </c>
      <c r="S474" s="13">
        <f t="shared" si="36"/>
        <v>2</v>
      </c>
      <c r="T474" s="14">
        <v>0</v>
      </c>
      <c r="U474" s="13">
        <f t="shared" si="37"/>
        <v>4</v>
      </c>
      <c r="V474" s="13">
        <f t="shared" si="34"/>
        <v>4</v>
      </c>
    </row>
    <row r="475" spans="1:22" hidden="1">
      <c r="A475" s="17" t="s">
        <v>18</v>
      </c>
      <c r="B475" s="17" t="s">
        <v>882</v>
      </c>
      <c r="C475" s="17" t="s">
        <v>883</v>
      </c>
      <c r="D475" s="17" t="s">
        <v>884</v>
      </c>
      <c r="E475" s="37" t="s">
        <v>611</v>
      </c>
      <c r="F475" s="37" t="s">
        <v>580</v>
      </c>
      <c r="G475" s="37" t="s">
        <v>579</v>
      </c>
      <c r="H475" s="58" t="s">
        <v>655</v>
      </c>
      <c r="I475" s="32" t="s">
        <v>656</v>
      </c>
      <c r="J475" s="33" t="s">
        <v>164</v>
      </c>
      <c r="K475" s="33">
        <v>3</v>
      </c>
      <c r="L475" s="33">
        <v>2</v>
      </c>
      <c r="M475" s="33">
        <v>2</v>
      </c>
      <c r="N475" s="33">
        <v>5</v>
      </c>
      <c r="O475" s="34" t="s">
        <v>80</v>
      </c>
      <c r="P475" s="65">
        <v>1</v>
      </c>
      <c r="Q475" s="34" t="s">
        <v>87</v>
      </c>
      <c r="R475" s="12">
        <f t="shared" si="35"/>
        <v>3</v>
      </c>
      <c r="S475" s="13">
        <f t="shared" si="36"/>
        <v>0.25</v>
      </c>
      <c r="T475" s="14">
        <v>0</v>
      </c>
      <c r="U475" s="13">
        <f t="shared" si="37"/>
        <v>0.5</v>
      </c>
      <c r="V475" s="13">
        <f t="shared" si="34"/>
        <v>0.5</v>
      </c>
    </row>
    <row r="476" spans="1:22" hidden="1">
      <c r="A476" s="17" t="s">
        <v>18</v>
      </c>
      <c r="B476" s="17" t="s">
        <v>882</v>
      </c>
      <c r="C476" s="17" t="s">
        <v>883</v>
      </c>
      <c r="D476" s="17" t="s">
        <v>884</v>
      </c>
      <c r="E476" s="37" t="s">
        <v>611</v>
      </c>
      <c r="F476" s="37" t="s">
        <v>580</v>
      </c>
      <c r="G476" s="37" t="s">
        <v>579</v>
      </c>
      <c r="H476" s="58" t="s">
        <v>657</v>
      </c>
      <c r="I476" s="32" t="s">
        <v>617</v>
      </c>
      <c r="J476" s="33" t="s">
        <v>294</v>
      </c>
      <c r="K476" s="33">
        <v>1</v>
      </c>
      <c r="L476" s="33">
        <v>0</v>
      </c>
      <c r="M476" s="33">
        <v>2</v>
      </c>
      <c r="N476" s="33">
        <v>1</v>
      </c>
      <c r="O476" s="34" t="s">
        <v>80</v>
      </c>
      <c r="P476" s="65">
        <v>1</v>
      </c>
      <c r="Q476" s="34" t="s">
        <v>87</v>
      </c>
      <c r="R476" s="12">
        <f t="shared" si="35"/>
        <v>1</v>
      </c>
      <c r="S476" s="13">
        <f t="shared" si="36"/>
        <v>8.3333333333333329E-2</v>
      </c>
      <c r="T476" s="14">
        <v>0</v>
      </c>
      <c r="U476" s="13">
        <f t="shared" si="37"/>
        <v>0.16666666666666666</v>
      </c>
      <c r="V476" s="13">
        <f t="shared" si="34"/>
        <v>0.16666666666666666</v>
      </c>
    </row>
    <row r="477" spans="1:22" hidden="1">
      <c r="A477" s="17" t="s">
        <v>18</v>
      </c>
      <c r="B477" s="17" t="s">
        <v>882</v>
      </c>
      <c r="C477" s="17" t="s">
        <v>883</v>
      </c>
      <c r="D477" s="17" t="s">
        <v>884</v>
      </c>
      <c r="E477" s="37" t="s">
        <v>611</v>
      </c>
      <c r="F477" s="37" t="s">
        <v>580</v>
      </c>
      <c r="G477" s="37" t="s">
        <v>579</v>
      </c>
      <c r="H477" s="58" t="s">
        <v>659</v>
      </c>
      <c r="I477" s="32" t="s">
        <v>621</v>
      </c>
      <c r="J477" s="33" t="s">
        <v>622</v>
      </c>
      <c r="K477" s="33">
        <v>6</v>
      </c>
      <c r="L477" s="33">
        <v>0</v>
      </c>
      <c r="M477" s="33">
        <v>18</v>
      </c>
      <c r="N477" s="33">
        <v>0</v>
      </c>
      <c r="O477" s="34" t="s">
        <v>80</v>
      </c>
      <c r="P477" s="65">
        <v>1</v>
      </c>
      <c r="Q477" s="34" t="s">
        <v>87</v>
      </c>
      <c r="R477" s="12">
        <f t="shared" si="35"/>
        <v>6</v>
      </c>
      <c r="S477" s="13">
        <f t="shared" si="36"/>
        <v>0.5</v>
      </c>
      <c r="T477" s="14">
        <v>0</v>
      </c>
      <c r="U477" s="13">
        <f t="shared" si="37"/>
        <v>1</v>
      </c>
      <c r="V477" s="13">
        <f t="shared" si="34"/>
        <v>1</v>
      </c>
    </row>
    <row r="478" spans="1:22" hidden="1">
      <c r="A478" s="17" t="s">
        <v>18</v>
      </c>
      <c r="B478" s="17" t="s">
        <v>882</v>
      </c>
      <c r="C478" s="17" t="s">
        <v>883</v>
      </c>
      <c r="D478" s="17" t="s">
        <v>884</v>
      </c>
      <c r="E478" s="37" t="s">
        <v>611</v>
      </c>
      <c r="F478" s="37" t="s">
        <v>580</v>
      </c>
      <c r="G478" s="37" t="s">
        <v>579</v>
      </c>
      <c r="H478" s="58" t="s">
        <v>660</v>
      </c>
      <c r="I478" s="32" t="s">
        <v>624</v>
      </c>
      <c r="J478" s="33" t="s">
        <v>622</v>
      </c>
      <c r="K478" s="33">
        <v>6</v>
      </c>
      <c r="L478" s="33">
        <v>0</v>
      </c>
      <c r="M478" s="33">
        <v>18</v>
      </c>
      <c r="N478" s="33">
        <v>0</v>
      </c>
      <c r="O478" s="34" t="s">
        <v>43</v>
      </c>
      <c r="P478" s="65">
        <v>5</v>
      </c>
      <c r="Q478" s="34" t="s">
        <v>87</v>
      </c>
      <c r="R478" s="12">
        <f t="shared" si="35"/>
        <v>30</v>
      </c>
      <c r="S478" s="13">
        <f t="shared" si="36"/>
        <v>2.5</v>
      </c>
      <c r="T478" s="14">
        <v>0</v>
      </c>
      <c r="U478" s="13">
        <f t="shared" si="37"/>
        <v>5</v>
      </c>
      <c r="V478" s="13">
        <f t="shared" si="34"/>
        <v>5</v>
      </c>
    </row>
    <row r="479" spans="1:22">
      <c r="A479" s="17" t="s">
        <v>18</v>
      </c>
      <c r="B479" s="17" t="s">
        <v>885</v>
      </c>
      <c r="C479" s="17" t="s">
        <v>886</v>
      </c>
      <c r="D479" s="17" t="s">
        <v>666</v>
      </c>
      <c r="E479" s="37" t="s">
        <v>611</v>
      </c>
      <c r="F479" s="37" t="s">
        <v>580</v>
      </c>
      <c r="G479" s="37" t="s">
        <v>579</v>
      </c>
      <c r="H479" s="58" t="s">
        <v>662</v>
      </c>
      <c r="I479" s="32" t="s">
        <v>663</v>
      </c>
      <c r="J479" s="33" t="s">
        <v>83</v>
      </c>
      <c r="K479" s="33">
        <v>3</v>
      </c>
      <c r="L479" s="33">
        <v>2</v>
      </c>
      <c r="M479" s="33">
        <v>3</v>
      </c>
      <c r="N479" s="33">
        <v>5</v>
      </c>
      <c r="O479" s="34" t="s">
        <v>80</v>
      </c>
      <c r="P479" s="65">
        <v>3</v>
      </c>
      <c r="Q479" s="34" t="s">
        <v>87</v>
      </c>
      <c r="R479" s="12">
        <f t="shared" si="35"/>
        <v>9</v>
      </c>
      <c r="S479" s="13">
        <f t="shared" si="36"/>
        <v>0.75</v>
      </c>
      <c r="T479" s="14">
        <v>0</v>
      </c>
      <c r="U479" s="13">
        <f t="shared" si="37"/>
        <v>1.5</v>
      </c>
      <c r="V479" s="13">
        <f t="shared" si="34"/>
        <v>1.5</v>
      </c>
    </row>
    <row r="480" spans="1:22">
      <c r="A480" s="17" t="s">
        <v>18</v>
      </c>
      <c r="B480" s="17" t="s">
        <v>885</v>
      </c>
      <c r="C480" s="17" t="s">
        <v>886</v>
      </c>
      <c r="D480" s="17" t="s">
        <v>666</v>
      </c>
      <c r="E480" s="37" t="s">
        <v>611</v>
      </c>
      <c r="F480" s="37" t="s">
        <v>580</v>
      </c>
      <c r="G480" s="37" t="s">
        <v>579</v>
      </c>
      <c r="H480" s="58" t="s">
        <v>665</v>
      </c>
      <c r="I480" s="32" t="s">
        <v>666</v>
      </c>
      <c r="J480" s="33" t="s">
        <v>667</v>
      </c>
      <c r="K480" s="33">
        <v>6</v>
      </c>
      <c r="L480" s="33">
        <v>4</v>
      </c>
      <c r="M480" s="33">
        <v>6</v>
      </c>
      <c r="N480" s="33">
        <v>10</v>
      </c>
      <c r="O480" s="34" t="s">
        <v>80</v>
      </c>
      <c r="P480" s="65">
        <v>3</v>
      </c>
      <c r="Q480" s="34" t="s">
        <v>87</v>
      </c>
      <c r="R480" s="12">
        <f t="shared" si="35"/>
        <v>18</v>
      </c>
      <c r="S480" s="13">
        <f t="shared" si="36"/>
        <v>1.5</v>
      </c>
      <c r="T480" s="14">
        <v>0</v>
      </c>
      <c r="U480" s="13">
        <f t="shared" si="37"/>
        <v>3</v>
      </c>
      <c r="V480" s="13">
        <f t="shared" si="34"/>
        <v>3</v>
      </c>
    </row>
    <row r="481" spans="1:22">
      <c r="A481" s="17" t="s">
        <v>18</v>
      </c>
      <c r="B481" s="17" t="s">
        <v>885</v>
      </c>
      <c r="C481" s="17" t="s">
        <v>886</v>
      </c>
      <c r="D481" s="17" t="s">
        <v>666</v>
      </c>
      <c r="E481" s="37" t="s">
        <v>611</v>
      </c>
      <c r="F481" s="37" t="s">
        <v>580</v>
      </c>
      <c r="G481" s="37" t="s">
        <v>579</v>
      </c>
      <c r="H481" s="58" t="s">
        <v>668</v>
      </c>
      <c r="I481" s="32" t="s">
        <v>617</v>
      </c>
      <c r="J481" s="33" t="s">
        <v>294</v>
      </c>
      <c r="K481" s="33">
        <v>1</v>
      </c>
      <c r="L481" s="33">
        <v>0</v>
      </c>
      <c r="M481" s="33">
        <v>2</v>
      </c>
      <c r="N481" s="33">
        <v>1</v>
      </c>
      <c r="O481" s="34" t="s">
        <v>80</v>
      </c>
      <c r="P481" s="65">
        <v>3</v>
      </c>
      <c r="Q481" s="34" t="s">
        <v>87</v>
      </c>
      <c r="R481" s="12">
        <f t="shared" si="35"/>
        <v>3</v>
      </c>
      <c r="S481" s="13">
        <f t="shared" si="36"/>
        <v>0.25</v>
      </c>
      <c r="T481" s="14">
        <v>0</v>
      </c>
      <c r="U481" s="13">
        <f t="shared" si="37"/>
        <v>0.5</v>
      </c>
      <c r="V481" s="13">
        <f t="shared" ref="V481:V503" si="38">T481+U481</f>
        <v>0.5</v>
      </c>
    </row>
    <row r="482" spans="1:22">
      <c r="A482" s="17" t="s">
        <v>18</v>
      </c>
      <c r="B482" s="17" t="s">
        <v>885</v>
      </c>
      <c r="C482" s="17" t="s">
        <v>886</v>
      </c>
      <c r="D482" s="17" t="s">
        <v>666</v>
      </c>
      <c r="E482" s="37" t="s">
        <v>611</v>
      </c>
      <c r="F482" s="37" t="s">
        <v>580</v>
      </c>
      <c r="G482" s="37" t="s">
        <v>579</v>
      </c>
      <c r="H482" s="58" t="s">
        <v>669</v>
      </c>
      <c r="I482" s="32" t="s">
        <v>641</v>
      </c>
      <c r="J482" s="33" t="s">
        <v>294</v>
      </c>
      <c r="K482" s="33">
        <v>1</v>
      </c>
      <c r="L482" s="33">
        <v>0</v>
      </c>
      <c r="M482" s="33">
        <v>2</v>
      </c>
      <c r="N482" s="33">
        <v>1</v>
      </c>
      <c r="O482" s="34" t="s">
        <v>80</v>
      </c>
      <c r="P482" s="65">
        <v>1</v>
      </c>
      <c r="Q482" s="34" t="s">
        <v>87</v>
      </c>
      <c r="R482" s="12">
        <f t="shared" ref="R482:R503" si="39">P482*K482</f>
        <v>1</v>
      </c>
      <c r="S482" s="13">
        <f t="shared" ref="S482:S503" si="40">R482/12</f>
        <v>8.3333333333333329E-2</v>
      </c>
      <c r="T482" s="14">
        <v>0</v>
      </c>
      <c r="U482" s="13">
        <f t="shared" ref="U482:U503" si="41">S482*2</f>
        <v>0.16666666666666666</v>
      </c>
      <c r="V482" s="13">
        <f t="shared" si="38"/>
        <v>0.16666666666666666</v>
      </c>
    </row>
    <row r="483" spans="1:22">
      <c r="A483" s="17" t="s">
        <v>18</v>
      </c>
      <c r="B483" s="17" t="s">
        <v>885</v>
      </c>
      <c r="C483" s="17" t="s">
        <v>886</v>
      </c>
      <c r="D483" s="17" t="s">
        <v>666</v>
      </c>
      <c r="E483" s="37" t="s">
        <v>611</v>
      </c>
      <c r="F483" s="37" t="s">
        <v>580</v>
      </c>
      <c r="G483" s="37" t="s">
        <v>579</v>
      </c>
      <c r="H483" s="58" t="s">
        <v>670</v>
      </c>
      <c r="I483" s="32" t="s">
        <v>671</v>
      </c>
      <c r="J483" s="33" t="s">
        <v>283</v>
      </c>
      <c r="K483" s="33">
        <v>12</v>
      </c>
      <c r="L483" s="33">
        <v>0</v>
      </c>
      <c r="M483" s="33">
        <v>36</v>
      </c>
      <c r="N483" s="33">
        <v>0</v>
      </c>
      <c r="O483" s="34" t="s">
        <v>80</v>
      </c>
      <c r="P483" s="65">
        <v>1</v>
      </c>
      <c r="Q483" s="34" t="s">
        <v>87</v>
      </c>
      <c r="R483" s="12">
        <f t="shared" si="39"/>
        <v>12</v>
      </c>
      <c r="S483" s="13">
        <f t="shared" si="40"/>
        <v>1</v>
      </c>
      <c r="T483" s="14">
        <v>0</v>
      </c>
      <c r="U483" s="13">
        <f t="shared" si="41"/>
        <v>2</v>
      </c>
      <c r="V483" s="13">
        <f t="shared" si="38"/>
        <v>2</v>
      </c>
    </row>
    <row r="484" spans="1:22" hidden="1">
      <c r="A484" s="17" t="s">
        <v>18</v>
      </c>
      <c r="B484" s="17" t="s">
        <v>881</v>
      </c>
      <c r="C484" s="17" t="s">
        <v>600</v>
      </c>
      <c r="D484" s="17" t="s">
        <v>593</v>
      </c>
      <c r="E484" s="37" t="s">
        <v>611</v>
      </c>
      <c r="F484" s="37" t="s">
        <v>580</v>
      </c>
      <c r="G484" s="37" t="s">
        <v>579</v>
      </c>
      <c r="H484" s="58" t="s">
        <v>672</v>
      </c>
      <c r="I484" s="32" t="s">
        <v>641</v>
      </c>
      <c r="J484" s="33" t="s">
        <v>294</v>
      </c>
      <c r="K484" s="33">
        <v>1</v>
      </c>
      <c r="L484" s="33">
        <v>0</v>
      </c>
      <c r="M484" s="33">
        <v>2</v>
      </c>
      <c r="N484" s="33">
        <v>1</v>
      </c>
      <c r="O484" s="34" t="s">
        <v>80</v>
      </c>
      <c r="P484" s="65">
        <v>1</v>
      </c>
      <c r="Q484" s="34" t="s">
        <v>87</v>
      </c>
      <c r="R484" s="12">
        <f t="shared" si="39"/>
        <v>1</v>
      </c>
      <c r="S484" s="13">
        <f t="shared" si="40"/>
        <v>8.3333333333333329E-2</v>
      </c>
      <c r="T484" s="14">
        <v>0</v>
      </c>
      <c r="U484" s="13">
        <f t="shared" si="41"/>
        <v>0.16666666666666666</v>
      </c>
      <c r="V484" s="13">
        <f t="shared" si="38"/>
        <v>0.16666666666666666</v>
      </c>
    </row>
    <row r="485" spans="1:22" hidden="1">
      <c r="A485" s="17" t="s">
        <v>18</v>
      </c>
      <c r="B485" s="17" t="s">
        <v>881</v>
      </c>
      <c r="C485" s="17" t="s">
        <v>600</v>
      </c>
      <c r="D485" s="17" t="s">
        <v>593</v>
      </c>
      <c r="E485" s="37" t="s">
        <v>611</v>
      </c>
      <c r="F485" s="37" t="s">
        <v>580</v>
      </c>
      <c r="G485" s="37" t="s">
        <v>579</v>
      </c>
      <c r="H485" s="58" t="s">
        <v>674</v>
      </c>
      <c r="I485" s="32" t="s">
        <v>624</v>
      </c>
      <c r="J485" s="33" t="s">
        <v>622</v>
      </c>
      <c r="K485" s="33">
        <v>6</v>
      </c>
      <c r="L485" s="33">
        <v>0</v>
      </c>
      <c r="M485" s="33">
        <v>18</v>
      </c>
      <c r="N485" s="33">
        <v>0</v>
      </c>
      <c r="O485" s="34" t="s">
        <v>80</v>
      </c>
      <c r="P485" s="65">
        <v>1</v>
      </c>
      <c r="Q485" s="34" t="s">
        <v>87</v>
      </c>
      <c r="R485" s="12">
        <f t="shared" si="39"/>
        <v>6</v>
      </c>
      <c r="S485" s="13">
        <f t="shared" si="40"/>
        <v>0.5</v>
      </c>
      <c r="T485" s="14">
        <v>0</v>
      </c>
      <c r="U485" s="13">
        <f t="shared" si="41"/>
        <v>1</v>
      </c>
      <c r="V485" s="13">
        <f t="shared" si="38"/>
        <v>1</v>
      </c>
    </row>
    <row r="486" spans="1:22" hidden="1">
      <c r="A486" s="17" t="s">
        <v>18</v>
      </c>
      <c r="B486" s="17" t="s">
        <v>881</v>
      </c>
      <c r="C486" s="17" t="s">
        <v>600</v>
      </c>
      <c r="D486" s="17" t="s">
        <v>593</v>
      </c>
      <c r="E486" s="37" t="s">
        <v>611</v>
      </c>
      <c r="F486" s="37" t="s">
        <v>580</v>
      </c>
      <c r="G486" s="37" t="s">
        <v>579</v>
      </c>
      <c r="H486" s="58" t="s">
        <v>674</v>
      </c>
      <c r="I486" s="32" t="s">
        <v>624</v>
      </c>
      <c r="J486" s="33" t="s">
        <v>622</v>
      </c>
      <c r="K486" s="33">
        <v>6</v>
      </c>
      <c r="L486" s="33">
        <v>0</v>
      </c>
      <c r="M486" s="33">
        <v>18</v>
      </c>
      <c r="N486" s="33">
        <v>0</v>
      </c>
      <c r="O486" s="34" t="s">
        <v>80</v>
      </c>
      <c r="P486" s="65">
        <v>3</v>
      </c>
      <c r="Q486" s="34" t="s">
        <v>87</v>
      </c>
      <c r="R486" s="12">
        <f t="shared" si="39"/>
        <v>18</v>
      </c>
      <c r="S486" s="13">
        <f t="shared" si="40"/>
        <v>1.5</v>
      </c>
      <c r="T486" s="14">
        <v>0</v>
      </c>
      <c r="U486" s="13">
        <f t="shared" si="41"/>
        <v>3</v>
      </c>
      <c r="V486" s="13">
        <f t="shared" si="38"/>
        <v>3</v>
      </c>
    </row>
    <row r="487" spans="1:22" hidden="1">
      <c r="A487" s="17" t="s">
        <v>18</v>
      </c>
      <c r="B487" s="17" t="s">
        <v>887</v>
      </c>
      <c r="C487" s="17" t="s">
        <v>600</v>
      </c>
      <c r="D487" s="17" t="s">
        <v>594</v>
      </c>
      <c r="E487" s="37" t="s">
        <v>611</v>
      </c>
      <c r="F487" s="37" t="s">
        <v>580</v>
      </c>
      <c r="G487" s="37" t="s">
        <v>579</v>
      </c>
      <c r="H487" s="58" t="s">
        <v>675</v>
      </c>
      <c r="I487" s="32" t="s">
        <v>639</v>
      </c>
      <c r="J487" s="33" t="s">
        <v>294</v>
      </c>
      <c r="K487" s="33">
        <v>1</v>
      </c>
      <c r="L487" s="33">
        <v>0</v>
      </c>
      <c r="M487" s="33">
        <v>2</v>
      </c>
      <c r="N487" s="33">
        <v>1</v>
      </c>
      <c r="O487" s="34" t="s">
        <v>80</v>
      </c>
      <c r="P487" s="65">
        <v>2</v>
      </c>
      <c r="Q487" s="34" t="s">
        <v>87</v>
      </c>
      <c r="R487" s="12">
        <f t="shared" si="39"/>
        <v>2</v>
      </c>
      <c r="S487" s="13">
        <f t="shared" si="40"/>
        <v>0.16666666666666666</v>
      </c>
      <c r="T487" s="14">
        <v>0</v>
      </c>
      <c r="U487" s="13">
        <f t="shared" si="41"/>
        <v>0.33333333333333331</v>
      </c>
      <c r="V487" s="13">
        <f t="shared" si="38"/>
        <v>0.33333333333333331</v>
      </c>
    </row>
    <row r="488" spans="1:22" hidden="1">
      <c r="A488" s="17" t="s">
        <v>18</v>
      </c>
      <c r="B488" s="17" t="s">
        <v>887</v>
      </c>
      <c r="C488" s="17" t="s">
        <v>600</v>
      </c>
      <c r="D488" s="17" t="s">
        <v>594</v>
      </c>
      <c r="E488" s="37" t="s">
        <v>611</v>
      </c>
      <c r="F488" s="37" t="s">
        <v>580</v>
      </c>
      <c r="G488" s="37" t="s">
        <v>579</v>
      </c>
      <c r="H488" s="58" t="s">
        <v>676</v>
      </c>
      <c r="I488" s="32" t="s">
        <v>641</v>
      </c>
      <c r="J488" s="33" t="s">
        <v>294</v>
      </c>
      <c r="K488" s="33">
        <v>1</v>
      </c>
      <c r="L488" s="33">
        <v>0</v>
      </c>
      <c r="M488" s="33">
        <v>2</v>
      </c>
      <c r="N488" s="33">
        <v>1</v>
      </c>
      <c r="O488" s="34" t="s">
        <v>80</v>
      </c>
      <c r="P488" s="65">
        <v>1</v>
      </c>
      <c r="Q488" s="34" t="s">
        <v>87</v>
      </c>
      <c r="R488" s="12">
        <f t="shared" si="39"/>
        <v>1</v>
      </c>
      <c r="S488" s="13">
        <f t="shared" si="40"/>
        <v>8.3333333333333329E-2</v>
      </c>
      <c r="T488" s="14">
        <v>0</v>
      </c>
      <c r="U488" s="13">
        <f t="shared" si="41"/>
        <v>0.16666666666666666</v>
      </c>
      <c r="V488" s="13">
        <f t="shared" si="38"/>
        <v>0.16666666666666666</v>
      </c>
    </row>
    <row r="489" spans="1:22" hidden="1">
      <c r="A489" s="17" t="s">
        <v>18</v>
      </c>
      <c r="B489" s="17" t="s">
        <v>887</v>
      </c>
      <c r="C489" s="17" t="s">
        <v>600</v>
      </c>
      <c r="D489" s="17" t="s">
        <v>594</v>
      </c>
      <c r="E489" s="37" t="s">
        <v>611</v>
      </c>
      <c r="F489" s="37" t="s">
        <v>580</v>
      </c>
      <c r="G489" s="37" t="s">
        <v>579</v>
      </c>
      <c r="H489" s="58" t="s">
        <v>677</v>
      </c>
      <c r="I489" s="32" t="s">
        <v>621</v>
      </c>
      <c r="J489" s="33" t="s">
        <v>622</v>
      </c>
      <c r="K489" s="33">
        <v>6</v>
      </c>
      <c r="L489" s="33">
        <v>0</v>
      </c>
      <c r="M489" s="33">
        <v>18</v>
      </c>
      <c r="N489" s="33">
        <v>0</v>
      </c>
      <c r="O489" s="34" t="s">
        <v>80</v>
      </c>
      <c r="P489" s="65">
        <v>1</v>
      </c>
      <c r="Q489" s="34" t="s">
        <v>87</v>
      </c>
      <c r="R489" s="12">
        <f t="shared" si="39"/>
        <v>6</v>
      </c>
      <c r="S489" s="13">
        <f t="shared" si="40"/>
        <v>0.5</v>
      </c>
      <c r="T489" s="14">
        <v>0</v>
      </c>
      <c r="U489" s="13">
        <f t="shared" si="41"/>
        <v>1</v>
      </c>
      <c r="V489" s="13">
        <f t="shared" si="38"/>
        <v>1</v>
      </c>
    </row>
    <row r="490" spans="1:22" hidden="1">
      <c r="A490" s="17" t="s">
        <v>18</v>
      </c>
      <c r="B490" s="17" t="s">
        <v>887</v>
      </c>
      <c r="C490" s="17" t="s">
        <v>600</v>
      </c>
      <c r="D490" s="17" t="s">
        <v>594</v>
      </c>
      <c r="E490" s="37" t="s">
        <v>611</v>
      </c>
      <c r="F490" s="37" t="s">
        <v>580</v>
      </c>
      <c r="G490" s="37" t="s">
        <v>579</v>
      </c>
      <c r="H490" s="58" t="s">
        <v>678</v>
      </c>
      <c r="I490" s="32" t="s">
        <v>624</v>
      </c>
      <c r="J490" s="33" t="s">
        <v>622</v>
      </c>
      <c r="K490" s="33">
        <v>6</v>
      </c>
      <c r="L490" s="33">
        <v>0</v>
      </c>
      <c r="M490" s="33">
        <v>18</v>
      </c>
      <c r="N490" s="33">
        <v>0</v>
      </c>
      <c r="O490" s="34" t="s">
        <v>80</v>
      </c>
      <c r="P490" s="65">
        <v>2</v>
      </c>
      <c r="Q490" s="34" t="s">
        <v>87</v>
      </c>
      <c r="R490" s="12">
        <f t="shared" si="39"/>
        <v>12</v>
      </c>
      <c r="S490" s="13">
        <f t="shared" si="40"/>
        <v>1</v>
      </c>
      <c r="T490" s="14">
        <v>0</v>
      </c>
      <c r="U490" s="13">
        <f t="shared" si="41"/>
        <v>2</v>
      </c>
      <c r="V490" s="13">
        <f t="shared" si="38"/>
        <v>2</v>
      </c>
    </row>
    <row r="491" spans="1:22" hidden="1">
      <c r="A491" s="17" t="s">
        <v>18</v>
      </c>
      <c r="B491" s="17" t="s">
        <v>887</v>
      </c>
      <c r="C491" s="17" t="s">
        <v>600</v>
      </c>
      <c r="D491" s="17" t="s">
        <v>594</v>
      </c>
      <c r="E491" s="37" t="s">
        <v>611</v>
      </c>
      <c r="F491" s="37" t="s">
        <v>580</v>
      </c>
      <c r="G491" s="37" t="s">
        <v>579</v>
      </c>
      <c r="H491" s="58" t="s">
        <v>678</v>
      </c>
      <c r="I491" s="32" t="s">
        <v>624</v>
      </c>
      <c r="J491" s="33" t="s">
        <v>622</v>
      </c>
      <c r="K491" s="33">
        <v>6</v>
      </c>
      <c r="L491" s="33">
        <v>0</v>
      </c>
      <c r="M491" s="33">
        <v>18</v>
      </c>
      <c r="N491" s="33">
        <v>0</v>
      </c>
      <c r="O491" s="34" t="s">
        <v>43</v>
      </c>
      <c r="P491" s="65">
        <v>1</v>
      </c>
      <c r="Q491" s="34" t="s">
        <v>87</v>
      </c>
      <c r="R491" s="12">
        <f t="shared" si="39"/>
        <v>6</v>
      </c>
      <c r="S491" s="13">
        <f t="shared" si="40"/>
        <v>0.5</v>
      </c>
      <c r="T491" s="14">
        <v>0</v>
      </c>
      <c r="U491" s="13">
        <f t="shared" si="41"/>
        <v>1</v>
      </c>
      <c r="V491" s="13">
        <f t="shared" si="38"/>
        <v>1</v>
      </c>
    </row>
    <row r="492" spans="1:22" hidden="1">
      <c r="A492" s="17" t="s">
        <v>18</v>
      </c>
      <c r="B492" s="17" t="s">
        <v>887</v>
      </c>
      <c r="C492" s="17" t="s">
        <v>600</v>
      </c>
      <c r="D492" s="17" t="s">
        <v>594</v>
      </c>
      <c r="E492" s="37" t="s">
        <v>611</v>
      </c>
      <c r="F492" s="37" t="s">
        <v>580</v>
      </c>
      <c r="G492" s="37" t="s">
        <v>579</v>
      </c>
      <c r="H492" s="58" t="s">
        <v>678</v>
      </c>
      <c r="I492" s="32" t="s">
        <v>624</v>
      </c>
      <c r="J492" s="33" t="s">
        <v>622</v>
      </c>
      <c r="K492" s="33">
        <v>6</v>
      </c>
      <c r="L492" s="33">
        <v>0</v>
      </c>
      <c r="M492" s="33">
        <v>18</v>
      </c>
      <c r="N492" s="33">
        <v>0</v>
      </c>
      <c r="O492" s="34" t="s">
        <v>55</v>
      </c>
      <c r="P492" s="65">
        <v>1</v>
      </c>
      <c r="Q492" s="34" t="s">
        <v>87</v>
      </c>
      <c r="R492" s="12">
        <f t="shared" si="39"/>
        <v>6</v>
      </c>
      <c r="S492" s="13">
        <f t="shared" si="40"/>
        <v>0.5</v>
      </c>
      <c r="T492" s="14">
        <v>0</v>
      </c>
      <c r="U492" s="13">
        <f t="shared" si="41"/>
        <v>1</v>
      </c>
      <c r="V492" s="13">
        <f t="shared" si="38"/>
        <v>1</v>
      </c>
    </row>
    <row r="493" spans="1:22" hidden="1">
      <c r="A493" s="17" t="s">
        <v>18</v>
      </c>
      <c r="B493" s="17" t="s">
        <v>887</v>
      </c>
      <c r="C493" s="17" t="s">
        <v>600</v>
      </c>
      <c r="D493" s="17" t="s">
        <v>594</v>
      </c>
      <c r="E493" s="37" t="s">
        <v>611</v>
      </c>
      <c r="F493" s="37" t="s">
        <v>580</v>
      </c>
      <c r="G493" s="37" t="s">
        <v>579</v>
      </c>
      <c r="H493" s="58" t="s">
        <v>679</v>
      </c>
      <c r="I493" s="32" t="s">
        <v>282</v>
      </c>
      <c r="J493" s="33" t="s">
        <v>283</v>
      </c>
      <c r="K493" s="33">
        <v>12</v>
      </c>
      <c r="L493" s="33">
        <v>0</v>
      </c>
      <c r="M493" s="33">
        <v>36</v>
      </c>
      <c r="N493" s="33">
        <v>0</v>
      </c>
      <c r="O493" s="34" t="s">
        <v>80</v>
      </c>
      <c r="P493" s="65">
        <v>1</v>
      </c>
      <c r="Q493" s="34" t="s">
        <v>87</v>
      </c>
      <c r="R493" s="12">
        <f t="shared" si="39"/>
        <v>12</v>
      </c>
      <c r="S493" s="13">
        <f t="shared" si="40"/>
        <v>1</v>
      </c>
      <c r="T493" s="14">
        <v>0</v>
      </c>
      <c r="U493" s="13">
        <f t="shared" si="41"/>
        <v>2</v>
      </c>
      <c r="V493" s="13">
        <f t="shared" si="38"/>
        <v>2</v>
      </c>
    </row>
    <row r="494" spans="1:22" hidden="1">
      <c r="A494" s="17" t="s">
        <v>18</v>
      </c>
      <c r="B494" s="17" t="s">
        <v>887</v>
      </c>
      <c r="C494" s="17" t="s">
        <v>600</v>
      </c>
      <c r="D494" s="17" t="s">
        <v>594</v>
      </c>
      <c r="E494" s="37" t="s">
        <v>611</v>
      </c>
      <c r="F494" s="37" t="s">
        <v>580</v>
      </c>
      <c r="G494" s="37" t="s">
        <v>579</v>
      </c>
      <c r="H494" s="58" t="s">
        <v>679</v>
      </c>
      <c r="I494" s="32" t="s">
        <v>282</v>
      </c>
      <c r="J494" s="33" t="s">
        <v>283</v>
      </c>
      <c r="K494" s="33">
        <v>12</v>
      </c>
      <c r="L494" s="33">
        <v>0</v>
      </c>
      <c r="M494" s="33">
        <v>36</v>
      </c>
      <c r="N494" s="33">
        <v>0</v>
      </c>
      <c r="O494" s="34" t="s">
        <v>43</v>
      </c>
      <c r="P494" s="65">
        <v>1</v>
      </c>
      <c r="Q494" s="34" t="s">
        <v>87</v>
      </c>
      <c r="R494" s="12">
        <f t="shared" si="39"/>
        <v>12</v>
      </c>
      <c r="S494" s="13">
        <f t="shared" si="40"/>
        <v>1</v>
      </c>
      <c r="T494" s="14">
        <v>0</v>
      </c>
      <c r="U494" s="13">
        <f t="shared" si="41"/>
        <v>2</v>
      </c>
      <c r="V494" s="13">
        <f t="shared" si="38"/>
        <v>2</v>
      </c>
    </row>
    <row r="495" spans="1:22" hidden="1">
      <c r="A495" s="17" t="s">
        <v>18</v>
      </c>
      <c r="B495" s="17" t="s">
        <v>880</v>
      </c>
      <c r="C495" s="17" t="s">
        <v>599</v>
      </c>
      <c r="E495" s="37" t="s">
        <v>611</v>
      </c>
      <c r="F495" s="37" t="s">
        <v>580</v>
      </c>
      <c r="G495" s="37" t="s">
        <v>579</v>
      </c>
      <c r="H495" s="58" t="s">
        <v>680</v>
      </c>
      <c r="I495" s="32" t="s">
        <v>641</v>
      </c>
      <c r="J495" s="33" t="s">
        <v>294</v>
      </c>
      <c r="K495" s="33">
        <v>1</v>
      </c>
      <c r="L495" s="33">
        <v>0</v>
      </c>
      <c r="M495" s="33">
        <v>2</v>
      </c>
      <c r="N495" s="33">
        <v>1</v>
      </c>
      <c r="O495" s="34" t="s">
        <v>80</v>
      </c>
      <c r="P495" s="65">
        <v>1</v>
      </c>
      <c r="Q495" s="34" t="s">
        <v>87</v>
      </c>
      <c r="R495" s="12">
        <f t="shared" si="39"/>
        <v>1</v>
      </c>
      <c r="S495" s="13">
        <f t="shared" si="40"/>
        <v>8.3333333333333329E-2</v>
      </c>
      <c r="T495" s="14">
        <v>0</v>
      </c>
      <c r="U495" s="13">
        <f t="shared" si="41"/>
        <v>0.16666666666666666</v>
      </c>
      <c r="V495" s="13">
        <f t="shared" si="38"/>
        <v>0.16666666666666666</v>
      </c>
    </row>
    <row r="496" spans="1:22" hidden="1">
      <c r="A496" s="17" t="s">
        <v>18</v>
      </c>
      <c r="B496" s="17" t="s">
        <v>880</v>
      </c>
      <c r="C496" s="17" t="s">
        <v>599</v>
      </c>
      <c r="E496" s="37" t="s">
        <v>611</v>
      </c>
      <c r="F496" s="37" t="s">
        <v>580</v>
      </c>
      <c r="G496" s="37" t="s">
        <v>579</v>
      </c>
      <c r="H496" s="58" t="s">
        <v>681</v>
      </c>
      <c r="I496" s="32" t="s">
        <v>624</v>
      </c>
      <c r="J496" s="33" t="s">
        <v>622</v>
      </c>
      <c r="K496" s="33">
        <v>6</v>
      </c>
      <c r="L496" s="33">
        <v>0</v>
      </c>
      <c r="M496" s="33">
        <v>18</v>
      </c>
      <c r="N496" s="33">
        <v>0</v>
      </c>
      <c r="O496" s="34" t="s">
        <v>80</v>
      </c>
      <c r="P496" s="65">
        <v>6</v>
      </c>
      <c r="Q496" s="34" t="s">
        <v>87</v>
      </c>
      <c r="R496" s="12">
        <f t="shared" si="39"/>
        <v>36</v>
      </c>
      <c r="S496" s="13">
        <f t="shared" si="40"/>
        <v>3</v>
      </c>
      <c r="T496" s="14">
        <v>0</v>
      </c>
      <c r="U496" s="13">
        <f t="shared" si="41"/>
        <v>6</v>
      </c>
      <c r="V496" s="13">
        <f t="shared" si="38"/>
        <v>6</v>
      </c>
    </row>
    <row r="497" spans="1:22" hidden="1">
      <c r="A497" s="17" t="s">
        <v>18</v>
      </c>
      <c r="B497" s="17" t="s">
        <v>880</v>
      </c>
      <c r="C497" s="17" t="s">
        <v>599</v>
      </c>
      <c r="E497" s="37" t="s">
        <v>611</v>
      </c>
      <c r="F497" s="37" t="s">
        <v>580</v>
      </c>
      <c r="G497" s="37" t="s">
        <v>579</v>
      </c>
      <c r="H497" s="58" t="s">
        <v>682</v>
      </c>
      <c r="I497" s="32" t="s">
        <v>282</v>
      </c>
      <c r="J497" s="33" t="s">
        <v>283</v>
      </c>
      <c r="K497" s="33">
        <v>12</v>
      </c>
      <c r="L497" s="33">
        <v>0</v>
      </c>
      <c r="M497" s="33">
        <v>36</v>
      </c>
      <c r="N497" s="33">
        <v>0</v>
      </c>
      <c r="O497" s="34" t="s">
        <v>80</v>
      </c>
      <c r="P497" s="65">
        <v>1</v>
      </c>
      <c r="Q497" s="34" t="s">
        <v>87</v>
      </c>
      <c r="R497" s="12">
        <f t="shared" si="39"/>
        <v>12</v>
      </c>
      <c r="S497" s="13">
        <f t="shared" si="40"/>
        <v>1</v>
      </c>
      <c r="T497" s="14">
        <v>0</v>
      </c>
      <c r="U497" s="13">
        <f t="shared" si="41"/>
        <v>2</v>
      </c>
      <c r="V497" s="13">
        <f t="shared" si="38"/>
        <v>2</v>
      </c>
    </row>
    <row r="498" spans="1:22" hidden="1">
      <c r="A498" s="17" t="s">
        <v>18</v>
      </c>
      <c r="B498" s="17" t="s">
        <v>880</v>
      </c>
      <c r="C498" s="17" t="s">
        <v>599</v>
      </c>
      <c r="E498" s="37" t="s">
        <v>611</v>
      </c>
      <c r="F498" s="37" t="s">
        <v>580</v>
      </c>
      <c r="G498" s="37" t="s">
        <v>579</v>
      </c>
      <c r="H498" s="58" t="s">
        <v>683</v>
      </c>
      <c r="I498" s="32" t="s">
        <v>684</v>
      </c>
      <c r="J498" s="33" t="s">
        <v>83</v>
      </c>
      <c r="K498" s="33">
        <v>3</v>
      </c>
      <c r="L498" s="33">
        <v>2</v>
      </c>
      <c r="M498" s="33">
        <v>3</v>
      </c>
      <c r="N498" s="33">
        <v>5</v>
      </c>
      <c r="O498" s="34" t="s">
        <v>80</v>
      </c>
      <c r="P498" s="65">
        <v>3</v>
      </c>
      <c r="Q498" s="34" t="s">
        <v>87</v>
      </c>
      <c r="R498" s="12">
        <f t="shared" si="39"/>
        <v>9</v>
      </c>
      <c r="S498" s="13">
        <f t="shared" si="40"/>
        <v>0.75</v>
      </c>
      <c r="T498" s="14">
        <v>0</v>
      </c>
      <c r="U498" s="13">
        <f t="shared" si="41"/>
        <v>1.5</v>
      </c>
      <c r="V498" s="13">
        <f t="shared" si="38"/>
        <v>1.5</v>
      </c>
    </row>
    <row r="499" spans="1:22" hidden="1">
      <c r="A499" s="17" t="s">
        <v>18</v>
      </c>
      <c r="B499" s="17" t="s">
        <v>880</v>
      </c>
      <c r="C499" s="17" t="s">
        <v>599</v>
      </c>
      <c r="E499" s="37" t="s">
        <v>611</v>
      </c>
      <c r="F499" s="37" t="s">
        <v>580</v>
      </c>
      <c r="G499" s="37" t="s">
        <v>579</v>
      </c>
      <c r="H499" s="58" t="s">
        <v>686</v>
      </c>
      <c r="I499" s="32" t="s">
        <v>639</v>
      </c>
      <c r="J499" s="33" t="s">
        <v>294</v>
      </c>
      <c r="K499" s="33">
        <v>1</v>
      </c>
      <c r="L499" s="33">
        <v>0</v>
      </c>
      <c r="M499" s="33">
        <v>2</v>
      </c>
      <c r="N499" s="33">
        <v>1</v>
      </c>
      <c r="O499" s="34" t="s">
        <v>80</v>
      </c>
      <c r="P499" s="65">
        <v>3</v>
      </c>
      <c r="Q499" s="34" t="s">
        <v>87</v>
      </c>
      <c r="R499" s="12">
        <f t="shared" si="39"/>
        <v>3</v>
      </c>
      <c r="S499" s="13">
        <f t="shared" si="40"/>
        <v>0.25</v>
      </c>
      <c r="T499" s="14">
        <v>0</v>
      </c>
      <c r="U499" s="13">
        <f t="shared" si="41"/>
        <v>0.5</v>
      </c>
      <c r="V499" s="13">
        <f t="shared" si="38"/>
        <v>0.5</v>
      </c>
    </row>
    <row r="500" spans="1:22" hidden="1">
      <c r="A500" s="17" t="s">
        <v>18</v>
      </c>
      <c r="B500" s="17" t="s">
        <v>880</v>
      </c>
      <c r="C500" s="17" t="s">
        <v>599</v>
      </c>
      <c r="E500" s="37" t="s">
        <v>611</v>
      </c>
      <c r="F500" s="37" t="s">
        <v>580</v>
      </c>
      <c r="G500" s="37" t="s">
        <v>579</v>
      </c>
      <c r="H500" s="58" t="s">
        <v>687</v>
      </c>
      <c r="I500" s="32" t="s">
        <v>688</v>
      </c>
      <c r="J500" s="33" t="s">
        <v>83</v>
      </c>
      <c r="K500" s="33">
        <v>3</v>
      </c>
      <c r="L500" s="33">
        <v>2</v>
      </c>
      <c r="M500" s="33">
        <v>3</v>
      </c>
      <c r="N500" s="33">
        <v>5</v>
      </c>
      <c r="O500" s="34" t="s">
        <v>80</v>
      </c>
      <c r="P500" s="65">
        <v>3</v>
      </c>
      <c r="Q500" s="34" t="s">
        <v>87</v>
      </c>
      <c r="R500" s="12">
        <f t="shared" si="39"/>
        <v>9</v>
      </c>
      <c r="S500" s="13">
        <f t="shared" si="40"/>
        <v>0.75</v>
      </c>
      <c r="T500" s="14">
        <v>0</v>
      </c>
      <c r="U500" s="13">
        <f t="shared" si="41"/>
        <v>1.5</v>
      </c>
      <c r="V500" s="13">
        <f t="shared" si="38"/>
        <v>1.5</v>
      </c>
    </row>
    <row r="501" spans="1:22" hidden="1">
      <c r="A501" s="17" t="s">
        <v>18</v>
      </c>
      <c r="B501" s="17" t="s">
        <v>880</v>
      </c>
      <c r="C501" s="17" t="s">
        <v>599</v>
      </c>
      <c r="E501" s="37" t="s">
        <v>611</v>
      </c>
      <c r="F501" s="37" t="s">
        <v>580</v>
      </c>
      <c r="G501" s="37" t="s">
        <v>579</v>
      </c>
      <c r="H501" s="58" t="s">
        <v>689</v>
      </c>
      <c r="I501" s="32" t="s">
        <v>690</v>
      </c>
      <c r="J501" s="33" t="s">
        <v>23</v>
      </c>
      <c r="K501" s="33">
        <v>3</v>
      </c>
      <c r="L501" s="33">
        <v>3</v>
      </c>
      <c r="M501" s="33">
        <v>0</v>
      </c>
      <c r="N501" s="33">
        <v>6</v>
      </c>
      <c r="O501" s="34" t="s">
        <v>80</v>
      </c>
      <c r="P501" s="65">
        <v>3</v>
      </c>
      <c r="Q501" s="34" t="s">
        <v>87</v>
      </c>
      <c r="R501" s="12">
        <f t="shared" si="39"/>
        <v>9</v>
      </c>
      <c r="S501" s="13">
        <f t="shared" si="40"/>
        <v>0.75</v>
      </c>
      <c r="T501" s="14">
        <v>0</v>
      </c>
      <c r="U501" s="13">
        <f t="shared" si="41"/>
        <v>1.5</v>
      </c>
      <c r="V501" s="13">
        <f t="shared" si="38"/>
        <v>1.5</v>
      </c>
    </row>
    <row r="502" spans="1:22" hidden="1">
      <c r="A502" s="17" t="s">
        <v>18</v>
      </c>
      <c r="B502" s="17" t="s">
        <v>880</v>
      </c>
      <c r="C502" s="17" t="s">
        <v>599</v>
      </c>
      <c r="E502" s="37" t="s">
        <v>611</v>
      </c>
      <c r="F502" s="37" t="s">
        <v>580</v>
      </c>
      <c r="G502" s="37" t="s">
        <v>579</v>
      </c>
      <c r="H502" s="58" t="s">
        <v>691</v>
      </c>
      <c r="I502" s="32" t="s">
        <v>621</v>
      </c>
      <c r="J502" s="33" t="s">
        <v>622</v>
      </c>
      <c r="K502" s="33">
        <v>6</v>
      </c>
      <c r="L502" s="33">
        <v>0</v>
      </c>
      <c r="M502" s="33">
        <v>18</v>
      </c>
      <c r="N502" s="33">
        <v>0</v>
      </c>
      <c r="O502" s="34" t="s">
        <v>80</v>
      </c>
      <c r="P502" s="65">
        <v>3</v>
      </c>
      <c r="Q502" s="34" t="s">
        <v>87</v>
      </c>
      <c r="R502" s="12">
        <f t="shared" si="39"/>
        <v>18</v>
      </c>
      <c r="S502" s="13">
        <f t="shared" si="40"/>
        <v>1.5</v>
      </c>
      <c r="T502" s="14">
        <v>0</v>
      </c>
      <c r="U502" s="13">
        <f t="shared" si="41"/>
        <v>3</v>
      </c>
      <c r="V502" s="13">
        <f t="shared" si="38"/>
        <v>3</v>
      </c>
    </row>
    <row r="503" spans="1:22" hidden="1">
      <c r="A503" s="17" t="s">
        <v>18</v>
      </c>
      <c r="B503" s="17" t="s">
        <v>880</v>
      </c>
      <c r="C503" s="17" t="s">
        <v>599</v>
      </c>
      <c r="E503" s="37" t="s">
        <v>611</v>
      </c>
      <c r="F503" s="37" t="s">
        <v>580</v>
      </c>
      <c r="G503" s="37" t="s">
        <v>579</v>
      </c>
      <c r="H503" s="58" t="s">
        <v>692</v>
      </c>
      <c r="I503" s="32" t="s">
        <v>624</v>
      </c>
      <c r="J503" s="33" t="s">
        <v>622</v>
      </c>
      <c r="K503" s="33">
        <v>6</v>
      </c>
      <c r="L503" s="33">
        <v>0</v>
      </c>
      <c r="M503" s="33">
        <v>18</v>
      </c>
      <c r="N503" s="33">
        <v>0</v>
      </c>
      <c r="O503" s="34" t="s">
        <v>80</v>
      </c>
      <c r="P503" s="65">
        <v>11</v>
      </c>
      <c r="Q503" s="34" t="s">
        <v>87</v>
      </c>
      <c r="R503" s="12">
        <f t="shared" si="39"/>
        <v>66</v>
      </c>
      <c r="S503" s="13">
        <f t="shared" si="40"/>
        <v>5.5</v>
      </c>
      <c r="T503" s="14">
        <v>0</v>
      </c>
      <c r="U503" s="13">
        <f t="shared" si="41"/>
        <v>11</v>
      </c>
      <c r="V503" s="13">
        <f t="shared" si="38"/>
        <v>11</v>
      </c>
    </row>
    <row r="504" spans="1:22" hidden="1">
      <c r="A504" s="17" t="s">
        <v>18</v>
      </c>
      <c r="B504" s="17" t="s">
        <v>887</v>
      </c>
      <c r="C504" s="17" t="s">
        <v>600</v>
      </c>
      <c r="D504" s="17" t="s">
        <v>594</v>
      </c>
      <c r="E504" s="37" t="s">
        <v>611</v>
      </c>
      <c r="F504" s="37" t="s">
        <v>581</v>
      </c>
      <c r="G504" s="37" t="s">
        <v>579</v>
      </c>
      <c r="H504" s="58" t="s">
        <v>694</v>
      </c>
      <c r="I504" s="32" t="s">
        <v>695</v>
      </c>
      <c r="J504" s="33" t="s">
        <v>83</v>
      </c>
      <c r="K504" s="33">
        <v>3</v>
      </c>
      <c r="L504" s="33">
        <v>2</v>
      </c>
      <c r="M504" s="33">
        <v>3</v>
      </c>
      <c r="N504" s="33">
        <v>5</v>
      </c>
      <c r="O504" s="34" t="s">
        <v>80</v>
      </c>
      <c r="P504" s="65">
        <v>1</v>
      </c>
      <c r="Q504" s="34" t="s">
        <v>87</v>
      </c>
      <c r="R504" s="12">
        <f t="shared" ref="R504:R567" si="42">P504*K504</f>
        <v>3</v>
      </c>
      <c r="S504" s="13">
        <f t="shared" ref="S504:S567" si="43">R504/12</f>
        <v>0.25</v>
      </c>
      <c r="T504" s="14">
        <v>0</v>
      </c>
      <c r="U504" s="13">
        <f t="shared" ref="U504:U567" si="44">S504*2</f>
        <v>0.5</v>
      </c>
      <c r="V504" s="13">
        <f t="shared" ref="V504:V567" si="45">T504+U504</f>
        <v>0.5</v>
      </c>
    </row>
    <row r="505" spans="1:22" hidden="1">
      <c r="A505" s="17" t="s">
        <v>18</v>
      </c>
      <c r="B505" s="17" t="s">
        <v>887</v>
      </c>
      <c r="C505" s="17" t="s">
        <v>600</v>
      </c>
      <c r="D505" s="17" t="s">
        <v>594</v>
      </c>
      <c r="E505" s="37" t="s">
        <v>611</v>
      </c>
      <c r="F505" s="37" t="s">
        <v>581</v>
      </c>
      <c r="G505" s="37" t="s">
        <v>579</v>
      </c>
      <c r="H505" s="58" t="s">
        <v>696</v>
      </c>
      <c r="I505" s="32" t="s">
        <v>697</v>
      </c>
      <c r="J505" s="33" t="s">
        <v>83</v>
      </c>
      <c r="K505" s="33">
        <v>3</v>
      </c>
      <c r="L505" s="33">
        <v>2</v>
      </c>
      <c r="M505" s="33">
        <v>3</v>
      </c>
      <c r="N505" s="33">
        <v>5</v>
      </c>
      <c r="O505" s="34" t="s">
        <v>80</v>
      </c>
      <c r="P505" s="65">
        <v>1</v>
      </c>
      <c r="Q505" s="34" t="s">
        <v>87</v>
      </c>
      <c r="R505" s="12">
        <f t="shared" si="42"/>
        <v>3</v>
      </c>
      <c r="S505" s="13">
        <f t="shared" si="43"/>
        <v>0.25</v>
      </c>
      <c r="T505" s="14">
        <v>0</v>
      </c>
      <c r="U505" s="13">
        <f t="shared" si="44"/>
        <v>0.5</v>
      </c>
      <c r="V505" s="13">
        <f t="shared" si="45"/>
        <v>0.5</v>
      </c>
    </row>
    <row r="506" spans="1:22" hidden="1">
      <c r="A506" s="17" t="s">
        <v>18</v>
      </c>
      <c r="B506" s="17" t="s">
        <v>887</v>
      </c>
      <c r="C506" s="17" t="s">
        <v>600</v>
      </c>
      <c r="D506" s="17" t="s">
        <v>594</v>
      </c>
      <c r="E506" s="37" t="s">
        <v>611</v>
      </c>
      <c r="F506" s="37" t="s">
        <v>581</v>
      </c>
      <c r="G506" s="37" t="s">
        <v>579</v>
      </c>
      <c r="H506" s="58" t="s">
        <v>623</v>
      </c>
      <c r="I506" s="32" t="s">
        <v>624</v>
      </c>
      <c r="J506" s="33" t="s">
        <v>622</v>
      </c>
      <c r="K506" s="33">
        <v>6</v>
      </c>
      <c r="L506" s="33">
        <v>0</v>
      </c>
      <c r="M506" s="33">
        <v>18</v>
      </c>
      <c r="N506" s="33">
        <v>0</v>
      </c>
      <c r="O506" s="34" t="s">
        <v>80</v>
      </c>
      <c r="P506" s="65">
        <v>1</v>
      </c>
      <c r="Q506" s="34" t="s">
        <v>87</v>
      </c>
      <c r="R506" s="12">
        <f t="shared" si="42"/>
        <v>6</v>
      </c>
      <c r="S506" s="13">
        <f t="shared" si="43"/>
        <v>0.5</v>
      </c>
      <c r="T506" s="14">
        <v>0</v>
      </c>
      <c r="U506" s="13">
        <f t="shared" si="44"/>
        <v>1</v>
      </c>
      <c r="V506" s="13">
        <f t="shared" si="45"/>
        <v>1</v>
      </c>
    </row>
    <row r="507" spans="1:22" hidden="1">
      <c r="A507" s="17" t="s">
        <v>18</v>
      </c>
      <c r="B507" s="17" t="s">
        <v>887</v>
      </c>
      <c r="C507" s="17" t="s">
        <v>600</v>
      </c>
      <c r="D507" s="17" t="s">
        <v>594</v>
      </c>
      <c r="E507" s="37" t="s">
        <v>611</v>
      </c>
      <c r="F507" s="37" t="s">
        <v>581</v>
      </c>
      <c r="G507" s="37" t="s">
        <v>579</v>
      </c>
      <c r="H507" s="58" t="s">
        <v>698</v>
      </c>
      <c r="I507" s="32" t="s">
        <v>699</v>
      </c>
      <c r="J507" s="33" t="s">
        <v>283</v>
      </c>
      <c r="K507" s="33">
        <v>12</v>
      </c>
      <c r="L507" s="33">
        <v>0</v>
      </c>
      <c r="M507" s="33">
        <v>36</v>
      </c>
      <c r="N507" s="33">
        <v>0</v>
      </c>
      <c r="O507" s="34" t="s">
        <v>80</v>
      </c>
      <c r="P507" s="65">
        <v>1</v>
      </c>
      <c r="Q507" s="34" t="s">
        <v>87</v>
      </c>
      <c r="R507" s="12">
        <f t="shared" si="42"/>
        <v>12</v>
      </c>
      <c r="S507" s="13">
        <f t="shared" si="43"/>
        <v>1</v>
      </c>
      <c r="T507" s="14">
        <v>0</v>
      </c>
      <c r="U507" s="13">
        <f t="shared" si="44"/>
        <v>2</v>
      </c>
      <c r="V507" s="13">
        <f t="shared" si="45"/>
        <v>2</v>
      </c>
    </row>
    <row r="508" spans="1:22" hidden="1">
      <c r="A508" s="17" t="s">
        <v>18</v>
      </c>
      <c r="B508" s="17" t="s">
        <v>880</v>
      </c>
      <c r="C508" s="17" t="s">
        <v>599</v>
      </c>
      <c r="E508" s="37" t="s">
        <v>611</v>
      </c>
      <c r="F508" s="37" t="s">
        <v>581</v>
      </c>
      <c r="G508" s="37" t="s">
        <v>579</v>
      </c>
      <c r="H508" s="58" t="s">
        <v>701</v>
      </c>
      <c r="I508" s="32" t="s">
        <v>702</v>
      </c>
      <c r="J508" s="33" t="s">
        <v>83</v>
      </c>
      <c r="K508" s="33">
        <v>3</v>
      </c>
      <c r="L508" s="33">
        <v>2</v>
      </c>
      <c r="M508" s="33">
        <v>3</v>
      </c>
      <c r="N508" s="33">
        <v>5</v>
      </c>
      <c r="O508" s="34" t="s">
        <v>80</v>
      </c>
      <c r="P508" s="65">
        <v>4</v>
      </c>
      <c r="Q508" s="34" t="s">
        <v>87</v>
      </c>
      <c r="R508" s="12">
        <f t="shared" si="42"/>
        <v>12</v>
      </c>
      <c r="S508" s="13">
        <f t="shared" si="43"/>
        <v>1</v>
      </c>
      <c r="T508" s="14">
        <v>0</v>
      </c>
      <c r="U508" s="13">
        <f t="shared" si="44"/>
        <v>2</v>
      </c>
      <c r="V508" s="13">
        <f t="shared" si="45"/>
        <v>2</v>
      </c>
    </row>
    <row r="509" spans="1:22" hidden="1">
      <c r="A509" s="17" t="s">
        <v>18</v>
      </c>
      <c r="B509" s="17" t="s">
        <v>880</v>
      </c>
      <c r="C509" s="17" t="s">
        <v>599</v>
      </c>
      <c r="E509" s="37" t="s">
        <v>611</v>
      </c>
      <c r="F509" s="37" t="s">
        <v>581</v>
      </c>
      <c r="G509" s="37" t="s">
        <v>579</v>
      </c>
      <c r="H509" s="58" t="s">
        <v>629</v>
      </c>
      <c r="I509" s="32" t="s">
        <v>630</v>
      </c>
      <c r="J509" s="33" t="s">
        <v>83</v>
      </c>
      <c r="K509" s="33">
        <v>3</v>
      </c>
      <c r="L509" s="33">
        <v>2</v>
      </c>
      <c r="M509" s="33">
        <v>3</v>
      </c>
      <c r="N509" s="33">
        <v>5</v>
      </c>
      <c r="O509" s="34" t="s">
        <v>80</v>
      </c>
      <c r="P509" s="65">
        <v>3</v>
      </c>
      <c r="Q509" s="34" t="s">
        <v>87</v>
      </c>
      <c r="R509" s="12">
        <f t="shared" si="42"/>
        <v>9</v>
      </c>
      <c r="S509" s="13">
        <f t="shared" si="43"/>
        <v>0.75</v>
      </c>
      <c r="T509" s="14">
        <v>0</v>
      </c>
      <c r="U509" s="13">
        <f t="shared" si="44"/>
        <v>1.5</v>
      </c>
      <c r="V509" s="13">
        <f t="shared" si="45"/>
        <v>1.5</v>
      </c>
    </row>
    <row r="510" spans="1:22" hidden="1">
      <c r="A510" s="17" t="s">
        <v>18</v>
      </c>
      <c r="B510" s="17" t="s">
        <v>880</v>
      </c>
      <c r="C510" s="17" t="s">
        <v>599</v>
      </c>
      <c r="E510" s="37" t="s">
        <v>611</v>
      </c>
      <c r="F510" s="37" t="s">
        <v>581</v>
      </c>
      <c r="G510" s="37" t="s">
        <v>579</v>
      </c>
      <c r="H510" s="58" t="s">
        <v>703</v>
      </c>
      <c r="I510" s="32" t="s">
        <v>704</v>
      </c>
      <c r="J510" s="33" t="s">
        <v>83</v>
      </c>
      <c r="K510" s="33">
        <v>3</v>
      </c>
      <c r="L510" s="33">
        <v>2</v>
      </c>
      <c r="M510" s="33">
        <v>3</v>
      </c>
      <c r="N510" s="33">
        <v>5</v>
      </c>
      <c r="O510" s="34" t="s">
        <v>80</v>
      </c>
      <c r="P510" s="65">
        <v>5</v>
      </c>
      <c r="Q510" s="34" t="s">
        <v>87</v>
      </c>
      <c r="R510" s="12">
        <f t="shared" si="42"/>
        <v>15</v>
      </c>
      <c r="S510" s="13">
        <f t="shared" si="43"/>
        <v>1.25</v>
      </c>
      <c r="T510" s="14">
        <v>0</v>
      </c>
      <c r="U510" s="13">
        <f t="shared" si="44"/>
        <v>2.5</v>
      </c>
      <c r="V510" s="13">
        <f t="shared" si="45"/>
        <v>2.5</v>
      </c>
    </row>
    <row r="511" spans="1:22" hidden="1">
      <c r="A511" s="17" t="s">
        <v>18</v>
      </c>
      <c r="B511" s="17" t="s">
        <v>880</v>
      </c>
      <c r="C511" s="17" t="s">
        <v>599</v>
      </c>
      <c r="E511" s="37" t="s">
        <v>611</v>
      </c>
      <c r="F511" s="37" t="s">
        <v>581</v>
      </c>
      <c r="G511" s="37" t="s">
        <v>579</v>
      </c>
      <c r="H511" s="58" t="s">
        <v>705</v>
      </c>
      <c r="I511" s="32" t="s">
        <v>706</v>
      </c>
      <c r="J511" s="33" t="s">
        <v>83</v>
      </c>
      <c r="K511" s="33">
        <v>3</v>
      </c>
      <c r="L511" s="33">
        <v>2</v>
      </c>
      <c r="M511" s="33">
        <v>3</v>
      </c>
      <c r="N511" s="33">
        <v>5</v>
      </c>
      <c r="O511" s="34" t="s">
        <v>80</v>
      </c>
      <c r="P511" s="65">
        <v>1</v>
      </c>
      <c r="Q511" s="34" t="s">
        <v>87</v>
      </c>
      <c r="R511" s="12">
        <f t="shared" si="42"/>
        <v>3</v>
      </c>
      <c r="S511" s="13">
        <f t="shared" si="43"/>
        <v>0.25</v>
      </c>
      <c r="T511" s="14">
        <v>0</v>
      </c>
      <c r="U511" s="13">
        <f t="shared" si="44"/>
        <v>0.5</v>
      </c>
      <c r="V511" s="13">
        <f t="shared" si="45"/>
        <v>0.5</v>
      </c>
    </row>
    <row r="512" spans="1:22" hidden="1">
      <c r="A512" s="17" t="s">
        <v>18</v>
      </c>
      <c r="B512" s="17" t="s">
        <v>880</v>
      </c>
      <c r="C512" s="17" t="s">
        <v>599</v>
      </c>
      <c r="E512" s="37" t="s">
        <v>611</v>
      </c>
      <c r="F512" s="37" t="s">
        <v>581</v>
      </c>
      <c r="G512" s="37" t="s">
        <v>579</v>
      </c>
      <c r="H512" s="58" t="s">
        <v>707</v>
      </c>
      <c r="I512" s="32" t="s">
        <v>708</v>
      </c>
      <c r="J512" s="33" t="s">
        <v>83</v>
      </c>
      <c r="K512" s="33">
        <v>3</v>
      </c>
      <c r="L512" s="33">
        <v>2</v>
      </c>
      <c r="M512" s="33">
        <v>3</v>
      </c>
      <c r="N512" s="33">
        <v>5</v>
      </c>
      <c r="O512" s="34" t="s">
        <v>80</v>
      </c>
      <c r="P512" s="65">
        <v>1</v>
      </c>
      <c r="Q512" s="34" t="s">
        <v>87</v>
      </c>
      <c r="R512" s="12">
        <f t="shared" si="42"/>
        <v>3</v>
      </c>
      <c r="S512" s="13">
        <f t="shared" si="43"/>
        <v>0.25</v>
      </c>
      <c r="T512" s="14">
        <v>0</v>
      </c>
      <c r="U512" s="13">
        <f t="shared" si="44"/>
        <v>0.5</v>
      </c>
      <c r="V512" s="13">
        <f t="shared" si="45"/>
        <v>0.5</v>
      </c>
    </row>
    <row r="513" spans="1:22" hidden="1">
      <c r="A513" s="17" t="s">
        <v>18</v>
      </c>
      <c r="B513" s="17" t="s">
        <v>880</v>
      </c>
      <c r="C513" s="17" t="s">
        <v>599</v>
      </c>
      <c r="E513" s="37" t="s">
        <v>611</v>
      </c>
      <c r="F513" s="37" t="s">
        <v>581</v>
      </c>
      <c r="G513" s="37" t="s">
        <v>579</v>
      </c>
      <c r="H513" s="58" t="s">
        <v>709</v>
      </c>
      <c r="I513" s="32" t="s">
        <v>710</v>
      </c>
      <c r="J513" s="33" t="s">
        <v>83</v>
      </c>
      <c r="K513" s="33">
        <v>3</v>
      </c>
      <c r="L513" s="33">
        <v>2</v>
      </c>
      <c r="M513" s="33">
        <v>3</v>
      </c>
      <c r="N513" s="33">
        <v>5</v>
      </c>
      <c r="O513" s="34" t="s">
        <v>80</v>
      </c>
      <c r="P513" s="65">
        <v>4</v>
      </c>
      <c r="Q513" s="34" t="s">
        <v>87</v>
      </c>
      <c r="R513" s="12">
        <f t="shared" si="42"/>
        <v>12</v>
      </c>
      <c r="S513" s="13">
        <f t="shared" si="43"/>
        <v>1</v>
      </c>
      <c r="T513" s="14">
        <v>0</v>
      </c>
      <c r="U513" s="13">
        <f t="shared" si="44"/>
        <v>2</v>
      </c>
      <c r="V513" s="13">
        <f t="shared" si="45"/>
        <v>2</v>
      </c>
    </row>
    <row r="514" spans="1:22" hidden="1">
      <c r="A514" s="17" t="s">
        <v>18</v>
      </c>
      <c r="B514" s="17" t="s">
        <v>880</v>
      </c>
      <c r="C514" s="17" t="s">
        <v>599</v>
      </c>
      <c r="E514" s="37" t="s">
        <v>611</v>
      </c>
      <c r="F514" s="37" t="s">
        <v>581</v>
      </c>
      <c r="G514" s="37" t="s">
        <v>579</v>
      </c>
      <c r="H514" s="58" t="s">
        <v>711</v>
      </c>
      <c r="I514" s="32" t="s">
        <v>712</v>
      </c>
      <c r="J514" s="33" t="s">
        <v>83</v>
      </c>
      <c r="K514" s="33">
        <v>3</v>
      </c>
      <c r="L514" s="33">
        <v>2</v>
      </c>
      <c r="M514" s="33">
        <v>3</v>
      </c>
      <c r="N514" s="33">
        <v>5</v>
      </c>
      <c r="O514" s="34" t="s">
        <v>80</v>
      </c>
      <c r="P514" s="65">
        <v>4</v>
      </c>
      <c r="Q514" s="34" t="s">
        <v>87</v>
      </c>
      <c r="R514" s="12">
        <f t="shared" si="42"/>
        <v>12</v>
      </c>
      <c r="S514" s="13">
        <f t="shared" si="43"/>
        <v>1</v>
      </c>
      <c r="T514" s="14">
        <v>0</v>
      </c>
      <c r="U514" s="13">
        <f t="shared" si="44"/>
        <v>2</v>
      </c>
      <c r="V514" s="13">
        <f t="shared" si="45"/>
        <v>2</v>
      </c>
    </row>
    <row r="515" spans="1:22" hidden="1">
      <c r="A515" s="17" t="s">
        <v>18</v>
      </c>
      <c r="B515" s="17" t="s">
        <v>880</v>
      </c>
      <c r="C515" s="17" t="s">
        <v>599</v>
      </c>
      <c r="E515" s="37" t="s">
        <v>611</v>
      </c>
      <c r="F515" s="37" t="s">
        <v>581</v>
      </c>
      <c r="G515" s="37" t="s">
        <v>579</v>
      </c>
      <c r="H515" s="58" t="s">
        <v>637</v>
      </c>
      <c r="I515" s="32" t="s">
        <v>619</v>
      </c>
      <c r="J515" s="33" t="s">
        <v>294</v>
      </c>
      <c r="K515" s="33">
        <v>1</v>
      </c>
      <c r="L515" s="33">
        <v>0</v>
      </c>
      <c r="M515" s="33">
        <v>2</v>
      </c>
      <c r="N515" s="33">
        <v>1</v>
      </c>
      <c r="O515" s="34" t="s">
        <v>80</v>
      </c>
      <c r="P515" s="65">
        <v>4</v>
      </c>
      <c r="Q515" s="34" t="s">
        <v>87</v>
      </c>
      <c r="R515" s="12">
        <f t="shared" si="42"/>
        <v>4</v>
      </c>
      <c r="S515" s="13">
        <f t="shared" si="43"/>
        <v>0.33333333333333331</v>
      </c>
      <c r="T515" s="14">
        <v>0</v>
      </c>
      <c r="U515" s="13">
        <f t="shared" si="44"/>
        <v>0.66666666666666663</v>
      </c>
      <c r="V515" s="13">
        <f t="shared" si="45"/>
        <v>0.66666666666666663</v>
      </c>
    </row>
    <row r="516" spans="1:22" hidden="1">
      <c r="A516" s="17" t="s">
        <v>18</v>
      </c>
      <c r="B516" s="17" t="s">
        <v>880</v>
      </c>
      <c r="C516" s="17" t="s">
        <v>599</v>
      </c>
      <c r="E516" s="37" t="s">
        <v>611</v>
      </c>
      <c r="F516" s="37" t="s">
        <v>581</v>
      </c>
      <c r="G516" s="37" t="s">
        <v>579</v>
      </c>
      <c r="H516" s="58" t="s">
        <v>638</v>
      </c>
      <c r="I516" s="32" t="s">
        <v>639</v>
      </c>
      <c r="J516" s="33" t="s">
        <v>294</v>
      </c>
      <c r="K516" s="33">
        <v>1</v>
      </c>
      <c r="L516" s="33">
        <v>0</v>
      </c>
      <c r="M516" s="33">
        <v>2</v>
      </c>
      <c r="N516" s="33">
        <v>1</v>
      </c>
      <c r="O516" s="34" t="s">
        <v>80</v>
      </c>
      <c r="P516" s="65">
        <v>1</v>
      </c>
      <c r="Q516" s="34" t="s">
        <v>87</v>
      </c>
      <c r="R516" s="12">
        <f t="shared" si="42"/>
        <v>1</v>
      </c>
      <c r="S516" s="13">
        <f t="shared" si="43"/>
        <v>8.3333333333333329E-2</v>
      </c>
      <c r="T516" s="14">
        <v>0</v>
      </c>
      <c r="U516" s="13">
        <f t="shared" si="44"/>
        <v>0.16666666666666666</v>
      </c>
      <c r="V516" s="13">
        <f t="shared" si="45"/>
        <v>0.16666666666666666</v>
      </c>
    </row>
    <row r="517" spans="1:22" hidden="1">
      <c r="A517" s="17" t="s">
        <v>18</v>
      </c>
      <c r="B517" s="17" t="s">
        <v>880</v>
      </c>
      <c r="C517" s="17" t="s">
        <v>599</v>
      </c>
      <c r="E517" s="37" t="s">
        <v>611</v>
      </c>
      <c r="F517" s="37" t="s">
        <v>581</v>
      </c>
      <c r="G517" s="37" t="s">
        <v>579</v>
      </c>
      <c r="H517" s="58" t="s">
        <v>640</v>
      </c>
      <c r="I517" s="32" t="s">
        <v>641</v>
      </c>
      <c r="J517" s="33" t="s">
        <v>294</v>
      </c>
      <c r="K517" s="33">
        <v>1</v>
      </c>
      <c r="L517" s="33">
        <v>0</v>
      </c>
      <c r="M517" s="33">
        <v>2</v>
      </c>
      <c r="N517" s="33">
        <v>1</v>
      </c>
      <c r="O517" s="34" t="s">
        <v>80</v>
      </c>
      <c r="P517" s="65">
        <v>3</v>
      </c>
      <c r="Q517" s="34" t="s">
        <v>87</v>
      </c>
      <c r="R517" s="12">
        <f t="shared" si="42"/>
        <v>3</v>
      </c>
      <c r="S517" s="13">
        <f t="shared" si="43"/>
        <v>0.25</v>
      </c>
      <c r="T517" s="14">
        <v>0</v>
      </c>
      <c r="U517" s="13">
        <f t="shared" si="44"/>
        <v>0.5</v>
      </c>
      <c r="V517" s="13">
        <f t="shared" si="45"/>
        <v>0.5</v>
      </c>
    </row>
    <row r="518" spans="1:22" hidden="1">
      <c r="A518" s="17" t="s">
        <v>18</v>
      </c>
      <c r="B518" s="17" t="s">
        <v>880</v>
      </c>
      <c r="C518" s="17" t="s">
        <v>599</v>
      </c>
      <c r="E518" s="37" t="s">
        <v>611</v>
      </c>
      <c r="F518" s="37" t="s">
        <v>581</v>
      </c>
      <c r="G518" s="37" t="s">
        <v>579</v>
      </c>
      <c r="H518" s="58" t="s">
        <v>643</v>
      </c>
      <c r="I518" s="32" t="s">
        <v>624</v>
      </c>
      <c r="J518" s="33" t="s">
        <v>622</v>
      </c>
      <c r="K518" s="33">
        <v>6</v>
      </c>
      <c r="L518" s="33">
        <v>0</v>
      </c>
      <c r="M518" s="33">
        <v>18</v>
      </c>
      <c r="N518" s="33">
        <v>0</v>
      </c>
      <c r="O518" s="34" t="s">
        <v>80</v>
      </c>
      <c r="P518" s="65">
        <v>8</v>
      </c>
      <c r="Q518" s="34" t="s">
        <v>87</v>
      </c>
      <c r="R518" s="12">
        <f t="shared" si="42"/>
        <v>48</v>
      </c>
      <c r="S518" s="13">
        <f t="shared" si="43"/>
        <v>4</v>
      </c>
      <c r="T518" s="14">
        <v>0</v>
      </c>
      <c r="U518" s="13">
        <f t="shared" si="44"/>
        <v>8</v>
      </c>
      <c r="V518" s="13">
        <f t="shared" si="45"/>
        <v>8</v>
      </c>
    </row>
    <row r="519" spans="1:22" hidden="1">
      <c r="A519" s="17" t="s">
        <v>18</v>
      </c>
      <c r="B519" s="17" t="s">
        <v>880</v>
      </c>
      <c r="C519" s="17" t="s">
        <v>599</v>
      </c>
      <c r="E519" s="37" t="s">
        <v>611</v>
      </c>
      <c r="F519" s="37" t="s">
        <v>581</v>
      </c>
      <c r="G519" s="37" t="s">
        <v>579</v>
      </c>
      <c r="H519" s="58" t="s">
        <v>713</v>
      </c>
      <c r="I519" s="32" t="s">
        <v>699</v>
      </c>
      <c r="J519" s="33" t="s">
        <v>283</v>
      </c>
      <c r="K519" s="33">
        <v>12</v>
      </c>
      <c r="L519" s="33">
        <v>0</v>
      </c>
      <c r="M519" s="33">
        <v>36</v>
      </c>
      <c r="N519" s="33">
        <v>0</v>
      </c>
      <c r="O519" s="34" t="s">
        <v>80</v>
      </c>
      <c r="P519" s="65">
        <v>1</v>
      </c>
      <c r="Q519" s="34" t="s">
        <v>87</v>
      </c>
      <c r="R519" s="12">
        <f t="shared" si="42"/>
        <v>12</v>
      </c>
      <c r="S519" s="13">
        <f t="shared" si="43"/>
        <v>1</v>
      </c>
      <c r="T519" s="14">
        <v>0</v>
      </c>
      <c r="U519" s="13">
        <f t="shared" si="44"/>
        <v>2</v>
      </c>
      <c r="V519" s="13">
        <f t="shared" si="45"/>
        <v>2</v>
      </c>
    </row>
    <row r="520" spans="1:22" hidden="1">
      <c r="A520" s="17" t="s">
        <v>18</v>
      </c>
      <c r="B520" s="17" t="s">
        <v>880</v>
      </c>
      <c r="C520" s="17" t="s">
        <v>599</v>
      </c>
      <c r="E520" s="37" t="s">
        <v>611</v>
      </c>
      <c r="F520" s="37" t="s">
        <v>581</v>
      </c>
      <c r="G520" s="37" t="s">
        <v>579</v>
      </c>
      <c r="H520" s="58" t="s">
        <v>281</v>
      </c>
      <c r="I520" s="32" t="s">
        <v>282</v>
      </c>
      <c r="J520" s="33" t="s">
        <v>283</v>
      </c>
      <c r="K520" s="33">
        <v>12</v>
      </c>
      <c r="L520" s="33">
        <v>0</v>
      </c>
      <c r="M520" s="33">
        <v>36</v>
      </c>
      <c r="N520" s="33">
        <v>0</v>
      </c>
      <c r="O520" s="34" t="s">
        <v>80</v>
      </c>
      <c r="P520" s="65">
        <v>1</v>
      </c>
      <c r="Q520" s="34" t="s">
        <v>87</v>
      </c>
      <c r="R520" s="12">
        <f t="shared" si="42"/>
        <v>12</v>
      </c>
      <c r="S520" s="13">
        <f t="shared" si="43"/>
        <v>1</v>
      </c>
      <c r="T520" s="14">
        <v>0</v>
      </c>
      <c r="U520" s="13">
        <f t="shared" si="44"/>
        <v>2</v>
      </c>
      <c r="V520" s="13">
        <f t="shared" si="45"/>
        <v>2</v>
      </c>
    </row>
    <row r="521" spans="1:22" hidden="1">
      <c r="A521" s="17" t="s">
        <v>18</v>
      </c>
      <c r="B521" s="17" t="s">
        <v>881</v>
      </c>
      <c r="C521" s="17" t="s">
        <v>600</v>
      </c>
      <c r="D521" s="17" t="s">
        <v>593</v>
      </c>
      <c r="E521" s="37" t="s">
        <v>611</v>
      </c>
      <c r="F521" s="37" t="s">
        <v>581</v>
      </c>
      <c r="G521" s="37" t="s">
        <v>579</v>
      </c>
      <c r="H521" s="58" t="s">
        <v>714</v>
      </c>
      <c r="I521" s="32" t="s">
        <v>715</v>
      </c>
      <c r="J521" s="33" t="s">
        <v>83</v>
      </c>
      <c r="K521" s="33">
        <v>3</v>
      </c>
      <c r="L521" s="33">
        <v>2</v>
      </c>
      <c r="M521" s="33">
        <v>3</v>
      </c>
      <c r="N521" s="33">
        <v>5</v>
      </c>
      <c r="O521" s="34" t="s">
        <v>80</v>
      </c>
      <c r="P521" s="65">
        <v>2</v>
      </c>
      <c r="Q521" s="34" t="s">
        <v>87</v>
      </c>
      <c r="R521" s="12">
        <f t="shared" si="42"/>
        <v>6</v>
      </c>
      <c r="S521" s="13">
        <f t="shared" si="43"/>
        <v>0.5</v>
      </c>
      <c r="T521" s="14">
        <v>0</v>
      </c>
      <c r="U521" s="13">
        <f t="shared" si="44"/>
        <v>1</v>
      </c>
      <c r="V521" s="13">
        <f t="shared" si="45"/>
        <v>1</v>
      </c>
    </row>
    <row r="522" spans="1:22" hidden="1">
      <c r="A522" s="17" t="s">
        <v>18</v>
      </c>
      <c r="B522" s="17" t="s">
        <v>881</v>
      </c>
      <c r="C522" s="17" t="s">
        <v>600</v>
      </c>
      <c r="D522" s="17" t="s">
        <v>593</v>
      </c>
      <c r="E522" s="37" t="s">
        <v>611</v>
      </c>
      <c r="F522" s="37" t="s">
        <v>581</v>
      </c>
      <c r="G522" s="37" t="s">
        <v>579</v>
      </c>
      <c r="H522" s="58" t="s">
        <v>648</v>
      </c>
      <c r="I522" s="32" t="s">
        <v>649</v>
      </c>
      <c r="J522" s="33" t="s">
        <v>83</v>
      </c>
      <c r="K522" s="33">
        <v>3</v>
      </c>
      <c r="L522" s="33">
        <v>2</v>
      </c>
      <c r="M522" s="33">
        <v>3</v>
      </c>
      <c r="N522" s="33">
        <v>5</v>
      </c>
      <c r="O522" s="34" t="s">
        <v>80</v>
      </c>
      <c r="P522" s="65">
        <v>1</v>
      </c>
      <c r="Q522" s="34" t="s">
        <v>87</v>
      </c>
      <c r="R522" s="12">
        <f t="shared" si="42"/>
        <v>3</v>
      </c>
      <c r="S522" s="13">
        <f t="shared" si="43"/>
        <v>0.25</v>
      </c>
      <c r="T522" s="14">
        <v>0</v>
      </c>
      <c r="U522" s="13">
        <f t="shared" si="44"/>
        <v>0.5</v>
      </c>
      <c r="V522" s="13">
        <f t="shared" si="45"/>
        <v>0.5</v>
      </c>
    </row>
    <row r="523" spans="1:22" hidden="1">
      <c r="A523" s="17" t="s">
        <v>18</v>
      </c>
      <c r="B523" s="17" t="s">
        <v>881</v>
      </c>
      <c r="C523" s="17" t="s">
        <v>600</v>
      </c>
      <c r="D523" s="17" t="s">
        <v>593</v>
      </c>
      <c r="E523" s="37" t="s">
        <v>611</v>
      </c>
      <c r="F523" s="37" t="s">
        <v>581</v>
      </c>
      <c r="G523" s="37" t="s">
        <v>579</v>
      </c>
      <c r="H523" s="58" t="s">
        <v>716</v>
      </c>
      <c r="I523" s="32" t="s">
        <v>717</v>
      </c>
      <c r="J523" s="33" t="s">
        <v>83</v>
      </c>
      <c r="K523" s="33">
        <v>3</v>
      </c>
      <c r="L523" s="33">
        <v>2</v>
      </c>
      <c r="M523" s="33">
        <v>3</v>
      </c>
      <c r="N523" s="33">
        <v>5</v>
      </c>
      <c r="O523" s="34" t="s">
        <v>80</v>
      </c>
      <c r="P523" s="65">
        <v>1</v>
      </c>
      <c r="Q523" s="34" t="s">
        <v>87</v>
      </c>
      <c r="R523" s="12">
        <f t="shared" si="42"/>
        <v>3</v>
      </c>
      <c r="S523" s="13">
        <f t="shared" si="43"/>
        <v>0.25</v>
      </c>
      <c r="T523" s="14">
        <v>0</v>
      </c>
      <c r="U523" s="13">
        <f t="shared" si="44"/>
        <v>0.5</v>
      </c>
      <c r="V523" s="13">
        <f t="shared" si="45"/>
        <v>0.5</v>
      </c>
    </row>
    <row r="524" spans="1:22" hidden="1">
      <c r="A524" s="17" t="s">
        <v>18</v>
      </c>
      <c r="B524" s="17" t="s">
        <v>881</v>
      </c>
      <c r="C524" s="17" t="s">
        <v>600</v>
      </c>
      <c r="D524" s="17" t="s">
        <v>593</v>
      </c>
      <c r="E524" s="37" t="s">
        <v>611</v>
      </c>
      <c r="F524" s="37" t="s">
        <v>581</v>
      </c>
      <c r="G524" s="37" t="s">
        <v>579</v>
      </c>
      <c r="H524" s="58" t="s">
        <v>718</v>
      </c>
      <c r="I524" s="32" t="s">
        <v>719</v>
      </c>
      <c r="J524" s="33" t="s">
        <v>83</v>
      </c>
      <c r="K524" s="33">
        <v>3</v>
      </c>
      <c r="L524" s="33">
        <v>2</v>
      </c>
      <c r="M524" s="33">
        <v>3</v>
      </c>
      <c r="N524" s="33">
        <v>5</v>
      </c>
      <c r="O524" s="34" t="s">
        <v>80</v>
      </c>
      <c r="P524" s="65">
        <v>1</v>
      </c>
      <c r="Q524" s="34" t="s">
        <v>87</v>
      </c>
      <c r="R524" s="12">
        <f t="shared" si="42"/>
        <v>3</v>
      </c>
      <c r="S524" s="13">
        <f t="shared" si="43"/>
        <v>0.25</v>
      </c>
      <c r="T524" s="14">
        <v>0</v>
      </c>
      <c r="U524" s="13">
        <f t="shared" si="44"/>
        <v>0.5</v>
      </c>
      <c r="V524" s="13">
        <f t="shared" si="45"/>
        <v>0.5</v>
      </c>
    </row>
    <row r="525" spans="1:22" hidden="1">
      <c r="A525" s="17" t="s">
        <v>18</v>
      </c>
      <c r="B525" s="17" t="s">
        <v>881</v>
      </c>
      <c r="C525" s="17" t="s">
        <v>600</v>
      </c>
      <c r="D525" s="17" t="s">
        <v>593</v>
      </c>
      <c r="E525" s="37" t="s">
        <v>611</v>
      </c>
      <c r="F525" s="37" t="s">
        <v>581</v>
      </c>
      <c r="G525" s="37" t="s">
        <v>579</v>
      </c>
      <c r="H525" s="58" t="s">
        <v>653</v>
      </c>
      <c r="I525" s="32" t="s">
        <v>619</v>
      </c>
      <c r="J525" s="33" t="s">
        <v>294</v>
      </c>
      <c r="K525" s="33">
        <v>1</v>
      </c>
      <c r="L525" s="33">
        <v>0</v>
      </c>
      <c r="M525" s="33">
        <v>2</v>
      </c>
      <c r="N525" s="33">
        <v>1</v>
      </c>
      <c r="O525" s="34" t="s">
        <v>80</v>
      </c>
      <c r="P525" s="65">
        <v>4</v>
      </c>
      <c r="Q525" s="34" t="s">
        <v>87</v>
      </c>
      <c r="R525" s="12">
        <f t="shared" si="42"/>
        <v>4</v>
      </c>
      <c r="S525" s="13">
        <f t="shared" si="43"/>
        <v>0.33333333333333331</v>
      </c>
      <c r="T525" s="14">
        <v>0</v>
      </c>
      <c r="U525" s="13">
        <f t="shared" si="44"/>
        <v>0.66666666666666663</v>
      </c>
      <c r="V525" s="13">
        <f t="shared" si="45"/>
        <v>0.66666666666666663</v>
      </c>
    </row>
    <row r="526" spans="1:22" hidden="1">
      <c r="A526" s="17" t="s">
        <v>18</v>
      </c>
      <c r="B526" s="17" t="s">
        <v>881</v>
      </c>
      <c r="C526" s="17" t="s">
        <v>600</v>
      </c>
      <c r="D526" s="17" t="s">
        <v>593</v>
      </c>
      <c r="E526" s="37" t="s">
        <v>611</v>
      </c>
      <c r="F526" s="37" t="s">
        <v>581</v>
      </c>
      <c r="G526" s="37" t="s">
        <v>579</v>
      </c>
      <c r="H526" s="58" t="s">
        <v>720</v>
      </c>
      <c r="I526" s="32" t="s">
        <v>639</v>
      </c>
      <c r="J526" s="33" t="s">
        <v>294</v>
      </c>
      <c r="K526" s="33">
        <v>1</v>
      </c>
      <c r="L526" s="33">
        <v>0</v>
      </c>
      <c r="M526" s="33">
        <v>2</v>
      </c>
      <c r="N526" s="33">
        <v>1</v>
      </c>
      <c r="O526" s="34" t="s">
        <v>80</v>
      </c>
      <c r="P526" s="65">
        <v>1</v>
      </c>
      <c r="Q526" s="34" t="s">
        <v>87</v>
      </c>
      <c r="R526" s="12">
        <f t="shared" si="42"/>
        <v>1</v>
      </c>
      <c r="S526" s="13">
        <f t="shared" si="43"/>
        <v>8.3333333333333329E-2</v>
      </c>
      <c r="T526" s="14">
        <v>0</v>
      </c>
      <c r="U526" s="13">
        <f t="shared" si="44"/>
        <v>0.16666666666666666</v>
      </c>
      <c r="V526" s="13">
        <f t="shared" si="45"/>
        <v>0.16666666666666666</v>
      </c>
    </row>
    <row r="527" spans="1:22" hidden="1">
      <c r="A527" s="17" t="s">
        <v>18</v>
      </c>
      <c r="B527" s="17" t="s">
        <v>881</v>
      </c>
      <c r="C527" s="17" t="s">
        <v>600</v>
      </c>
      <c r="D527" s="17" t="s">
        <v>593</v>
      </c>
      <c r="E527" s="37" t="s">
        <v>611</v>
      </c>
      <c r="F527" s="37" t="s">
        <v>581</v>
      </c>
      <c r="G527" s="37" t="s">
        <v>579</v>
      </c>
      <c r="H527" s="58" t="s">
        <v>721</v>
      </c>
      <c r="I527" s="32" t="s">
        <v>641</v>
      </c>
      <c r="J527" s="33" t="s">
        <v>294</v>
      </c>
      <c r="K527" s="33">
        <v>1</v>
      </c>
      <c r="L527" s="33">
        <v>0</v>
      </c>
      <c r="M527" s="33">
        <v>2</v>
      </c>
      <c r="N527" s="33">
        <v>1</v>
      </c>
      <c r="O527" s="34" t="s">
        <v>80</v>
      </c>
      <c r="P527" s="65">
        <v>1</v>
      </c>
      <c r="Q527" s="34" t="s">
        <v>87</v>
      </c>
      <c r="R527" s="12">
        <f t="shared" si="42"/>
        <v>1</v>
      </c>
      <c r="S527" s="13">
        <f t="shared" si="43"/>
        <v>8.3333333333333329E-2</v>
      </c>
      <c r="T527" s="14">
        <v>0</v>
      </c>
      <c r="U527" s="13">
        <f t="shared" si="44"/>
        <v>0.16666666666666666</v>
      </c>
      <c r="V527" s="13">
        <f t="shared" si="45"/>
        <v>0.16666666666666666</v>
      </c>
    </row>
    <row r="528" spans="1:22" hidden="1">
      <c r="A528" s="17" t="s">
        <v>18</v>
      </c>
      <c r="B528" s="17" t="s">
        <v>881</v>
      </c>
      <c r="C528" s="17" t="s">
        <v>600</v>
      </c>
      <c r="D528" s="17" t="s">
        <v>593</v>
      </c>
      <c r="E528" s="37" t="s">
        <v>611</v>
      </c>
      <c r="F528" s="37" t="s">
        <v>581</v>
      </c>
      <c r="G528" s="37" t="s">
        <v>579</v>
      </c>
      <c r="H528" s="58" t="s">
        <v>722</v>
      </c>
      <c r="I528" s="32" t="s">
        <v>723</v>
      </c>
      <c r="J528" s="33" t="s">
        <v>83</v>
      </c>
      <c r="K528" s="33">
        <v>3</v>
      </c>
      <c r="L528" s="33">
        <v>2</v>
      </c>
      <c r="M528" s="33">
        <v>3</v>
      </c>
      <c r="N528" s="33">
        <v>5</v>
      </c>
      <c r="O528" s="34" t="s">
        <v>80</v>
      </c>
      <c r="P528" s="65">
        <v>2</v>
      </c>
      <c r="Q528" s="34" t="s">
        <v>87</v>
      </c>
      <c r="R528" s="12">
        <f t="shared" si="42"/>
        <v>6</v>
      </c>
      <c r="S528" s="13">
        <f t="shared" si="43"/>
        <v>0.5</v>
      </c>
      <c r="T528" s="14">
        <v>0</v>
      </c>
      <c r="U528" s="13">
        <f t="shared" si="44"/>
        <v>1</v>
      </c>
      <c r="V528" s="13">
        <f t="shared" si="45"/>
        <v>1</v>
      </c>
    </row>
    <row r="529" spans="1:22" hidden="1">
      <c r="A529" s="17" t="s">
        <v>18</v>
      </c>
      <c r="B529" s="17" t="s">
        <v>881</v>
      </c>
      <c r="C529" s="17" t="s">
        <v>600</v>
      </c>
      <c r="D529" s="17" t="s">
        <v>593</v>
      </c>
      <c r="E529" s="37" t="s">
        <v>611</v>
      </c>
      <c r="F529" s="37" t="s">
        <v>581</v>
      </c>
      <c r="G529" s="37" t="s">
        <v>579</v>
      </c>
      <c r="H529" s="58" t="s">
        <v>724</v>
      </c>
      <c r="I529" s="32" t="s">
        <v>725</v>
      </c>
      <c r="J529" s="33" t="s">
        <v>83</v>
      </c>
      <c r="K529" s="33">
        <v>3</v>
      </c>
      <c r="L529" s="33">
        <v>2</v>
      </c>
      <c r="M529" s="33">
        <v>3</v>
      </c>
      <c r="N529" s="33">
        <v>5</v>
      </c>
      <c r="O529" s="34" t="s">
        <v>80</v>
      </c>
      <c r="P529" s="65">
        <v>1</v>
      </c>
      <c r="Q529" s="34" t="s">
        <v>87</v>
      </c>
      <c r="R529" s="12">
        <f t="shared" si="42"/>
        <v>3</v>
      </c>
      <c r="S529" s="13">
        <f t="shared" si="43"/>
        <v>0.25</v>
      </c>
      <c r="T529" s="14">
        <v>0</v>
      </c>
      <c r="U529" s="13">
        <f t="shared" si="44"/>
        <v>0.5</v>
      </c>
      <c r="V529" s="13">
        <f t="shared" si="45"/>
        <v>0.5</v>
      </c>
    </row>
    <row r="530" spans="1:22" hidden="1">
      <c r="A530" s="17" t="s">
        <v>18</v>
      </c>
      <c r="B530" s="17" t="s">
        <v>881</v>
      </c>
      <c r="C530" s="17" t="s">
        <v>600</v>
      </c>
      <c r="D530" s="17" t="s">
        <v>593</v>
      </c>
      <c r="E530" s="37" t="s">
        <v>611</v>
      </c>
      <c r="F530" s="37" t="s">
        <v>581</v>
      </c>
      <c r="G530" s="37" t="s">
        <v>579</v>
      </c>
      <c r="H530" s="58" t="s">
        <v>654</v>
      </c>
      <c r="I530" s="32" t="s">
        <v>621</v>
      </c>
      <c r="J530" s="33" t="s">
        <v>622</v>
      </c>
      <c r="K530" s="33">
        <v>6</v>
      </c>
      <c r="L530" s="33">
        <v>0</v>
      </c>
      <c r="M530" s="33">
        <v>18</v>
      </c>
      <c r="N530" s="33">
        <v>0</v>
      </c>
      <c r="O530" s="34" t="s">
        <v>80</v>
      </c>
      <c r="P530" s="65">
        <v>2</v>
      </c>
      <c r="Q530" s="34" t="s">
        <v>87</v>
      </c>
      <c r="R530" s="12">
        <f t="shared" si="42"/>
        <v>12</v>
      </c>
      <c r="S530" s="13">
        <f t="shared" si="43"/>
        <v>1</v>
      </c>
      <c r="T530" s="14">
        <v>0</v>
      </c>
      <c r="U530" s="13">
        <f t="shared" si="44"/>
        <v>2</v>
      </c>
      <c r="V530" s="13">
        <f t="shared" si="45"/>
        <v>2</v>
      </c>
    </row>
    <row r="531" spans="1:22" hidden="1">
      <c r="A531" s="17" t="s">
        <v>18</v>
      </c>
      <c r="B531" s="17" t="s">
        <v>881</v>
      </c>
      <c r="C531" s="17" t="s">
        <v>600</v>
      </c>
      <c r="D531" s="17" t="s">
        <v>593</v>
      </c>
      <c r="E531" s="37" t="s">
        <v>611</v>
      </c>
      <c r="F531" s="37" t="s">
        <v>581</v>
      </c>
      <c r="G531" s="37" t="s">
        <v>579</v>
      </c>
      <c r="H531" s="58" t="s">
        <v>726</v>
      </c>
      <c r="I531" s="32" t="s">
        <v>624</v>
      </c>
      <c r="J531" s="33" t="s">
        <v>622</v>
      </c>
      <c r="K531" s="33">
        <v>6</v>
      </c>
      <c r="L531" s="33">
        <v>0</v>
      </c>
      <c r="M531" s="33">
        <v>18</v>
      </c>
      <c r="N531" s="33">
        <v>0</v>
      </c>
      <c r="O531" s="34" t="s">
        <v>80</v>
      </c>
      <c r="P531" s="65">
        <v>4</v>
      </c>
      <c r="Q531" s="34" t="s">
        <v>87</v>
      </c>
      <c r="R531" s="12">
        <f t="shared" si="42"/>
        <v>24</v>
      </c>
      <c r="S531" s="13">
        <f t="shared" si="43"/>
        <v>2</v>
      </c>
      <c r="T531" s="14">
        <v>0</v>
      </c>
      <c r="U531" s="13">
        <f t="shared" si="44"/>
        <v>4</v>
      </c>
      <c r="V531" s="13">
        <f t="shared" si="45"/>
        <v>4</v>
      </c>
    </row>
    <row r="532" spans="1:22" hidden="1">
      <c r="A532" s="17" t="s">
        <v>18</v>
      </c>
      <c r="B532" s="17" t="s">
        <v>882</v>
      </c>
      <c r="C532" s="17" t="s">
        <v>883</v>
      </c>
      <c r="D532" s="17" t="s">
        <v>884</v>
      </c>
      <c r="E532" s="37" t="s">
        <v>611</v>
      </c>
      <c r="F532" s="37" t="s">
        <v>581</v>
      </c>
      <c r="G532" s="37" t="s">
        <v>579</v>
      </c>
      <c r="H532" s="58" t="s">
        <v>655</v>
      </c>
      <c r="I532" s="32" t="s">
        <v>656</v>
      </c>
      <c r="J532" s="33" t="s">
        <v>164</v>
      </c>
      <c r="K532" s="33">
        <v>3</v>
      </c>
      <c r="L532" s="33">
        <v>2</v>
      </c>
      <c r="M532" s="33">
        <v>2</v>
      </c>
      <c r="N532" s="33">
        <v>5</v>
      </c>
      <c r="O532" s="34" t="s">
        <v>80</v>
      </c>
      <c r="P532" s="65">
        <v>4</v>
      </c>
      <c r="Q532" s="34" t="s">
        <v>87</v>
      </c>
      <c r="R532" s="12">
        <f t="shared" si="42"/>
        <v>12</v>
      </c>
      <c r="S532" s="13">
        <f t="shared" si="43"/>
        <v>1</v>
      </c>
      <c r="T532" s="14">
        <v>0</v>
      </c>
      <c r="U532" s="13">
        <f t="shared" si="44"/>
        <v>2</v>
      </c>
      <c r="V532" s="13">
        <f t="shared" si="45"/>
        <v>2</v>
      </c>
    </row>
    <row r="533" spans="1:22" hidden="1">
      <c r="A533" s="17" t="s">
        <v>18</v>
      </c>
      <c r="B533" s="17" t="s">
        <v>882</v>
      </c>
      <c r="C533" s="17" t="s">
        <v>883</v>
      </c>
      <c r="D533" s="17" t="s">
        <v>884</v>
      </c>
      <c r="E533" s="37" t="s">
        <v>611</v>
      </c>
      <c r="F533" s="37" t="s">
        <v>581</v>
      </c>
      <c r="G533" s="37" t="s">
        <v>579</v>
      </c>
      <c r="H533" s="59" t="s">
        <v>727</v>
      </c>
      <c r="I533" s="46" t="s">
        <v>728</v>
      </c>
      <c r="J533" s="16" t="s">
        <v>164</v>
      </c>
      <c r="K533" s="16">
        <v>3</v>
      </c>
      <c r="L533" s="16">
        <v>2</v>
      </c>
      <c r="M533" s="16">
        <v>2</v>
      </c>
      <c r="N533" s="16">
        <v>5</v>
      </c>
      <c r="O533" s="47" t="s">
        <v>80</v>
      </c>
      <c r="P533" s="70">
        <v>4</v>
      </c>
      <c r="Q533" s="47" t="s">
        <v>87</v>
      </c>
      <c r="R533" s="12">
        <f t="shared" si="42"/>
        <v>12</v>
      </c>
      <c r="S533" s="13">
        <f t="shared" si="43"/>
        <v>1</v>
      </c>
      <c r="T533" s="14">
        <v>0</v>
      </c>
      <c r="U533" s="13">
        <f t="shared" si="44"/>
        <v>2</v>
      </c>
      <c r="V533" s="13">
        <f t="shared" si="45"/>
        <v>2</v>
      </c>
    </row>
    <row r="534" spans="1:22" hidden="1">
      <c r="A534" s="17" t="s">
        <v>18</v>
      </c>
      <c r="B534" s="17" t="s">
        <v>882</v>
      </c>
      <c r="C534" s="17" t="s">
        <v>883</v>
      </c>
      <c r="D534" s="17" t="s">
        <v>884</v>
      </c>
      <c r="E534" s="37" t="s">
        <v>611</v>
      </c>
      <c r="F534" s="37" t="s">
        <v>581</v>
      </c>
      <c r="G534" s="37" t="s">
        <v>579</v>
      </c>
      <c r="H534" s="59" t="s">
        <v>729</v>
      </c>
      <c r="I534" s="46" t="s">
        <v>730</v>
      </c>
      <c r="J534" s="16" t="s">
        <v>164</v>
      </c>
      <c r="K534" s="16">
        <v>3</v>
      </c>
      <c r="L534" s="16">
        <v>2</v>
      </c>
      <c r="M534" s="16">
        <v>2</v>
      </c>
      <c r="N534" s="16">
        <v>5</v>
      </c>
      <c r="O534" s="47" t="s">
        <v>80</v>
      </c>
      <c r="P534" s="70">
        <v>4</v>
      </c>
      <c r="Q534" s="47" t="s">
        <v>87</v>
      </c>
      <c r="R534" s="12">
        <f t="shared" si="42"/>
        <v>12</v>
      </c>
      <c r="S534" s="13">
        <f t="shared" si="43"/>
        <v>1</v>
      </c>
      <c r="T534" s="14">
        <v>0</v>
      </c>
      <c r="U534" s="13">
        <f t="shared" si="44"/>
        <v>2</v>
      </c>
      <c r="V534" s="13">
        <f t="shared" si="45"/>
        <v>2</v>
      </c>
    </row>
    <row r="535" spans="1:22" hidden="1">
      <c r="A535" s="17" t="s">
        <v>18</v>
      </c>
      <c r="B535" s="17" t="s">
        <v>882</v>
      </c>
      <c r="C535" s="17" t="s">
        <v>883</v>
      </c>
      <c r="D535" s="17" t="s">
        <v>884</v>
      </c>
      <c r="E535" s="37" t="s">
        <v>611</v>
      </c>
      <c r="F535" s="37" t="s">
        <v>581</v>
      </c>
      <c r="G535" s="37" t="s">
        <v>579</v>
      </c>
      <c r="H535" s="59" t="s">
        <v>732</v>
      </c>
      <c r="I535" s="46" t="s">
        <v>733</v>
      </c>
      <c r="J535" s="16" t="s">
        <v>164</v>
      </c>
      <c r="K535" s="16">
        <v>3</v>
      </c>
      <c r="L535" s="16">
        <v>2</v>
      </c>
      <c r="M535" s="16">
        <v>2</v>
      </c>
      <c r="N535" s="16">
        <v>5</v>
      </c>
      <c r="O535" s="47" t="s">
        <v>80</v>
      </c>
      <c r="P535" s="70">
        <v>4</v>
      </c>
      <c r="Q535" s="47" t="s">
        <v>87</v>
      </c>
      <c r="R535" s="12">
        <f t="shared" si="42"/>
        <v>12</v>
      </c>
      <c r="S535" s="13">
        <f t="shared" si="43"/>
        <v>1</v>
      </c>
      <c r="T535" s="14">
        <v>0</v>
      </c>
      <c r="U535" s="13">
        <f t="shared" si="44"/>
        <v>2</v>
      </c>
      <c r="V535" s="13">
        <f t="shared" si="45"/>
        <v>2</v>
      </c>
    </row>
    <row r="536" spans="1:22" hidden="1">
      <c r="A536" s="17" t="s">
        <v>18</v>
      </c>
      <c r="B536" s="17" t="s">
        <v>882</v>
      </c>
      <c r="C536" s="17" t="s">
        <v>883</v>
      </c>
      <c r="D536" s="17" t="s">
        <v>884</v>
      </c>
      <c r="E536" s="37" t="s">
        <v>611</v>
      </c>
      <c r="F536" s="37" t="s">
        <v>581</v>
      </c>
      <c r="G536" s="37" t="s">
        <v>579</v>
      </c>
      <c r="H536" s="59" t="s">
        <v>735</v>
      </c>
      <c r="I536" s="46" t="s">
        <v>736</v>
      </c>
      <c r="J536" s="16" t="s">
        <v>164</v>
      </c>
      <c r="K536" s="16">
        <v>3</v>
      </c>
      <c r="L536" s="16">
        <v>2</v>
      </c>
      <c r="M536" s="16">
        <v>2</v>
      </c>
      <c r="N536" s="16">
        <v>5</v>
      </c>
      <c r="O536" s="47" t="s">
        <v>80</v>
      </c>
      <c r="P536" s="70">
        <v>4</v>
      </c>
      <c r="Q536" s="47" t="s">
        <v>87</v>
      </c>
      <c r="R536" s="12">
        <f t="shared" si="42"/>
        <v>12</v>
      </c>
      <c r="S536" s="13">
        <f t="shared" si="43"/>
        <v>1</v>
      </c>
      <c r="T536" s="14">
        <v>0</v>
      </c>
      <c r="U536" s="13">
        <f t="shared" si="44"/>
        <v>2</v>
      </c>
      <c r="V536" s="13">
        <f t="shared" si="45"/>
        <v>2</v>
      </c>
    </row>
    <row r="537" spans="1:22" hidden="1">
      <c r="A537" s="17" t="s">
        <v>18</v>
      </c>
      <c r="B537" s="17" t="s">
        <v>882</v>
      </c>
      <c r="C537" s="17" t="s">
        <v>883</v>
      </c>
      <c r="D537" s="17" t="s">
        <v>884</v>
      </c>
      <c r="E537" s="37" t="s">
        <v>611</v>
      </c>
      <c r="F537" s="37" t="s">
        <v>581</v>
      </c>
      <c r="G537" s="37" t="s">
        <v>579</v>
      </c>
      <c r="H537" s="59" t="s">
        <v>657</v>
      </c>
      <c r="I537" s="46" t="s">
        <v>617</v>
      </c>
      <c r="J537" s="16" t="s">
        <v>294</v>
      </c>
      <c r="K537" s="16">
        <v>1</v>
      </c>
      <c r="L537" s="16">
        <v>0</v>
      </c>
      <c r="M537" s="16">
        <v>2</v>
      </c>
      <c r="N537" s="16">
        <v>1</v>
      </c>
      <c r="O537" s="47" t="s">
        <v>80</v>
      </c>
      <c r="P537" s="70">
        <v>4</v>
      </c>
      <c r="Q537" s="47" t="s">
        <v>87</v>
      </c>
      <c r="R537" s="12">
        <f t="shared" si="42"/>
        <v>4</v>
      </c>
      <c r="S537" s="13">
        <f t="shared" si="43"/>
        <v>0.33333333333333331</v>
      </c>
      <c r="T537" s="14">
        <v>0</v>
      </c>
      <c r="U537" s="13">
        <f t="shared" si="44"/>
        <v>0.66666666666666663</v>
      </c>
      <c r="V537" s="13">
        <f t="shared" si="45"/>
        <v>0.66666666666666663</v>
      </c>
    </row>
    <row r="538" spans="1:22" hidden="1">
      <c r="A538" s="17" t="s">
        <v>18</v>
      </c>
      <c r="B538" s="17" t="s">
        <v>882</v>
      </c>
      <c r="C538" s="17" t="s">
        <v>883</v>
      </c>
      <c r="D538" s="17" t="s">
        <v>884</v>
      </c>
      <c r="E538" s="37" t="s">
        <v>611</v>
      </c>
      <c r="F538" s="37" t="s">
        <v>581</v>
      </c>
      <c r="G538" s="37" t="s">
        <v>579</v>
      </c>
      <c r="H538" s="59" t="s">
        <v>737</v>
      </c>
      <c r="I538" s="46" t="s">
        <v>619</v>
      </c>
      <c r="J538" s="16" t="s">
        <v>294</v>
      </c>
      <c r="K538" s="16">
        <v>1</v>
      </c>
      <c r="L538" s="16">
        <v>0</v>
      </c>
      <c r="M538" s="16">
        <v>2</v>
      </c>
      <c r="N538" s="16">
        <v>1</v>
      </c>
      <c r="O538" s="47" t="s">
        <v>80</v>
      </c>
      <c r="P538" s="70">
        <v>1</v>
      </c>
      <c r="Q538" s="47" t="s">
        <v>87</v>
      </c>
      <c r="R538" s="12">
        <f t="shared" si="42"/>
        <v>1</v>
      </c>
      <c r="S538" s="13">
        <f t="shared" si="43"/>
        <v>8.3333333333333329E-2</v>
      </c>
      <c r="T538" s="14">
        <v>0</v>
      </c>
      <c r="U538" s="13">
        <f t="shared" si="44"/>
        <v>0.16666666666666666</v>
      </c>
      <c r="V538" s="13">
        <f t="shared" si="45"/>
        <v>0.16666666666666666</v>
      </c>
    </row>
    <row r="539" spans="1:22" hidden="1">
      <c r="A539" s="17" t="s">
        <v>18</v>
      </c>
      <c r="B539" s="17" t="s">
        <v>882</v>
      </c>
      <c r="C539" s="17" t="s">
        <v>883</v>
      </c>
      <c r="D539" s="17" t="s">
        <v>884</v>
      </c>
      <c r="E539" s="37" t="s">
        <v>611</v>
      </c>
      <c r="F539" s="37" t="s">
        <v>581</v>
      </c>
      <c r="G539" s="37" t="s">
        <v>579</v>
      </c>
      <c r="H539" s="59" t="s">
        <v>660</v>
      </c>
      <c r="I539" s="46" t="s">
        <v>624</v>
      </c>
      <c r="J539" s="16" t="s">
        <v>622</v>
      </c>
      <c r="K539" s="16">
        <v>6</v>
      </c>
      <c r="L539" s="16">
        <v>0</v>
      </c>
      <c r="M539" s="16">
        <v>18</v>
      </c>
      <c r="N539" s="16">
        <v>0</v>
      </c>
      <c r="O539" s="47" t="s">
        <v>80</v>
      </c>
      <c r="P539" s="70">
        <v>1</v>
      </c>
      <c r="Q539" s="47" t="s">
        <v>87</v>
      </c>
      <c r="R539" s="12">
        <f t="shared" si="42"/>
        <v>6</v>
      </c>
      <c r="S539" s="13">
        <f t="shared" si="43"/>
        <v>0.5</v>
      </c>
      <c r="T539" s="14">
        <v>0</v>
      </c>
      <c r="U539" s="13">
        <f t="shared" si="44"/>
        <v>1</v>
      </c>
      <c r="V539" s="13">
        <f t="shared" si="45"/>
        <v>1</v>
      </c>
    </row>
    <row r="540" spans="1:22" hidden="1">
      <c r="A540" s="17" t="s">
        <v>18</v>
      </c>
      <c r="B540" s="17" t="s">
        <v>882</v>
      </c>
      <c r="C540" s="17" t="s">
        <v>883</v>
      </c>
      <c r="D540" s="17" t="s">
        <v>884</v>
      </c>
      <c r="E540" s="37" t="s">
        <v>611</v>
      </c>
      <c r="F540" s="37" t="s">
        <v>581</v>
      </c>
      <c r="G540" s="37" t="s">
        <v>579</v>
      </c>
      <c r="H540" s="59" t="s">
        <v>660</v>
      </c>
      <c r="I540" s="46" t="s">
        <v>624</v>
      </c>
      <c r="J540" s="16" t="s">
        <v>622</v>
      </c>
      <c r="K540" s="16">
        <v>6</v>
      </c>
      <c r="L540" s="16">
        <v>0</v>
      </c>
      <c r="M540" s="16">
        <v>18</v>
      </c>
      <c r="N540" s="16">
        <v>0</v>
      </c>
      <c r="O540" s="47" t="s">
        <v>43</v>
      </c>
      <c r="P540" s="70">
        <v>3</v>
      </c>
      <c r="Q540" s="47" t="s">
        <v>87</v>
      </c>
      <c r="R540" s="12">
        <f t="shared" si="42"/>
        <v>18</v>
      </c>
      <c r="S540" s="13">
        <f t="shared" si="43"/>
        <v>1.5</v>
      </c>
      <c r="T540" s="14">
        <v>0</v>
      </c>
      <c r="U540" s="13">
        <f t="shared" si="44"/>
        <v>3</v>
      </c>
      <c r="V540" s="13">
        <f t="shared" si="45"/>
        <v>3</v>
      </c>
    </row>
    <row r="541" spans="1:22">
      <c r="A541" s="17" t="s">
        <v>18</v>
      </c>
      <c r="B541" s="17" t="s">
        <v>885</v>
      </c>
      <c r="C541" s="17" t="s">
        <v>886</v>
      </c>
      <c r="D541" s="17" t="s">
        <v>666</v>
      </c>
      <c r="E541" s="37" t="s">
        <v>611</v>
      </c>
      <c r="F541" s="37" t="s">
        <v>581</v>
      </c>
      <c r="G541" s="37" t="s">
        <v>579</v>
      </c>
      <c r="H541" s="59" t="s">
        <v>739</v>
      </c>
      <c r="I541" s="46" t="s">
        <v>740</v>
      </c>
      <c r="J541" s="16" t="s">
        <v>83</v>
      </c>
      <c r="K541" s="16">
        <v>3</v>
      </c>
      <c r="L541" s="16">
        <v>2</v>
      </c>
      <c r="M541" s="16">
        <v>3</v>
      </c>
      <c r="N541" s="16">
        <v>5</v>
      </c>
      <c r="O541" s="47" t="s">
        <v>80</v>
      </c>
      <c r="P541" s="70">
        <v>3</v>
      </c>
      <c r="Q541" s="47" t="s">
        <v>87</v>
      </c>
      <c r="R541" s="12">
        <f t="shared" si="42"/>
        <v>9</v>
      </c>
      <c r="S541" s="13">
        <f t="shared" si="43"/>
        <v>0.75</v>
      </c>
      <c r="T541" s="14">
        <v>0</v>
      </c>
      <c r="U541" s="13">
        <f t="shared" si="44"/>
        <v>1.5</v>
      </c>
      <c r="V541" s="13">
        <f t="shared" si="45"/>
        <v>1.5</v>
      </c>
    </row>
    <row r="542" spans="1:22">
      <c r="A542" s="17" t="s">
        <v>18</v>
      </c>
      <c r="B542" s="17" t="s">
        <v>885</v>
      </c>
      <c r="C542" s="17" t="s">
        <v>886</v>
      </c>
      <c r="D542" s="17" t="s">
        <v>666</v>
      </c>
      <c r="E542" s="37" t="s">
        <v>611</v>
      </c>
      <c r="F542" s="37" t="s">
        <v>581</v>
      </c>
      <c r="G542" s="37" t="s">
        <v>579</v>
      </c>
      <c r="H542" s="59" t="s">
        <v>741</v>
      </c>
      <c r="I542" s="46" t="s">
        <v>742</v>
      </c>
      <c r="J542" s="16" t="s">
        <v>83</v>
      </c>
      <c r="K542" s="16">
        <v>3</v>
      </c>
      <c r="L542" s="16">
        <v>2</v>
      </c>
      <c r="M542" s="16">
        <v>3</v>
      </c>
      <c r="N542" s="16">
        <v>5</v>
      </c>
      <c r="O542" s="47" t="s">
        <v>80</v>
      </c>
      <c r="P542" s="70">
        <v>3</v>
      </c>
      <c r="Q542" s="47" t="s">
        <v>87</v>
      </c>
      <c r="R542" s="12">
        <f t="shared" si="42"/>
        <v>9</v>
      </c>
      <c r="S542" s="13">
        <f t="shared" si="43"/>
        <v>0.75</v>
      </c>
      <c r="T542" s="14">
        <v>0</v>
      </c>
      <c r="U542" s="13">
        <f t="shared" si="44"/>
        <v>1.5</v>
      </c>
      <c r="V542" s="13">
        <f t="shared" si="45"/>
        <v>1.5</v>
      </c>
    </row>
    <row r="543" spans="1:22">
      <c r="A543" s="17" t="s">
        <v>18</v>
      </c>
      <c r="B543" s="17" t="s">
        <v>885</v>
      </c>
      <c r="C543" s="17" t="s">
        <v>886</v>
      </c>
      <c r="D543" s="17" t="s">
        <v>666</v>
      </c>
      <c r="E543" s="37" t="s">
        <v>611</v>
      </c>
      <c r="F543" s="37" t="s">
        <v>581</v>
      </c>
      <c r="G543" s="37" t="s">
        <v>579</v>
      </c>
      <c r="H543" s="59" t="s">
        <v>743</v>
      </c>
      <c r="I543" s="46" t="s">
        <v>744</v>
      </c>
      <c r="J543" s="16" t="s">
        <v>83</v>
      </c>
      <c r="K543" s="16">
        <v>3</v>
      </c>
      <c r="L543" s="16">
        <v>2</v>
      </c>
      <c r="M543" s="16">
        <v>3</v>
      </c>
      <c r="N543" s="16">
        <v>5</v>
      </c>
      <c r="O543" s="47" t="s">
        <v>80</v>
      </c>
      <c r="P543" s="70">
        <v>3</v>
      </c>
      <c r="Q543" s="47" t="s">
        <v>87</v>
      </c>
      <c r="R543" s="12">
        <f t="shared" si="42"/>
        <v>9</v>
      </c>
      <c r="S543" s="13">
        <f t="shared" si="43"/>
        <v>0.75</v>
      </c>
      <c r="T543" s="14">
        <v>0</v>
      </c>
      <c r="U543" s="13">
        <f t="shared" si="44"/>
        <v>1.5</v>
      </c>
      <c r="V543" s="13">
        <f t="shared" si="45"/>
        <v>1.5</v>
      </c>
    </row>
    <row r="544" spans="1:22">
      <c r="A544" s="17" t="s">
        <v>18</v>
      </c>
      <c r="B544" s="17" t="s">
        <v>885</v>
      </c>
      <c r="C544" s="17" t="s">
        <v>886</v>
      </c>
      <c r="D544" s="17" t="s">
        <v>666</v>
      </c>
      <c r="E544" s="37" t="s">
        <v>611</v>
      </c>
      <c r="F544" s="37" t="s">
        <v>581</v>
      </c>
      <c r="G544" s="37" t="s">
        <v>579</v>
      </c>
      <c r="H544" s="59" t="s">
        <v>745</v>
      </c>
      <c r="I544" s="46" t="s">
        <v>619</v>
      </c>
      <c r="J544" s="16" t="s">
        <v>294</v>
      </c>
      <c r="K544" s="16">
        <v>1</v>
      </c>
      <c r="L544" s="16">
        <v>0</v>
      </c>
      <c r="M544" s="16">
        <v>2</v>
      </c>
      <c r="N544" s="16">
        <v>1</v>
      </c>
      <c r="O544" s="47" t="s">
        <v>80</v>
      </c>
      <c r="P544" s="70">
        <v>3</v>
      </c>
      <c r="Q544" s="47" t="s">
        <v>87</v>
      </c>
      <c r="R544" s="12">
        <f t="shared" si="42"/>
        <v>3</v>
      </c>
      <c r="S544" s="13">
        <f t="shared" si="43"/>
        <v>0.25</v>
      </c>
      <c r="T544" s="14">
        <v>0</v>
      </c>
      <c r="U544" s="13">
        <f t="shared" si="44"/>
        <v>0.5</v>
      </c>
      <c r="V544" s="13">
        <f t="shared" si="45"/>
        <v>0.5</v>
      </c>
    </row>
    <row r="545" spans="1:22">
      <c r="A545" s="17" t="s">
        <v>18</v>
      </c>
      <c r="B545" s="17" t="s">
        <v>885</v>
      </c>
      <c r="C545" s="17" t="s">
        <v>886</v>
      </c>
      <c r="D545" s="17" t="s">
        <v>666</v>
      </c>
      <c r="E545" s="37" t="s">
        <v>611</v>
      </c>
      <c r="F545" s="37" t="s">
        <v>581</v>
      </c>
      <c r="G545" s="37" t="s">
        <v>579</v>
      </c>
      <c r="H545" s="59" t="s">
        <v>670</v>
      </c>
      <c r="I545" s="46" t="s">
        <v>671</v>
      </c>
      <c r="J545" s="16" t="s">
        <v>283</v>
      </c>
      <c r="K545" s="16">
        <v>12</v>
      </c>
      <c r="L545" s="16">
        <v>0</v>
      </c>
      <c r="M545" s="16">
        <v>36</v>
      </c>
      <c r="N545" s="16">
        <v>0</v>
      </c>
      <c r="O545" s="47" t="s">
        <v>80</v>
      </c>
      <c r="P545" s="70">
        <v>1</v>
      </c>
      <c r="Q545" s="47" t="s">
        <v>87</v>
      </c>
      <c r="R545" s="12">
        <f t="shared" si="42"/>
        <v>12</v>
      </c>
      <c r="S545" s="13">
        <f t="shared" si="43"/>
        <v>1</v>
      </c>
      <c r="T545" s="14">
        <v>0</v>
      </c>
      <c r="U545" s="13">
        <f t="shared" si="44"/>
        <v>2</v>
      </c>
      <c r="V545" s="13">
        <f t="shared" si="45"/>
        <v>2</v>
      </c>
    </row>
    <row r="546" spans="1:22" hidden="1">
      <c r="A546" s="17" t="s">
        <v>18</v>
      </c>
      <c r="B546" s="17" t="s">
        <v>887</v>
      </c>
      <c r="C546" s="17" t="s">
        <v>600</v>
      </c>
      <c r="D546" s="17" t="s">
        <v>594</v>
      </c>
      <c r="E546" s="37" t="s">
        <v>611</v>
      </c>
      <c r="F546" s="37" t="s">
        <v>581</v>
      </c>
      <c r="G546" s="37" t="s">
        <v>579</v>
      </c>
      <c r="H546" s="59" t="s">
        <v>746</v>
      </c>
      <c r="I546" s="46" t="s">
        <v>747</v>
      </c>
      <c r="J546" s="16" t="s">
        <v>83</v>
      </c>
      <c r="K546" s="16">
        <v>3</v>
      </c>
      <c r="L546" s="16">
        <v>2</v>
      </c>
      <c r="M546" s="16">
        <v>3</v>
      </c>
      <c r="N546" s="16">
        <v>5</v>
      </c>
      <c r="O546" s="47" t="s">
        <v>80</v>
      </c>
      <c r="P546" s="70">
        <v>1</v>
      </c>
      <c r="Q546" s="47" t="s">
        <v>87</v>
      </c>
      <c r="R546" s="12">
        <f t="shared" si="42"/>
        <v>3</v>
      </c>
      <c r="S546" s="13">
        <f t="shared" si="43"/>
        <v>0.25</v>
      </c>
      <c r="T546" s="14">
        <v>0</v>
      </c>
      <c r="U546" s="13">
        <f t="shared" si="44"/>
        <v>0.5</v>
      </c>
      <c r="V546" s="13">
        <f t="shared" si="45"/>
        <v>0.5</v>
      </c>
    </row>
    <row r="547" spans="1:22" hidden="1">
      <c r="A547" s="17" t="s">
        <v>18</v>
      </c>
      <c r="B547" s="17" t="s">
        <v>887</v>
      </c>
      <c r="C547" s="17" t="s">
        <v>600</v>
      </c>
      <c r="D547" s="17" t="s">
        <v>594</v>
      </c>
      <c r="E547" s="37" t="s">
        <v>611</v>
      </c>
      <c r="F547" s="37" t="s">
        <v>581</v>
      </c>
      <c r="G547" s="37" t="s">
        <v>579</v>
      </c>
      <c r="H547" s="59" t="s">
        <v>676</v>
      </c>
      <c r="I547" s="46" t="s">
        <v>641</v>
      </c>
      <c r="J547" s="16" t="s">
        <v>294</v>
      </c>
      <c r="K547" s="16">
        <v>1</v>
      </c>
      <c r="L547" s="16">
        <v>0</v>
      </c>
      <c r="M547" s="16">
        <v>2</v>
      </c>
      <c r="N547" s="16">
        <v>1</v>
      </c>
      <c r="O547" s="47" t="s">
        <v>80</v>
      </c>
      <c r="P547" s="70">
        <v>2</v>
      </c>
      <c r="Q547" s="47" t="s">
        <v>87</v>
      </c>
      <c r="R547" s="12">
        <f t="shared" si="42"/>
        <v>2</v>
      </c>
      <c r="S547" s="13">
        <f t="shared" si="43"/>
        <v>0.16666666666666666</v>
      </c>
      <c r="T547" s="14">
        <v>0</v>
      </c>
      <c r="U547" s="13">
        <f t="shared" si="44"/>
        <v>0.33333333333333331</v>
      </c>
      <c r="V547" s="13">
        <f t="shared" si="45"/>
        <v>0.33333333333333331</v>
      </c>
    </row>
    <row r="548" spans="1:22" hidden="1">
      <c r="A548" s="17" t="s">
        <v>18</v>
      </c>
      <c r="B548" s="17" t="s">
        <v>887</v>
      </c>
      <c r="C548" s="17" t="s">
        <v>600</v>
      </c>
      <c r="D548" s="17" t="s">
        <v>594</v>
      </c>
      <c r="E548" s="37" t="s">
        <v>611</v>
      </c>
      <c r="F548" s="37" t="s">
        <v>581</v>
      </c>
      <c r="G548" s="37" t="s">
        <v>579</v>
      </c>
      <c r="H548" s="59" t="s">
        <v>678</v>
      </c>
      <c r="I548" s="46" t="s">
        <v>624</v>
      </c>
      <c r="J548" s="16" t="s">
        <v>622</v>
      </c>
      <c r="K548" s="16">
        <v>6</v>
      </c>
      <c r="L548" s="16">
        <v>0</v>
      </c>
      <c r="M548" s="16">
        <v>18</v>
      </c>
      <c r="N548" s="16">
        <v>0</v>
      </c>
      <c r="O548" s="47" t="s">
        <v>80</v>
      </c>
      <c r="P548" s="70">
        <v>2</v>
      </c>
      <c r="Q548" s="47" t="s">
        <v>87</v>
      </c>
      <c r="R548" s="12">
        <f t="shared" si="42"/>
        <v>12</v>
      </c>
      <c r="S548" s="13">
        <f t="shared" si="43"/>
        <v>1</v>
      </c>
      <c r="T548" s="14">
        <v>0</v>
      </c>
      <c r="U548" s="13">
        <f t="shared" si="44"/>
        <v>2</v>
      </c>
      <c r="V548" s="13">
        <f t="shared" si="45"/>
        <v>2</v>
      </c>
    </row>
    <row r="549" spans="1:22" hidden="1">
      <c r="A549" s="17" t="s">
        <v>18</v>
      </c>
      <c r="B549" s="17" t="s">
        <v>887</v>
      </c>
      <c r="C549" s="17" t="s">
        <v>600</v>
      </c>
      <c r="D549" s="17" t="s">
        <v>594</v>
      </c>
      <c r="E549" s="37" t="s">
        <v>611</v>
      </c>
      <c r="F549" s="37" t="s">
        <v>581</v>
      </c>
      <c r="G549" s="37" t="s">
        <v>579</v>
      </c>
      <c r="H549" s="59" t="s">
        <v>678</v>
      </c>
      <c r="I549" s="46" t="s">
        <v>624</v>
      </c>
      <c r="J549" s="16" t="s">
        <v>622</v>
      </c>
      <c r="K549" s="16">
        <v>6</v>
      </c>
      <c r="L549" s="16">
        <v>0</v>
      </c>
      <c r="M549" s="16">
        <v>18</v>
      </c>
      <c r="N549" s="16">
        <v>0</v>
      </c>
      <c r="O549" s="47" t="s">
        <v>43</v>
      </c>
      <c r="P549" s="70">
        <v>1</v>
      </c>
      <c r="Q549" s="47" t="s">
        <v>87</v>
      </c>
      <c r="R549" s="12">
        <f t="shared" si="42"/>
        <v>6</v>
      </c>
      <c r="S549" s="13">
        <f t="shared" si="43"/>
        <v>0.5</v>
      </c>
      <c r="T549" s="14">
        <v>0</v>
      </c>
      <c r="U549" s="13">
        <f t="shared" si="44"/>
        <v>1</v>
      </c>
      <c r="V549" s="13">
        <f t="shared" si="45"/>
        <v>1</v>
      </c>
    </row>
    <row r="550" spans="1:22" hidden="1">
      <c r="A550" s="17" t="s">
        <v>18</v>
      </c>
      <c r="B550" s="17" t="s">
        <v>887</v>
      </c>
      <c r="C550" s="17" t="s">
        <v>600</v>
      </c>
      <c r="D550" s="17" t="s">
        <v>594</v>
      </c>
      <c r="E550" s="37" t="s">
        <v>611</v>
      </c>
      <c r="F550" s="37" t="s">
        <v>581</v>
      </c>
      <c r="G550" s="37" t="s">
        <v>579</v>
      </c>
      <c r="H550" s="59" t="s">
        <v>678</v>
      </c>
      <c r="I550" s="46" t="s">
        <v>624</v>
      </c>
      <c r="J550" s="16" t="s">
        <v>622</v>
      </c>
      <c r="K550" s="16">
        <v>6</v>
      </c>
      <c r="L550" s="16">
        <v>0</v>
      </c>
      <c r="M550" s="16">
        <v>18</v>
      </c>
      <c r="N550" s="16">
        <v>0</v>
      </c>
      <c r="O550" s="47" t="s">
        <v>55</v>
      </c>
      <c r="P550" s="70">
        <v>1</v>
      </c>
      <c r="Q550" s="47" t="s">
        <v>87</v>
      </c>
      <c r="R550" s="12">
        <f t="shared" si="42"/>
        <v>6</v>
      </c>
      <c r="S550" s="13">
        <f t="shared" si="43"/>
        <v>0.5</v>
      </c>
      <c r="T550" s="14">
        <v>0</v>
      </c>
      <c r="U550" s="13">
        <f t="shared" si="44"/>
        <v>1</v>
      </c>
      <c r="V550" s="13">
        <f t="shared" si="45"/>
        <v>1</v>
      </c>
    </row>
    <row r="551" spans="1:22" hidden="1">
      <c r="A551" s="17" t="s">
        <v>18</v>
      </c>
      <c r="B551" s="17" t="s">
        <v>887</v>
      </c>
      <c r="C551" s="17" t="s">
        <v>600</v>
      </c>
      <c r="D551" s="17" t="s">
        <v>594</v>
      </c>
      <c r="E551" s="37" t="s">
        <v>611</v>
      </c>
      <c r="F551" s="37" t="s">
        <v>581</v>
      </c>
      <c r="G551" s="37" t="s">
        <v>579</v>
      </c>
      <c r="H551" s="59" t="s">
        <v>678</v>
      </c>
      <c r="I551" s="46" t="s">
        <v>624</v>
      </c>
      <c r="J551" s="16" t="s">
        <v>622</v>
      </c>
      <c r="K551" s="16">
        <v>6</v>
      </c>
      <c r="L551" s="16">
        <v>0</v>
      </c>
      <c r="M551" s="16">
        <v>18</v>
      </c>
      <c r="N551" s="16">
        <v>0</v>
      </c>
      <c r="O551" s="47" t="s">
        <v>178</v>
      </c>
      <c r="P551" s="70">
        <v>1</v>
      </c>
      <c r="Q551" s="47" t="s">
        <v>87</v>
      </c>
      <c r="R551" s="12">
        <f t="shared" si="42"/>
        <v>6</v>
      </c>
      <c r="S551" s="13">
        <f t="shared" si="43"/>
        <v>0.5</v>
      </c>
      <c r="T551" s="14">
        <v>0</v>
      </c>
      <c r="U551" s="13">
        <f t="shared" si="44"/>
        <v>1</v>
      </c>
      <c r="V551" s="13">
        <f t="shared" si="45"/>
        <v>1</v>
      </c>
    </row>
    <row r="552" spans="1:22" hidden="1">
      <c r="A552" s="17" t="s">
        <v>18</v>
      </c>
      <c r="B552" s="17" t="s">
        <v>887</v>
      </c>
      <c r="C552" s="17" t="s">
        <v>600</v>
      </c>
      <c r="D552" s="17" t="s">
        <v>594</v>
      </c>
      <c r="E552" s="37" t="s">
        <v>611</v>
      </c>
      <c r="F552" s="37" t="s">
        <v>581</v>
      </c>
      <c r="G552" s="37" t="s">
        <v>579</v>
      </c>
      <c r="H552" s="59" t="s">
        <v>679</v>
      </c>
      <c r="I552" s="46" t="s">
        <v>282</v>
      </c>
      <c r="J552" s="16" t="s">
        <v>283</v>
      </c>
      <c r="K552" s="16">
        <v>12</v>
      </c>
      <c r="L552" s="16">
        <v>0</v>
      </c>
      <c r="M552" s="16">
        <v>36</v>
      </c>
      <c r="N552" s="16">
        <v>0</v>
      </c>
      <c r="O552" s="47" t="s">
        <v>80</v>
      </c>
      <c r="P552" s="70">
        <v>1</v>
      </c>
      <c r="Q552" s="47" t="s">
        <v>87</v>
      </c>
      <c r="R552" s="12">
        <f t="shared" si="42"/>
        <v>12</v>
      </c>
      <c r="S552" s="13">
        <f t="shared" si="43"/>
        <v>1</v>
      </c>
      <c r="T552" s="14">
        <v>0</v>
      </c>
      <c r="U552" s="13">
        <f t="shared" si="44"/>
        <v>2</v>
      </c>
      <c r="V552" s="13">
        <f t="shared" si="45"/>
        <v>2</v>
      </c>
    </row>
    <row r="553" spans="1:22" hidden="1">
      <c r="A553" s="17" t="s">
        <v>18</v>
      </c>
      <c r="B553" s="17" t="s">
        <v>880</v>
      </c>
      <c r="C553" s="17" t="s">
        <v>599</v>
      </c>
      <c r="E553" s="37" t="s">
        <v>611</v>
      </c>
      <c r="F553" s="37" t="s">
        <v>581</v>
      </c>
      <c r="G553" s="37" t="s">
        <v>579</v>
      </c>
      <c r="H553" s="59" t="s">
        <v>681</v>
      </c>
      <c r="I553" s="46" t="s">
        <v>624</v>
      </c>
      <c r="J553" s="16" t="s">
        <v>622</v>
      </c>
      <c r="K553" s="16">
        <v>6</v>
      </c>
      <c r="L553" s="16">
        <v>0</v>
      </c>
      <c r="M553" s="16">
        <v>18</v>
      </c>
      <c r="N553" s="16">
        <v>0</v>
      </c>
      <c r="O553" s="47" t="s">
        <v>80</v>
      </c>
      <c r="P553" s="70">
        <v>4</v>
      </c>
      <c r="Q553" s="47" t="s">
        <v>87</v>
      </c>
      <c r="R553" s="12">
        <f t="shared" si="42"/>
        <v>24</v>
      </c>
      <c r="S553" s="13">
        <f t="shared" si="43"/>
        <v>2</v>
      </c>
      <c r="T553" s="14">
        <v>0</v>
      </c>
      <c r="U553" s="13">
        <f t="shared" si="44"/>
        <v>4</v>
      </c>
      <c r="V553" s="13">
        <f t="shared" si="45"/>
        <v>4</v>
      </c>
    </row>
    <row r="554" spans="1:22" hidden="1">
      <c r="A554" s="17" t="s">
        <v>18</v>
      </c>
      <c r="B554" s="17" t="s">
        <v>891</v>
      </c>
      <c r="C554" s="17" t="s">
        <v>590</v>
      </c>
      <c r="D554" s="17" t="s">
        <v>591</v>
      </c>
      <c r="E554" s="37" t="s">
        <v>611</v>
      </c>
      <c r="F554" s="37" t="s">
        <v>581</v>
      </c>
      <c r="G554" s="37" t="s">
        <v>579</v>
      </c>
      <c r="H554" s="59" t="s">
        <v>748</v>
      </c>
      <c r="I554" s="46" t="s">
        <v>641</v>
      </c>
      <c r="J554" s="16" t="s">
        <v>294</v>
      </c>
      <c r="K554" s="16">
        <v>1</v>
      </c>
      <c r="L554" s="16">
        <v>0</v>
      </c>
      <c r="M554" s="16">
        <v>2</v>
      </c>
      <c r="N554" s="16">
        <v>1</v>
      </c>
      <c r="O554" s="47" t="s">
        <v>80</v>
      </c>
      <c r="P554" s="70">
        <v>3</v>
      </c>
      <c r="Q554" s="47" t="s">
        <v>87</v>
      </c>
      <c r="R554" s="12">
        <f t="shared" si="42"/>
        <v>3</v>
      </c>
      <c r="S554" s="13">
        <f t="shared" si="43"/>
        <v>0.25</v>
      </c>
      <c r="T554" s="14">
        <v>0</v>
      </c>
      <c r="U554" s="13">
        <f t="shared" si="44"/>
        <v>0.5</v>
      </c>
      <c r="V554" s="13">
        <f t="shared" si="45"/>
        <v>0.5</v>
      </c>
    </row>
    <row r="555" spans="1:22" hidden="1">
      <c r="A555" s="17" t="s">
        <v>18</v>
      </c>
      <c r="B555" s="17" t="s">
        <v>891</v>
      </c>
      <c r="C555" s="17" t="s">
        <v>590</v>
      </c>
      <c r="D555" s="17" t="s">
        <v>591</v>
      </c>
      <c r="E555" s="37" t="s">
        <v>611</v>
      </c>
      <c r="F555" s="37" t="s">
        <v>581</v>
      </c>
      <c r="G555" s="37" t="s">
        <v>579</v>
      </c>
      <c r="H555" s="59" t="s">
        <v>692</v>
      </c>
      <c r="I555" s="46" t="s">
        <v>624</v>
      </c>
      <c r="J555" s="16" t="s">
        <v>622</v>
      </c>
      <c r="K555" s="16">
        <v>6</v>
      </c>
      <c r="L555" s="16">
        <v>0</v>
      </c>
      <c r="M555" s="16">
        <v>18</v>
      </c>
      <c r="N555" s="16">
        <v>0</v>
      </c>
      <c r="O555" s="47" t="s">
        <v>80</v>
      </c>
      <c r="P555" s="70">
        <v>8</v>
      </c>
      <c r="Q555" s="47" t="s">
        <v>87</v>
      </c>
      <c r="R555" s="12">
        <f t="shared" si="42"/>
        <v>48</v>
      </c>
      <c r="S555" s="13">
        <f t="shared" si="43"/>
        <v>4</v>
      </c>
      <c r="T555" s="14">
        <v>0</v>
      </c>
      <c r="U555" s="13">
        <f t="shared" si="44"/>
        <v>8</v>
      </c>
      <c r="V555" s="13">
        <f t="shared" si="45"/>
        <v>8</v>
      </c>
    </row>
    <row r="556" spans="1:22" hidden="1">
      <c r="A556" s="17" t="s">
        <v>18</v>
      </c>
      <c r="B556" s="17" t="s">
        <v>888</v>
      </c>
      <c r="C556" s="17" t="s">
        <v>889</v>
      </c>
      <c r="D556" s="17" t="s">
        <v>890</v>
      </c>
      <c r="E556" s="37" t="s">
        <v>611</v>
      </c>
      <c r="F556" s="37" t="s">
        <v>580</v>
      </c>
      <c r="G556" s="37" t="s">
        <v>610</v>
      </c>
      <c r="H556" s="75" t="s">
        <v>750</v>
      </c>
      <c r="I556" s="54" t="s">
        <v>619</v>
      </c>
      <c r="J556" s="33" t="s">
        <v>294</v>
      </c>
      <c r="K556" s="33">
        <v>1</v>
      </c>
      <c r="L556" s="33">
        <v>0</v>
      </c>
      <c r="M556" s="33">
        <v>2</v>
      </c>
      <c r="N556" s="68">
        <v>1</v>
      </c>
      <c r="O556" s="33" t="s">
        <v>80</v>
      </c>
      <c r="P556" s="76">
        <v>10</v>
      </c>
      <c r="Q556" s="33" t="s">
        <v>87</v>
      </c>
      <c r="R556" s="12">
        <f t="shared" si="42"/>
        <v>10</v>
      </c>
      <c r="S556" s="13">
        <f t="shared" si="43"/>
        <v>0.83333333333333337</v>
      </c>
      <c r="T556" s="14">
        <v>0</v>
      </c>
      <c r="U556" s="13">
        <f t="shared" si="44"/>
        <v>1.6666666666666667</v>
      </c>
      <c r="V556" s="13">
        <f t="shared" si="45"/>
        <v>1.6666666666666667</v>
      </c>
    </row>
    <row r="557" spans="1:22" hidden="1">
      <c r="A557" s="17" t="s">
        <v>18</v>
      </c>
      <c r="B557" s="17" t="s">
        <v>888</v>
      </c>
      <c r="C557" s="17" t="s">
        <v>889</v>
      </c>
      <c r="D557" s="17" t="s">
        <v>890</v>
      </c>
      <c r="E557" s="37" t="s">
        <v>611</v>
      </c>
      <c r="F557" s="37" t="s">
        <v>580</v>
      </c>
      <c r="G557" s="37" t="s">
        <v>610</v>
      </c>
      <c r="H557" s="72" t="s">
        <v>752</v>
      </c>
      <c r="I557" s="17" t="s">
        <v>641</v>
      </c>
      <c r="J557" s="16" t="s">
        <v>294</v>
      </c>
      <c r="K557" s="16">
        <v>1</v>
      </c>
      <c r="L557" s="16">
        <v>0</v>
      </c>
      <c r="M557" s="16">
        <v>2</v>
      </c>
      <c r="N557" s="16">
        <v>1</v>
      </c>
      <c r="O557" s="16" t="s">
        <v>80</v>
      </c>
      <c r="P557" s="71">
        <v>10</v>
      </c>
      <c r="Q557" s="16" t="s">
        <v>87</v>
      </c>
      <c r="R557" s="12">
        <f t="shared" si="42"/>
        <v>10</v>
      </c>
      <c r="S557" s="13">
        <f t="shared" si="43"/>
        <v>0.83333333333333337</v>
      </c>
      <c r="T557" s="14">
        <v>0</v>
      </c>
      <c r="U557" s="13">
        <f t="shared" si="44"/>
        <v>1.6666666666666667</v>
      </c>
      <c r="V557" s="13">
        <f t="shared" si="45"/>
        <v>1.6666666666666667</v>
      </c>
    </row>
    <row r="558" spans="1:22" hidden="1">
      <c r="A558" s="17" t="s">
        <v>18</v>
      </c>
      <c r="B558" s="17" t="s">
        <v>888</v>
      </c>
      <c r="C558" s="17" t="s">
        <v>889</v>
      </c>
      <c r="D558" s="17" t="s">
        <v>890</v>
      </c>
      <c r="E558" s="37" t="s">
        <v>611</v>
      </c>
      <c r="F558" s="37" t="s">
        <v>580</v>
      </c>
      <c r="G558" s="37" t="s">
        <v>610</v>
      </c>
      <c r="H558" s="72" t="s">
        <v>753</v>
      </c>
      <c r="I558" s="17" t="s">
        <v>754</v>
      </c>
      <c r="J558" s="16" t="s">
        <v>23</v>
      </c>
      <c r="K558" s="16">
        <v>3</v>
      </c>
      <c r="L558" s="16">
        <v>3</v>
      </c>
      <c r="M558" s="16">
        <v>0</v>
      </c>
      <c r="N558" s="16">
        <v>6</v>
      </c>
      <c r="O558" s="16" t="s">
        <v>80</v>
      </c>
      <c r="P558" s="71">
        <v>12</v>
      </c>
      <c r="Q558" s="16" t="s">
        <v>87</v>
      </c>
      <c r="R558" s="12">
        <f t="shared" si="42"/>
        <v>36</v>
      </c>
      <c r="S558" s="13">
        <f t="shared" si="43"/>
        <v>3</v>
      </c>
      <c r="T558" s="14">
        <v>0</v>
      </c>
      <c r="U558" s="13">
        <f t="shared" si="44"/>
        <v>6</v>
      </c>
      <c r="V558" s="13">
        <f t="shared" si="45"/>
        <v>6</v>
      </c>
    </row>
    <row r="559" spans="1:22" hidden="1">
      <c r="A559" s="17" t="s">
        <v>18</v>
      </c>
      <c r="B559" s="17" t="s">
        <v>888</v>
      </c>
      <c r="C559" s="17" t="s">
        <v>889</v>
      </c>
      <c r="D559" s="17" t="s">
        <v>890</v>
      </c>
      <c r="E559" s="37" t="s">
        <v>611</v>
      </c>
      <c r="F559" s="37" t="s">
        <v>580</v>
      </c>
      <c r="G559" s="37" t="s">
        <v>610</v>
      </c>
      <c r="H559" s="72" t="s">
        <v>755</v>
      </c>
      <c r="I559" s="17" t="s">
        <v>756</v>
      </c>
      <c r="J559" s="16" t="s">
        <v>23</v>
      </c>
      <c r="K559" s="16">
        <v>3</v>
      </c>
      <c r="L559" s="16">
        <v>3</v>
      </c>
      <c r="M559" s="16">
        <v>0</v>
      </c>
      <c r="N559" s="16">
        <v>6</v>
      </c>
      <c r="O559" s="16" t="s">
        <v>80</v>
      </c>
      <c r="P559" s="71">
        <v>12</v>
      </c>
      <c r="Q559" s="16" t="s">
        <v>87</v>
      </c>
      <c r="R559" s="12">
        <f t="shared" si="42"/>
        <v>36</v>
      </c>
      <c r="S559" s="13">
        <f t="shared" si="43"/>
        <v>3</v>
      </c>
      <c r="T559" s="14">
        <v>0</v>
      </c>
      <c r="U559" s="13">
        <f t="shared" si="44"/>
        <v>6</v>
      </c>
      <c r="V559" s="13">
        <f t="shared" si="45"/>
        <v>6</v>
      </c>
    </row>
    <row r="560" spans="1:22" hidden="1">
      <c r="A560" s="17" t="s">
        <v>18</v>
      </c>
      <c r="B560" s="17" t="s">
        <v>888</v>
      </c>
      <c r="C560" s="17" t="s">
        <v>889</v>
      </c>
      <c r="D560" s="17" t="s">
        <v>890</v>
      </c>
      <c r="E560" s="37" t="s">
        <v>611</v>
      </c>
      <c r="F560" s="37" t="s">
        <v>580</v>
      </c>
      <c r="G560" s="37" t="s">
        <v>610</v>
      </c>
      <c r="H560" s="72" t="s">
        <v>757</v>
      </c>
      <c r="I560" s="17" t="s">
        <v>758</v>
      </c>
      <c r="J560" s="16" t="s">
        <v>23</v>
      </c>
      <c r="K560" s="16">
        <v>3</v>
      </c>
      <c r="L560" s="16">
        <v>3</v>
      </c>
      <c r="M560" s="16">
        <v>0</v>
      </c>
      <c r="N560" s="16">
        <v>6</v>
      </c>
      <c r="O560" s="16" t="s">
        <v>80</v>
      </c>
      <c r="P560" s="71">
        <v>12</v>
      </c>
      <c r="Q560" s="16" t="s">
        <v>87</v>
      </c>
      <c r="R560" s="12">
        <f t="shared" si="42"/>
        <v>36</v>
      </c>
      <c r="S560" s="13">
        <f t="shared" si="43"/>
        <v>3</v>
      </c>
      <c r="T560" s="14">
        <v>0</v>
      </c>
      <c r="U560" s="13">
        <f t="shared" si="44"/>
        <v>6</v>
      </c>
      <c r="V560" s="13">
        <f t="shared" si="45"/>
        <v>6</v>
      </c>
    </row>
    <row r="561" spans="1:22" hidden="1">
      <c r="A561" s="17" t="s">
        <v>18</v>
      </c>
      <c r="B561" s="17" t="s">
        <v>888</v>
      </c>
      <c r="C561" s="17" t="s">
        <v>889</v>
      </c>
      <c r="D561" s="17" t="s">
        <v>890</v>
      </c>
      <c r="E561" s="37" t="s">
        <v>611</v>
      </c>
      <c r="F561" s="37" t="s">
        <v>580</v>
      </c>
      <c r="G561" s="37" t="s">
        <v>610</v>
      </c>
      <c r="H561" s="72" t="s">
        <v>759</v>
      </c>
      <c r="I561" s="17" t="s">
        <v>760</v>
      </c>
      <c r="J561" s="16" t="s">
        <v>23</v>
      </c>
      <c r="K561" s="16">
        <v>3</v>
      </c>
      <c r="L561" s="16">
        <v>3</v>
      </c>
      <c r="M561" s="16">
        <v>0</v>
      </c>
      <c r="N561" s="16">
        <v>6</v>
      </c>
      <c r="O561" s="16" t="s">
        <v>80</v>
      </c>
      <c r="P561" s="71">
        <v>12</v>
      </c>
      <c r="Q561" s="16" t="s">
        <v>87</v>
      </c>
      <c r="R561" s="12">
        <f t="shared" si="42"/>
        <v>36</v>
      </c>
      <c r="S561" s="13">
        <f t="shared" si="43"/>
        <v>3</v>
      </c>
      <c r="T561" s="14">
        <v>0</v>
      </c>
      <c r="U561" s="13">
        <f t="shared" si="44"/>
        <v>6</v>
      </c>
      <c r="V561" s="13">
        <f t="shared" si="45"/>
        <v>6</v>
      </c>
    </row>
    <row r="562" spans="1:22" hidden="1">
      <c r="A562" s="17" t="s">
        <v>18</v>
      </c>
      <c r="B562" s="17" t="s">
        <v>888</v>
      </c>
      <c r="C562" s="17" t="s">
        <v>889</v>
      </c>
      <c r="D562" s="17" t="s">
        <v>890</v>
      </c>
      <c r="E562" s="37" t="s">
        <v>611</v>
      </c>
      <c r="F562" s="37" t="s">
        <v>580</v>
      </c>
      <c r="G562" s="37" t="s">
        <v>610</v>
      </c>
      <c r="H562" s="72" t="s">
        <v>761</v>
      </c>
      <c r="I562" s="17" t="s">
        <v>762</v>
      </c>
      <c r="J562" s="16" t="s">
        <v>23</v>
      </c>
      <c r="K562" s="16">
        <v>3</v>
      </c>
      <c r="L562" s="16">
        <v>3</v>
      </c>
      <c r="M562" s="16">
        <v>0</v>
      </c>
      <c r="N562" s="16">
        <v>6</v>
      </c>
      <c r="O562" s="16" t="s">
        <v>80</v>
      </c>
      <c r="P562" s="71">
        <v>7</v>
      </c>
      <c r="Q562" s="16" t="s">
        <v>87</v>
      </c>
      <c r="R562" s="12">
        <f t="shared" si="42"/>
        <v>21</v>
      </c>
      <c r="S562" s="13">
        <f t="shared" si="43"/>
        <v>1.75</v>
      </c>
      <c r="T562" s="14">
        <v>0</v>
      </c>
      <c r="U562" s="13">
        <f t="shared" si="44"/>
        <v>3.5</v>
      </c>
      <c r="V562" s="13">
        <f t="shared" si="45"/>
        <v>3.5</v>
      </c>
    </row>
    <row r="563" spans="1:22" hidden="1">
      <c r="A563" s="17" t="s">
        <v>18</v>
      </c>
      <c r="B563" s="17" t="s">
        <v>888</v>
      </c>
      <c r="C563" s="17" t="s">
        <v>889</v>
      </c>
      <c r="D563" s="17" t="s">
        <v>890</v>
      </c>
      <c r="E563" s="37" t="s">
        <v>611</v>
      </c>
      <c r="F563" s="37" t="s">
        <v>580</v>
      </c>
      <c r="G563" s="37" t="s">
        <v>610</v>
      </c>
      <c r="H563" s="72" t="s">
        <v>764</v>
      </c>
      <c r="I563" s="17" t="s">
        <v>765</v>
      </c>
      <c r="J563" s="16" t="s">
        <v>23</v>
      </c>
      <c r="K563" s="16">
        <v>3</v>
      </c>
      <c r="L563" s="16">
        <v>3</v>
      </c>
      <c r="M563" s="16">
        <v>0</v>
      </c>
      <c r="N563" s="16">
        <v>6</v>
      </c>
      <c r="O563" s="16" t="s">
        <v>80</v>
      </c>
      <c r="P563" s="71">
        <v>7</v>
      </c>
      <c r="Q563" s="16" t="s">
        <v>87</v>
      </c>
      <c r="R563" s="12">
        <f t="shared" si="42"/>
        <v>21</v>
      </c>
      <c r="S563" s="13">
        <f t="shared" si="43"/>
        <v>1.75</v>
      </c>
      <c r="T563" s="14">
        <v>0</v>
      </c>
      <c r="U563" s="13">
        <f t="shared" si="44"/>
        <v>3.5</v>
      </c>
      <c r="V563" s="13">
        <f t="shared" si="45"/>
        <v>3.5</v>
      </c>
    </row>
    <row r="564" spans="1:22" hidden="1">
      <c r="A564" s="17" t="s">
        <v>18</v>
      </c>
      <c r="B564" s="17" t="s">
        <v>888</v>
      </c>
      <c r="C564" s="17" t="s">
        <v>889</v>
      </c>
      <c r="D564" s="17" t="s">
        <v>890</v>
      </c>
      <c r="E564" s="37" t="s">
        <v>611</v>
      </c>
      <c r="F564" s="37" t="s">
        <v>580</v>
      </c>
      <c r="G564" s="37" t="s">
        <v>610</v>
      </c>
      <c r="H564" s="72" t="s">
        <v>767</v>
      </c>
      <c r="I564" s="17" t="s">
        <v>768</v>
      </c>
      <c r="J564" s="16" t="s">
        <v>622</v>
      </c>
      <c r="K564" s="16">
        <v>6</v>
      </c>
      <c r="L564" s="16">
        <v>0</v>
      </c>
      <c r="M564" s="16">
        <v>18</v>
      </c>
      <c r="N564" s="16">
        <v>0</v>
      </c>
      <c r="O564" s="16" t="s">
        <v>80</v>
      </c>
      <c r="P564" s="71">
        <v>4</v>
      </c>
      <c r="Q564" s="16" t="s">
        <v>87</v>
      </c>
      <c r="R564" s="12">
        <f t="shared" si="42"/>
        <v>24</v>
      </c>
      <c r="S564" s="13">
        <f t="shared" si="43"/>
        <v>2</v>
      </c>
      <c r="T564" s="14">
        <v>0</v>
      </c>
      <c r="U564" s="13">
        <f t="shared" si="44"/>
        <v>4</v>
      </c>
      <c r="V564" s="13">
        <f t="shared" si="45"/>
        <v>4</v>
      </c>
    </row>
    <row r="565" spans="1:22" hidden="1">
      <c r="A565" s="17" t="s">
        <v>18</v>
      </c>
      <c r="B565" s="17" t="s">
        <v>888</v>
      </c>
      <c r="C565" s="17" t="s">
        <v>889</v>
      </c>
      <c r="D565" s="17" t="s">
        <v>890</v>
      </c>
      <c r="E565" s="37" t="s">
        <v>611</v>
      </c>
      <c r="F565" s="37" t="s">
        <v>580</v>
      </c>
      <c r="G565" s="37" t="s">
        <v>610</v>
      </c>
      <c r="H565" s="72" t="s">
        <v>769</v>
      </c>
      <c r="I565" s="17" t="s">
        <v>770</v>
      </c>
      <c r="J565" s="16" t="s">
        <v>622</v>
      </c>
      <c r="K565" s="16">
        <v>6</v>
      </c>
      <c r="L565" s="16">
        <v>0</v>
      </c>
      <c r="M565" s="16">
        <v>18</v>
      </c>
      <c r="N565" s="16">
        <v>0</v>
      </c>
      <c r="O565" s="16" t="s">
        <v>80</v>
      </c>
      <c r="P565" s="71">
        <v>3</v>
      </c>
      <c r="Q565" s="16" t="s">
        <v>87</v>
      </c>
      <c r="R565" s="12">
        <f t="shared" si="42"/>
        <v>18</v>
      </c>
      <c r="S565" s="13">
        <f t="shared" si="43"/>
        <v>1.5</v>
      </c>
      <c r="T565" s="14">
        <v>0</v>
      </c>
      <c r="U565" s="13">
        <f t="shared" si="44"/>
        <v>3</v>
      </c>
      <c r="V565" s="13">
        <f t="shared" si="45"/>
        <v>3</v>
      </c>
    </row>
    <row r="566" spans="1:22" hidden="1">
      <c r="A566" s="17" t="s">
        <v>18</v>
      </c>
      <c r="B566" s="17" t="s">
        <v>888</v>
      </c>
      <c r="C566" s="17" t="s">
        <v>889</v>
      </c>
      <c r="D566" s="17" t="s">
        <v>890</v>
      </c>
      <c r="E566" s="37" t="s">
        <v>611</v>
      </c>
      <c r="F566" s="37" t="s">
        <v>580</v>
      </c>
      <c r="G566" s="37" t="s">
        <v>610</v>
      </c>
      <c r="H566" s="72" t="s">
        <v>771</v>
      </c>
      <c r="I566" s="17" t="s">
        <v>772</v>
      </c>
      <c r="J566" s="16" t="s">
        <v>622</v>
      </c>
      <c r="K566" s="16">
        <v>6</v>
      </c>
      <c r="L566" s="16">
        <v>0</v>
      </c>
      <c r="M566" s="16">
        <v>18</v>
      </c>
      <c r="N566" s="16">
        <v>0</v>
      </c>
      <c r="O566" s="16" t="s">
        <v>80</v>
      </c>
      <c r="P566" s="71">
        <v>7</v>
      </c>
      <c r="Q566" s="16" t="s">
        <v>87</v>
      </c>
      <c r="R566" s="12">
        <f t="shared" si="42"/>
        <v>42</v>
      </c>
      <c r="S566" s="13">
        <f t="shared" si="43"/>
        <v>3.5</v>
      </c>
      <c r="T566" s="14">
        <v>0</v>
      </c>
      <c r="U566" s="13">
        <f t="shared" si="44"/>
        <v>7</v>
      </c>
      <c r="V566" s="13">
        <f t="shared" si="45"/>
        <v>7</v>
      </c>
    </row>
    <row r="567" spans="1:22" hidden="1">
      <c r="A567" s="17" t="s">
        <v>18</v>
      </c>
      <c r="B567" s="17" t="s">
        <v>882</v>
      </c>
      <c r="C567" s="17" t="s">
        <v>883</v>
      </c>
      <c r="D567" s="17" t="s">
        <v>884</v>
      </c>
      <c r="E567" s="37" t="s">
        <v>611</v>
      </c>
      <c r="F567" s="37" t="s">
        <v>580</v>
      </c>
      <c r="G567" s="37" t="s">
        <v>610</v>
      </c>
      <c r="H567" s="72" t="s">
        <v>655</v>
      </c>
      <c r="I567" s="17" t="s">
        <v>656</v>
      </c>
      <c r="J567" s="16" t="s">
        <v>164</v>
      </c>
      <c r="K567" s="16">
        <v>3</v>
      </c>
      <c r="L567" s="16">
        <v>2</v>
      </c>
      <c r="M567" s="16">
        <v>2</v>
      </c>
      <c r="N567" s="16">
        <v>5</v>
      </c>
      <c r="O567" s="16" t="s">
        <v>80</v>
      </c>
      <c r="P567" s="71">
        <v>2</v>
      </c>
      <c r="Q567" s="16" t="s">
        <v>87</v>
      </c>
      <c r="R567" s="12">
        <f t="shared" si="42"/>
        <v>6</v>
      </c>
      <c r="S567" s="13">
        <f t="shared" si="43"/>
        <v>0.5</v>
      </c>
      <c r="T567" s="14">
        <v>0</v>
      </c>
      <c r="U567" s="13">
        <f t="shared" si="44"/>
        <v>1</v>
      </c>
      <c r="V567" s="13">
        <f t="shared" si="45"/>
        <v>1</v>
      </c>
    </row>
    <row r="568" spans="1:22" hidden="1">
      <c r="A568" s="17" t="s">
        <v>18</v>
      </c>
      <c r="B568" s="17" t="s">
        <v>882</v>
      </c>
      <c r="C568" s="17" t="s">
        <v>883</v>
      </c>
      <c r="D568" s="17" t="s">
        <v>884</v>
      </c>
      <c r="E568" s="37" t="s">
        <v>611</v>
      </c>
      <c r="F568" s="37" t="s">
        <v>580</v>
      </c>
      <c r="G568" s="37" t="s">
        <v>610</v>
      </c>
      <c r="H568" s="72" t="s">
        <v>773</v>
      </c>
      <c r="I568" s="17" t="s">
        <v>774</v>
      </c>
      <c r="J568" s="16" t="s">
        <v>164</v>
      </c>
      <c r="K568" s="16">
        <v>3</v>
      </c>
      <c r="L568" s="16">
        <v>2</v>
      </c>
      <c r="M568" s="16">
        <v>2</v>
      </c>
      <c r="N568" s="16">
        <v>5</v>
      </c>
      <c r="O568" s="16" t="s">
        <v>80</v>
      </c>
      <c r="P568" s="71">
        <v>2</v>
      </c>
      <c r="Q568" s="16" t="s">
        <v>87</v>
      </c>
      <c r="R568" s="12">
        <f t="shared" ref="R568:R617" si="46">P568*K568</f>
        <v>6</v>
      </c>
      <c r="S568" s="13">
        <f t="shared" ref="S568:S631" si="47">R568/12</f>
        <v>0.5</v>
      </c>
      <c r="T568" s="14">
        <v>0</v>
      </c>
      <c r="U568" s="13">
        <f t="shared" ref="U568:U617" si="48">S568*2</f>
        <v>1</v>
      </c>
      <c r="V568" s="13">
        <f t="shared" ref="V568:V617" si="49">T568+U568</f>
        <v>1</v>
      </c>
    </row>
    <row r="569" spans="1:22" hidden="1">
      <c r="A569" s="17" t="s">
        <v>18</v>
      </c>
      <c r="B569" s="17" t="s">
        <v>882</v>
      </c>
      <c r="C569" s="17" t="s">
        <v>883</v>
      </c>
      <c r="D569" s="17" t="s">
        <v>884</v>
      </c>
      <c r="E569" s="37" t="s">
        <v>611</v>
      </c>
      <c r="F569" s="37" t="s">
        <v>580</v>
      </c>
      <c r="G569" s="37" t="s">
        <v>610</v>
      </c>
      <c r="H569" s="72" t="s">
        <v>776</v>
      </c>
      <c r="I569" s="17" t="s">
        <v>777</v>
      </c>
      <c r="J569" s="16" t="s">
        <v>164</v>
      </c>
      <c r="K569" s="16">
        <v>3</v>
      </c>
      <c r="L569" s="16">
        <v>2</v>
      </c>
      <c r="M569" s="16">
        <v>2</v>
      </c>
      <c r="N569" s="16">
        <v>5</v>
      </c>
      <c r="O569" s="16" t="s">
        <v>80</v>
      </c>
      <c r="P569" s="71">
        <v>2</v>
      </c>
      <c r="Q569" s="16" t="s">
        <v>87</v>
      </c>
      <c r="R569" s="12">
        <f t="shared" si="46"/>
        <v>6</v>
      </c>
      <c r="S569" s="13">
        <f t="shared" si="47"/>
        <v>0.5</v>
      </c>
      <c r="T569" s="14">
        <v>0</v>
      </c>
      <c r="U569" s="13">
        <f t="shared" si="48"/>
        <v>1</v>
      </c>
      <c r="V569" s="13">
        <f t="shared" si="49"/>
        <v>1</v>
      </c>
    </row>
    <row r="570" spans="1:22" hidden="1">
      <c r="A570" s="17" t="s">
        <v>18</v>
      </c>
      <c r="B570" s="17" t="s">
        <v>882</v>
      </c>
      <c r="C570" s="17" t="s">
        <v>883</v>
      </c>
      <c r="D570" s="17" t="s">
        <v>884</v>
      </c>
      <c r="E570" s="37" t="s">
        <v>611</v>
      </c>
      <c r="F570" s="37" t="s">
        <v>580</v>
      </c>
      <c r="G570" s="37" t="s">
        <v>610</v>
      </c>
      <c r="H570" s="72" t="s">
        <v>727</v>
      </c>
      <c r="I570" s="17" t="s">
        <v>728</v>
      </c>
      <c r="J570" s="16" t="s">
        <v>164</v>
      </c>
      <c r="K570" s="16">
        <v>3</v>
      </c>
      <c r="L570" s="16">
        <v>2</v>
      </c>
      <c r="M570" s="16">
        <v>2</v>
      </c>
      <c r="N570" s="16">
        <v>5</v>
      </c>
      <c r="O570" s="16" t="s">
        <v>80</v>
      </c>
      <c r="P570" s="71">
        <v>1</v>
      </c>
      <c r="Q570" s="16" t="s">
        <v>87</v>
      </c>
      <c r="R570" s="12">
        <f t="shared" si="46"/>
        <v>3</v>
      </c>
      <c r="S570" s="13">
        <f t="shared" si="47"/>
        <v>0.25</v>
      </c>
      <c r="T570" s="14">
        <v>0</v>
      </c>
      <c r="U570" s="13">
        <f t="shared" si="48"/>
        <v>0.5</v>
      </c>
      <c r="V570" s="13">
        <f t="shared" si="49"/>
        <v>0.5</v>
      </c>
    </row>
    <row r="571" spans="1:22" hidden="1">
      <c r="A571" s="17" t="s">
        <v>18</v>
      </c>
      <c r="B571" s="17" t="s">
        <v>882</v>
      </c>
      <c r="C571" s="17" t="s">
        <v>883</v>
      </c>
      <c r="D571" s="17" t="s">
        <v>884</v>
      </c>
      <c r="E571" s="37" t="s">
        <v>611</v>
      </c>
      <c r="F571" s="37" t="s">
        <v>580</v>
      </c>
      <c r="G571" s="37" t="s">
        <v>610</v>
      </c>
      <c r="H571" s="72" t="s">
        <v>729</v>
      </c>
      <c r="I571" s="17" t="s">
        <v>730</v>
      </c>
      <c r="J571" s="16" t="s">
        <v>164</v>
      </c>
      <c r="K571" s="16">
        <v>3</v>
      </c>
      <c r="L571" s="16">
        <v>2</v>
      </c>
      <c r="M571" s="16">
        <v>2</v>
      </c>
      <c r="N571" s="16">
        <v>5</v>
      </c>
      <c r="O571" s="16" t="s">
        <v>80</v>
      </c>
      <c r="P571" s="71">
        <v>1</v>
      </c>
      <c r="Q571" s="16" t="s">
        <v>87</v>
      </c>
      <c r="R571" s="12">
        <f t="shared" si="46"/>
        <v>3</v>
      </c>
      <c r="S571" s="13">
        <f t="shared" si="47"/>
        <v>0.25</v>
      </c>
      <c r="T571" s="14">
        <v>0</v>
      </c>
      <c r="U571" s="13">
        <f t="shared" si="48"/>
        <v>0.5</v>
      </c>
      <c r="V571" s="13">
        <f t="shared" si="49"/>
        <v>0.5</v>
      </c>
    </row>
    <row r="572" spans="1:22" hidden="1">
      <c r="A572" s="17" t="s">
        <v>18</v>
      </c>
      <c r="B572" s="17" t="s">
        <v>882</v>
      </c>
      <c r="C572" s="17" t="s">
        <v>883</v>
      </c>
      <c r="D572" s="17" t="s">
        <v>884</v>
      </c>
      <c r="E572" s="37" t="s">
        <v>611</v>
      </c>
      <c r="F572" s="37" t="s">
        <v>580</v>
      </c>
      <c r="G572" s="37" t="s">
        <v>610</v>
      </c>
      <c r="H572" s="72" t="s">
        <v>732</v>
      </c>
      <c r="I572" s="17" t="s">
        <v>733</v>
      </c>
      <c r="J572" s="16" t="s">
        <v>164</v>
      </c>
      <c r="K572" s="16">
        <v>3</v>
      </c>
      <c r="L572" s="16">
        <v>2</v>
      </c>
      <c r="M572" s="16">
        <v>2</v>
      </c>
      <c r="N572" s="16">
        <v>5</v>
      </c>
      <c r="O572" s="16" t="s">
        <v>80</v>
      </c>
      <c r="P572" s="71">
        <v>2</v>
      </c>
      <c r="Q572" s="16" t="s">
        <v>87</v>
      </c>
      <c r="R572" s="12">
        <f t="shared" si="46"/>
        <v>6</v>
      </c>
      <c r="S572" s="13">
        <f t="shared" si="47"/>
        <v>0.5</v>
      </c>
      <c r="T572" s="14">
        <v>0</v>
      </c>
      <c r="U572" s="13">
        <f t="shared" si="48"/>
        <v>1</v>
      </c>
      <c r="V572" s="13">
        <f t="shared" si="49"/>
        <v>1</v>
      </c>
    </row>
    <row r="573" spans="1:22" hidden="1">
      <c r="A573" s="17" t="s">
        <v>18</v>
      </c>
      <c r="B573" s="17" t="s">
        <v>882</v>
      </c>
      <c r="C573" s="17" t="s">
        <v>883</v>
      </c>
      <c r="D573" s="17" t="s">
        <v>884</v>
      </c>
      <c r="E573" s="37" t="s">
        <v>611</v>
      </c>
      <c r="F573" s="37" t="s">
        <v>580</v>
      </c>
      <c r="G573" s="37" t="s">
        <v>610</v>
      </c>
      <c r="H573" s="72" t="s">
        <v>735</v>
      </c>
      <c r="I573" s="17" t="s">
        <v>736</v>
      </c>
      <c r="J573" s="16" t="s">
        <v>164</v>
      </c>
      <c r="K573" s="16">
        <v>3</v>
      </c>
      <c r="L573" s="16">
        <v>2</v>
      </c>
      <c r="M573" s="16">
        <v>2</v>
      </c>
      <c r="N573" s="16">
        <v>5</v>
      </c>
      <c r="O573" s="16" t="s">
        <v>80</v>
      </c>
      <c r="P573" s="71">
        <v>3</v>
      </c>
      <c r="Q573" s="16" t="s">
        <v>87</v>
      </c>
      <c r="R573" s="12">
        <f t="shared" si="46"/>
        <v>9</v>
      </c>
      <c r="S573" s="13">
        <f t="shared" si="47"/>
        <v>0.75</v>
      </c>
      <c r="T573" s="14">
        <v>0</v>
      </c>
      <c r="U573" s="13">
        <f t="shared" si="48"/>
        <v>1.5</v>
      </c>
      <c r="V573" s="13">
        <f t="shared" si="49"/>
        <v>1.5</v>
      </c>
    </row>
    <row r="574" spans="1:22" hidden="1">
      <c r="A574" s="17" t="s">
        <v>18</v>
      </c>
      <c r="B574" s="17" t="s">
        <v>882</v>
      </c>
      <c r="C574" s="17" t="s">
        <v>883</v>
      </c>
      <c r="D574" s="17" t="s">
        <v>884</v>
      </c>
      <c r="E574" s="37" t="s">
        <v>611</v>
      </c>
      <c r="F574" s="37" t="s">
        <v>580</v>
      </c>
      <c r="G574" s="37" t="s">
        <v>610</v>
      </c>
      <c r="H574" s="72" t="s">
        <v>779</v>
      </c>
      <c r="I574" s="17" t="s">
        <v>780</v>
      </c>
      <c r="J574" s="16" t="s">
        <v>164</v>
      </c>
      <c r="K574" s="16">
        <v>3</v>
      </c>
      <c r="L574" s="16">
        <v>2</v>
      </c>
      <c r="M574" s="16">
        <v>2</v>
      </c>
      <c r="N574" s="16">
        <v>5</v>
      </c>
      <c r="O574" s="16" t="s">
        <v>80</v>
      </c>
      <c r="P574" s="71">
        <v>6</v>
      </c>
      <c r="Q574" s="16" t="s">
        <v>87</v>
      </c>
      <c r="R574" s="12">
        <f t="shared" si="46"/>
        <v>18</v>
      </c>
      <c r="S574" s="13">
        <f t="shared" si="47"/>
        <v>1.5</v>
      </c>
      <c r="T574" s="14">
        <v>0</v>
      </c>
      <c r="U574" s="13">
        <f t="shared" si="48"/>
        <v>3</v>
      </c>
      <c r="V574" s="13">
        <f t="shared" si="49"/>
        <v>3</v>
      </c>
    </row>
    <row r="575" spans="1:22" hidden="1">
      <c r="A575" s="17" t="s">
        <v>18</v>
      </c>
      <c r="B575" s="17" t="s">
        <v>882</v>
      </c>
      <c r="C575" s="17" t="s">
        <v>883</v>
      </c>
      <c r="D575" s="17" t="s">
        <v>884</v>
      </c>
      <c r="E575" s="37" t="s">
        <v>611</v>
      </c>
      <c r="F575" s="37" t="s">
        <v>580</v>
      </c>
      <c r="G575" s="37" t="s">
        <v>610</v>
      </c>
      <c r="H575" s="72" t="s">
        <v>781</v>
      </c>
      <c r="I575" s="17" t="s">
        <v>782</v>
      </c>
      <c r="J575" s="16" t="s">
        <v>164</v>
      </c>
      <c r="K575" s="16">
        <v>3</v>
      </c>
      <c r="L575" s="16">
        <v>2</v>
      </c>
      <c r="M575" s="16">
        <v>2</v>
      </c>
      <c r="N575" s="16">
        <v>5</v>
      </c>
      <c r="O575" s="16" t="s">
        <v>80</v>
      </c>
      <c r="P575" s="71">
        <v>3</v>
      </c>
      <c r="Q575" s="16" t="s">
        <v>87</v>
      </c>
      <c r="R575" s="12">
        <f t="shared" si="46"/>
        <v>9</v>
      </c>
      <c r="S575" s="13">
        <f t="shared" si="47"/>
        <v>0.75</v>
      </c>
      <c r="T575" s="14">
        <v>0</v>
      </c>
      <c r="U575" s="13">
        <f t="shared" si="48"/>
        <v>1.5</v>
      </c>
      <c r="V575" s="13">
        <f t="shared" si="49"/>
        <v>1.5</v>
      </c>
    </row>
    <row r="576" spans="1:22" hidden="1">
      <c r="A576" s="17" t="s">
        <v>18</v>
      </c>
      <c r="B576" s="17" t="s">
        <v>882</v>
      </c>
      <c r="C576" s="17" t="s">
        <v>883</v>
      </c>
      <c r="D576" s="17" t="s">
        <v>884</v>
      </c>
      <c r="E576" s="37" t="s">
        <v>611</v>
      </c>
      <c r="F576" s="37" t="s">
        <v>580</v>
      </c>
      <c r="G576" s="37" t="s">
        <v>610</v>
      </c>
      <c r="H576" s="72" t="s">
        <v>657</v>
      </c>
      <c r="I576" s="17" t="s">
        <v>617</v>
      </c>
      <c r="J576" s="16" t="s">
        <v>294</v>
      </c>
      <c r="K576" s="16">
        <v>1</v>
      </c>
      <c r="L576" s="16">
        <v>0</v>
      </c>
      <c r="M576" s="16">
        <v>2</v>
      </c>
      <c r="N576" s="16">
        <v>1</v>
      </c>
      <c r="O576" s="16" t="s">
        <v>80</v>
      </c>
      <c r="P576" s="71">
        <v>2</v>
      </c>
      <c r="Q576" s="16" t="s">
        <v>87</v>
      </c>
      <c r="R576" s="12">
        <f t="shared" si="46"/>
        <v>2</v>
      </c>
      <c r="S576" s="13">
        <f t="shared" si="47"/>
        <v>0.16666666666666666</v>
      </c>
      <c r="T576" s="14">
        <v>0</v>
      </c>
      <c r="U576" s="13">
        <f t="shared" si="48"/>
        <v>0.33333333333333331</v>
      </c>
      <c r="V576" s="13">
        <f t="shared" si="49"/>
        <v>0.33333333333333331</v>
      </c>
    </row>
    <row r="577" spans="1:22" hidden="1">
      <c r="A577" s="17" t="s">
        <v>18</v>
      </c>
      <c r="B577" s="17" t="s">
        <v>882</v>
      </c>
      <c r="C577" s="17" t="s">
        <v>883</v>
      </c>
      <c r="D577" s="17" t="s">
        <v>884</v>
      </c>
      <c r="E577" s="37" t="s">
        <v>611</v>
      </c>
      <c r="F577" s="37" t="s">
        <v>580</v>
      </c>
      <c r="G577" s="37" t="s">
        <v>610</v>
      </c>
      <c r="H577" s="72" t="s">
        <v>783</v>
      </c>
      <c r="I577" s="17" t="s">
        <v>639</v>
      </c>
      <c r="J577" s="16" t="s">
        <v>294</v>
      </c>
      <c r="K577" s="16">
        <v>1</v>
      </c>
      <c r="L577" s="16">
        <v>0</v>
      </c>
      <c r="M577" s="16">
        <v>2</v>
      </c>
      <c r="N577" s="16">
        <v>1</v>
      </c>
      <c r="O577" s="16" t="s">
        <v>80</v>
      </c>
      <c r="P577" s="71">
        <v>3</v>
      </c>
      <c r="Q577" s="16" t="s">
        <v>87</v>
      </c>
      <c r="R577" s="12">
        <f t="shared" si="46"/>
        <v>3</v>
      </c>
      <c r="S577" s="13">
        <f t="shared" si="47"/>
        <v>0.25</v>
      </c>
      <c r="T577" s="14">
        <v>0</v>
      </c>
      <c r="U577" s="13">
        <f t="shared" si="48"/>
        <v>0.5</v>
      </c>
      <c r="V577" s="13">
        <f t="shared" si="49"/>
        <v>0.5</v>
      </c>
    </row>
    <row r="578" spans="1:22" hidden="1">
      <c r="A578" s="17" t="s">
        <v>18</v>
      </c>
      <c r="B578" s="17" t="s">
        <v>882</v>
      </c>
      <c r="C578" s="17" t="s">
        <v>883</v>
      </c>
      <c r="D578" s="17" t="s">
        <v>884</v>
      </c>
      <c r="E578" s="37" t="s">
        <v>611</v>
      </c>
      <c r="F578" s="37" t="s">
        <v>580</v>
      </c>
      <c r="G578" s="37" t="s">
        <v>610</v>
      </c>
      <c r="H578" s="72" t="s">
        <v>785</v>
      </c>
      <c r="I578" s="17" t="s">
        <v>641</v>
      </c>
      <c r="J578" s="16" t="s">
        <v>294</v>
      </c>
      <c r="K578" s="16">
        <v>1</v>
      </c>
      <c r="L578" s="16">
        <v>0</v>
      </c>
      <c r="M578" s="16">
        <v>2</v>
      </c>
      <c r="N578" s="16">
        <v>1</v>
      </c>
      <c r="O578" s="16" t="s">
        <v>80</v>
      </c>
      <c r="P578" s="71">
        <v>4</v>
      </c>
      <c r="Q578" s="16" t="s">
        <v>87</v>
      </c>
      <c r="R578" s="12">
        <f t="shared" si="46"/>
        <v>4</v>
      </c>
      <c r="S578" s="13">
        <f t="shared" si="47"/>
        <v>0.33333333333333331</v>
      </c>
      <c r="T578" s="14">
        <v>0</v>
      </c>
      <c r="U578" s="13">
        <f t="shared" si="48"/>
        <v>0.66666666666666663</v>
      </c>
      <c r="V578" s="13">
        <f t="shared" si="49"/>
        <v>0.66666666666666663</v>
      </c>
    </row>
    <row r="579" spans="1:22" hidden="1">
      <c r="A579" s="17" t="s">
        <v>18</v>
      </c>
      <c r="B579" s="17" t="s">
        <v>882</v>
      </c>
      <c r="C579" s="17" t="s">
        <v>883</v>
      </c>
      <c r="D579" s="17" t="s">
        <v>884</v>
      </c>
      <c r="E579" s="37" t="s">
        <v>611</v>
      </c>
      <c r="F579" s="37" t="s">
        <v>580</v>
      </c>
      <c r="G579" s="37" t="s">
        <v>610</v>
      </c>
      <c r="H579" s="72" t="s">
        <v>660</v>
      </c>
      <c r="I579" s="17" t="s">
        <v>624</v>
      </c>
      <c r="J579" s="16" t="s">
        <v>622</v>
      </c>
      <c r="K579" s="16">
        <v>6</v>
      </c>
      <c r="L579" s="16">
        <v>0</v>
      </c>
      <c r="M579" s="16">
        <v>18</v>
      </c>
      <c r="N579" s="16">
        <v>0</v>
      </c>
      <c r="O579" s="16" t="s">
        <v>80</v>
      </c>
      <c r="P579" s="71">
        <v>1</v>
      </c>
      <c r="Q579" s="16" t="s">
        <v>87</v>
      </c>
      <c r="R579" s="12">
        <f t="shared" si="46"/>
        <v>6</v>
      </c>
      <c r="S579" s="13">
        <f t="shared" si="47"/>
        <v>0.5</v>
      </c>
      <c r="T579" s="14">
        <v>0</v>
      </c>
      <c r="U579" s="13">
        <f t="shared" si="48"/>
        <v>1</v>
      </c>
      <c r="V579" s="13">
        <f t="shared" si="49"/>
        <v>1</v>
      </c>
    </row>
    <row r="580" spans="1:22" hidden="1">
      <c r="A580" s="17" t="s">
        <v>18</v>
      </c>
      <c r="B580" s="17" t="s">
        <v>882</v>
      </c>
      <c r="C580" s="17" t="s">
        <v>883</v>
      </c>
      <c r="D580" s="17" t="s">
        <v>884</v>
      </c>
      <c r="E580" s="37" t="s">
        <v>611</v>
      </c>
      <c r="F580" s="37" t="s">
        <v>580</v>
      </c>
      <c r="G580" s="37" t="s">
        <v>610</v>
      </c>
      <c r="H580" s="72" t="s">
        <v>786</v>
      </c>
      <c r="I580" s="17" t="s">
        <v>772</v>
      </c>
      <c r="J580" s="16" t="s">
        <v>622</v>
      </c>
      <c r="K580" s="16">
        <v>6</v>
      </c>
      <c r="L580" s="16">
        <v>0</v>
      </c>
      <c r="M580" s="16">
        <v>18</v>
      </c>
      <c r="N580" s="16">
        <v>0</v>
      </c>
      <c r="O580" s="16" t="s">
        <v>80</v>
      </c>
      <c r="P580" s="71">
        <v>3</v>
      </c>
      <c r="Q580" s="16" t="s">
        <v>87</v>
      </c>
      <c r="R580" s="12">
        <f t="shared" si="46"/>
        <v>18</v>
      </c>
      <c r="S580" s="13">
        <f t="shared" si="47"/>
        <v>1.5</v>
      </c>
      <c r="T580" s="14">
        <v>0</v>
      </c>
      <c r="U580" s="13">
        <f t="shared" si="48"/>
        <v>3</v>
      </c>
      <c r="V580" s="13">
        <f t="shared" si="49"/>
        <v>3</v>
      </c>
    </row>
    <row r="581" spans="1:22" hidden="1">
      <c r="A581" s="17" t="s">
        <v>18</v>
      </c>
      <c r="B581" s="17" t="s">
        <v>882</v>
      </c>
      <c r="C581" s="17" t="s">
        <v>883</v>
      </c>
      <c r="D581" s="17" t="s">
        <v>884</v>
      </c>
      <c r="E581" s="37" t="s">
        <v>611</v>
      </c>
      <c r="F581" s="37" t="s">
        <v>580</v>
      </c>
      <c r="G581" s="37" t="s">
        <v>610</v>
      </c>
      <c r="H581" s="72" t="s">
        <v>786</v>
      </c>
      <c r="I581" s="17" t="s">
        <v>772</v>
      </c>
      <c r="J581" s="16" t="s">
        <v>622</v>
      </c>
      <c r="K581" s="16">
        <v>6</v>
      </c>
      <c r="L581" s="16">
        <v>0</v>
      </c>
      <c r="M581" s="16">
        <v>18</v>
      </c>
      <c r="N581" s="16">
        <v>0</v>
      </c>
      <c r="O581" s="16" t="s">
        <v>43</v>
      </c>
      <c r="P581" s="71">
        <v>2</v>
      </c>
      <c r="Q581" s="16" t="s">
        <v>87</v>
      </c>
      <c r="R581" s="12">
        <f t="shared" si="46"/>
        <v>12</v>
      </c>
      <c r="S581" s="13">
        <f t="shared" si="47"/>
        <v>1</v>
      </c>
      <c r="T581" s="14">
        <v>0</v>
      </c>
      <c r="U581" s="13">
        <f t="shared" si="48"/>
        <v>2</v>
      </c>
      <c r="V581" s="13">
        <f t="shared" si="49"/>
        <v>2</v>
      </c>
    </row>
    <row r="582" spans="1:22" hidden="1">
      <c r="A582" s="17" t="s">
        <v>18</v>
      </c>
      <c r="B582" s="17" t="s">
        <v>891</v>
      </c>
      <c r="C582" s="17" t="s">
        <v>590</v>
      </c>
      <c r="D582" s="17" t="s">
        <v>591</v>
      </c>
      <c r="E582" s="37" t="s">
        <v>611</v>
      </c>
      <c r="F582" s="37" t="s">
        <v>580</v>
      </c>
      <c r="G582" s="37" t="s">
        <v>610</v>
      </c>
      <c r="H582" s="72" t="s">
        <v>787</v>
      </c>
      <c r="I582" s="17" t="s">
        <v>624</v>
      </c>
      <c r="J582" s="16" t="s">
        <v>622</v>
      </c>
      <c r="K582" s="16">
        <v>6</v>
      </c>
      <c r="L582" s="16">
        <v>0</v>
      </c>
      <c r="M582" s="16">
        <v>18</v>
      </c>
      <c r="N582" s="16">
        <v>0</v>
      </c>
      <c r="O582" s="16" t="s">
        <v>80</v>
      </c>
      <c r="P582" s="71">
        <v>0</v>
      </c>
      <c r="Q582" s="16" t="s">
        <v>87</v>
      </c>
      <c r="R582" s="12">
        <f t="shared" si="46"/>
        <v>0</v>
      </c>
      <c r="S582" s="13">
        <f t="shared" si="47"/>
        <v>0</v>
      </c>
      <c r="T582" s="14">
        <v>0</v>
      </c>
      <c r="U582" s="13">
        <f t="shared" si="48"/>
        <v>0</v>
      </c>
      <c r="V582" s="13">
        <f t="shared" si="49"/>
        <v>0</v>
      </c>
    </row>
    <row r="583" spans="1:22" hidden="1">
      <c r="A583" s="17" t="s">
        <v>18</v>
      </c>
      <c r="B583" s="17" t="s">
        <v>888</v>
      </c>
      <c r="C583" s="17" t="s">
        <v>889</v>
      </c>
      <c r="D583" s="17" t="s">
        <v>890</v>
      </c>
      <c r="E583" s="37" t="s">
        <v>611</v>
      </c>
      <c r="F583" s="37" t="s">
        <v>580</v>
      </c>
      <c r="G583" s="37" t="s">
        <v>610</v>
      </c>
      <c r="H583" s="72" t="s">
        <v>788</v>
      </c>
      <c r="I583" s="17" t="s">
        <v>772</v>
      </c>
      <c r="J583" s="16" t="s">
        <v>622</v>
      </c>
      <c r="K583" s="16">
        <v>6</v>
      </c>
      <c r="L583" s="16">
        <v>0</v>
      </c>
      <c r="M583" s="16">
        <v>18</v>
      </c>
      <c r="N583" s="16">
        <v>0</v>
      </c>
      <c r="O583" s="16" t="s">
        <v>80</v>
      </c>
      <c r="P583" s="71">
        <v>11</v>
      </c>
      <c r="Q583" s="16" t="s">
        <v>87</v>
      </c>
      <c r="R583" s="12">
        <f t="shared" si="46"/>
        <v>66</v>
      </c>
      <c r="S583" s="13">
        <f t="shared" si="47"/>
        <v>5.5</v>
      </c>
      <c r="T583" s="14">
        <v>0</v>
      </c>
      <c r="U583" s="13">
        <f t="shared" si="48"/>
        <v>11</v>
      </c>
      <c r="V583" s="13">
        <f t="shared" si="49"/>
        <v>11</v>
      </c>
    </row>
    <row r="584" spans="1:22" hidden="1">
      <c r="A584" s="17" t="s">
        <v>18</v>
      </c>
      <c r="B584" s="17" t="s">
        <v>888</v>
      </c>
      <c r="C584" s="17" t="s">
        <v>889</v>
      </c>
      <c r="D584" s="17" t="s">
        <v>890</v>
      </c>
      <c r="E584" s="37" t="s">
        <v>611</v>
      </c>
      <c r="F584" s="37" t="s">
        <v>580</v>
      </c>
      <c r="G584" s="37" t="s">
        <v>610</v>
      </c>
      <c r="H584" s="72" t="s">
        <v>789</v>
      </c>
      <c r="I584" s="17" t="s">
        <v>770</v>
      </c>
      <c r="J584" s="16" t="s">
        <v>622</v>
      </c>
      <c r="K584" s="16">
        <v>6</v>
      </c>
      <c r="L584" s="16">
        <v>0</v>
      </c>
      <c r="M584" s="16">
        <v>18</v>
      </c>
      <c r="N584" s="16">
        <v>0</v>
      </c>
      <c r="O584" s="16" t="s">
        <v>80</v>
      </c>
      <c r="P584" s="71">
        <v>4</v>
      </c>
      <c r="Q584" s="16" t="s">
        <v>87</v>
      </c>
      <c r="R584" s="12">
        <f t="shared" si="46"/>
        <v>24</v>
      </c>
      <c r="S584" s="13">
        <f t="shared" si="47"/>
        <v>2</v>
      </c>
      <c r="T584" s="14">
        <v>0</v>
      </c>
      <c r="U584" s="13">
        <f t="shared" si="48"/>
        <v>4</v>
      </c>
      <c r="V584" s="13">
        <f t="shared" si="49"/>
        <v>4</v>
      </c>
    </row>
    <row r="585" spans="1:22" hidden="1">
      <c r="A585" s="17" t="s">
        <v>18</v>
      </c>
      <c r="B585" s="17" t="s">
        <v>891</v>
      </c>
      <c r="C585" s="17" t="s">
        <v>590</v>
      </c>
      <c r="D585" s="17" t="s">
        <v>591</v>
      </c>
      <c r="E585" s="37" t="s">
        <v>611</v>
      </c>
      <c r="F585" s="37" t="s">
        <v>580</v>
      </c>
      <c r="G585" s="37" t="s">
        <v>610</v>
      </c>
      <c r="H585" s="72" t="s">
        <v>683</v>
      </c>
      <c r="I585" s="17" t="s">
        <v>684</v>
      </c>
      <c r="J585" s="16" t="s">
        <v>83</v>
      </c>
      <c r="K585" s="16">
        <v>3</v>
      </c>
      <c r="L585" s="16">
        <v>2</v>
      </c>
      <c r="M585" s="16">
        <v>3</v>
      </c>
      <c r="N585" s="16">
        <v>5</v>
      </c>
      <c r="O585" s="16" t="s">
        <v>43</v>
      </c>
      <c r="P585" s="71">
        <v>2</v>
      </c>
      <c r="Q585" s="16" t="s">
        <v>87</v>
      </c>
      <c r="R585" s="12">
        <f t="shared" si="46"/>
        <v>6</v>
      </c>
      <c r="S585" s="13">
        <f t="shared" si="47"/>
        <v>0.5</v>
      </c>
      <c r="T585" s="14">
        <v>0</v>
      </c>
      <c r="U585" s="13">
        <f t="shared" si="48"/>
        <v>1</v>
      </c>
      <c r="V585" s="13">
        <f t="shared" si="49"/>
        <v>1</v>
      </c>
    </row>
    <row r="586" spans="1:22" hidden="1">
      <c r="A586" s="17" t="s">
        <v>18</v>
      </c>
      <c r="B586" s="17" t="s">
        <v>891</v>
      </c>
      <c r="C586" s="17" t="s">
        <v>590</v>
      </c>
      <c r="D586" s="17" t="s">
        <v>591</v>
      </c>
      <c r="E586" s="37" t="s">
        <v>611</v>
      </c>
      <c r="F586" s="37" t="s">
        <v>580</v>
      </c>
      <c r="G586" s="37" t="s">
        <v>610</v>
      </c>
      <c r="H586" s="72" t="s">
        <v>686</v>
      </c>
      <c r="I586" s="17" t="s">
        <v>639</v>
      </c>
      <c r="J586" s="16" t="s">
        <v>294</v>
      </c>
      <c r="K586" s="16">
        <v>1</v>
      </c>
      <c r="L586" s="16">
        <v>0</v>
      </c>
      <c r="M586" s="16">
        <v>2</v>
      </c>
      <c r="N586" s="16">
        <v>1</v>
      </c>
      <c r="O586" s="16" t="s">
        <v>43</v>
      </c>
      <c r="P586" s="71">
        <v>2</v>
      </c>
      <c r="Q586" s="16" t="s">
        <v>87</v>
      </c>
      <c r="R586" s="12">
        <f t="shared" si="46"/>
        <v>2</v>
      </c>
      <c r="S586" s="13">
        <f t="shared" si="47"/>
        <v>0.16666666666666666</v>
      </c>
      <c r="T586" s="14">
        <v>0</v>
      </c>
      <c r="U586" s="13">
        <f t="shared" si="48"/>
        <v>0.33333333333333331</v>
      </c>
      <c r="V586" s="13">
        <f t="shared" si="49"/>
        <v>0.33333333333333331</v>
      </c>
    </row>
    <row r="587" spans="1:22" hidden="1">
      <c r="A587" s="17" t="s">
        <v>18</v>
      </c>
      <c r="B587" s="17" t="s">
        <v>891</v>
      </c>
      <c r="C587" s="17" t="s">
        <v>590</v>
      </c>
      <c r="D587" s="17" t="s">
        <v>591</v>
      </c>
      <c r="E587" s="37" t="s">
        <v>611</v>
      </c>
      <c r="F587" s="37" t="s">
        <v>580</v>
      </c>
      <c r="G587" s="37" t="s">
        <v>610</v>
      </c>
      <c r="H587" s="72" t="s">
        <v>687</v>
      </c>
      <c r="I587" s="17" t="s">
        <v>688</v>
      </c>
      <c r="J587" s="16" t="s">
        <v>83</v>
      </c>
      <c r="K587" s="16">
        <v>3</v>
      </c>
      <c r="L587" s="16">
        <v>2</v>
      </c>
      <c r="M587" s="16">
        <v>3</v>
      </c>
      <c r="N587" s="16">
        <v>5</v>
      </c>
      <c r="O587" s="16" t="s">
        <v>43</v>
      </c>
      <c r="P587" s="71">
        <v>2</v>
      </c>
      <c r="Q587" s="16" t="s">
        <v>87</v>
      </c>
      <c r="R587" s="12">
        <f t="shared" si="46"/>
        <v>6</v>
      </c>
      <c r="S587" s="13">
        <f t="shared" si="47"/>
        <v>0.5</v>
      </c>
      <c r="T587" s="14">
        <v>0</v>
      </c>
      <c r="U587" s="13">
        <f t="shared" si="48"/>
        <v>1</v>
      </c>
      <c r="V587" s="13">
        <f t="shared" si="49"/>
        <v>1</v>
      </c>
    </row>
    <row r="588" spans="1:22" hidden="1">
      <c r="A588" s="17" t="s">
        <v>18</v>
      </c>
      <c r="B588" s="17" t="s">
        <v>891</v>
      </c>
      <c r="C588" s="17" t="s">
        <v>590</v>
      </c>
      <c r="D588" s="17" t="s">
        <v>591</v>
      </c>
      <c r="E588" s="37" t="s">
        <v>611</v>
      </c>
      <c r="F588" s="37" t="s">
        <v>580</v>
      </c>
      <c r="G588" s="37" t="s">
        <v>610</v>
      </c>
      <c r="H588" s="72" t="s">
        <v>689</v>
      </c>
      <c r="I588" s="17" t="s">
        <v>690</v>
      </c>
      <c r="J588" s="16" t="s">
        <v>23</v>
      </c>
      <c r="K588" s="16">
        <v>3</v>
      </c>
      <c r="L588" s="16">
        <v>3</v>
      </c>
      <c r="M588" s="16">
        <v>0</v>
      </c>
      <c r="N588" s="16">
        <v>6</v>
      </c>
      <c r="O588" s="16" t="s">
        <v>43</v>
      </c>
      <c r="P588" s="71">
        <v>2</v>
      </c>
      <c r="Q588" s="16" t="s">
        <v>87</v>
      </c>
      <c r="R588" s="12">
        <f t="shared" si="46"/>
        <v>6</v>
      </c>
      <c r="S588" s="13">
        <f t="shared" si="47"/>
        <v>0.5</v>
      </c>
      <c r="T588" s="14">
        <v>0</v>
      </c>
      <c r="U588" s="13">
        <f t="shared" si="48"/>
        <v>1</v>
      </c>
      <c r="V588" s="13">
        <f t="shared" si="49"/>
        <v>1</v>
      </c>
    </row>
    <row r="589" spans="1:22" hidden="1">
      <c r="A589" s="17" t="s">
        <v>18</v>
      </c>
      <c r="B589" s="17" t="s">
        <v>891</v>
      </c>
      <c r="C589" s="17" t="s">
        <v>590</v>
      </c>
      <c r="D589" s="17" t="s">
        <v>591</v>
      </c>
      <c r="E589" s="37" t="s">
        <v>611</v>
      </c>
      <c r="F589" s="37" t="s">
        <v>580</v>
      </c>
      <c r="G589" s="37" t="s">
        <v>610</v>
      </c>
      <c r="H589" s="72" t="s">
        <v>691</v>
      </c>
      <c r="I589" s="17" t="s">
        <v>621</v>
      </c>
      <c r="J589" s="16" t="s">
        <v>622</v>
      </c>
      <c r="K589" s="16">
        <v>6</v>
      </c>
      <c r="L589" s="16">
        <v>0</v>
      </c>
      <c r="M589" s="16">
        <v>18</v>
      </c>
      <c r="N589" s="16">
        <v>0</v>
      </c>
      <c r="O589" s="16" t="s">
        <v>43</v>
      </c>
      <c r="P589" s="71">
        <v>2</v>
      </c>
      <c r="Q589" s="16" t="s">
        <v>87</v>
      </c>
      <c r="R589" s="12">
        <f t="shared" si="46"/>
        <v>12</v>
      </c>
      <c r="S589" s="13">
        <f t="shared" si="47"/>
        <v>1</v>
      </c>
      <c r="T589" s="14">
        <v>0</v>
      </c>
      <c r="U589" s="13">
        <f t="shared" si="48"/>
        <v>2</v>
      </c>
      <c r="V589" s="13">
        <f t="shared" si="49"/>
        <v>2</v>
      </c>
    </row>
    <row r="590" spans="1:22" hidden="1">
      <c r="A590" s="17" t="s">
        <v>18</v>
      </c>
      <c r="B590" s="17" t="s">
        <v>891</v>
      </c>
      <c r="C590" s="17" t="s">
        <v>590</v>
      </c>
      <c r="D590" s="17" t="s">
        <v>591</v>
      </c>
      <c r="E590" s="37" t="s">
        <v>611</v>
      </c>
      <c r="F590" s="37" t="s">
        <v>580</v>
      </c>
      <c r="G590" s="37" t="s">
        <v>610</v>
      </c>
      <c r="H590" s="72" t="s">
        <v>692</v>
      </c>
      <c r="I590" s="17" t="s">
        <v>624</v>
      </c>
      <c r="J590" s="16" t="s">
        <v>622</v>
      </c>
      <c r="K590" s="16">
        <v>6</v>
      </c>
      <c r="L590" s="16">
        <v>0</v>
      </c>
      <c r="M590" s="16">
        <v>18</v>
      </c>
      <c r="N590" s="16">
        <v>0</v>
      </c>
      <c r="O590" s="16" t="s">
        <v>43</v>
      </c>
      <c r="P590" s="71">
        <v>1</v>
      </c>
      <c r="Q590" s="16" t="s">
        <v>87</v>
      </c>
      <c r="R590" s="12">
        <f t="shared" si="46"/>
        <v>6</v>
      </c>
      <c r="S590" s="13">
        <f t="shared" si="47"/>
        <v>0.5</v>
      </c>
      <c r="T590" s="14">
        <v>0</v>
      </c>
      <c r="U590" s="13">
        <f t="shared" si="48"/>
        <v>1</v>
      </c>
      <c r="V590" s="13">
        <f t="shared" si="49"/>
        <v>1</v>
      </c>
    </row>
    <row r="591" spans="1:22" hidden="1">
      <c r="A591" s="17" t="s">
        <v>18</v>
      </c>
      <c r="B591" s="17" t="s">
        <v>891</v>
      </c>
      <c r="C591" s="17" t="s">
        <v>590</v>
      </c>
      <c r="D591" s="17" t="s">
        <v>591</v>
      </c>
      <c r="E591" s="37" t="s">
        <v>611</v>
      </c>
      <c r="F591" s="37" t="s">
        <v>581</v>
      </c>
      <c r="G591" s="37" t="s">
        <v>610</v>
      </c>
      <c r="H591" s="60" t="s">
        <v>790</v>
      </c>
      <c r="I591" s="54" t="s">
        <v>791</v>
      </c>
      <c r="J591" s="33" t="s">
        <v>164</v>
      </c>
      <c r="K591" s="33">
        <v>3</v>
      </c>
      <c r="L591" s="33">
        <v>2</v>
      </c>
      <c r="M591" s="33">
        <v>2</v>
      </c>
      <c r="N591" s="33">
        <v>5</v>
      </c>
      <c r="O591" s="33" t="s">
        <v>80</v>
      </c>
      <c r="P591" s="64">
        <v>1</v>
      </c>
      <c r="Q591" s="33" t="s">
        <v>87</v>
      </c>
      <c r="R591" s="12">
        <f t="shared" si="46"/>
        <v>3</v>
      </c>
      <c r="S591" s="13">
        <f t="shared" si="47"/>
        <v>0.25</v>
      </c>
      <c r="T591" s="14">
        <v>0</v>
      </c>
      <c r="U591" s="13">
        <f t="shared" si="48"/>
        <v>0.5</v>
      </c>
      <c r="V591" s="13">
        <f t="shared" si="49"/>
        <v>0.5</v>
      </c>
    </row>
    <row r="592" spans="1:22" hidden="1">
      <c r="A592" s="17" t="s">
        <v>18</v>
      </c>
      <c r="B592" s="17" t="s">
        <v>891</v>
      </c>
      <c r="C592" s="17" t="s">
        <v>590</v>
      </c>
      <c r="D592" s="17" t="s">
        <v>591</v>
      </c>
      <c r="E592" s="37" t="s">
        <v>611</v>
      </c>
      <c r="F592" s="37" t="s">
        <v>581</v>
      </c>
      <c r="G592" s="37" t="s">
        <v>610</v>
      </c>
      <c r="H592" s="73" t="s">
        <v>792</v>
      </c>
      <c r="I592" s="17" t="s">
        <v>793</v>
      </c>
      <c r="J592" s="16" t="s">
        <v>23</v>
      </c>
      <c r="K592" s="16">
        <v>3</v>
      </c>
      <c r="L592" s="16">
        <v>3</v>
      </c>
      <c r="M592" s="16">
        <v>0</v>
      </c>
      <c r="N592" s="16">
        <v>6</v>
      </c>
      <c r="O592" s="16" t="s">
        <v>80</v>
      </c>
      <c r="P592" s="30">
        <v>1</v>
      </c>
      <c r="Q592" s="16" t="s">
        <v>87</v>
      </c>
      <c r="R592" s="12">
        <f t="shared" si="46"/>
        <v>3</v>
      </c>
      <c r="S592" s="13">
        <f t="shared" si="47"/>
        <v>0.25</v>
      </c>
      <c r="T592" s="14">
        <v>0</v>
      </c>
      <c r="U592" s="13">
        <f t="shared" si="48"/>
        <v>0.5</v>
      </c>
      <c r="V592" s="13">
        <f t="shared" si="49"/>
        <v>0.5</v>
      </c>
    </row>
    <row r="593" spans="1:22" hidden="1">
      <c r="A593" s="17" t="s">
        <v>18</v>
      </c>
      <c r="B593" s="17" t="s">
        <v>891</v>
      </c>
      <c r="C593" s="17" t="s">
        <v>590</v>
      </c>
      <c r="D593" s="17" t="s">
        <v>591</v>
      </c>
      <c r="E593" s="37" t="s">
        <v>611</v>
      </c>
      <c r="F593" s="37" t="s">
        <v>581</v>
      </c>
      <c r="G593" s="37" t="s">
        <v>610</v>
      </c>
      <c r="H593" s="73" t="s">
        <v>794</v>
      </c>
      <c r="I593" s="17" t="s">
        <v>795</v>
      </c>
      <c r="J593" s="16" t="s">
        <v>164</v>
      </c>
      <c r="K593" s="16">
        <v>3</v>
      </c>
      <c r="L593" s="16">
        <v>2</v>
      </c>
      <c r="M593" s="16">
        <v>2</v>
      </c>
      <c r="N593" s="16">
        <v>5</v>
      </c>
      <c r="O593" s="16" t="s">
        <v>80</v>
      </c>
      <c r="P593" s="30">
        <v>1</v>
      </c>
      <c r="Q593" s="16" t="s">
        <v>87</v>
      </c>
      <c r="R593" s="12">
        <f t="shared" si="46"/>
        <v>3</v>
      </c>
      <c r="S593" s="13">
        <f t="shared" si="47"/>
        <v>0.25</v>
      </c>
      <c r="T593" s="14">
        <v>0</v>
      </c>
      <c r="U593" s="13">
        <f t="shared" si="48"/>
        <v>0.5</v>
      </c>
      <c r="V593" s="13">
        <f t="shared" si="49"/>
        <v>0.5</v>
      </c>
    </row>
    <row r="594" spans="1:22" hidden="1">
      <c r="A594" s="17" t="s">
        <v>18</v>
      </c>
      <c r="B594" s="17" t="s">
        <v>891</v>
      </c>
      <c r="C594" s="17" t="s">
        <v>590</v>
      </c>
      <c r="D594" s="17" t="s">
        <v>591</v>
      </c>
      <c r="E594" s="37" t="s">
        <v>611</v>
      </c>
      <c r="F594" s="37" t="s">
        <v>581</v>
      </c>
      <c r="G594" s="37" t="s">
        <v>610</v>
      </c>
      <c r="H594" s="73" t="s">
        <v>796</v>
      </c>
      <c r="I594" s="17" t="s">
        <v>617</v>
      </c>
      <c r="J594" s="16" t="s">
        <v>294</v>
      </c>
      <c r="K594" s="16">
        <v>1</v>
      </c>
      <c r="L594" s="16">
        <v>0</v>
      </c>
      <c r="M594" s="16">
        <v>2</v>
      </c>
      <c r="N594" s="16">
        <v>1</v>
      </c>
      <c r="O594" s="16" t="s">
        <v>80</v>
      </c>
      <c r="P594" s="30">
        <v>1</v>
      </c>
      <c r="Q594" s="16" t="s">
        <v>87</v>
      </c>
      <c r="R594" s="12">
        <f t="shared" si="46"/>
        <v>1</v>
      </c>
      <c r="S594" s="13">
        <f t="shared" si="47"/>
        <v>8.3333333333333329E-2</v>
      </c>
      <c r="T594" s="14">
        <v>0</v>
      </c>
      <c r="U594" s="13">
        <f t="shared" si="48"/>
        <v>0.16666666666666666</v>
      </c>
      <c r="V594" s="13">
        <f t="shared" si="49"/>
        <v>0.16666666666666666</v>
      </c>
    </row>
    <row r="595" spans="1:22" hidden="1">
      <c r="A595" s="17" t="s">
        <v>18</v>
      </c>
      <c r="B595" s="17" t="s">
        <v>888</v>
      </c>
      <c r="C595" s="17" t="s">
        <v>889</v>
      </c>
      <c r="D595" s="17" t="s">
        <v>890</v>
      </c>
      <c r="E595" s="37" t="s">
        <v>611</v>
      </c>
      <c r="F595" s="37" t="s">
        <v>581</v>
      </c>
      <c r="G595" s="37" t="s">
        <v>610</v>
      </c>
      <c r="H595" s="73" t="s">
        <v>797</v>
      </c>
      <c r="I595" s="17" t="s">
        <v>798</v>
      </c>
      <c r="J595" s="16" t="s">
        <v>83</v>
      </c>
      <c r="K595" s="16">
        <v>3</v>
      </c>
      <c r="L595" s="16">
        <v>2</v>
      </c>
      <c r="M595" s="16">
        <v>3</v>
      </c>
      <c r="N595" s="16">
        <v>5</v>
      </c>
      <c r="O595" s="16" t="s">
        <v>80</v>
      </c>
      <c r="P595" s="30">
        <v>10</v>
      </c>
      <c r="Q595" s="16" t="s">
        <v>87</v>
      </c>
      <c r="R595" s="12">
        <f t="shared" si="46"/>
        <v>30</v>
      </c>
      <c r="S595" s="13">
        <f t="shared" si="47"/>
        <v>2.5</v>
      </c>
      <c r="T595" s="14">
        <v>0</v>
      </c>
      <c r="U595" s="13">
        <f t="shared" si="48"/>
        <v>5</v>
      </c>
      <c r="V595" s="13">
        <f t="shared" si="49"/>
        <v>5</v>
      </c>
    </row>
    <row r="596" spans="1:22" hidden="1">
      <c r="A596" s="17" t="s">
        <v>18</v>
      </c>
      <c r="B596" s="17" t="s">
        <v>888</v>
      </c>
      <c r="C596" s="17" t="s">
        <v>889</v>
      </c>
      <c r="D596" s="17" t="s">
        <v>890</v>
      </c>
      <c r="E596" s="37" t="s">
        <v>611</v>
      </c>
      <c r="F596" s="37" t="s">
        <v>581</v>
      </c>
      <c r="G596" s="37" t="s">
        <v>610</v>
      </c>
      <c r="H596" s="73" t="s">
        <v>799</v>
      </c>
      <c r="I596" s="17" t="s">
        <v>617</v>
      </c>
      <c r="J596" s="16" t="s">
        <v>294</v>
      </c>
      <c r="K596" s="16">
        <v>1</v>
      </c>
      <c r="L596" s="16">
        <v>0</v>
      </c>
      <c r="M596" s="16">
        <v>2</v>
      </c>
      <c r="N596" s="16">
        <v>1</v>
      </c>
      <c r="O596" s="16" t="s">
        <v>80</v>
      </c>
      <c r="P596" s="30">
        <v>10</v>
      </c>
      <c r="Q596" s="16" t="s">
        <v>87</v>
      </c>
      <c r="R596" s="12">
        <f t="shared" si="46"/>
        <v>10</v>
      </c>
      <c r="S596" s="13">
        <f t="shared" si="47"/>
        <v>0.83333333333333337</v>
      </c>
      <c r="T596" s="14">
        <v>0</v>
      </c>
      <c r="U596" s="13">
        <f t="shared" si="48"/>
        <v>1.6666666666666667</v>
      </c>
      <c r="V596" s="13">
        <f t="shared" si="49"/>
        <v>1.6666666666666667</v>
      </c>
    </row>
    <row r="597" spans="1:22" hidden="1">
      <c r="A597" s="17" t="s">
        <v>18</v>
      </c>
      <c r="B597" s="17" t="s">
        <v>888</v>
      </c>
      <c r="C597" s="17" t="s">
        <v>889</v>
      </c>
      <c r="D597" s="17" t="s">
        <v>890</v>
      </c>
      <c r="E597" s="37" t="s">
        <v>611</v>
      </c>
      <c r="F597" s="37" t="s">
        <v>581</v>
      </c>
      <c r="G597" s="37" t="s">
        <v>610</v>
      </c>
      <c r="H597" s="73" t="s">
        <v>800</v>
      </c>
      <c r="I597" s="17" t="s">
        <v>639</v>
      </c>
      <c r="J597" s="16" t="s">
        <v>294</v>
      </c>
      <c r="K597" s="16">
        <v>1</v>
      </c>
      <c r="L597" s="16">
        <v>0</v>
      </c>
      <c r="M597" s="16">
        <v>2</v>
      </c>
      <c r="N597" s="16">
        <v>1</v>
      </c>
      <c r="O597" s="16" t="s">
        <v>80</v>
      </c>
      <c r="P597" s="30">
        <v>10</v>
      </c>
      <c r="Q597" s="16" t="s">
        <v>87</v>
      </c>
      <c r="R597" s="12">
        <f t="shared" si="46"/>
        <v>10</v>
      </c>
      <c r="S597" s="13">
        <f t="shared" si="47"/>
        <v>0.83333333333333337</v>
      </c>
      <c r="T597" s="14">
        <v>0</v>
      </c>
      <c r="U597" s="13">
        <f t="shared" si="48"/>
        <v>1.6666666666666667</v>
      </c>
      <c r="V597" s="13">
        <f t="shared" si="49"/>
        <v>1.6666666666666667</v>
      </c>
    </row>
    <row r="598" spans="1:22" hidden="1">
      <c r="A598" s="17" t="s">
        <v>18</v>
      </c>
      <c r="B598" s="17" t="s">
        <v>888</v>
      </c>
      <c r="C598" s="17" t="s">
        <v>889</v>
      </c>
      <c r="D598" s="17" t="s">
        <v>890</v>
      </c>
      <c r="E598" s="37" t="s">
        <v>611</v>
      </c>
      <c r="F598" s="37" t="s">
        <v>581</v>
      </c>
      <c r="G598" s="37" t="s">
        <v>610</v>
      </c>
      <c r="H598" s="73" t="s">
        <v>801</v>
      </c>
      <c r="I598" s="17" t="s">
        <v>802</v>
      </c>
      <c r="J598" s="16" t="s">
        <v>23</v>
      </c>
      <c r="K598" s="16">
        <v>3</v>
      </c>
      <c r="L598" s="16">
        <v>3</v>
      </c>
      <c r="M598" s="16">
        <v>0</v>
      </c>
      <c r="N598" s="16">
        <v>6</v>
      </c>
      <c r="O598" s="16" t="s">
        <v>80</v>
      </c>
      <c r="P598" s="30">
        <v>11</v>
      </c>
      <c r="Q598" s="16" t="s">
        <v>87</v>
      </c>
      <c r="R598" s="12">
        <f t="shared" si="46"/>
        <v>33</v>
      </c>
      <c r="S598" s="13">
        <f t="shared" si="47"/>
        <v>2.75</v>
      </c>
      <c r="T598" s="14">
        <v>0</v>
      </c>
      <c r="U598" s="13">
        <f t="shared" si="48"/>
        <v>5.5</v>
      </c>
      <c r="V598" s="13">
        <f t="shared" si="49"/>
        <v>5.5</v>
      </c>
    </row>
    <row r="599" spans="1:22" hidden="1">
      <c r="A599" s="17" t="s">
        <v>18</v>
      </c>
      <c r="B599" s="17" t="s">
        <v>888</v>
      </c>
      <c r="C599" s="17" t="s">
        <v>889</v>
      </c>
      <c r="D599" s="17" t="s">
        <v>890</v>
      </c>
      <c r="E599" s="37" t="s">
        <v>611</v>
      </c>
      <c r="F599" s="37" t="s">
        <v>581</v>
      </c>
      <c r="G599" s="37" t="s">
        <v>610</v>
      </c>
      <c r="H599" s="73" t="s">
        <v>803</v>
      </c>
      <c r="I599" s="17" t="s">
        <v>804</v>
      </c>
      <c r="J599" s="16" t="s">
        <v>23</v>
      </c>
      <c r="K599" s="16">
        <v>3</v>
      </c>
      <c r="L599" s="16">
        <v>3</v>
      </c>
      <c r="M599" s="16">
        <v>0</v>
      </c>
      <c r="N599" s="16">
        <v>6</v>
      </c>
      <c r="O599" s="16" t="s">
        <v>80</v>
      </c>
      <c r="P599" s="30">
        <v>11</v>
      </c>
      <c r="Q599" s="16" t="s">
        <v>87</v>
      </c>
      <c r="R599" s="12">
        <f t="shared" si="46"/>
        <v>33</v>
      </c>
      <c r="S599" s="13">
        <f t="shared" si="47"/>
        <v>2.75</v>
      </c>
      <c r="T599" s="14">
        <v>0</v>
      </c>
      <c r="U599" s="13">
        <f t="shared" si="48"/>
        <v>5.5</v>
      </c>
      <c r="V599" s="13">
        <f t="shared" si="49"/>
        <v>5.5</v>
      </c>
    </row>
    <row r="600" spans="1:22" hidden="1">
      <c r="A600" s="17" t="s">
        <v>18</v>
      </c>
      <c r="B600" s="17" t="s">
        <v>888</v>
      </c>
      <c r="C600" s="17" t="s">
        <v>889</v>
      </c>
      <c r="D600" s="17" t="s">
        <v>890</v>
      </c>
      <c r="E600" s="37" t="s">
        <v>611</v>
      </c>
      <c r="F600" s="37" t="s">
        <v>581</v>
      </c>
      <c r="G600" s="37" t="s">
        <v>610</v>
      </c>
      <c r="H600" s="73" t="s">
        <v>769</v>
      </c>
      <c r="I600" s="17" t="s">
        <v>770</v>
      </c>
      <c r="J600" s="16" t="s">
        <v>622</v>
      </c>
      <c r="K600" s="16">
        <v>6</v>
      </c>
      <c r="L600" s="16">
        <v>0</v>
      </c>
      <c r="M600" s="16">
        <v>18</v>
      </c>
      <c r="N600" s="16">
        <v>0</v>
      </c>
      <c r="O600" s="16" t="s">
        <v>80</v>
      </c>
      <c r="P600" s="30">
        <v>3</v>
      </c>
      <c r="Q600" s="16" t="s">
        <v>87</v>
      </c>
      <c r="R600" s="12">
        <f t="shared" si="46"/>
        <v>18</v>
      </c>
      <c r="S600" s="13">
        <f t="shared" si="47"/>
        <v>1.5</v>
      </c>
      <c r="T600" s="14">
        <v>0</v>
      </c>
      <c r="U600" s="13">
        <f t="shared" si="48"/>
        <v>3</v>
      </c>
      <c r="V600" s="13">
        <f t="shared" si="49"/>
        <v>3</v>
      </c>
    </row>
    <row r="601" spans="1:22" hidden="1">
      <c r="A601" s="17" t="s">
        <v>18</v>
      </c>
      <c r="B601" s="17" t="s">
        <v>888</v>
      </c>
      <c r="C601" s="17" t="s">
        <v>889</v>
      </c>
      <c r="D601" s="17" t="s">
        <v>890</v>
      </c>
      <c r="E601" s="37" t="s">
        <v>611</v>
      </c>
      <c r="F601" s="37" t="s">
        <v>581</v>
      </c>
      <c r="G601" s="37" t="s">
        <v>610</v>
      </c>
      <c r="H601" s="73" t="s">
        <v>769</v>
      </c>
      <c r="I601" s="17" t="s">
        <v>770</v>
      </c>
      <c r="J601" s="16" t="s">
        <v>622</v>
      </c>
      <c r="K601" s="16">
        <v>6</v>
      </c>
      <c r="L601" s="16">
        <v>0</v>
      </c>
      <c r="M601" s="16">
        <v>18</v>
      </c>
      <c r="N601" s="16">
        <v>0</v>
      </c>
      <c r="O601" s="16" t="s">
        <v>43</v>
      </c>
      <c r="P601" s="30">
        <v>4</v>
      </c>
      <c r="Q601" s="16" t="s">
        <v>87</v>
      </c>
      <c r="R601" s="12">
        <f t="shared" si="46"/>
        <v>24</v>
      </c>
      <c r="S601" s="13">
        <f t="shared" si="47"/>
        <v>2</v>
      </c>
      <c r="T601" s="14">
        <v>0</v>
      </c>
      <c r="U601" s="13">
        <f t="shared" si="48"/>
        <v>4</v>
      </c>
      <c r="V601" s="13">
        <f t="shared" si="49"/>
        <v>4</v>
      </c>
    </row>
    <row r="602" spans="1:22" hidden="1">
      <c r="A602" s="17" t="s">
        <v>18</v>
      </c>
      <c r="B602" s="17" t="s">
        <v>888</v>
      </c>
      <c r="C602" s="17" t="s">
        <v>889</v>
      </c>
      <c r="D602" s="17" t="s">
        <v>890</v>
      </c>
      <c r="E602" s="37" t="s">
        <v>611</v>
      </c>
      <c r="F602" s="37" t="s">
        <v>581</v>
      </c>
      <c r="G602" s="37" t="s">
        <v>610</v>
      </c>
      <c r="H602" s="73" t="s">
        <v>771</v>
      </c>
      <c r="I602" s="17" t="s">
        <v>772</v>
      </c>
      <c r="J602" s="16" t="s">
        <v>622</v>
      </c>
      <c r="K602" s="16">
        <v>6</v>
      </c>
      <c r="L602" s="16">
        <v>0</v>
      </c>
      <c r="M602" s="16">
        <v>18</v>
      </c>
      <c r="N602" s="16">
        <v>0</v>
      </c>
      <c r="O602" s="16" t="s">
        <v>80</v>
      </c>
      <c r="P602" s="30">
        <v>7</v>
      </c>
      <c r="Q602" s="16" t="s">
        <v>87</v>
      </c>
      <c r="R602" s="12">
        <f t="shared" si="46"/>
        <v>42</v>
      </c>
      <c r="S602" s="13">
        <f t="shared" si="47"/>
        <v>3.5</v>
      </c>
      <c r="T602" s="14">
        <v>0</v>
      </c>
      <c r="U602" s="13">
        <f t="shared" si="48"/>
        <v>7</v>
      </c>
      <c r="V602" s="13">
        <f t="shared" si="49"/>
        <v>7</v>
      </c>
    </row>
    <row r="603" spans="1:22" hidden="1">
      <c r="A603" s="17" t="s">
        <v>18</v>
      </c>
      <c r="B603" s="17" t="s">
        <v>882</v>
      </c>
      <c r="C603" s="17" t="s">
        <v>883</v>
      </c>
      <c r="D603" s="17" t="s">
        <v>884</v>
      </c>
      <c r="E603" s="37" t="s">
        <v>611</v>
      </c>
      <c r="F603" s="37" t="s">
        <v>581</v>
      </c>
      <c r="G603" s="37" t="s">
        <v>610</v>
      </c>
      <c r="H603" s="73" t="s">
        <v>805</v>
      </c>
      <c r="I603" s="17" t="s">
        <v>806</v>
      </c>
      <c r="J603" s="16" t="s">
        <v>164</v>
      </c>
      <c r="K603" s="16">
        <v>3</v>
      </c>
      <c r="L603" s="16">
        <v>2</v>
      </c>
      <c r="M603" s="16">
        <v>2</v>
      </c>
      <c r="N603" s="16">
        <v>5</v>
      </c>
      <c r="O603" s="16" t="s">
        <v>80</v>
      </c>
      <c r="P603" s="30">
        <v>2</v>
      </c>
      <c r="Q603" s="16" t="s">
        <v>87</v>
      </c>
      <c r="R603" s="12">
        <f t="shared" si="46"/>
        <v>6</v>
      </c>
      <c r="S603" s="13">
        <f t="shared" si="47"/>
        <v>0.5</v>
      </c>
      <c r="T603" s="14">
        <v>0</v>
      </c>
      <c r="U603" s="13">
        <f t="shared" si="48"/>
        <v>1</v>
      </c>
      <c r="V603" s="13">
        <f t="shared" si="49"/>
        <v>1</v>
      </c>
    </row>
    <row r="604" spans="1:22" hidden="1">
      <c r="A604" s="17" t="s">
        <v>18</v>
      </c>
      <c r="B604" s="17" t="s">
        <v>882</v>
      </c>
      <c r="C604" s="17" t="s">
        <v>883</v>
      </c>
      <c r="D604" s="17" t="s">
        <v>884</v>
      </c>
      <c r="E604" s="37" t="s">
        <v>611</v>
      </c>
      <c r="F604" s="37" t="s">
        <v>581</v>
      </c>
      <c r="G604" s="37" t="s">
        <v>610</v>
      </c>
      <c r="H604" s="73" t="s">
        <v>727</v>
      </c>
      <c r="I604" s="17" t="s">
        <v>728</v>
      </c>
      <c r="J604" s="16" t="s">
        <v>164</v>
      </c>
      <c r="K604" s="16">
        <v>3</v>
      </c>
      <c r="L604" s="16">
        <v>2</v>
      </c>
      <c r="M604" s="16">
        <v>2</v>
      </c>
      <c r="N604" s="16">
        <v>5</v>
      </c>
      <c r="O604" s="16" t="s">
        <v>80</v>
      </c>
      <c r="P604" s="30">
        <v>2</v>
      </c>
      <c r="Q604" s="16" t="s">
        <v>87</v>
      </c>
      <c r="R604" s="12">
        <f t="shared" si="46"/>
        <v>6</v>
      </c>
      <c r="S604" s="13">
        <f t="shared" si="47"/>
        <v>0.5</v>
      </c>
      <c r="T604" s="14">
        <v>0</v>
      </c>
      <c r="U604" s="13">
        <f t="shared" si="48"/>
        <v>1</v>
      </c>
      <c r="V604" s="13">
        <f t="shared" si="49"/>
        <v>1</v>
      </c>
    </row>
    <row r="605" spans="1:22" hidden="1">
      <c r="A605" s="17" t="s">
        <v>18</v>
      </c>
      <c r="B605" s="17" t="s">
        <v>882</v>
      </c>
      <c r="C605" s="17" t="s">
        <v>883</v>
      </c>
      <c r="D605" s="17" t="s">
        <v>884</v>
      </c>
      <c r="E605" s="37" t="s">
        <v>611</v>
      </c>
      <c r="F605" s="37" t="s">
        <v>581</v>
      </c>
      <c r="G605" s="37" t="s">
        <v>610</v>
      </c>
      <c r="H605" s="73" t="s">
        <v>729</v>
      </c>
      <c r="I605" s="17" t="s">
        <v>730</v>
      </c>
      <c r="J605" s="16" t="s">
        <v>164</v>
      </c>
      <c r="K605" s="16">
        <v>3</v>
      </c>
      <c r="L605" s="16">
        <v>2</v>
      </c>
      <c r="M605" s="16">
        <v>2</v>
      </c>
      <c r="N605" s="16">
        <v>5</v>
      </c>
      <c r="O605" s="16" t="s">
        <v>80</v>
      </c>
      <c r="P605" s="30">
        <v>2</v>
      </c>
      <c r="Q605" s="16" t="s">
        <v>87</v>
      </c>
      <c r="R605" s="12">
        <f t="shared" si="46"/>
        <v>6</v>
      </c>
      <c r="S605" s="13">
        <f t="shared" si="47"/>
        <v>0.5</v>
      </c>
      <c r="T605" s="14">
        <v>0</v>
      </c>
      <c r="U605" s="13">
        <f t="shared" si="48"/>
        <v>1</v>
      </c>
      <c r="V605" s="13">
        <f t="shared" si="49"/>
        <v>1</v>
      </c>
    </row>
    <row r="606" spans="1:22" hidden="1">
      <c r="A606" s="17" t="s">
        <v>18</v>
      </c>
      <c r="B606" s="17" t="s">
        <v>882</v>
      </c>
      <c r="C606" s="17" t="s">
        <v>883</v>
      </c>
      <c r="D606" s="17" t="s">
        <v>884</v>
      </c>
      <c r="E606" s="37" t="s">
        <v>611</v>
      </c>
      <c r="F606" s="37" t="s">
        <v>581</v>
      </c>
      <c r="G606" s="37" t="s">
        <v>610</v>
      </c>
      <c r="H606" s="73" t="s">
        <v>735</v>
      </c>
      <c r="I606" s="17" t="s">
        <v>736</v>
      </c>
      <c r="J606" s="16" t="s">
        <v>164</v>
      </c>
      <c r="K606" s="16">
        <v>3</v>
      </c>
      <c r="L606" s="16">
        <v>2</v>
      </c>
      <c r="M606" s="16">
        <v>2</v>
      </c>
      <c r="N606" s="16">
        <v>5</v>
      </c>
      <c r="O606" s="16" t="s">
        <v>80</v>
      </c>
      <c r="P606" s="30">
        <v>2</v>
      </c>
      <c r="Q606" s="16" t="s">
        <v>87</v>
      </c>
      <c r="R606" s="12">
        <f t="shared" si="46"/>
        <v>6</v>
      </c>
      <c r="S606" s="13">
        <f t="shared" si="47"/>
        <v>0.5</v>
      </c>
      <c r="T606" s="14">
        <v>0</v>
      </c>
      <c r="U606" s="13">
        <f t="shared" si="48"/>
        <v>1</v>
      </c>
      <c r="V606" s="13">
        <f t="shared" si="49"/>
        <v>1</v>
      </c>
    </row>
    <row r="607" spans="1:22" hidden="1">
      <c r="A607" s="17" t="s">
        <v>18</v>
      </c>
      <c r="B607" s="17" t="s">
        <v>882</v>
      </c>
      <c r="C607" s="17" t="s">
        <v>883</v>
      </c>
      <c r="D607" s="17" t="s">
        <v>884</v>
      </c>
      <c r="E607" s="37" t="s">
        <v>611</v>
      </c>
      <c r="F607" s="37" t="s">
        <v>581</v>
      </c>
      <c r="G607" s="37" t="s">
        <v>610</v>
      </c>
      <c r="H607" s="73" t="s">
        <v>781</v>
      </c>
      <c r="I607" s="17" t="s">
        <v>782</v>
      </c>
      <c r="J607" s="16" t="s">
        <v>164</v>
      </c>
      <c r="K607" s="16">
        <v>3</v>
      </c>
      <c r="L607" s="16">
        <v>2</v>
      </c>
      <c r="M607" s="16">
        <v>2</v>
      </c>
      <c r="N607" s="16">
        <v>5</v>
      </c>
      <c r="O607" s="16" t="s">
        <v>80</v>
      </c>
      <c r="P607" s="30">
        <v>2</v>
      </c>
      <c r="Q607" s="16" t="s">
        <v>87</v>
      </c>
      <c r="R607" s="12">
        <f t="shared" si="46"/>
        <v>6</v>
      </c>
      <c r="S607" s="13">
        <f t="shared" si="47"/>
        <v>0.5</v>
      </c>
      <c r="T607" s="14">
        <v>0</v>
      </c>
      <c r="U607" s="13">
        <f t="shared" si="48"/>
        <v>1</v>
      </c>
      <c r="V607" s="13">
        <f t="shared" si="49"/>
        <v>1</v>
      </c>
    </row>
    <row r="608" spans="1:22" hidden="1">
      <c r="A608" s="17" t="s">
        <v>18</v>
      </c>
      <c r="B608" s="17" t="s">
        <v>882</v>
      </c>
      <c r="C608" s="17" t="s">
        <v>883</v>
      </c>
      <c r="D608" s="17" t="s">
        <v>884</v>
      </c>
      <c r="E608" s="37" t="s">
        <v>611</v>
      </c>
      <c r="F608" s="37" t="s">
        <v>581</v>
      </c>
      <c r="G608" s="37" t="s">
        <v>610</v>
      </c>
      <c r="H608" s="73" t="s">
        <v>737</v>
      </c>
      <c r="I608" s="17" t="s">
        <v>619</v>
      </c>
      <c r="J608" s="16" t="s">
        <v>294</v>
      </c>
      <c r="K608" s="16">
        <v>1</v>
      </c>
      <c r="L608" s="16">
        <v>0</v>
      </c>
      <c r="M608" s="16">
        <v>2</v>
      </c>
      <c r="N608" s="16">
        <v>1</v>
      </c>
      <c r="O608" s="16" t="s">
        <v>80</v>
      </c>
      <c r="P608" s="30">
        <v>2</v>
      </c>
      <c r="Q608" s="16" t="s">
        <v>87</v>
      </c>
      <c r="R608" s="12">
        <f t="shared" si="46"/>
        <v>2</v>
      </c>
      <c r="S608" s="13">
        <f t="shared" si="47"/>
        <v>0.16666666666666666</v>
      </c>
      <c r="T608" s="14">
        <v>0</v>
      </c>
      <c r="U608" s="13">
        <f t="shared" si="48"/>
        <v>0.33333333333333331</v>
      </c>
      <c r="V608" s="13">
        <f t="shared" si="49"/>
        <v>0.33333333333333331</v>
      </c>
    </row>
    <row r="609" spans="1:22" hidden="1">
      <c r="A609" s="17" t="s">
        <v>18</v>
      </c>
      <c r="B609" s="17" t="s">
        <v>882</v>
      </c>
      <c r="C609" s="17" t="s">
        <v>883</v>
      </c>
      <c r="D609" s="17" t="s">
        <v>884</v>
      </c>
      <c r="E609" s="37" t="s">
        <v>611</v>
      </c>
      <c r="F609" s="37" t="s">
        <v>581</v>
      </c>
      <c r="G609" s="37" t="s">
        <v>610</v>
      </c>
      <c r="H609" s="73" t="s">
        <v>785</v>
      </c>
      <c r="I609" s="17" t="s">
        <v>641</v>
      </c>
      <c r="J609" s="16" t="s">
        <v>294</v>
      </c>
      <c r="K609" s="16">
        <v>1</v>
      </c>
      <c r="L609" s="16">
        <v>0</v>
      </c>
      <c r="M609" s="16">
        <v>2</v>
      </c>
      <c r="N609" s="16">
        <v>1</v>
      </c>
      <c r="O609" s="16" t="s">
        <v>80</v>
      </c>
      <c r="P609" s="30">
        <v>3</v>
      </c>
      <c r="Q609" s="16" t="s">
        <v>87</v>
      </c>
      <c r="R609" s="12">
        <f t="shared" si="46"/>
        <v>3</v>
      </c>
      <c r="S609" s="13">
        <f t="shared" si="47"/>
        <v>0.25</v>
      </c>
      <c r="T609" s="14">
        <v>0</v>
      </c>
      <c r="U609" s="13">
        <f t="shared" si="48"/>
        <v>0.5</v>
      </c>
      <c r="V609" s="13">
        <f t="shared" si="49"/>
        <v>0.5</v>
      </c>
    </row>
    <row r="610" spans="1:22" hidden="1">
      <c r="A610" s="17" t="s">
        <v>18</v>
      </c>
      <c r="B610" s="17" t="s">
        <v>882</v>
      </c>
      <c r="C610" s="17" t="s">
        <v>883</v>
      </c>
      <c r="D610" s="17" t="s">
        <v>884</v>
      </c>
      <c r="E610" s="37" t="s">
        <v>611</v>
      </c>
      <c r="F610" s="37" t="s">
        <v>581</v>
      </c>
      <c r="G610" s="37" t="s">
        <v>610</v>
      </c>
      <c r="H610" s="73" t="s">
        <v>660</v>
      </c>
      <c r="I610" s="17" t="s">
        <v>624</v>
      </c>
      <c r="J610" s="16" t="s">
        <v>622</v>
      </c>
      <c r="K610" s="16">
        <v>6</v>
      </c>
      <c r="L610" s="16">
        <v>0</v>
      </c>
      <c r="M610" s="16">
        <v>18</v>
      </c>
      <c r="N610" s="16">
        <v>0</v>
      </c>
      <c r="O610" s="16" t="s">
        <v>43</v>
      </c>
      <c r="P610" s="30">
        <v>1</v>
      </c>
      <c r="Q610" s="16" t="s">
        <v>87</v>
      </c>
      <c r="R610" s="12">
        <f t="shared" si="46"/>
        <v>6</v>
      </c>
      <c r="S610" s="13">
        <f t="shared" si="47"/>
        <v>0.5</v>
      </c>
      <c r="T610" s="14">
        <v>0</v>
      </c>
      <c r="U610" s="13">
        <f t="shared" si="48"/>
        <v>1</v>
      </c>
      <c r="V610" s="13">
        <f t="shared" si="49"/>
        <v>1</v>
      </c>
    </row>
    <row r="611" spans="1:22" hidden="1">
      <c r="A611" s="17" t="s">
        <v>18</v>
      </c>
      <c r="B611" s="17" t="s">
        <v>882</v>
      </c>
      <c r="C611" s="17" t="s">
        <v>883</v>
      </c>
      <c r="D611" s="17" t="s">
        <v>884</v>
      </c>
      <c r="E611" s="37" t="s">
        <v>611</v>
      </c>
      <c r="F611" s="37" t="s">
        <v>581</v>
      </c>
      <c r="G611" s="37" t="s">
        <v>610</v>
      </c>
      <c r="H611" s="73" t="s">
        <v>786</v>
      </c>
      <c r="I611" s="17" t="s">
        <v>772</v>
      </c>
      <c r="J611" s="16" t="s">
        <v>622</v>
      </c>
      <c r="K611" s="16">
        <v>6</v>
      </c>
      <c r="L611" s="16">
        <v>0</v>
      </c>
      <c r="M611" s="16">
        <v>18</v>
      </c>
      <c r="N611" s="16">
        <v>0</v>
      </c>
      <c r="O611" s="16" t="s">
        <v>80</v>
      </c>
      <c r="P611" s="30">
        <v>3</v>
      </c>
      <c r="Q611" s="16" t="s">
        <v>87</v>
      </c>
      <c r="R611" s="12">
        <f t="shared" si="46"/>
        <v>18</v>
      </c>
      <c r="S611" s="13">
        <f t="shared" si="47"/>
        <v>1.5</v>
      </c>
      <c r="T611" s="14">
        <v>0</v>
      </c>
      <c r="U611" s="13">
        <f t="shared" si="48"/>
        <v>3</v>
      </c>
      <c r="V611" s="13">
        <f t="shared" si="49"/>
        <v>3</v>
      </c>
    </row>
    <row r="612" spans="1:22" hidden="1">
      <c r="A612" s="17" t="s">
        <v>18</v>
      </c>
      <c r="B612" s="17" t="s">
        <v>882</v>
      </c>
      <c r="C612" s="17" t="s">
        <v>883</v>
      </c>
      <c r="D612" s="17" t="s">
        <v>884</v>
      </c>
      <c r="E612" s="37" t="s">
        <v>611</v>
      </c>
      <c r="F612" s="37" t="s">
        <v>581</v>
      </c>
      <c r="G612" s="37" t="s">
        <v>610</v>
      </c>
      <c r="H612" s="73" t="s">
        <v>786</v>
      </c>
      <c r="I612" s="17" t="s">
        <v>772</v>
      </c>
      <c r="J612" s="16" t="s">
        <v>622</v>
      </c>
      <c r="K612" s="16">
        <v>6</v>
      </c>
      <c r="L612" s="16">
        <v>0</v>
      </c>
      <c r="M612" s="16">
        <v>18</v>
      </c>
      <c r="N612" s="16">
        <v>0</v>
      </c>
      <c r="O612" s="16" t="s">
        <v>43</v>
      </c>
      <c r="P612" s="30">
        <v>5</v>
      </c>
      <c r="Q612" s="16" t="s">
        <v>87</v>
      </c>
      <c r="R612" s="12">
        <f t="shared" si="46"/>
        <v>30</v>
      </c>
      <c r="S612" s="13">
        <f t="shared" si="47"/>
        <v>2.5</v>
      </c>
      <c r="T612" s="14">
        <v>0</v>
      </c>
      <c r="U612" s="13">
        <f t="shared" si="48"/>
        <v>5</v>
      </c>
      <c r="V612" s="13">
        <f t="shared" si="49"/>
        <v>5</v>
      </c>
    </row>
    <row r="613" spans="1:22" hidden="1">
      <c r="A613" s="17" t="s">
        <v>18</v>
      </c>
      <c r="B613" s="17" t="s">
        <v>891</v>
      </c>
      <c r="C613" s="17" t="s">
        <v>590</v>
      </c>
      <c r="D613" s="17" t="s">
        <v>591</v>
      </c>
      <c r="E613" s="37" t="s">
        <v>611</v>
      </c>
      <c r="F613" s="37" t="s">
        <v>581</v>
      </c>
      <c r="G613" s="37" t="s">
        <v>610</v>
      </c>
      <c r="H613" s="73" t="s">
        <v>787</v>
      </c>
      <c r="I613" s="17" t="s">
        <v>624</v>
      </c>
      <c r="J613" s="16" t="s">
        <v>622</v>
      </c>
      <c r="K613" s="16">
        <v>6</v>
      </c>
      <c r="L613" s="16">
        <v>0</v>
      </c>
      <c r="M613" s="16">
        <v>18</v>
      </c>
      <c r="N613" s="16">
        <v>0</v>
      </c>
      <c r="O613" s="16" t="s">
        <v>80</v>
      </c>
      <c r="P613" s="30">
        <v>0</v>
      </c>
      <c r="Q613" s="16" t="s">
        <v>87</v>
      </c>
      <c r="R613" s="12">
        <f t="shared" si="46"/>
        <v>0</v>
      </c>
      <c r="S613" s="13">
        <f t="shared" si="47"/>
        <v>0</v>
      </c>
      <c r="T613" s="14">
        <v>0</v>
      </c>
      <c r="U613" s="13">
        <f t="shared" si="48"/>
        <v>0</v>
      </c>
      <c r="V613" s="13">
        <f t="shared" si="49"/>
        <v>0</v>
      </c>
    </row>
    <row r="614" spans="1:22" hidden="1">
      <c r="A614" s="17" t="s">
        <v>18</v>
      </c>
      <c r="B614" s="17" t="s">
        <v>888</v>
      </c>
      <c r="C614" s="17" t="s">
        <v>889</v>
      </c>
      <c r="D614" s="17" t="s">
        <v>890</v>
      </c>
      <c r="E614" s="37" t="s">
        <v>611</v>
      </c>
      <c r="F614" s="37" t="s">
        <v>581</v>
      </c>
      <c r="G614" s="37" t="s">
        <v>610</v>
      </c>
      <c r="H614" s="73" t="s">
        <v>788</v>
      </c>
      <c r="I614" s="17" t="s">
        <v>772</v>
      </c>
      <c r="J614" s="16" t="s">
        <v>622</v>
      </c>
      <c r="K614" s="16">
        <v>6</v>
      </c>
      <c r="L614" s="16">
        <v>0</v>
      </c>
      <c r="M614" s="16">
        <v>18</v>
      </c>
      <c r="N614" s="16">
        <v>0</v>
      </c>
      <c r="O614" s="16" t="s">
        <v>80</v>
      </c>
      <c r="P614" s="30">
        <v>10</v>
      </c>
      <c r="Q614" s="16" t="s">
        <v>87</v>
      </c>
      <c r="R614" s="12">
        <f t="shared" si="46"/>
        <v>60</v>
      </c>
      <c r="S614" s="13">
        <f t="shared" si="47"/>
        <v>5</v>
      </c>
      <c r="T614" s="14">
        <v>0</v>
      </c>
      <c r="U614" s="13">
        <f t="shared" si="48"/>
        <v>10</v>
      </c>
      <c r="V614" s="13">
        <f t="shared" si="49"/>
        <v>10</v>
      </c>
    </row>
    <row r="615" spans="1:22" hidden="1">
      <c r="A615" s="17" t="s">
        <v>18</v>
      </c>
      <c r="B615" s="17" t="s">
        <v>888</v>
      </c>
      <c r="C615" s="17" t="s">
        <v>889</v>
      </c>
      <c r="D615" s="17" t="s">
        <v>890</v>
      </c>
      <c r="E615" s="37" t="s">
        <v>611</v>
      </c>
      <c r="F615" s="37" t="s">
        <v>581</v>
      </c>
      <c r="G615" s="37" t="s">
        <v>610</v>
      </c>
      <c r="H615" s="73" t="s">
        <v>789</v>
      </c>
      <c r="I615" s="17" t="s">
        <v>770</v>
      </c>
      <c r="J615" s="16" t="s">
        <v>622</v>
      </c>
      <c r="K615" s="16">
        <v>6</v>
      </c>
      <c r="L615" s="16">
        <v>0</v>
      </c>
      <c r="M615" s="16">
        <v>18</v>
      </c>
      <c r="N615" s="16">
        <v>0</v>
      </c>
      <c r="O615" s="16" t="s">
        <v>80</v>
      </c>
      <c r="P615" s="30">
        <v>3</v>
      </c>
      <c r="Q615" s="16" t="s">
        <v>87</v>
      </c>
      <c r="R615" s="12">
        <f t="shared" si="46"/>
        <v>18</v>
      </c>
      <c r="S615" s="13">
        <f t="shared" si="47"/>
        <v>1.5</v>
      </c>
      <c r="T615" s="14">
        <v>0</v>
      </c>
      <c r="U615" s="13">
        <f t="shared" si="48"/>
        <v>3</v>
      </c>
      <c r="V615" s="13">
        <f t="shared" si="49"/>
        <v>3</v>
      </c>
    </row>
    <row r="616" spans="1:22" hidden="1">
      <c r="A616" s="17" t="s">
        <v>18</v>
      </c>
      <c r="B616" s="17" t="s">
        <v>891</v>
      </c>
      <c r="C616" s="17" t="s">
        <v>590</v>
      </c>
      <c r="D616" s="17" t="s">
        <v>591</v>
      </c>
      <c r="E616" s="37" t="s">
        <v>611</v>
      </c>
      <c r="F616" s="37" t="s">
        <v>581</v>
      </c>
      <c r="G616" s="37" t="s">
        <v>610</v>
      </c>
      <c r="H616" s="73" t="s">
        <v>748</v>
      </c>
      <c r="I616" s="17" t="s">
        <v>641</v>
      </c>
      <c r="J616" s="16" t="s">
        <v>294</v>
      </c>
      <c r="K616" s="16">
        <v>1</v>
      </c>
      <c r="L616" s="16">
        <v>0</v>
      </c>
      <c r="M616" s="16">
        <v>2</v>
      </c>
      <c r="N616" s="16">
        <v>1</v>
      </c>
      <c r="O616" s="16" t="s">
        <v>80</v>
      </c>
      <c r="P616" s="30">
        <v>2</v>
      </c>
      <c r="Q616" s="16" t="s">
        <v>87</v>
      </c>
      <c r="R616" s="12">
        <f t="shared" si="46"/>
        <v>2</v>
      </c>
      <c r="S616" s="13">
        <f t="shared" si="47"/>
        <v>0.16666666666666666</v>
      </c>
      <c r="T616" s="14">
        <v>0</v>
      </c>
      <c r="U616" s="13">
        <f t="shared" si="48"/>
        <v>0.33333333333333331</v>
      </c>
      <c r="V616" s="13">
        <f t="shared" si="49"/>
        <v>0.33333333333333331</v>
      </c>
    </row>
    <row r="617" spans="1:22" hidden="1">
      <c r="A617" s="17" t="s">
        <v>18</v>
      </c>
      <c r="B617" s="17" t="s">
        <v>891</v>
      </c>
      <c r="C617" s="17" t="s">
        <v>590</v>
      </c>
      <c r="D617" s="17" t="s">
        <v>591</v>
      </c>
      <c r="E617" s="37" t="s">
        <v>611</v>
      </c>
      <c r="F617" s="37" t="s">
        <v>581</v>
      </c>
      <c r="G617" s="37" t="s">
        <v>610</v>
      </c>
      <c r="H617" s="73" t="s">
        <v>692</v>
      </c>
      <c r="I617" s="17" t="s">
        <v>624</v>
      </c>
      <c r="J617" s="16" t="s">
        <v>622</v>
      </c>
      <c r="K617" s="16">
        <v>6</v>
      </c>
      <c r="L617" s="16">
        <v>0</v>
      </c>
      <c r="M617" s="16">
        <v>18</v>
      </c>
      <c r="N617" s="16">
        <v>0</v>
      </c>
      <c r="O617" s="16" t="s">
        <v>80</v>
      </c>
      <c r="P617" s="30">
        <v>3</v>
      </c>
      <c r="Q617" s="16" t="s">
        <v>87</v>
      </c>
      <c r="R617" s="12">
        <f t="shared" si="46"/>
        <v>18</v>
      </c>
      <c r="S617" s="13">
        <f t="shared" si="47"/>
        <v>1.5</v>
      </c>
      <c r="T617" s="14">
        <v>0</v>
      </c>
      <c r="U617" s="13">
        <f t="shared" si="48"/>
        <v>3</v>
      </c>
      <c r="V617" s="13">
        <f t="shared" si="49"/>
        <v>3</v>
      </c>
    </row>
    <row r="618" spans="1:22" hidden="1">
      <c r="A618" s="17" t="s">
        <v>18</v>
      </c>
      <c r="B618" s="17" t="s">
        <v>892</v>
      </c>
      <c r="C618" s="17" t="s">
        <v>600</v>
      </c>
      <c r="D618" s="17" t="s">
        <v>594</v>
      </c>
      <c r="E618" s="37" t="s">
        <v>807</v>
      </c>
      <c r="F618" s="37" t="s">
        <v>580</v>
      </c>
      <c r="G618" s="37" t="s">
        <v>579</v>
      </c>
      <c r="H618" s="58" t="s">
        <v>808</v>
      </c>
      <c r="I618" s="32" t="s">
        <v>809</v>
      </c>
      <c r="J618" s="33" t="s">
        <v>164</v>
      </c>
      <c r="K618" s="33">
        <v>3</v>
      </c>
      <c r="L618" s="33">
        <v>2</v>
      </c>
      <c r="M618" s="33">
        <v>2</v>
      </c>
      <c r="N618" s="33">
        <v>5</v>
      </c>
      <c r="O618" s="34" t="s">
        <v>80</v>
      </c>
      <c r="P618" s="34">
        <v>2</v>
      </c>
      <c r="Q618" s="34" t="s">
        <v>87</v>
      </c>
      <c r="R618" s="12">
        <f t="shared" ref="R618:R681" si="50">P618*K618</f>
        <v>6</v>
      </c>
      <c r="S618" s="13">
        <f t="shared" si="47"/>
        <v>0.5</v>
      </c>
      <c r="T618" s="14">
        <v>0</v>
      </c>
      <c r="U618" s="13">
        <f t="shared" ref="U618:U681" si="51">S618*2</f>
        <v>1</v>
      </c>
      <c r="V618" s="13">
        <f t="shared" ref="V618:V681" si="52">T618+U618</f>
        <v>1</v>
      </c>
    </row>
    <row r="619" spans="1:22" hidden="1">
      <c r="A619" s="17" t="s">
        <v>18</v>
      </c>
      <c r="B619" s="17" t="s">
        <v>892</v>
      </c>
      <c r="C619" s="17" t="s">
        <v>600</v>
      </c>
      <c r="D619" s="17" t="s">
        <v>594</v>
      </c>
      <c r="E619" s="37" t="s">
        <v>807</v>
      </c>
      <c r="F619" s="37" t="s">
        <v>580</v>
      </c>
      <c r="G619" s="37" t="s">
        <v>579</v>
      </c>
      <c r="H619" s="59" t="s">
        <v>810</v>
      </c>
      <c r="I619" s="46" t="s">
        <v>617</v>
      </c>
      <c r="J619" s="16" t="s">
        <v>294</v>
      </c>
      <c r="K619" s="16">
        <v>1</v>
      </c>
      <c r="L619" s="16">
        <v>0</v>
      </c>
      <c r="M619" s="16">
        <v>2</v>
      </c>
      <c r="N619" s="16">
        <v>1</v>
      </c>
      <c r="O619" s="47" t="s">
        <v>80</v>
      </c>
      <c r="P619" s="70">
        <v>2</v>
      </c>
      <c r="Q619" s="47" t="s">
        <v>87</v>
      </c>
      <c r="R619" s="12">
        <f t="shared" si="50"/>
        <v>2</v>
      </c>
      <c r="S619" s="13">
        <f t="shared" si="47"/>
        <v>0.16666666666666666</v>
      </c>
      <c r="T619" s="14">
        <v>0</v>
      </c>
      <c r="U619" s="13">
        <f t="shared" si="51"/>
        <v>0.33333333333333331</v>
      </c>
      <c r="V619" s="13">
        <f t="shared" si="52"/>
        <v>0.33333333333333331</v>
      </c>
    </row>
    <row r="620" spans="1:22" hidden="1">
      <c r="A620" s="17" t="s">
        <v>18</v>
      </c>
      <c r="B620" s="17" t="s">
        <v>892</v>
      </c>
      <c r="C620" s="17" t="s">
        <v>600</v>
      </c>
      <c r="D620" s="17" t="s">
        <v>594</v>
      </c>
      <c r="E620" s="37" t="s">
        <v>807</v>
      </c>
      <c r="F620" s="37" t="s">
        <v>580</v>
      </c>
      <c r="G620" s="37" t="s">
        <v>579</v>
      </c>
      <c r="H620" s="59" t="s">
        <v>811</v>
      </c>
      <c r="I620" s="46" t="s">
        <v>812</v>
      </c>
      <c r="J620" s="16" t="s">
        <v>622</v>
      </c>
      <c r="K620" s="16">
        <v>6</v>
      </c>
      <c r="L620" s="16">
        <v>0</v>
      </c>
      <c r="M620" s="16">
        <v>18</v>
      </c>
      <c r="N620" s="16">
        <v>0</v>
      </c>
      <c r="O620" s="47" t="s">
        <v>80</v>
      </c>
      <c r="P620" s="70">
        <v>2</v>
      </c>
      <c r="Q620" s="47" t="s">
        <v>87</v>
      </c>
      <c r="R620" s="12">
        <f t="shared" si="50"/>
        <v>12</v>
      </c>
      <c r="S620" s="13">
        <f t="shared" si="47"/>
        <v>1</v>
      </c>
      <c r="T620" s="14">
        <v>0</v>
      </c>
      <c r="U620" s="13">
        <f t="shared" si="51"/>
        <v>2</v>
      </c>
      <c r="V620" s="13">
        <f t="shared" si="52"/>
        <v>2</v>
      </c>
    </row>
    <row r="621" spans="1:22" hidden="1">
      <c r="A621" s="17" t="s">
        <v>18</v>
      </c>
      <c r="B621" s="17" t="s">
        <v>893</v>
      </c>
      <c r="C621" s="17" t="s">
        <v>590</v>
      </c>
      <c r="D621" s="17" t="s">
        <v>591</v>
      </c>
      <c r="E621" s="37" t="s">
        <v>807</v>
      </c>
      <c r="F621" s="37" t="s">
        <v>580</v>
      </c>
      <c r="G621" s="37" t="s">
        <v>579</v>
      </c>
      <c r="H621" s="59" t="s">
        <v>813</v>
      </c>
      <c r="I621" s="46" t="s">
        <v>814</v>
      </c>
      <c r="J621" s="16" t="s">
        <v>164</v>
      </c>
      <c r="K621" s="16">
        <v>3</v>
      </c>
      <c r="L621" s="16">
        <v>2</v>
      </c>
      <c r="M621" s="16">
        <v>2</v>
      </c>
      <c r="N621" s="16">
        <v>5</v>
      </c>
      <c r="O621" s="47" t="s">
        <v>80</v>
      </c>
      <c r="P621" s="70">
        <v>1</v>
      </c>
      <c r="Q621" s="47" t="s">
        <v>87</v>
      </c>
      <c r="R621" s="12">
        <f t="shared" si="50"/>
        <v>3</v>
      </c>
      <c r="S621" s="13">
        <f t="shared" si="47"/>
        <v>0.25</v>
      </c>
      <c r="T621" s="14">
        <v>0</v>
      </c>
      <c r="U621" s="13">
        <f t="shared" si="51"/>
        <v>0.5</v>
      </c>
      <c r="V621" s="13">
        <f t="shared" si="52"/>
        <v>0.5</v>
      </c>
    </row>
    <row r="622" spans="1:22" hidden="1">
      <c r="A622" s="17" t="s">
        <v>18</v>
      </c>
      <c r="B622" s="17" t="s">
        <v>893</v>
      </c>
      <c r="C622" s="17" t="s">
        <v>590</v>
      </c>
      <c r="D622" s="17" t="s">
        <v>591</v>
      </c>
      <c r="E622" s="37" t="s">
        <v>807</v>
      </c>
      <c r="F622" s="37" t="s">
        <v>580</v>
      </c>
      <c r="G622" s="37" t="s">
        <v>579</v>
      </c>
      <c r="H622" s="59" t="s">
        <v>815</v>
      </c>
      <c r="I622" s="46" t="s">
        <v>619</v>
      </c>
      <c r="J622" s="16" t="s">
        <v>294</v>
      </c>
      <c r="K622" s="16">
        <v>1</v>
      </c>
      <c r="L622" s="16">
        <v>0</v>
      </c>
      <c r="M622" s="16">
        <v>2</v>
      </c>
      <c r="N622" s="16">
        <v>1</v>
      </c>
      <c r="O622" s="47" t="s">
        <v>80</v>
      </c>
      <c r="P622" s="70">
        <v>1</v>
      </c>
      <c r="Q622" s="47" t="s">
        <v>87</v>
      </c>
      <c r="R622" s="12">
        <f t="shared" si="50"/>
        <v>1</v>
      </c>
      <c r="S622" s="13">
        <f t="shared" si="47"/>
        <v>8.3333333333333329E-2</v>
      </c>
      <c r="T622" s="14">
        <v>0</v>
      </c>
      <c r="U622" s="13">
        <f t="shared" si="51"/>
        <v>0.16666666666666666</v>
      </c>
      <c r="V622" s="13">
        <f t="shared" si="52"/>
        <v>0.16666666666666666</v>
      </c>
    </row>
    <row r="623" spans="1:22" hidden="1">
      <c r="A623" s="17" t="s">
        <v>18</v>
      </c>
      <c r="B623" s="17" t="s">
        <v>893</v>
      </c>
      <c r="C623" s="17" t="s">
        <v>590</v>
      </c>
      <c r="D623" s="17" t="s">
        <v>591</v>
      </c>
      <c r="E623" s="37" t="s">
        <v>807</v>
      </c>
      <c r="F623" s="37" t="s">
        <v>580</v>
      </c>
      <c r="G623" s="37" t="s">
        <v>579</v>
      </c>
      <c r="H623" s="59" t="s">
        <v>816</v>
      </c>
      <c r="I623" s="46" t="s">
        <v>817</v>
      </c>
      <c r="J623" s="16" t="s">
        <v>294</v>
      </c>
      <c r="K623" s="16">
        <v>1</v>
      </c>
      <c r="L623" s="16">
        <v>0</v>
      </c>
      <c r="M623" s="16">
        <v>2</v>
      </c>
      <c r="N623" s="16">
        <v>1</v>
      </c>
      <c r="O623" s="47" t="s">
        <v>80</v>
      </c>
      <c r="P623" s="70">
        <v>1</v>
      </c>
      <c r="Q623" s="47" t="s">
        <v>87</v>
      </c>
      <c r="R623" s="12">
        <f t="shared" si="50"/>
        <v>1</v>
      </c>
      <c r="S623" s="13">
        <f t="shared" si="47"/>
        <v>8.3333333333333329E-2</v>
      </c>
      <c r="T623" s="14">
        <v>0</v>
      </c>
      <c r="U623" s="13">
        <f t="shared" si="51"/>
        <v>0.16666666666666666</v>
      </c>
      <c r="V623" s="13">
        <f t="shared" si="52"/>
        <v>0.16666666666666666</v>
      </c>
    </row>
    <row r="624" spans="1:22" hidden="1">
      <c r="A624" s="17" t="s">
        <v>18</v>
      </c>
      <c r="B624" s="17" t="s">
        <v>893</v>
      </c>
      <c r="C624" s="17" t="s">
        <v>590</v>
      </c>
      <c r="D624" s="17" t="s">
        <v>591</v>
      </c>
      <c r="E624" s="37" t="s">
        <v>807</v>
      </c>
      <c r="F624" s="37" t="s">
        <v>580</v>
      </c>
      <c r="G624" s="37" t="s">
        <v>579</v>
      </c>
      <c r="H624" s="59" t="s">
        <v>818</v>
      </c>
      <c r="I624" s="46" t="s">
        <v>812</v>
      </c>
      <c r="J624" s="16" t="s">
        <v>622</v>
      </c>
      <c r="K624" s="16">
        <v>6</v>
      </c>
      <c r="L624" s="16">
        <v>0</v>
      </c>
      <c r="M624" s="16">
        <v>18</v>
      </c>
      <c r="N624" s="16">
        <v>0</v>
      </c>
      <c r="O624" s="47" t="s">
        <v>80</v>
      </c>
      <c r="P624" s="70">
        <v>1</v>
      </c>
      <c r="Q624" s="47" t="s">
        <v>87</v>
      </c>
      <c r="R624" s="12">
        <f t="shared" si="50"/>
        <v>6</v>
      </c>
      <c r="S624" s="13">
        <f t="shared" si="47"/>
        <v>0.5</v>
      </c>
      <c r="T624" s="14">
        <v>0</v>
      </c>
      <c r="U624" s="13">
        <f t="shared" si="51"/>
        <v>1</v>
      </c>
      <c r="V624" s="13">
        <f t="shared" si="52"/>
        <v>1</v>
      </c>
    </row>
    <row r="625" spans="1:22" hidden="1">
      <c r="A625" s="17" t="s">
        <v>18</v>
      </c>
      <c r="B625" s="17" t="s">
        <v>893</v>
      </c>
      <c r="C625" s="17" t="s">
        <v>590</v>
      </c>
      <c r="D625" s="17" t="s">
        <v>591</v>
      </c>
      <c r="E625" s="37" t="s">
        <v>807</v>
      </c>
      <c r="F625" s="37" t="s">
        <v>580</v>
      </c>
      <c r="G625" s="37" t="s">
        <v>579</v>
      </c>
      <c r="H625" s="59" t="s">
        <v>819</v>
      </c>
      <c r="I625" s="46" t="s">
        <v>820</v>
      </c>
      <c r="J625" s="16" t="s">
        <v>283</v>
      </c>
      <c r="K625" s="16">
        <v>12</v>
      </c>
      <c r="L625" s="16">
        <v>0</v>
      </c>
      <c r="M625" s="16">
        <v>36</v>
      </c>
      <c r="N625" s="16">
        <v>0</v>
      </c>
      <c r="O625" s="47" t="s">
        <v>80</v>
      </c>
      <c r="P625" s="70">
        <v>1</v>
      </c>
      <c r="Q625" s="47" t="s">
        <v>87</v>
      </c>
      <c r="R625" s="12">
        <f t="shared" si="50"/>
        <v>12</v>
      </c>
      <c r="S625" s="13">
        <f t="shared" si="47"/>
        <v>1</v>
      </c>
      <c r="T625" s="14">
        <v>0</v>
      </c>
      <c r="U625" s="13">
        <f t="shared" si="51"/>
        <v>2</v>
      </c>
      <c r="V625" s="13">
        <f t="shared" si="52"/>
        <v>2</v>
      </c>
    </row>
    <row r="626" spans="1:22" hidden="1">
      <c r="A626" s="17" t="s">
        <v>18</v>
      </c>
      <c r="B626" s="17" t="s">
        <v>894</v>
      </c>
      <c r="C626" s="17" t="s">
        <v>883</v>
      </c>
      <c r="D626" s="17" t="s">
        <v>884</v>
      </c>
      <c r="E626" s="37" t="s">
        <v>807</v>
      </c>
      <c r="F626" s="37" t="s">
        <v>580</v>
      </c>
      <c r="G626" s="37" t="s">
        <v>579</v>
      </c>
      <c r="H626" s="59" t="s">
        <v>821</v>
      </c>
      <c r="I626" s="46" t="s">
        <v>822</v>
      </c>
      <c r="J626" s="16" t="s">
        <v>164</v>
      </c>
      <c r="K626" s="16">
        <v>3</v>
      </c>
      <c r="L626" s="16">
        <v>2</v>
      </c>
      <c r="M626" s="16">
        <v>2</v>
      </c>
      <c r="N626" s="16">
        <v>5</v>
      </c>
      <c r="O626" s="47" t="s">
        <v>80</v>
      </c>
      <c r="P626" s="70">
        <v>6</v>
      </c>
      <c r="Q626" s="47" t="s">
        <v>87</v>
      </c>
      <c r="R626" s="12">
        <f t="shared" si="50"/>
        <v>18</v>
      </c>
      <c r="S626" s="13">
        <f t="shared" si="47"/>
        <v>1.5</v>
      </c>
      <c r="T626" s="14">
        <v>0</v>
      </c>
      <c r="U626" s="13">
        <f t="shared" si="51"/>
        <v>3</v>
      </c>
      <c r="V626" s="13">
        <f t="shared" si="52"/>
        <v>3</v>
      </c>
    </row>
    <row r="627" spans="1:22" hidden="1">
      <c r="A627" s="17" t="s">
        <v>18</v>
      </c>
      <c r="B627" s="17" t="s">
        <v>894</v>
      </c>
      <c r="C627" s="17" t="s">
        <v>883</v>
      </c>
      <c r="D627" s="17" t="s">
        <v>884</v>
      </c>
      <c r="E627" s="37" t="s">
        <v>807</v>
      </c>
      <c r="F627" s="37" t="s">
        <v>580</v>
      </c>
      <c r="G627" s="37" t="s">
        <v>579</v>
      </c>
      <c r="H627" s="59" t="s">
        <v>823</v>
      </c>
      <c r="I627" s="46" t="s">
        <v>617</v>
      </c>
      <c r="J627" s="16" t="s">
        <v>294</v>
      </c>
      <c r="K627" s="16">
        <v>1</v>
      </c>
      <c r="L627" s="16">
        <v>0</v>
      </c>
      <c r="M627" s="16">
        <v>2</v>
      </c>
      <c r="N627" s="16">
        <v>1</v>
      </c>
      <c r="O627" s="47" t="s">
        <v>80</v>
      </c>
      <c r="P627" s="70">
        <v>6</v>
      </c>
      <c r="Q627" s="47" t="s">
        <v>87</v>
      </c>
      <c r="R627" s="12">
        <f t="shared" si="50"/>
        <v>6</v>
      </c>
      <c r="S627" s="13">
        <f t="shared" si="47"/>
        <v>0.5</v>
      </c>
      <c r="T627" s="14">
        <v>0</v>
      </c>
      <c r="U627" s="13">
        <f t="shared" si="51"/>
        <v>1</v>
      </c>
      <c r="V627" s="13">
        <f t="shared" si="52"/>
        <v>1</v>
      </c>
    </row>
    <row r="628" spans="1:22" hidden="1">
      <c r="A628" s="17" t="s">
        <v>18</v>
      </c>
      <c r="B628" s="17" t="s">
        <v>894</v>
      </c>
      <c r="C628" s="17" t="s">
        <v>883</v>
      </c>
      <c r="D628" s="17" t="s">
        <v>884</v>
      </c>
      <c r="E628" s="37" t="s">
        <v>807</v>
      </c>
      <c r="F628" s="37" t="s">
        <v>580</v>
      </c>
      <c r="G628" s="37" t="s">
        <v>579</v>
      </c>
      <c r="H628" s="59" t="s">
        <v>824</v>
      </c>
      <c r="I628" s="46" t="s">
        <v>619</v>
      </c>
      <c r="J628" s="16" t="s">
        <v>294</v>
      </c>
      <c r="K628" s="16">
        <v>1</v>
      </c>
      <c r="L628" s="16">
        <v>0</v>
      </c>
      <c r="M628" s="16">
        <v>2</v>
      </c>
      <c r="N628" s="16">
        <v>1</v>
      </c>
      <c r="O628" s="47" t="s">
        <v>80</v>
      </c>
      <c r="P628" s="70">
        <v>1</v>
      </c>
      <c r="Q628" s="47" t="s">
        <v>87</v>
      </c>
      <c r="R628" s="12">
        <f t="shared" si="50"/>
        <v>1</v>
      </c>
      <c r="S628" s="13">
        <f t="shared" si="47"/>
        <v>8.3333333333333329E-2</v>
      </c>
      <c r="T628" s="14">
        <v>0</v>
      </c>
      <c r="U628" s="13">
        <f t="shared" si="51"/>
        <v>0.16666666666666666</v>
      </c>
      <c r="V628" s="13">
        <f t="shared" si="52"/>
        <v>0.16666666666666666</v>
      </c>
    </row>
    <row r="629" spans="1:22" hidden="1">
      <c r="A629" s="17" t="s">
        <v>18</v>
      </c>
      <c r="B629" s="17" t="s">
        <v>894</v>
      </c>
      <c r="C629" s="17" t="s">
        <v>883</v>
      </c>
      <c r="D629" s="17" t="s">
        <v>884</v>
      </c>
      <c r="E629" s="37" t="s">
        <v>807</v>
      </c>
      <c r="F629" s="37" t="s">
        <v>580</v>
      </c>
      <c r="G629" s="37" t="s">
        <v>579</v>
      </c>
      <c r="H629" s="59" t="s">
        <v>825</v>
      </c>
      <c r="I629" s="46" t="s">
        <v>639</v>
      </c>
      <c r="J629" s="16" t="s">
        <v>294</v>
      </c>
      <c r="K629" s="16">
        <v>1</v>
      </c>
      <c r="L629" s="16">
        <v>0</v>
      </c>
      <c r="M629" s="16">
        <v>2</v>
      </c>
      <c r="N629" s="16">
        <v>1</v>
      </c>
      <c r="O629" s="47" t="s">
        <v>80</v>
      </c>
      <c r="P629" s="70">
        <v>2</v>
      </c>
      <c r="Q629" s="47" t="s">
        <v>87</v>
      </c>
      <c r="R629" s="12">
        <f t="shared" si="50"/>
        <v>2</v>
      </c>
      <c r="S629" s="13">
        <f t="shared" si="47"/>
        <v>0.16666666666666666</v>
      </c>
      <c r="T629" s="14">
        <v>0</v>
      </c>
      <c r="U629" s="13">
        <f t="shared" si="51"/>
        <v>0.33333333333333331</v>
      </c>
      <c r="V629" s="13">
        <f t="shared" si="52"/>
        <v>0.33333333333333331</v>
      </c>
    </row>
    <row r="630" spans="1:22" hidden="1">
      <c r="A630" s="17" t="s">
        <v>18</v>
      </c>
      <c r="B630" s="17" t="s">
        <v>894</v>
      </c>
      <c r="C630" s="17" t="s">
        <v>883</v>
      </c>
      <c r="D630" s="17" t="s">
        <v>884</v>
      </c>
      <c r="E630" s="37" t="s">
        <v>807</v>
      </c>
      <c r="F630" s="37" t="s">
        <v>580</v>
      </c>
      <c r="G630" s="37" t="s">
        <v>579</v>
      </c>
      <c r="H630" s="59" t="s">
        <v>826</v>
      </c>
      <c r="I630" s="46" t="s">
        <v>641</v>
      </c>
      <c r="J630" s="16" t="s">
        <v>294</v>
      </c>
      <c r="K630" s="16">
        <v>1</v>
      </c>
      <c r="L630" s="16">
        <v>0</v>
      </c>
      <c r="M630" s="16">
        <v>2</v>
      </c>
      <c r="N630" s="16">
        <v>1</v>
      </c>
      <c r="O630" s="47" t="s">
        <v>80</v>
      </c>
      <c r="P630" s="70">
        <v>2</v>
      </c>
      <c r="Q630" s="47" t="s">
        <v>87</v>
      </c>
      <c r="R630" s="12">
        <f t="shared" si="50"/>
        <v>2</v>
      </c>
      <c r="S630" s="13">
        <f t="shared" si="47"/>
        <v>0.16666666666666666</v>
      </c>
      <c r="T630" s="14">
        <v>0</v>
      </c>
      <c r="U630" s="13">
        <f t="shared" si="51"/>
        <v>0.33333333333333331</v>
      </c>
      <c r="V630" s="13">
        <f t="shared" si="52"/>
        <v>0.33333333333333331</v>
      </c>
    </row>
    <row r="631" spans="1:22" hidden="1">
      <c r="A631" s="17" t="s">
        <v>18</v>
      </c>
      <c r="B631" s="17" t="s">
        <v>894</v>
      </c>
      <c r="C631" s="17" t="s">
        <v>883</v>
      </c>
      <c r="D631" s="17" t="s">
        <v>884</v>
      </c>
      <c r="E631" s="37" t="s">
        <v>807</v>
      </c>
      <c r="F631" s="37" t="s">
        <v>580</v>
      </c>
      <c r="G631" s="37" t="s">
        <v>579</v>
      </c>
      <c r="H631" s="59" t="s">
        <v>827</v>
      </c>
      <c r="I631" s="46" t="s">
        <v>828</v>
      </c>
      <c r="J631" s="16" t="s">
        <v>294</v>
      </c>
      <c r="K631" s="16">
        <v>1</v>
      </c>
      <c r="L631" s="16">
        <v>0</v>
      </c>
      <c r="M631" s="16">
        <v>2</v>
      </c>
      <c r="N631" s="16">
        <v>1</v>
      </c>
      <c r="O631" s="47" t="s">
        <v>80</v>
      </c>
      <c r="P631" s="70">
        <v>11</v>
      </c>
      <c r="Q631" s="47" t="s">
        <v>87</v>
      </c>
      <c r="R631" s="12">
        <f t="shared" si="50"/>
        <v>11</v>
      </c>
      <c r="S631" s="13">
        <f t="shared" si="47"/>
        <v>0.91666666666666663</v>
      </c>
      <c r="T631" s="14">
        <v>0</v>
      </c>
      <c r="U631" s="13">
        <f t="shared" si="51"/>
        <v>1.8333333333333333</v>
      </c>
      <c r="V631" s="13">
        <f t="shared" si="52"/>
        <v>1.8333333333333333</v>
      </c>
    </row>
    <row r="632" spans="1:22" hidden="1">
      <c r="A632" s="17" t="s">
        <v>18</v>
      </c>
      <c r="B632" s="17" t="s">
        <v>894</v>
      </c>
      <c r="C632" s="17" t="s">
        <v>883</v>
      </c>
      <c r="D632" s="17" t="s">
        <v>884</v>
      </c>
      <c r="E632" s="37" t="s">
        <v>807</v>
      </c>
      <c r="F632" s="37" t="s">
        <v>580</v>
      </c>
      <c r="G632" s="37" t="s">
        <v>579</v>
      </c>
      <c r="H632" s="59" t="s">
        <v>829</v>
      </c>
      <c r="I632" s="46" t="s">
        <v>817</v>
      </c>
      <c r="J632" s="16" t="s">
        <v>294</v>
      </c>
      <c r="K632" s="16">
        <v>1</v>
      </c>
      <c r="L632" s="16">
        <v>0</v>
      </c>
      <c r="M632" s="16">
        <v>2</v>
      </c>
      <c r="N632" s="16">
        <v>1</v>
      </c>
      <c r="O632" s="47" t="s">
        <v>80</v>
      </c>
      <c r="P632" s="70">
        <v>3</v>
      </c>
      <c r="Q632" s="47" t="s">
        <v>87</v>
      </c>
      <c r="R632" s="12">
        <f t="shared" si="50"/>
        <v>3</v>
      </c>
      <c r="S632" s="13">
        <f t="shared" ref="S632:S695" si="53">R632/12</f>
        <v>0.25</v>
      </c>
      <c r="T632" s="14">
        <v>0</v>
      </c>
      <c r="U632" s="13">
        <f t="shared" si="51"/>
        <v>0.5</v>
      </c>
      <c r="V632" s="13">
        <f t="shared" si="52"/>
        <v>0.5</v>
      </c>
    </row>
    <row r="633" spans="1:22" hidden="1">
      <c r="A633" s="17" t="s">
        <v>18</v>
      </c>
      <c r="B633" s="17" t="s">
        <v>894</v>
      </c>
      <c r="C633" s="17" t="s">
        <v>883</v>
      </c>
      <c r="D633" s="17" t="s">
        <v>884</v>
      </c>
      <c r="E633" s="37" t="s">
        <v>807</v>
      </c>
      <c r="F633" s="37" t="s">
        <v>580</v>
      </c>
      <c r="G633" s="37" t="s">
        <v>579</v>
      </c>
      <c r="H633" s="59" t="s">
        <v>830</v>
      </c>
      <c r="I633" s="46" t="s">
        <v>812</v>
      </c>
      <c r="J633" s="16" t="s">
        <v>622</v>
      </c>
      <c r="K633" s="16">
        <v>6</v>
      </c>
      <c r="L633" s="16">
        <v>0</v>
      </c>
      <c r="M633" s="16">
        <v>18</v>
      </c>
      <c r="N633" s="16">
        <v>0</v>
      </c>
      <c r="O633" s="47" t="s">
        <v>80</v>
      </c>
      <c r="P633" s="70">
        <v>2</v>
      </c>
      <c r="Q633" s="47" t="s">
        <v>87</v>
      </c>
      <c r="R633" s="12">
        <f t="shared" si="50"/>
        <v>12</v>
      </c>
      <c r="S633" s="13">
        <f t="shared" si="53"/>
        <v>1</v>
      </c>
      <c r="T633" s="14">
        <v>0</v>
      </c>
      <c r="U633" s="13">
        <f t="shared" si="51"/>
        <v>2</v>
      </c>
      <c r="V633" s="13">
        <f t="shared" si="52"/>
        <v>2</v>
      </c>
    </row>
    <row r="634" spans="1:22" hidden="1">
      <c r="A634" s="17" t="s">
        <v>18</v>
      </c>
      <c r="B634" s="17" t="s">
        <v>894</v>
      </c>
      <c r="C634" s="17" t="s">
        <v>883</v>
      </c>
      <c r="D634" s="17" t="s">
        <v>884</v>
      </c>
      <c r="E634" s="37" t="s">
        <v>807</v>
      </c>
      <c r="F634" s="37" t="s">
        <v>580</v>
      </c>
      <c r="G634" s="37" t="s">
        <v>579</v>
      </c>
      <c r="H634" s="59" t="s">
        <v>831</v>
      </c>
      <c r="I634" s="46" t="s">
        <v>832</v>
      </c>
      <c r="J634" s="16" t="s">
        <v>622</v>
      </c>
      <c r="K634" s="16">
        <v>6</v>
      </c>
      <c r="L634" s="16">
        <v>0</v>
      </c>
      <c r="M634" s="16">
        <v>18</v>
      </c>
      <c r="N634" s="16">
        <v>0</v>
      </c>
      <c r="O634" s="47" t="s">
        <v>80</v>
      </c>
      <c r="P634" s="70">
        <v>1</v>
      </c>
      <c r="Q634" s="47" t="s">
        <v>87</v>
      </c>
      <c r="R634" s="12">
        <f t="shared" si="50"/>
        <v>6</v>
      </c>
      <c r="S634" s="13">
        <f t="shared" si="53"/>
        <v>0.5</v>
      </c>
      <c r="T634" s="14">
        <v>0</v>
      </c>
      <c r="U634" s="13">
        <f t="shared" si="51"/>
        <v>1</v>
      </c>
      <c r="V634" s="13">
        <f t="shared" si="52"/>
        <v>1</v>
      </c>
    </row>
    <row r="635" spans="1:22" hidden="1">
      <c r="A635" s="17" t="s">
        <v>18</v>
      </c>
      <c r="B635" s="17" t="s">
        <v>894</v>
      </c>
      <c r="C635" s="17" t="s">
        <v>883</v>
      </c>
      <c r="D635" s="17" t="s">
        <v>884</v>
      </c>
      <c r="E635" s="37" t="s">
        <v>807</v>
      </c>
      <c r="F635" s="37" t="s">
        <v>580</v>
      </c>
      <c r="G635" s="37" t="s">
        <v>579</v>
      </c>
      <c r="H635" s="59" t="s">
        <v>833</v>
      </c>
      <c r="I635" s="46" t="s">
        <v>834</v>
      </c>
      <c r="J635" s="16" t="s">
        <v>622</v>
      </c>
      <c r="K635" s="16">
        <v>6</v>
      </c>
      <c r="L635" s="16">
        <v>0</v>
      </c>
      <c r="M635" s="16">
        <v>18</v>
      </c>
      <c r="N635" s="16">
        <v>0</v>
      </c>
      <c r="O635" s="47" t="s">
        <v>80</v>
      </c>
      <c r="P635" s="70">
        <v>4</v>
      </c>
      <c r="Q635" s="47" t="s">
        <v>87</v>
      </c>
      <c r="R635" s="12">
        <f t="shared" si="50"/>
        <v>24</v>
      </c>
      <c r="S635" s="13">
        <f t="shared" si="53"/>
        <v>2</v>
      </c>
      <c r="T635" s="14">
        <v>0</v>
      </c>
      <c r="U635" s="13">
        <f t="shared" si="51"/>
        <v>4</v>
      </c>
      <c r="V635" s="13">
        <f t="shared" si="52"/>
        <v>4</v>
      </c>
    </row>
    <row r="636" spans="1:22" hidden="1">
      <c r="A636" s="17" t="s">
        <v>18</v>
      </c>
      <c r="B636" s="17" t="s">
        <v>894</v>
      </c>
      <c r="C636" s="17" t="s">
        <v>883</v>
      </c>
      <c r="D636" s="17" t="s">
        <v>884</v>
      </c>
      <c r="E636" s="37" t="s">
        <v>807</v>
      </c>
      <c r="F636" s="37" t="s">
        <v>580</v>
      </c>
      <c r="G636" s="37" t="s">
        <v>579</v>
      </c>
      <c r="H636" s="59" t="s">
        <v>835</v>
      </c>
      <c r="I636" s="46" t="s">
        <v>820</v>
      </c>
      <c r="J636" s="16" t="s">
        <v>283</v>
      </c>
      <c r="K636" s="16">
        <v>12</v>
      </c>
      <c r="L636" s="16">
        <v>0</v>
      </c>
      <c r="M636" s="16">
        <v>36</v>
      </c>
      <c r="N636" s="16">
        <v>0</v>
      </c>
      <c r="O636" s="47" t="s">
        <v>80</v>
      </c>
      <c r="P636" s="70">
        <v>13</v>
      </c>
      <c r="Q636" s="47" t="s">
        <v>87</v>
      </c>
      <c r="R636" s="12">
        <f t="shared" si="50"/>
        <v>156</v>
      </c>
      <c r="S636" s="13">
        <f t="shared" si="53"/>
        <v>13</v>
      </c>
      <c r="T636" s="14">
        <v>0</v>
      </c>
      <c r="U636" s="13">
        <f t="shared" si="51"/>
        <v>26</v>
      </c>
      <c r="V636" s="13">
        <f t="shared" si="52"/>
        <v>26</v>
      </c>
    </row>
    <row r="637" spans="1:22" hidden="1">
      <c r="A637" s="17" t="s">
        <v>18</v>
      </c>
      <c r="B637" s="17" t="s">
        <v>894</v>
      </c>
      <c r="C637" s="17" t="s">
        <v>883</v>
      </c>
      <c r="D637" s="17" t="s">
        <v>884</v>
      </c>
      <c r="E637" s="37" t="s">
        <v>807</v>
      </c>
      <c r="F637" s="37" t="s">
        <v>580</v>
      </c>
      <c r="G637" s="37" t="s">
        <v>579</v>
      </c>
      <c r="H637" s="59" t="s">
        <v>835</v>
      </c>
      <c r="I637" s="46" t="s">
        <v>820</v>
      </c>
      <c r="J637" s="16" t="s">
        <v>283</v>
      </c>
      <c r="K637" s="16">
        <v>12</v>
      </c>
      <c r="L637" s="16">
        <v>0</v>
      </c>
      <c r="M637" s="16">
        <v>36</v>
      </c>
      <c r="N637" s="16">
        <v>0</v>
      </c>
      <c r="O637" s="47" t="s">
        <v>43</v>
      </c>
      <c r="P637" s="70">
        <v>3</v>
      </c>
      <c r="Q637" s="47" t="s">
        <v>87</v>
      </c>
      <c r="R637" s="12">
        <f t="shared" si="50"/>
        <v>36</v>
      </c>
      <c r="S637" s="13">
        <f t="shared" si="53"/>
        <v>3</v>
      </c>
      <c r="T637" s="14">
        <v>0</v>
      </c>
      <c r="U637" s="13">
        <f t="shared" si="51"/>
        <v>6</v>
      </c>
      <c r="V637" s="13">
        <f t="shared" si="52"/>
        <v>6</v>
      </c>
    </row>
    <row r="638" spans="1:22" hidden="1">
      <c r="A638" s="17" t="s">
        <v>18</v>
      </c>
      <c r="B638" s="17" t="s">
        <v>894</v>
      </c>
      <c r="C638" s="17" t="s">
        <v>883</v>
      </c>
      <c r="D638" s="17" t="s">
        <v>884</v>
      </c>
      <c r="E638" s="37" t="s">
        <v>807</v>
      </c>
      <c r="F638" s="37" t="s">
        <v>580</v>
      </c>
      <c r="G638" s="37" t="s">
        <v>579</v>
      </c>
      <c r="H638" s="59" t="s">
        <v>836</v>
      </c>
      <c r="I638" s="46" t="s">
        <v>837</v>
      </c>
      <c r="J638" s="16" t="s">
        <v>283</v>
      </c>
      <c r="K638" s="16">
        <v>12</v>
      </c>
      <c r="L638" s="16">
        <v>0</v>
      </c>
      <c r="M638" s="16">
        <v>36</v>
      </c>
      <c r="N638" s="16">
        <v>0</v>
      </c>
      <c r="O638" s="47" t="s">
        <v>80</v>
      </c>
      <c r="P638" s="70">
        <v>1</v>
      </c>
      <c r="Q638" s="47" t="s">
        <v>87</v>
      </c>
      <c r="R638" s="12">
        <f t="shared" si="50"/>
        <v>12</v>
      </c>
      <c r="S638" s="13">
        <f t="shared" si="53"/>
        <v>1</v>
      </c>
      <c r="T638" s="14">
        <v>0</v>
      </c>
      <c r="U638" s="13">
        <f t="shared" si="51"/>
        <v>2</v>
      </c>
      <c r="V638" s="13">
        <f t="shared" si="52"/>
        <v>2</v>
      </c>
    </row>
    <row r="639" spans="1:22">
      <c r="A639" s="17" t="s">
        <v>18</v>
      </c>
      <c r="B639" s="17" t="s">
        <v>895</v>
      </c>
      <c r="C639" s="17" t="s">
        <v>886</v>
      </c>
      <c r="D639" s="17" t="s">
        <v>666</v>
      </c>
      <c r="E639" s="37" t="s">
        <v>807</v>
      </c>
      <c r="F639" s="37" t="s">
        <v>580</v>
      </c>
      <c r="G639" s="37" t="s">
        <v>579</v>
      </c>
      <c r="H639" s="59" t="s">
        <v>838</v>
      </c>
      <c r="I639" s="46" t="s">
        <v>619</v>
      </c>
      <c r="J639" s="16" t="s">
        <v>294</v>
      </c>
      <c r="K639" s="16">
        <v>1</v>
      </c>
      <c r="L639" s="16">
        <v>0</v>
      </c>
      <c r="M639" s="16">
        <v>2</v>
      </c>
      <c r="N639" s="16">
        <v>1</v>
      </c>
      <c r="O639" s="47" t="s">
        <v>80</v>
      </c>
      <c r="P639" s="70">
        <v>1</v>
      </c>
      <c r="Q639" s="47" t="s">
        <v>87</v>
      </c>
      <c r="R639" s="12">
        <f t="shared" si="50"/>
        <v>1</v>
      </c>
      <c r="S639" s="13">
        <f t="shared" si="53"/>
        <v>8.3333333333333329E-2</v>
      </c>
      <c r="T639" s="14">
        <v>0</v>
      </c>
      <c r="U639" s="13">
        <f t="shared" si="51"/>
        <v>0.16666666666666666</v>
      </c>
      <c r="V639" s="13">
        <f t="shared" si="52"/>
        <v>0.16666666666666666</v>
      </c>
    </row>
    <row r="640" spans="1:22">
      <c r="A640" s="17" t="s">
        <v>18</v>
      </c>
      <c r="B640" s="17" t="s">
        <v>895</v>
      </c>
      <c r="C640" s="17" t="s">
        <v>886</v>
      </c>
      <c r="D640" s="17" t="s">
        <v>666</v>
      </c>
      <c r="E640" s="37" t="s">
        <v>807</v>
      </c>
      <c r="F640" s="37" t="s">
        <v>580</v>
      </c>
      <c r="G640" s="37" t="s">
        <v>579</v>
      </c>
      <c r="H640" s="59" t="s">
        <v>839</v>
      </c>
      <c r="I640" s="46" t="s">
        <v>639</v>
      </c>
      <c r="J640" s="16" t="s">
        <v>294</v>
      </c>
      <c r="K640" s="16">
        <v>1</v>
      </c>
      <c r="L640" s="16">
        <v>0</v>
      </c>
      <c r="M640" s="16">
        <v>2</v>
      </c>
      <c r="N640" s="16">
        <v>1</v>
      </c>
      <c r="O640" s="47" t="s">
        <v>80</v>
      </c>
      <c r="P640" s="70">
        <v>4</v>
      </c>
      <c r="Q640" s="47" t="s">
        <v>87</v>
      </c>
      <c r="R640" s="12">
        <f t="shared" si="50"/>
        <v>4</v>
      </c>
      <c r="S640" s="13">
        <f t="shared" si="53"/>
        <v>0.33333333333333331</v>
      </c>
      <c r="T640" s="14">
        <v>0</v>
      </c>
      <c r="U640" s="13">
        <f t="shared" si="51"/>
        <v>0.66666666666666663</v>
      </c>
      <c r="V640" s="13">
        <f t="shared" si="52"/>
        <v>0.66666666666666663</v>
      </c>
    </row>
    <row r="641" spans="1:22">
      <c r="A641" s="17" t="s">
        <v>18</v>
      </c>
      <c r="B641" s="17" t="s">
        <v>895</v>
      </c>
      <c r="C641" s="17" t="s">
        <v>886</v>
      </c>
      <c r="D641" s="17" t="s">
        <v>666</v>
      </c>
      <c r="E641" s="37" t="s">
        <v>807</v>
      </c>
      <c r="F641" s="37" t="s">
        <v>580</v>
      </c>
      <c r="G641" s="37" t="s">
        <v>579</v>
      </c>
      <c r="H641" s="59" t="s">
        <v>840</v>
      </c>
      <c r="I641" s="46" t="s">
        <v>832</v>
      </c>
      <c r="J641" s="16" t="s">
        <v>622</v>
      </c>
      <c r="K641" s="16">
        <v>6</v>
      </c>
      <c r="L641" s="16">
        <v>0</v>
      </c>
      <c r="M641" s="16">
        <v>18</v>
      </c>
      <c r="N641" s="16">
        <v>0</v>
      </c>
      <c r="O641" s="47" t="s">
        <v>80</v>
      </c>
      <c r="P641" s="70">
        <v>1</v>
      </c>
      <c r="Q641" s="47" t="s">
        <v>87</v>
      </c>
      <c r="R641" s="12">
        <f t="shared" si="50"/>
        <v>6</v>
      </c>
      <c r="S641" s="13">
        <f t="shared" si="53"/>
        <v>0.5</v>
      </c>
      <c r="T641" s="14">
        <v>0</v>
      </c>
      <c r="U641" s="13">
        <f t="shared" si="51"/>
        <v>1</v>
      </c>
      <c r="V641" s="13">
        <f t="shared" si="52"/>
        <v>1</v>
      </c>
    </row>
    <row r="642" spans="1:22">
      <c r="A642" s="17" t="s">
        <v>18</v>
      </c>
      <c r="B642" s="17" t="s">
        <v>895</v>
      </c>
      <c r="C642" s="17" t="s">
        <v>886</v>
      </c>
      <c r="D642" s="17" t="s">
        <v>666</v>
      </c>
      <c r="E642" s="37" t="s">
        <v>807</v>
      </c>
      <c r="F642" s="37" t="s">
        <v>580</v>
      </c>
      <c r="G642" s="37" t="s">
        <v>579</v>
      </c>
      <c r="H642" s="59" t="s">
        <v>841</v>
      </c>
      <c r="I642" s="46" t="s">
        <v>834</v>
      </c>
      <c r="J642" s="16" t="s">
        <v>622</v>
      </c>
      <c r="K642" s="16">
        <v>6</v>
      </c>
      <c r="L642" s="16">
        <v>0</v>
      </c>
      <c r="M642" s="16">
        <v>18</v>
      </c>
      <c r="N642" s="16">
        <v>0</v>
      </c>
      <c r="O642" s="47" t="s">
        <v>80</v>
      </c>
      <c r="P642" s="70">
        <v>4</v>
      </c>
      <c r="Q642" s="47" t="s">
        <v>87</v>
      </c>
      <c r="R642" s="12">
        <f t="shared" si="50"/>
        <v>24</v>
      </c>
      <c r="S642" s="13">
        <f t="shared" si="53"/>
        <v>2</v>
      </c>
      <c r="T642" s="14">
        <v>0</v>
      </c>
      <c r="U642" s="13">
        <f t="shared" si="51"/>
        <v>4</v>
      </c>
      <c r="V642" s="13">
        <f t="shared" si="52"/>
        <v>4</v>
      </c>
    </row>
    <row r="643" spans="1:22">
      <c r="A643" s="17" t="s">
        <v>18</v>
      </c>
      <c r="B643" s="17" t="s">
        <v>895</v>
      </c>
      <c r="C643" s="17" t="s">
        <v>886</v>
      </c>
      <c r="D643" s="17" t="s">
        <v>666</v>
      </c>
      <c r="E643" s="37" t="s">
        <v>807</v>
      </c>
      <c r="F643" s="37" t="s">
        <v>580</v>
      </c>
      <c r="G643" s="37" t="s">
        <v>579</v>
      </c>
      <c r="H643" s="59" t="s">
        <v>842</v>
      </c>
      <c r="I643" s="46" t="s">
        <v>817</v>
      </c>
      <c r="J643" s="16" t="s">
        <v>294</v>
      </c>
      <c r="K643" s="16">
        <v>12</v>
      </c>
      <c r="L643" s="16">
        <v>0</v>
      </c>
      <c r="M643" s="16">
        <v>2</v>
      </c>
      <c r="N643" s="16">
        <v>1</v>
      </c>
      <c r="O643" s="47" t="s">
        <v>80</v>
      </c>
      <c r="P643" s="70">
        <v>1</v>
      </c>
      <c r="Q643" s="47" t="s">
        <v>87</v>
      </c>
      <c r="R643" s="12">
        <f t="shared" si="50"/>
        <v>12</v>
      </c>
      <c r="S643" s="13">
        <f t="shared" si="53"/>
        <v>1</v>
      </c>
      <c r="T643" s="14">
        <v>0</v>
      </c>
      <c r="U643" s="13">
        <f t="shared" si="51"/>
        <v>2</v>
      </c>
      <c r="V643" s="13">
        <f t="shared" si="52"/>
        <v>2</v>
      </c>
    </row>
    <row r="644" spans="1:22">
      <c r="A644" s="17" t="s">
        <v>18</v>
      </c>
      <c r="B644" s="17" t="s">
        <v>895</v>
      </c>
      <c r="C644" s="17" t="s">
        <v>886</v>
      </c>
      <c r="D644" s="17" t="s">
        <v>666</v>
      </c>
      <c r="E644" s="37" t="s">
        <v>807</v>
      </c>
      <c r="F644" s="37" t="s">
        <v>580</v>
      </c>
      <c r="G644" s="37" t="s">
        <v>579</v>
      </c>
      <c r="H644" s="59" t="s">
        <v>843</v>
      </c>
      <c r="I644" s="46" t="s">
        <v>837</v>
      </c>
      <c r="J644" s="16" t="s">
        <v>283</v>
      </c>
      <c r="K644" s="16">
        <v>12</v>
      </c>
      <c r="L644" s="16">
        <v>0</v>
      </c>
      <c r="M644" s="16">
        <v>36</v>
      </c>
      <c r="N644" s="16">
        <v>0</v>
      </c>
      <c r="O644" s="47" t="s">
        <v>80</v>
      </c>
      <c r="P644" s="70">
        <v>2</v>
      </c>
      <c r="Q644" s="47" t="s">
        <v>87</v>
      </c>
      <c r="R644" s="12">
        <f t="shared" si="50"/>
        <v>24</v>
      </c>
      <c r="S644" s="13">
        <f t="shared" si="53"/>
        <v>2</v>
      </c>
      <c r="T644" s="14">
        <v>0</v>
      </c>
      <c r="U644" s="13">
        <f t="shared" si="51"/>
        <v>4</v>
      </c>
      <c r="V644" s="13">
        <f t="shared" si="52"/>
        <v>4</v>
      </c>
    </row>
    <row r="645" spans="1:22" hidden="1">
      <c r="A645" s="17" t="s">
        <v>18</v>
      </c>
      <c r="B645" s="17" t="s">
        <v>893</v>
      </c>
      <c r="C645" s="17" t="s">
        <v>590</v>
      </c>
      <c r="D645" s="17" t="s">
        <v>591</v>
      </c>
      <c r="E645" s="37" t="s">
        <v>807</v>
      </c>
      <c r="F645" s="37" t="s">
        <v>580</v>
      </c>
      <c r="G645" s="37" t="s">
        <v>579</v>
      </c>
      <c r="H645" s="59" t="s">
        <v>844</v>
      </c>
      <c r="I645" s="46" t="s">
        <v>837</v>
      </c>
      <c r="J645" s="16" t="s">
        <v>283</v>
      </c>
      <c r="K645" s="16">
        <v>12</v>
      </c>
      <c r="L645" s="16">
        <v>0</v>
      </c>
      <c r="M645" s="16">
        <v>36</v>
      </c>
      <c r="N645" s="16">
        <v>0</v>
      </c>
      <c r="O645" s="47" t="s">
        <v>80</v>
      </c>
      <c r="P645" s="70">
        <v>8</v>
      </c>
      <c r="Q645" s="47" t="s">
        <v>87</v>
      </c>
      <c r="R645" s="12">
        <f t="shared" si="50"/>
        <v>96</v>
      </c>
      <c r="S645" s="13">
        <f t="shared" si="53"/>
        <v>8</v>
      </c>
      <c r="T645" s="14">
        <v>0</v>
      </c>
      <c r="U645" s="13">
        <f t="shared" si="51"/>
        <v>16</v>
      </c>
      <c r="V645" s="13">
        <f t="shared" si="52"/>
        <v>16</v>
      </c>
    </row>
    <row r="646" spans="1:22" hidden="1">
      <c r="A646" s="17" t="s">
        <v>18</v>
      </c>
      <c r="B646" s="17" t="s">
        <v>892</v>
      </c>
      <c r="C646" s="17" t="s">
        <v>600</v>
      </c>
      <c r="D646" s="17" t="s">
        <v>594</v>
      </c>
      <c r="E646" s="37" t="s">
        <v>807</v>
      </c>
      <c r="F646" s="37" t="s">
        <v>580</v>
      </c>
      <c r="G646" s="37" t="s">
        <v>579</v>
      </c>
      <c r="H646" s="59" t="s">
        <v>845</v>
      </c>
      <c r="I646" s="46" t="s">
        <v>809</v>
      </c>
      <c r="J646" s="16" t="s">
        <v>164</v>
      </c>
      <c r="K646" s="16">
        <v>3</v>
      </c>
      <c r="L646" s="16">
        <v>2</v>
      </c>
      <c r="M646" s="16">
        <v>2</v>
      </c>
      <c r="N646" s="16">
        <v>5</v>
      </c>
      <c r="O646" s="47" t="s">
        <v>80</v>
      </c>
      <c r="P646" s="70">
        <v>1</v>
      </c>
      <c r="Q646" s="47" t="s">
        <v>87</v>
      </c>
      <c r="R646" s="12">
        <f t="shared" si="50"/>
        <v>3</v>
      </c>
      <c r="S646" s="13">
        <f t="shared" si="53"/>
        <v>0.25</v>
      </c>
      <c r="T646" s="14">
        <v>0</v>
      </c>
      <c r="U646" s="13">
        <f t="shared" si="51"/>
        <v>0.5</v>
      </c>
      <c r="V646" s="13">
        <f t="shared" si="52"/>
        <v>0.5</v>
      </c>
    </row>
    <row r="647" spans="1:22" hidden="1">
      <c r="A647" s="17" t="s">
        <v>18</v>
      </c>
      <c r="B647" s="17" t="s">
        <v>892</v>
      </c>
      <c r="C647" s="17" t="s">
        <v>600</v>
      </c>
      <c r="D647" s="17" t="s">
        <v>594</v>
      </c>
      <c r="E647" s="37" t="s">
        <v>807</v>
      </c>
      <c r="F647" s="37" t="s">
        <v>580</v>
      </c>
      <c r="G647" s="37" t="s">
        <v>579</v>
      </c>
      <c r="H647" s="59" t="s">
        <v>846</v>
      </c>
      <c r="I647" s="46" t="s">
        <v>619</v>
      </c>
      <c r="J647" s="16" t="s">
        <v>294</v>
      </c>
      <c r="K647" s="16">
        <v>1</v>
      </c>
      <c r="L647" s="16">
        <v>0</v>
      </c>
      <c r="M647" s="16">
        <v>2</v>
      </c>
      <c r="N647" s="16">
        <v>1</v>
      </c>
      <c r="O647" s="47" t="s">
        <v>80</v>
      </c>
      <c r="P647" s="70">
        <v>1</v>
      </c>
      <c r="Q647" s="47" t="s">
        <v>87</v>
      </c>
      <c r="R647" s="12">
        <f t="shared" si="50"/>
        <v>1</v>
      </c>
      <c r="S647" s="13">
        <f t="shared" si="53"/>
        <v>8.3333333333333329E-2</v>
      </c>
      <c r="T647" s="14">
        <v>0</v>
      </c>
      <c r="U647" s="13">
        <f t="shared" si="51"/>
        <v>0.16666666666666666</v>
      </c>
      <c r="V647" s="13">
        <f t="shared" si="52"/>
        <v>0.16666666666666666</v>
      </c>
    </row>
    <row r="648" spans="1:22" hidden="1">
      <c r="A648" s="17" t="s">
        <v>18</v>
      </c>
      <c r="B648" s="17" t="s">
        <v>892</v>
      </c>
      <c r="C648" s="17" t="s">
        <v>600</v>
      </c>
      <c r="D648" s="17" t="s">
        <v>594</v>
      </c>
      <c r="E648" s="37" t="s">
        <v>807</v>
      </c>
      <c r="F648" s="37" t="s">
        <v>580</v>
      </c>
      <c r="G648" s="37" t="s">
        <v>579</v>
      </c>
      <c r="H648" s="59" t="s">
        <v>847</v>
      </c>
      <c r="I648" s="46" t="s">
        <v>832</v>
      </c>
      <c r="J648" s="16" t="s">
        <v>622</v>
      </c>
      <c r="K648" s="16">
        <v>6</v>
      </c>
      <c r="L648" s="16">
        <v>0</v>
      </c>
      <c r="M648" s="16">
        <v>18</v>
      </c>
      <c r="N648" s="16">
        <v>0</v>
      </c>
      <c r="O648" s="47" t="s">
        <v>80</v>
      </c>
      <c r="P648" s="70">
        <v>1</v>
      </c>
      <c r="Q648" s="47" t="s">
        <v>87</v>
      </c>
      <c r="R648" s="12">
        <f t="shared" si="50"/>
        <v>6</v>
      </c>
      <c r="S648" s="13">
        <f t="shared" si="53"/>
        <v>0.5</v>
      </c>
      <c r="T648" s="14">
        <v>0</v>
      </c>
      <c r="U648" s="13">
        <f t="shared" si="51"/>
        <v>1</v>
      </c>
      <c r="V648" s="13">
        <f t="shared" si="52"/>
        <v>1</v>
      </c>
    </row>
    <row r="649" spans="1:22" hidden="1">
      <c r="A649" s="17" t="s">
        <v>18</v>
      </c>
      <c r="B649" s="17" t="s">
        <v>892</v>
      </c>
      <c r="C649" s="17" t="s">
        <v>600</v>
      </c>
      <c r="D649" s="17" t="s">
        <v>594</v>
      </c>
      <c r="E649" s="37" t="s">
        <v>807</v>
      </c>
      <c r="F649" s="37" t="s">
        <v>580</v>
      </c>
      <c r="G649" s="37" t="s">
        <v>579</v>
      </c>
      <c r="H649" s="59" t="s">
        <v>848</v>
      </c>
      <c r="I649" s="46" t="s">
        <v>820</v>
      </c>
      <c r="J649" s="16" t="s">
        <v>283</v>
      </c>
      <c r="K649" s="16">
        <v>12</v>
      </c>
      <c r="L649" s="16">
        <v>0</v>
      </c>
      <c r="M649" s="16">
        <v>36</v>
      </c>
      <c r="N649" s="16">
        <v>0</v>
      </c>
      <c r="O649" s="47" t="s">
        <v>80</v>
      </c>
      <c r="P649" s="70">
        <v>1</v>
      </c>
      <c r="Q649" s="47" t="s">
        <v>87</v>
      </c>
      <c r="R649" s="12">
        <f t="shared" si="50"/>
        <v>12</v>
      </c>
      <c r="S649" s="13">
        <f t="shared" si="53"/>
        <v>1</v>
      </c>
      <c r="T649" s="14">
        <v>0</v>
      </c>
      <c r="U649" s="13">
        <f t="shared" si="51"/>
        <v>2</v>
      </c>
      <c r="V649" s="13">
        <f t="shared" si="52"/>
        <v>2</v>
      </c>
    </row>
    <row r="650" spans="1:22" hidden="1">
      <c r="A650" s="17" t="s">
        <v>18</v>
      </c>
      <c r="B650" s="17" t="s">
        <v>892</v>
      </c>
      <c r="C650" s="17" t="s">
        <v>600</v>
      </c>
      <c r="D650" s="17" t="s">
        <v>594</v>
      </c>
      <c r="E650" s="37" t="s">
        <v>807</v>
      </c>
      <c r="F650" s="37" t="s">
        <v>580</v>
      </c>
      <c r="G650" s="37" t="s">
        <v>579</v>
      </c>
      <c r="H650" s="59" t="s">
        <v>849</v>
      </c>
      <c r="I650" s="46" t="s">
        <v>837</v>
      </c>
      <c r="J650" s="16" t="s">
        <v>283</v>
      </c>
      <c r="K650" s="16">
        <v>12</v>
      </c>
      <c r="L650" s="16">
        <v>0</v>
      </c>
      <c r="M650" s="16">
        <v>36</v>
      </c>
      <c r="N650" s="16">
        <v>0</v>
      </c>
      <c r="O650" s="47" t="s">
        <v>80</v>
      </c>
      <c r="P650" s="70">
        <v>2</v>
      </c>
      <c r="Q650" s="47" t="s">
        <v>87</v>
      </c>
      <c r="R650" s="12">
        <f t="shared" si="50"/>
        <v>24</v>
      </c>
      <c r="S650" s="13">
        <f t="shared" si="53"/>
        <v>2</v>
      </c>
      <c r="T650" s="14">
        <v>0</v>
      </c>
      <c r="U650" s="13">
        <f t="shared" si="51"/>
        <v>4</v>
      </c>
      <c r="V650" s="13">
        <f t="shared" si="52"/>
        <v>4</v>
      </c>
    </row>
    <row r="651" spans="1:22" hidden="1">
      <c r="A651" s="17" t="s">
        <v>18</v>
      </c>
      <c r="B651" s="17" t="s">
        <v>892</v>
      </c>
      <c r="C651" s="17" t="s">
        <v>600</v>
      </c>
      <c r="D651" s="17" t="s">
        <v>594</v>
      </c>
      <c r="E651" s="37" t="s">
        <v>807</v>
      </c>
      <c r="F651" s="37" t="s">
        <v>581</v>
      </c>
      <c r="G651" s="37" t="s">
        <v>579</v>
      </c>
      <c r="H651" s="58" t="s">
        <v>808</v>
      </c>
      <c r="I651" s="32" t="s">
        <v>809</v>
      </c>
      <c r="J651" s="33" t="s">
        <v>164</v>
      </c>
      <c r="K651" s="33">
        <v>3</v>
      </c>
      <c r="L651" s="33">
        <v>2</v>
      </c>
      <c r="M651" s="33">
        <v>2</v>
      </c>
      <c r="N651" s="33">
        <v>5</v>
      </c>
      <c r="O651" s="34" t="s">
        <v>80</v>
      </c>
      <c r="P651" s="34">
        <v>1</v>
      </c>
      <c r="Q651" s="34" t="s">
        <v>87</v>
      </c>
      <c r="R651" s="12">
        <f t="shared" si="50"/>
        <v>3</v>
      </c>
      <c r="S651" s="13">
        <f t="shared" si="53"/>
        <v>0.25</v>
      </c>
      <c r="T651" s="14">
        <v>0</v>
      </c>
      <c r="U651" s="13">
        <f t="shared" si="51"/>
        <v>0.5</v>
      </c>
      <c r="V651" s="13">
        <f t="shared" si="52"/>
        <v>0.5</v>
      </c>
    </row>
    <row r="652" spans="1:22" hidden="1">
      <c r="A652" s="17" t="s">
        <v>18</v>
      </c>
      <c r="B652" s="17" t="s">
        <v>892</v>
      </c>
      <c r="C652" s="17" t="s">
        <v>600</v>
      </c>
      <c r="D652" s="17" t="s">
        <v>594</v>
      </c>
      <c r="E652" s="37" t="s">
        <v>807</v>
      </c>
      <c r="F652" s="37" t="s">
        <v>581</v>
      </c>
      <c r="G652" s="37" t="s">
        <v>579</v>
      </c>
      <c r="H652" s="59" t="s">
        <v>810</v>
      </c>
      <c r="I652" s="46" t="s">
        <v>617</v>
      </c>
      <c r="J652" s="16" t="s">
        <v>294</v>
      </c>
      <c r="K652" s="16">
        <v>1</v>
      </c>
      <c r="L652" s="16">
        <v>0</v>
      </c>
      <c r="M652" s="16">
        <v>2</v>
      </c>
      <c r="N652" s="16">
        <v>1</v>
      </c>
      <c r="O652" s="47" t="s">
        <v>80</v>
      </c>
      <c r="P652" s="70">
        <v>1</v>
      </c>
      <c r="Q652" s="47" t="s">
        <v>87</v>
      </c>
      <c r="R652" s="12">
        <f t="shared" si="50"/>
        <v>1</v>
      </c>
      <c r="S652" s="13">
        <f t="shared" si="53"/>
        <v>8.3333333333333329E-2</v>
      </c>
      <c r="T652" s="14">
        <v>0</v>
      </c>
      <c r="U652" s="13">
        <f t="shared" si="51"/>
        <v>0.16666666666666666</v>
      </c>
      <c r="V652" s="13">
        <f t="shared" si="52"/>
        <v>0.16666666666666666</v>
      </c>
    </row>
    <row r="653" spans="1:22" hidden="1">
      <c r="A653" s="17" t="s">
        <v>18</v>
      </c>
      <c r="B653" s="17" t="s">
        <v>892</v>
      </c>
      <c r="C653" s="17" t="s">
        <v>600</v>
      </c>
      <c r="D653" s="17" t="s">
        <v>594</v>
      </c>
      <c r="E653" s="37" t="s">
        <v>807</v>
      </c>
      <c r="F653" s="37" t="s">
        <v>581</v>
      </c>
      <c r="G653" s="37" t="s">
        <v>579</v>
      </c>
      <c r="H653" s="59" t="s">
        <v>850</v>
      </c>
      <c r="I653" s="46" t="s">
        <v>619</v>
      </c>
      <c r="J653" s="16" t="s">
        <v>294</v>
      </c>
      <c r="K653" s="16">
        <v>1</v>
      </c>
      <c r="L653" s="16">
        <v>0</v>
      </c>
      <c r="M653" s="16">
        <v>2</v>
      </c>
      <c r="N653" s="16">
        <v>1</v>
      </c>
      <c r="O653" s="47" t="s">
        <v>80</v>
      </c>
      <c r="P653" s="70">
        <v>2</v>
      </c>
      <c r="Q653" s="47" t="s">
        <v>87</v>
      </c>
      <c r="R653" s="12">
        <f t="shared" si="50"/>
        <v>2</v>
      </c>
      <c r="S653" s="13">
        <f t="shared" si="53"/>
        <v>0.16666666666666666</v>
      </c>
      <c r="T653" s="14">
        <v>0</v>
      </c>
      <c r="U653" s="13">
        <f t="shared" si="51"/>
        <v>0.33333333333333331</v>
      </c>
      <c r="V653" s="13">
        <f t="shared" si="52"/>
        <v>0.33333333333333331</v>
      </c>
    </row>
    <row r="654" spans="1:22" hidden="1">
      <c r="A654" s="17" t="s">
        <v>18</v>
      </c>
      <c r="B654" s="17" t="s">
        <v>892</v>
      </c>
      <c r="C654" s="17" t="s">
        <v>600</v>
      </c>
      <c r="D654" s="17" t="s">
        <v>594</v>
      </c>
      <c r="E654" s="37" t="s">
        <v>807</v>
      </c>
      <c r="F654" s="37" t="s">
        <v>581</v>
      </c>
      <c r="G654" s="37" t="s">
        <v>579</v>
      </c>
      <c r="H654" s="59" t="s">
        <v>811</v>
      </c>
      <c r="I654" s="46" t="s">
        <v>812</v>
      </c>
      <c r="J654" s="16" t="s">
        <v>622</v>
      </c>
      <c r="K654" s="16">
        <v>6</v>
      </c>
      <c r="L654" s="16">
        <v>0</v>
      </c>
      <c r="M654" s="16">
        <v>18</v>
      </c>
      <c r="N654" s="16">
        <v>0</v>
      </c>
      <c r="O654" s="47" t="s">
        <v>80</v>
      </c>
      <c r="P654" s="70">
        <v>1</v>
      </c>
      <c r="Q654" s="47" t="s">
        <v>87</v>
      </c>
      <c r="R654" s="12">
        <f t="shared" si="50"/>
        <v>6</v>
      </c>
      <c r="S654" s="13">
        <f t="shared" si="53"/>
        <v>0.5</v>
      </c>
      <c r="T654" s="14">
        <v>0</v>
      </c>
      <c r="U654" s="13">
        <f t="shared" si="51"/>
        <v>1</v>
      </c>
      <c r="V654" s="13">
        <f t="shared" si="52"/>
        <v>1</v>
      </c>
    </row>
    <row r="655" spans="1:22" hidden="1">
      <c r="A655" s="17" t="s">
        <v>18</v>
      </c>
      <c r="B655" s="17" t="s">
        <v>892</v>
      </c>
      <c r="C655" s="17" t="s">
        <v>600</v>
      </c>
      <c r="D655" s="17" t="s">
        <v>594</v>
      </c>
      <c r="E655" s="37" t="s">
        <v>807</v>
      </c>
      <c r="F655" s="37" t="s">
        <v>581</v>
      </c>
      <c r="G655" s="37" t="s">
        <v>579</v>
      </c>
      <c r="H655" s="59" t="s">
        <v>851</v>
      </c>
      <c r="I655" s="46" t="s">
        <v>832</v>
      </c>
      <c r="J655" s="16" t="s">
        <v>622</v>
      </c>
      <c r="K655" s="16">
        <v>6</v>
      </c>
      <c r="L655" s="16">
        <v>0</v>
      </c>
      <c r="M655" s="16">
        <v>18</v>
      </c>
      <c r="N655" s="16">
        <v>0</v>
      </c>
      <c r="O655" s="47" t="s">
        <v>80</v>
      </c>
      <c r="P655" s="70">
        <v>2</v>
      </c>
      <c r="Q655" s="47" t="s">
        <v>87</v>
      </c>
      <c r="R655" s="12">
        <f t="shared" si="50"/>
        <v>12</v>
      </c>
      <c r="S655" s="13">
        <f t="shared" si="53"/>
        <v>1</v>
      </c>
      <c r="T655" s="14">
        <v>0</v>
      </c>
      <c r="U655" s="13">
        <f t="shared" si="51"/>
        <v>2</v>
      </c>
      <c r="V655" s="13">
        <f t="shared" si="52"/>
        <v>2</v>
      </c>
    </row>
    <row r="656" spans="1:22" hidden="1">
      <c r="A656" s="17" t="s">
        <v>18</v>
      </c>
      <c r="B656" s="17" t="s">
        <v>893</v>
      </c>
      <c r="C656" s="17" t="s">
        <v>590</v>
      </c>
      <c r="D656" s="17" t="s">
        <v>591</v>
      </c>
      <c r="E656" s="37" t="s">
        <v>807</v>
      </c>
      <c r="F656" s="37" t="s">
        <v>581</v>
      </c>
      <c r="G656" s="37" t="s">
        <v>579</v>
      </c>
      <c r="H656" s="59" t="s">
        <v>852</v>
      </c>
      <c r="I656" s="46" t="s">
        <v>853</v>
      </c>
      <c r="J656" s="16" t="s">
        <v>164</v>
      </c>
      <c r="K656" s="16">
        <v>3</v>
      </c>
      <c r="L656" s="16">
        <v>2</v>
      </c>
      <c r="M656" s="16">
        <v>2</v>
      </c>
      <c r="N656" s="16">
        <v>5</v>
      </c>
      <c r="O656" s="47" t="s">
        <v>80</v>
      </c>
      <c r="P656" s="70">
        <v>1</v>
      </c>
      <c r="Q656" s="47" t="s">
        <v>87</v>
      </c>
      <c r="R656" s="12">
        <f t="shared" si="50"/>
        <v>3</v>
      </c>
      <c r="S656" s="13">
        <f t="shared" si="53"/>
        <v>0.25</v>
      </c>
      <c r="T656" s="14">
        <v>0</v>
      </c>
      <c r="U656" s="13">
        <f t="shared" si="51"/>
        <v>0.5</v>
      </c>
      <c r="V656" s="13">
        <f t="shared" si="52"/>
        <v>0.5</v>
      </c>
    </row>
    <row r="657" spans="1:22" hidden="1">
      <c r="A657" s="17" t="s">
        <v>18</v>
      </c>
      <c r="B657" s="17" t="s">
        <v>893</v>
      </c>
      <c r="C657" s="17" t="s">
        <v>590</v>
      </c>
      <c r="D657" s="17" t="s">
        <v>591</v>
      </c>
      <c r="E657" s="37" t="s">
        <v>807</v>
      </c>
      <c r="F657" s="37" t="s">
        <v>581</v>
      </c>
      <c r="G657" s="37" t="s">
        <v>579</v>
      </c>
      <c r="H657" s="59" t="s">
        <v>854</v>
      </c>
      <c r="I657" s="46" t="s">
        <v>855</v>
      </c>
      <c r="J657" s="16" t="s">
        <v>164</v>
      </c>
      <c r="K657" s="16">
        <v>3</v>
      </c>
      <c r="L657" s="16">
        <v>2</v>
      </c>
      <c r="M657" s="16">
        <v>2</v>
      </c>
      <c r="N657" s="16">
        <v>5</v>
      </c>
      <c r="O657" s="47" t="s">
        <v>80</v>
      </c>
      <c r="P657" s="70">
        <v>1</v>
      </c>
      <c r="Q657" s="47" t="s">
        <v>87</v>
      </c>
      <c r="R657" s="12">
        <f t="shared" si="50"/>
        <v>3</v>
      </c>
      <c r="S657" s="13">
        <f t="shared" si="53"/>
        <v>0.25</v>
      </c>
      <c r="T657" s="14">
        <v>0</v>
      </c>
      <c r="U657" s="13">
        <f t="shared" si="51"/>
        <v>0.5</v>
      </c>
      <c r="V657" s="13">
        <f t="shared" si="52"/>
        <v>0.5</v>
      </c>
    </row>
    <row r="658" spans="1:22" hidden="1">
      <c r="A658" s="17" t="s">
        <v>18</v>
      </c>
      <c r="B658" s="17" t="s">
        <v>893</v>
      </c>
      <c r="C658" s="17" t="s">
        <v>590</v>
      </c>
      <c r="D658" s="17" t="s">
        <v>591</v>
      </c>
      <c r="E658" s="37" t="s">
        <v>807</v>
      </c>
      <c r="F658" s="37" t="s">
        <v>581</v>
      </c>
      <c r="G658" s="37" t="s">
        <v>579</v>
      </c>
      <c r="H658" s="59" t="s">
        <v>856</v>
      </c>
      <c r="I658" s="46" t="s">
        <v>857</v>
      </c>
      <c r="J658" s="16" t="s">
        <v>164</v>
      </c>
      <c r="K658" s="16">
        <v>3</v>
      </c>
      <c r="L658" s="16">
        <v>2</v>
      </c>
      <c r="M658" s="16">
        <v>2</v>
      </c>
      <c r="N658" s="16">
        <v>5</v>
      </c>
      <c r="O658" s="47" t="s">
        <v>80</v>
      </c>
      <c r="P658" s="70">
        <v>1</v>
      </c>
      <c r="Q658" s="47" t="s">
        <v>87</v>
      </c>
      <c r="R658" s="12">
        <f t="shared" si="50"/>
        <v>3</v>
      </c>
      <c r="S658" s="13">
        <f t="shared" si="53"/>
        <v>0.25</v>
      </c>
      <c r="T658" s="14">
        <v>0</v>
      </c>
      <c r="U658" s="13">
        <f t="shared" si="51"/>
        <v>0.5</v>
      </c>
      <c r="V658" s="13">
        <f t="shared" si="52"/>
        <v>0.5</v>
      </c>
    </row>
    <row r="659" spans="1:22" hidden="1">
      <c r="A659" s="17" t="s">
        <v>18</v>
      </c>
      <c r="B659" s="17" t="s">
        <v>893</v>
      </c>
      <c r="C659" s="17" t="s">
        <v>590</v>
      </c>
      <c r="D659" s="17" t="s">
        <v>591</v>
      </c>
      <c r="E659" s="37" t="s">
        <v>807</v>
      </c>
      <c r="F659" s="37" t="s">
        <v>581</v>
      </c>
      <c r="G659" s="37" t="s">
        <v>579</v>
      </c>
      <c r="H659" s="59" t="s">
        <v>858</v>
      </c>
      <c r="I659" s="46" t="s">
        <v>859</v>
      </c>
      <c r="J659" s="16" t="s">
        <v>164</v>
      </c>
      <c r="K659" s="16">
        <v>3</v>
      </c>
      <c r="L659" s="16">
        <v>2</v>
      </c>
      <c r="M659" s="16">
        <v>2</v>
      </c>
      <c r="N659" s="16">
        <v>5</v>
      </c>
      <c r="O659" s="47" t="s">
        <v>80</v>
      </c>
      <c r="P659" s="70">
        <v>1</v>
      </c>
      <c r="Q659" s="47" t="s">
        <v>87</v>
      </c>
      <c r="R659" s="12">
        <f t="shared" si="50"/>
        <v>3</v>
      </c>
      <c r="S659" s="13">
        <f t="shared" si="53"/>
        <v>0.25</v>
      </c>
      <c r="T659" s="14">
        <v>0</v>
      </c>
      <c r="U659" s="13">
        <f t="shared" si="51"/>
        <v>0.5</v>
      </c>
      <c r="V659" s="13">
        <f t="shared" si="52"/>
        <v>0.5</v>
      </c>
    </row>
    <row r="660" spans="1:22" hidden="1">
      <c r="A660" s="17" t="s">
        <v>18</v>
      </c>
      <c r="B660" s="17" t="s">
        <v>893</v>
      </c>
      <c r="C660" s="17" t="s">
        <v>590</v>
      </c>
      <c r="D660" s="17" t="s">
        <v>591</v>
      </c>
      <c r="E660" s="37" t="s">
        <v>807</v>
      </c>
      <c r="F660" s="37" t="s">
        <v>581</v>
      </c>
      <c r="G660" s="37" t="s">
        <v>579</v>
      </c>
      <c r="H660" s="59" t="s">
        <v>860</v>
      </c>
      <c r="I660" s="46" t="s">
        <v>617</v>
      </c>
      <c r="J660" s="16" t="s">
        <v>294</v>
      </c>
      <c r="K660" s="16">
        <v>1</v>
      </c>
      <c r="L660" s="16">
        <v>0</v>
      </c>
      <c r="M660" s="16">
        <v>2</v>
      </c>
      <c r="N660" s="16">
        <v>1</v>
      </c>
      <c r="O660" s="47" t="s">
        <v>80</v>
      </c>
      <c r="P660" s="70">
        <v>1</v>
      </c>
      <c r="Q660" s="47" t="s">
        <v>87</v>
      </c>
      <c r="R660" s="12">
        <f t="shared" si="50"/>
        <v>1</v>
      </c>
      <c r="S660" s="13">
        <f t="shared" si="53"/>
        <v>8.3333333333333329E-2</v>
      </c>
      <c r="T660" s="14">
        <v>0</v>
      </c>
      <c r="U660" s="13">
        <f t="shared" si="51"/>
        <v>0.16666666666666666</v>
      </c>
      <c r="V660" s="13">
        <f t="shared" si="52"/>
        <v>0.16666666666666666</v>
      </c>
    </row>
    <row r="661" spans="1:22" hidden="1">
      <c r="A661" s="17" t="s">
        <v>18</v>
      </c>
      <c r="B661" s="17" t="s">
        <v>893</v>
      </c>
      <c r="C661" s="17" t="s">
        <v>590</v>
      </c>
      <c r="D661" s="17" t="s">
        <v>591</v>
      </c>
      <c r="E661" s="37" t="s">
        <v>807</v>
      </c>
      <c r="F661" s="37" t="s">
        <v>581</v>
      </c>
      <c r="G661" s="37" t="s">
        <v>579</v>
      </c>
      <c r="H661" s="59" t="s">
        <v>861</v>
      </c>
      <c r="I661" s="46" t="s">
        <v>639</v>
      </c>
      <c r="J661" s="16" t="s">
        <v>294</v>
      </c>
      <c r="K661" s="16">
        <v>1</v>
      </c>
      <c r="L661" s="16">
        <v>0</v>
      </c>
      <c r="M661" s="16">
        <v>2</v>
      </c>
      <c r="N661" s="16">
        <v>1</v>
      </c>
      <c r="O661" s="47" t="s">
        <v>80</v>
      </c>
      <c r="P661" s="70">
        <v>1</v>
      </c>
      <c r="Q661" s="47" t="s">
        <v>87</v>
      </c>
      <c r="R661" s="12">
        <f t="shared" si="50"/>
        <v>1</v>
      </c>
      <c r="S661" s="13">
        <f t="shared" si="53"/>
        <v>8.3333333333333329E-2</v>
      </c>
      <c r="T661" s="14">
        <v>0</v>
      </c>
      <c r="U661" s="13">
        <f t="shared" si="51"/>
        <v>0.16666666666666666</v>
      </c>
      <c r="V661" s="13">
        <f t="shared" si="52"/>
        <v>0.16666666666666666</v>
      </c>
    </row>
    <row r="662" spans="1:22" hidden="1">
      <c r="A662" s="17" t="s">
        <v>18</v>
      </c>
      <c r="B662" s="17" t="s">
        <v>893</v>
      </c>
      <c r="C662" s="17" t="s">
        <v>590</v>
      </c>
      <c r="D662" s="17" t="s">
        <v>591</v>
      </c>
      <c r="E662" s="37" t="s">
        <v>807</v>
      </c>
      <c r="F662" s="37" t="s">
        <v>581</v>
      </c>
      <c r="G662" s="37" t="s">
        <v>579</v>
      </c>
      <c r="H662" s="59" t="s">
        <v>862</v>
      </c>
      <c r="I662" s="46" t="s">
        <v>832</v>
      </c>
      <c r="J662" s="16" t="s">
        <v>622</v>
      </c>
      <c r="K662" s="16">
        <v>6</v>
      </c>
      <c r="L662" s="16">
        <v>0</v>
      </c>
      <c r="M662" s="16">
        <v>18</v>
      </c>
      <c r="N662" s="16">
        <v>0</v>
      </c>
      <c r="O662" s="47" t="s">
        <v>80</v>
      </c>
      <c r="P662" s="70">
        <v>1</v>
      </c>
      <c r="Q662" s="47" t="s">
        <v>87</v>
      </c>
      <c r="R662" s="12">
        <f t="shared" si="50"/>
        <v>6</v>
      </c>
      <c r="S662" s="13">
        <f t="shared" si="53"/>
        <v>0.5</v>
      </c>
      <c r="T662" s="14">
        <v>0</v>
      </c>
      <c r="U662" s="13">
        <f t="shared" si="51"/>
        <v>1</v>
      </c>
      <c r="V662" s="13">
        <f t="shared" si="52"/>
        <v>1</v>
      </c>
    </row>
    <row r="663" spans="1:22" hidden="1">
      <c r="A663" s="17" t="s">
        <v>18</v>
      </c>
      <c r="B663" s="17" t="s">
        <v>893</v>
      </c>
      <c r="C663" s="17" t="s">
        <v>590</v>
      </c>
      <c r="D663" s="17" t="s">
        <v>591</v>
      </c>
      <c r="E663" s="37" t="s">
        <v>807</v>
      </c>
      <c r="F663" s="37" t="s">
        <v>581</v>
      </c>
      <c r="G663" s="37" t="s">
        <v>579</v>
      </c>
      <c r="H663" s="59" t="s">
        <v>819</v>
      </c>
      <c r="I663" s="46" t="s">
        <v>820</v>
      </c>
      <c r="J663" s="16" t="s">
        <v>283</v>
      </c>
      <c r="K663" s="16">
        <v>12</v>
      </c>
      <c r="L663" s="16">
        <v>0</v>
      </c>
      <c r="M663" s="16">
        <v>36</v>
      </c>
      <c r="N663" s="16">
        <v>0</v>
      </c>
      <c r="O663" s="47" t="s">
        <v>80</v>
      </c>
      <c r="P663" s="70">
        <v>1</v>
      </c>
      <c r="Q663" s="47" t="s">
        <v>87</v>
      </c>
      <c r="R663" s="12">
        <f t="shared" si="50"/>
        <v>12</v>
      </c>
      <c r="S663" s="13">
        <f t="shared" si="53"/>
        <v>1</v>
      </c>
      <c r="T663" s="14">
        <v>0</v>
      </c>
      <c r="U663" s="13">
        <f t="shared" si="51"/>
        <v>2</v>
      </c>
      <c r="V663" s="13">
        <f t="shared" si="52"/>
        <v>2</v>
      </c>
    </row>
    <row r="664" spans="1:22" hidden="1">
      <c r="A664" s="17" t="s">
        <v>18</v>
      </c>
      <c r="B664" s="17" t="s">
        <v>894</v>
      </c>
      <c r="C664" s="17" t="s">
        <v>883</v>
      </c>
      <c r="D664" s="17" t="s">
        <v>884</v>
      </c>
      <c r="E664" s="37" t="s">
        <v>807</v>
      </c>
      <c r="F664" s="37" t="s">
        <v>581</v>
      </c>
      <c r="G664" s="37" t="s">
        <v>579</v>
      </c>
      <c r="H664" s="59" t="s">
        <v>821</v>
      </c>
      <c r="I664" s="46" t="s">
        <v>822</v>
      </c>
      <c r="J664" s="16" t="s">
        <v>164</v>
      </c>
      <c r="K664" s="16">
        <v>3</v>
      </c>
      <c r="L664" s="16">
        <v>2</v>
      </c>
      <c r="M664" s="16">
        <v>2</v>
      </c>
      <c r="N664" s="16">
        <v>5</v>
      </c>
      <c r="O664" s="47" t="s">
        <v>80</v>
      </c>
      <c r="P664" s="70">
        <v>0</v>
      </c>
      <c r="Q664" s="47" t="s">
        <v>87</v>
      </c>
      <c r="R664" s="12">
        <f t="shared" si="50"/>
        <v>0</v>
      </c>
      <c r="S664" s="13">
        <f t="shared" si="53"/>
        <v>0</v>
      </c>
      <c r="T664" s="14">
        <v>0</v>
      </c>
      <c r="U664" s="13">
        <f t="shared" si="51"/>
        <v>0</v>
      </c>
      <c r="V664" s="13">
        <f t="shared" si="52"/>
        <v>0</v>
      </c>
    </row>
    <row r="665" spans="1:22" hidden="1">
      <c r="A665" s="17" t="s">
        <v>18</v>
      </c>
      <c r="B665" s="17" t="s">
        <v>894</v>
      </c>
      <c r="C665" s="17" t="s">
        <v>883</v>
      </c>
      <c r="D665" s="17" t="s">
        <v>884</v>
      </c>
      <c r="E665" s="37" t="s">
        <v>807</v>
      </c>
      <c r="F665" s="37" t="s">
        <v>581</v>
      </c>
      <c r="G665" s="37" t="s">
        <v>579</v>
      </c>
      <c r="H665" s="59" t="s">
        <v>863</v>
      </c>
      <c r="I665" s="46" t="s">
        <v>864</v>
      </c>
      <c r="J665" s="16" t="s">
        <v>164</v>
      </c>
      <c r="K665" s="16">
        <v>3</v>
      </c>
      <c r="L665" s="16">
        <v>2</v>
      </c>
      <c r="M665" s="16">
        <v>2</v>
      </c>
      <c r="N665" s="16">
        <v>5</v>
      </c>
      <c r="O665" s="47" t="s">
        <v>80</v>
      </c>
      <c r="P665" s="70">
        <v>4</v>
      </c>
      <c r="Q665" s="47" t="s">
        <v>87</v>
      </c>
      <c r="R665" s="12">
        <f t="shared" si="50"/>
        <v>12</v>
      </c>
      <c r="S665" s="13">
        <f t="shared" si="53"/>
        <v>1</v>
      </c>
      <c r="T665" s="14">
        <v>0</v>
      </c>
      <c r="U665" s="13">
        <f t="shared" si="51"/>
        <v>2</v>
      </c>
      <c r="V665" s="13">
        <f t="shared" si="52"/>
        <v>2</v>
      </c>
    </row>
    <row r="666" spans="1:22" hidden="1">
      <c r="A666" s="17" t="s">
        <v>18</v>
      </c>
      <c r="B666" s="17" t="s">
        <v>894</v>
      </c>
      <c r="C666" s="17" t="s">
        <v>883</v>
      </c>
      <c r="D666" s="17" t="s">
        <v>884</v>
      </c>
      <c r="E666" s="37" t="s">
        <v>807</v>
      </c>
      <c r="F666" s="37" t="s">
        <v>581</v>
      </c>
      <c r="G666" s="37" t="s">
        <v>579</v>
      </c>
      <c r="H666" s="59" t="s">
        <v>865</v>
      </c>
      <c r="I666" s="46" t="s">
        <v>866</v>
      </c>
      <c r="J666" s="16" t="s">
        <v>164</v>
      </c>
      <c r="K666" s="16">
        <v>3</v>
      </c>
      <c r="L666" s="16">
        <v>2</v>
      </c>
      <c r="M666" s="16">
        <v>2</v>
      </c>
      <c r="N666" s="16">
        <v>5</v>
      </c>
      <c r="O666" s="47" t="s">
        <v>80</v>
      </c>
      <c r="P666" s="70">
        <v>4</v>
      </c>
      <c r="Q666" s="47" t="s">
        <v>87</v>
      </c>
      <c r="R666" s="12">
        <f t="shared" si="50"/>
        <v>12</v>
      </c>
      <c r="S666" s="13">
        <f t="shared" si="53"/>
        <v>1</v>
      </c>
      <c r="T666" s="14">
        <v>0</v>
      </c>
      <c r="U666" s="13">
        <f t="shared" si="51"/>
        <v>2</v>
      </c>
      <c r="V666" s="13">
        <f t="shared" si="52"/>
        <v>2</v>
      </c>
    </row>
    <row r="667" spans="1:22" hidden="1">
      <c r="A667" s="17" t="s">
        <v>18</v>
      </c>
      <c r="B667" s="17" t="s">
        <v>894</v>
      </c>
      <c r="C667" s="17" t="s">
        <v>883</v>
      </c>
      <c r="D667" s="17" t="s">
        <v>884</v>
      </c>
      <c r="E667" s="37" t="s">
        <v>807</v>
      </c>
      <c r="F667" s="37" t="s">
        <v>581</v>
      </c>
      <c r="G667" s="37" t="s">
        <v>579</v>
      </c>
      <c r="H667" s="59" t="s">
        <v>823</v>
      </c>
      <c r="I667" s="46" t="s">
        <v>617</v>
      </c>
      <c r="J667" s="16" t="s">
        <v>294</v>
      </c>
      <c r="K667" s="16">
        <v>1</v>
      </c>
      <c r="L667" s="16">
        <v>0</v>
      </c>
      <c r="M667" s="16">
        <v>2</v>
      </c>
      <c r="N667" s="16">
        <v>1</v>
      </c>
      <c r="O667" s="47" t="s">
        <v>80</v>
      </c>
      <c r="P667" s="70">
        <v>0</v>
      </c>
      <c r="Q667" s="47" t="s">
        <v>87</v>
      </c>
      <c r="R667" s="12">
        <f t="shared" si="50"/>
        <v>0</v>
      </c>
      <c r="S667" s="13">
        <f t="shared" si="53"/>
        <v>0</v>
      </c>
      <c r="T667" s="14">
        <v>0</v>
      </c>
      <c r="U667" s="13">
        <f t="shared" si="51"/>
        <v>0</v>
      </c>
      <c r="V667" s="13">
        <f t="shared" si="52"/>
        <v>0</v>
      </c>
    </row>
    <row r="668" spans="1:22" hidden="1">
      <c r="A668" s="17" t="s">
        <v>18</v>
      </c>
      <c r="B668" s="17" t="s">
        <v>894</v>
      </c>
      <c r="C668" s="17" t="s">
        <v>883</v>
      </c>
      <c r="D668" s="17" t="s">
        <v>884</v>
      </c>
      <c r="E668" s="37" t="s">
        <v>807</v>
      </c>
      <c r="F668" s="37" t="s">
        <v>581</v>
      </c>
      <c r="G668" s="37" t="s">
        <v>579</v>
      </c>
      <c r="H668" s="59" t="s">
        <v>824</v>
      </c>
      <c r="I668" s="46" t="s">
        <v>619</v>
      </c>
      <c r="J668" s="16" t="s">
        <v>294</v>
      </c>
      <c r="K668" s="16">
        <v>1</v>
      </c>
      <c r="L668" s="16">
        <v>0</v>
      </c>
      <c r="M668" s="16">
        <v>2</v>
      </c>
      <c r="N668" s="16">
        <v>1</v>
      </c>
      <c r="O668" s="47" t="s">
        <v>80</v>
      </c>
      <c r="P668" s="70">
        <v>6</v>
      </c>
      <c r="Q668" s="47" t="s">
        <v>87</v>
      </c>
      <c r="R668" s="12">
        <f t="shared" si="50"/>
        <v>6</v>
      </c>
      <c r="S668" s="13">
        <f t="shared" si="53"/>
        <v>0.5</v>
      </c>
      <c r="T668" s="14">
        <v>0</v>
      </c>
      <c r="U668" s="13">
        <f t="shared" si="51"/>
        <v>1</v>
      </c>
      <c r="V668" s="13">
        <f t="shared" si="52"/>
        <v>1</v>
      </c>
    </row>
    <row r="669" spans="1:22" hidden="1">
      <c r="A669" s="17" t="s">
        <v>18</v>
      </c>
      <c r="B669" s="17" t="s">
        <v>894</v>
      </c>
      <c r="C669" s="17" t="s">
        <v>883</v>
      </c>
      <c r="D669" s="17" t="s">
        <v>884</v>
      </c>
      <c r="E669" s="37" t="s">
        <v>807</v>
      </c>
      <c r="F669" s="37" t="s">
        <v>581</v>
      </c>
      <c r="G669" s="37" t="s">
        <v>579</v>
      </c>
      <c r="H669" s="59" t="s">
        <v>825</v>
      </c>
      <c r="I669" s="46" t="s">
        <v>639</v>
      </c>
      <c r="J669" s="16" t="s">
        <v>294</v>
      </c>
      <c r="K669" s="16">
        <v>1</v>
      </c>
      <c r="L669" s="16">
        <v>0</v>
      </c>
      <c r="M669" s="16">
        <v>2</v>
      </c>
      <c r="N669" s="16">
        <v>1</v>
      </c>
      <c r="O669" s="47" t="s">
        <v>80</v>
      </c>
      <c r="P669" s="70">
        <v>1</v>
      </c>
      <c r="Q669" s="47" t="s">
        <v>87</v>
      </c>
      <c r="R669" s="12">
        <f t="shared" si="50"/>
        <v>1</v>
      </c>
      <c r="S669" s="13">
        <f t="shared" si="53"/>
        <v>8.3333333333333329E-2</v>
      </c>
      <c r="T669" s="14">
        <v>0</v>
      </c>
      <c r="U669" s="13">
        <f t="shared" si="51"/>
        <v>0.16666666666666666</v>
      </c>
      <c r="V669" s="13">
        <f t="shared" si="52"/>
        <v>0.16666666666666666</v>
      </c>
    </row>
    <row r="670" spans="1:22" hidden="1">
      <c r="A670" s="17" t="s">
        <v>18</v>
      </c>
      <c r="B670" s="17" t="s">
        <v>894</v>
      </c>
      <c r="C670" s="17" t="s">
        <v>883</v>
      </c>
      <c r="D670" s="17" t="s">
        <v>884</v>
      </c>
      <c r="E670" s="37" t="s">
        <v>807</v>
      </c>
      <c r="F670" s="37" t="s">
        <v>581</v>
      </c>
      <c r="G670" s="37" t="s">
        <v>579</v>
      </c>
      <c r="H670" s="59" t="s">
        <v>826</v>
      </c>
      <c r="I670" s="46" t="s">
        <v>641</v>
      </c>
      <c r="J670" s="16" t="s">
        <v>294</v>
      </c>
      <c r="K670" s="16">
        <v>1</v>
      </c>
      <c r="L670" s="16">
        <v>0</v>
      </c>
      <c r="M670" s="16">
        <v>2</v>
      </c>
      <c r="N670" s="16">
        <v>1</v>
      </c>
      <c r="O670" s="47" t="s">
        <v>80</v>
      </c>
      <c r="P670" s="70">
        <v>3</v>
      </c>
      <c r="Q670" s="47" t="s">
        <v>87</v>
      </c>
      <c r="R670" s="12">
        <f t="shared" si="50"/>
        <v>3</v>
      </c>
      <c r="S670" s="13">
        <f t="shared" si="53"/>
        <v>0.25</v>
      </c>
      <c r="T670" s="14">
        <v>0</v>
      </c>
      <c r="U670" s="13">
        <f t="shared" si="51"/>
        <v>0.5</v>
      </c>
      <c r="V670" s="13">
        <f t="shared" si="52"/>
        <v>0.5</v>
      </c>
    </row>
    <row r="671" spans="1:22" hidden="1">
      <c r="A671" s="17" t="s">
        <v>18</v>
      </c>
      <c r="B671" s="17" t="s">
        <v>894</v>
      </c>
      <c r="C671" s="17" t="s">
        <v>883</v>
      </c>
      <c r="D671" s="17" t="s">
        <v>884</v>
      </c>
      <c r="E671" s="37" t="s">
        <v>807</v>
      </c>
      <c r="F671" s="37" t="s">
        <v>581</v>
      </c>
      <c r="G671" s="37" t="s">
        <v>579</v>
      </c>
      <c r="H671" s="59" t="s">
        <v>827</v>
      </c>
      <c r="I671" s="46" t="s">
        <v>828</v>
      </c>
      <c r="J671" s="16" t="s">
        <v>294</v>
      </c>
      <c r="K671" s="16">
        <v>1</v>
      </c>
      <c r="L671" s="16">
        <v>0</v>
      </c>
      <c r="M671" s="16">
        <v>2</v>
      </c>
      <c r="N671" s="16">
        <v>1</v>
      </c>
      <c r="O671" s="47" t="s">
        <v>80</v>
      </c>
      <c r="P671" s="70">
        <v>1</v>
      </c>
      <c r="Q671" s="47" t="s">
        <v>87</v>
      </c>
      <c r="R671" s="12">
        <f t="shared" si="50"/>
        <v>1</v>
      </c>
      <c r="S671" s="13">
        <f t="shared" si="53"/>
        <v>8.3333333333333329E-2</v>
      </c>
      <c r="T671" s="14">
        <v>0</v>
      </c>
      <c r="U671" s="13">
        <f t="shared" si="51"/>
        <v>0.16666666666666666</v>
      </c>
      <c r="V671" s="13">
        <f t="shared" si="52"/>
        <v>0.16666666666666666</v>
      </c>
    </row>
    <row r="672" spans="1:22" hidden="1">
      <c r="A672" s="17" t="s">
        <v>18</v>
      </c>
      <c r="B672" s="17" t="s">
        <v>894</v>
      </c>
      <c r="C672" s="17" t="s">
        <v>883</v>
      </c>
      <c r="D672" s="17" t="s">
        <v>884</v>
      </c>
      <c r="E672" s="37" t="s">
        <v>807</v>
      </c>
      <c r="F672" s="37" t="s">
        <v>581</v>
      </c>
      <c r="G672" s="37" t="s">
        <v>579</v>
      </c>
      <c r="H672" s="59" t="s">
        <v>829</v>
      </c>
      <c r="I672" s="46" t="s">
        <v>817</v>
      </c>
      <c r="J672" s="16" t="s">
        <v>294</v>
      </c>
      <c r="K672" s="16">
        <v>1</v>
      </c>
      <c r="L672" s="16">
        <v>0</v>
      </c>
      <c r="M672" s="16">
        <v>2</v>
      </c>
      <c r="N672" s="16">
        <v>1</v>
      </c>
      <c r="O672" s="47" t="s">
        <v>80</v>
      </c>
      <c r="P672" s="70">
        <v>10</v>
      </c>
      <c r="Q672" s="47" t="s">
        <v>87</v>
      </c>
      <c r="R672" s="12">
        <f t="shared" si="50"/>
        <v>10</v>
      </c>
      <c r="S672" s="13">
        <f t="shared" si="53"/>
        <v>0.83333333333333337</v>
      </c>
      <c r="T672" s="14">
        <v>0</v>
      </c>
      <c r="U672" s="13">
        <f t="shared" si="51"/>
        <v>1.6666666666666667</v>
      </c>
      <c r="V672" s="13">
        <f t="shared" si="52"/>
        <v>1.6666666666666667</v>
      </c>
    </row>
    <row r="673" spans="1:22" hidden="1">
      <c r="A673" s="17" t="s">
        <v>18</v>
      </c>
      <c r="B673" s="17" t="s">
        <v>894</v>
      </c>
      <c r="C673" s="17" t="s">
        <v>883</v>
      </c>
      <c r="D673" s="17" t="s">
        <v>884</v>
      </c>
      <c r="E673" s="37" t="s">
        <v>807</v>
      </c>
      <c r="F673" s="37" t="s">
        <v>581</v>
      </c>
      <c r="G673" s="37" t="s">
        <v>579</v>
      </c>
      <c r="H673" s="59" t="s">
        <v>830</v>
      </c>
      <c r="I673" s="46" t="s">
        <v>812</v>
      </c>
      <c r="J673" s="16" t="s">
        <v>622</v>
      </c>
      <c r="K673" s="16">
        <v>6</v>
      </c>
      <c r="L673" s="16">
        <v>0</v>
      </c>
      <c r="M673" s="16">
        <v>18</v>
      </c>
      <c r="N673" s="16">
        <v>0</v>
      </c>
      <c r="O673" s="47" t="s">
        <v>80</v>
      </c>
      <c r="P673" s="70">
        <v>4</v>
      </c>
      <c r="Q673" s="47" t="s">
        <v>87</v>
      </c>
      <c r="R673" s="12">
        <f t="shared" si="50"/>
        <v>24</v>
      </c>
      <c r="S673" s="13">
        <f t="shared" si="53"/>
        <v>2</v>
      </c>
      <c r="T673" s="14">
        <v>0</v>
      </c>
      <c r="U673" s="13">
        <f t="shared" si="51"/>
        <v>4</v>
      </c>
      <c r="V673" s="13">
        <f t="shared" si="52"/>
        <v>4</v>
      </c>
    </row>
    <row r="674" spans="1:22" hidden="1">
      <c r="A674" s="17" t="s">
        <v>18</v>
      </c>
      <c r="B674" s="17" t="s">
        <v>894</v>
      </c>
      <c r="C674" s="17" t="s">
        <v>883</v>
      </c>
      <c r="D674" s="17" t="s">
        <v>884</v>
      </c>
      <c r="E674" s="37" t="s">
        <v>807</v>
      </c>
      <c r="F674" s="37" t="s">
        <v>581</v>
      </c>
      <c r="G674" s="37" t="s">
        <v>579</v>
      </c>
      <c r="H674" s="59" t="s">
        <v>831</v>
      </c>
      <c r="I674" s="46" t="s">
        <v>832</v>
      </c>
      <c r="J674" s="16" t="s">
        <v>622</v>
      </c>
      <c r="K674" s="16">
        <v>6</v>
      </c>
      <c r="L674" s="16">
        <v>0</v>
      </c>
      <c r="M674" s="16">
        <v>18</v>
      </c>
      <c r="N674" s="16">
        <v>0</v>
      </c>
      <c r="O674" s="47" t="s">
        <v>80</v>
      </c>
      <c r="P674" s="70">
        <v>2</v>
      </c>
      <c r="Q674" s="47" t="s">
        <v>87</v>
      </c>
      <c r="R674" s="12">
        <f t="shared" si="50"/>
        <v>12</v>
      </c>
      <c r="S674" s="13">
        <f t="shared" si="53"/>
        <v>1</v>
      </c>
      <c r="T674" s="14">
        <v>0</v>
      </c>
      <c r="U674" s="13">
        <f t="shared" si="51"/>
        <v>2</v>
      </c>
      <c r="V674" s="13">
        <f t="shared" si="52"/>
        <v>2</v>
      </c>
    </row>
    <row r="675" spans="1:22" hidden="1">
      <c r="A675" s="17" t="s">
        <v>18</v>
      </c>
      <c r="B675" s="17" t="s">
        <v>894</v>
      </c>
      <c r="C675" s="17" t="s">
        <v>883</v>
      </c>
      <c r="D675" s="17" t="s">
        <v>884</v>
      </c>
      <c r="E675" s="37" t="s">
        <v>807</v>
      </c>
      <c r="F675" s="37" t="s">
        <v>581</v>
      </c>
      <c r="G675" s="37" t="s">
        <v>579</v>
      </c>
      <c r="H675" s="59" t="s">
        <v>833</v>
      </c>
      <c r="I675" s="46" t="s">
        <v>834</v>
      </c>
      <c r="J675" s="16" t="s">
        <v>622</v>
      </c>
      <c r="K675" s="16">
        <v>6</v>
      </c>
      <c r="L675" s="16">
        <v>0</v>
      </c>
      <c r="M675" s="16">
        <v>18</v>
      </c>
      <c r="N675" s="16">
        <v>0</v>
      </c>
      <c r="O675" s="47" t="s">
        <v>80</v>
      </c>
      <c r="P675" s="70">
        <v>2</v>
      </c>
      <c r="Q675" s="47" t="s">
        <v>87</v>
      </c>
      <c r="R675" s="12">
        <f t="shared" si="50"/>
        <v>12</v>
      </c>
      <c r="S675" s="13">
        <f t="shared" si="53"/>
        <v>1</v>
      </c>
      <c r="T675" s="14">
        <v>0</v>
      </c>
      <c r="U675" s="13">
        <f t="shared" si="51"/>
        <v>2</v>
      </c>
      <c r="V675" s="13">
        <f t="shared" si="52"/>
        <v>2</v>
      </c>
    </row>
    <row r="676" spans="1:22" hidden="1">
      <c r="A676" s="17" t="s">
        <v>18</v>
      </c>
      <c r="B676" s="17" t="s">
        <v>894</v>
      </c>
      <c r="C676" s="17" t="s">
        <v>883</v>
      </c>
      <c r="D676" s="17" t="s">
        <v>884</v>
      </c>
      <c r="E676" s="37" t="s">
        <v>807</v>
      </c>
      <c r="F676" s="37" t="s">
        <v>581</v>
      </c>
      <c r="G676" s="37" t="s">
        <v>579</v>
      </c>
      <c r="H676" s="59" t="s">
        <v>868</v>
      </c>
      <c r="I676" s="46" t="s">
        <v>869</v>
      </c>
      <c r="J676" s="16" t="s">
        <v>622</v>
      </c>
      <c r="K676" s="16">
        <v>6</v>
      </c>
      <c r="L676" s="16">
        <v>0</v>
      </c>
      <c r="M676" s="16">
        <v>18</v>
      </c>
      <c r="N676" s="16">
        <v>0</v>
      </c>
      <c r="O676" s="47" t="s">
        <v>80</v>
      </c>
      <c r="P676" s="70">
        <v>3</v>
      </c>
      <c r="Q676" s="47" t="s">
        <v>87</v>
      </c>
      <c r="R676" s="12">
        <f t="shared" si="50"/>
        <v>18</v>
      </c>
      <c r="S676" s="13">
        <f t="shared" si="53"/>
        <v>1.5</v>
      </c>
      <c r="T676" s="14">
        <v>0</v>
      </c>
      <c r="U676" s="13">
        <f t="shared" si="51"/>
        <v>3</v>
      </c>
      <c r="V676" s="13">
        <f t="shared" si="52"/>
        <v>3</v>
      </c>
    </row>
    <row r="677" spans="1:22" hidden="1">
      <c r="A677" s="17" t="s">
        <v>18</v>
      </c>
      <c r="B677" s="17" t="s">
        <v>894</v>
      </c>
      <c r="C677" s="17" t="s">
        <v>883</v>
      </c>
      <c r="D677" s="17" t="s">
        <v>884</v>
      </c>
      <c r="E677" s="37" t="s">
        <v>807</v>
      </c>
      <c r="F677" s="37" t="s">
        <v>581</v>
      </c>
      <c r="G677" s="37" t="s">
        <v>579</v>
      </c>
      <c r="H677" s="59" t="s">
        <v>835</v>
      </c>
      <c r="I677" s="46" t="s">
        <v>820</v>
      </c>
      <c r="J677" s="16" t="s">
        <v>283</v>
      </c>
      <c r="K677" s="16">
        <v>12</v>
      </c>
      <c r="L677" s="16">
        <v>0</v>
      </c>
      <c r="M677" s="16">
        <v>36</v>
      </c>
      <c r="N677" s="16">
        <v>0</v>
      </c>
      <c r="O677" s="47" t="s">
        <v>43</v>
      </c>
      <c r="P677" s="70">
        <v>2</v>
      </c>
      <c r="Q677" s="47" t="s">
        <v>87</v>
      </c>
      <c r="R677" s="12">
        <f t="shared" si="50"/>
        <v>24</v>
      </c>
      <c r="S677" s="13">
        <f t="shared" si="53"/>
        <v>2</v>
      </c>
      <c r="T677" s="14">
        <v>0</v>
      </c>
      <c r="U677" s="13">
        <f t="shared" si="51"/>
        <v>4</v>
      </c>
      <c r="V677" s="13">
        <f t="shared" si="52"/>
        <v>4</v>
      </c>
    </row>
    <row r="678" spans="1:22" hidden="1">
      <c r="A678" s="17" t="s">
        <v>18</v>
      </c>
      <c r="B678" s="17" t="s">
        <v>894</v>
      </c>
      <c r="C678" s="17" t="s">
        <v>883</v>
      </c>
      <c r="D678" s="17" t="s">
        <v>884</v>
      </c>
      <c r="E678" s="37" t="s">
        <v>807</v>
      </c>
      <c r="F678" s="37" t="s">
        <v>581</v>
      </c>
      <c r="G678" s="37" t="s">
        <v>579</v>
      </c>
      <c r="H678" s="59" t="s">
        <v>836</v>
      </c>
      <c r="I678" s="46" t="s">
        <v>837</v>
      </c>
      <c r="J678" s="16" t="s">
        <v>283</v>
      </c>
      <c r="K678" s="16">
        <v>12</v>
      </c>
      <c r="L678" s="16">
        <v>0</v>
      </c>
      <c r="M678" s="16">
        <v>36</v>
      </c>
      <c r="N678" s="16">
        <v>0</v>
      </c>
      <c r="O678" s="47" t="s">
        <v>80</v>
      </c>
      <c r="P678" s="70">
        <v>10</v>
      </c>
      <c r="Q678" s="47" t="s">
        <v>87</v>
      </c>
      <c r="R678" s="12">
        <f t="shared" si="50"/>
        <v>120</v>
      </c>
      <c r="S678" s="13">
        <f t="shared" si="53"/>
        <v>10</v>
      </c>
      <c r="T678" s="14">
        <v>0</v>
      </c>
      <c r="U678" s="13">
        <f t="shared" si="51"/>
        <v>20</v>
      </c>
      <c r="V678" s="13">
        <f t="shared" si="52"/>
        <v>20</v>
      </c>
    </row>
    <row r="679" spans="1:22" hidden="1">
      <c r="A679" s="17" t="s">
        <v>18</v>
      </c>
      <c r="B679" s="17" t="s">
        <v>894</v>
      </c>
      <c r="C679" s="17" t="s">
        <v>883</v>
      </c>
      <c r="D679" s="17" t="s">
        <v>884</v>
      </c>
      <c r="E679" s="37" t="s">
        <v>807</v>
      </c>
      <c r="F679" s="37" t="s">
        <v>581</v>
      </c>
      <c r="G679" s="37" t="s">
        <v>579</v>
      </c>
      <c r="H679" s="59" t="s">
        <v>836</v>
      </c>
      <c r="I679" s="46" t="s">
        <v>837</v>
      </c>
      <c r="J679" s="16" t="s">
        <v>283</v>
      </c>
      <c r="K679" s="16">
        <v>12</v>
      </c>
      <c r="L679" s="16">
        <v>0</v>
      </c>
      <c r="M679" s="16">
        <v>36</v>
      </c>
      <c r="N679" s="16">
        <v>0</v>
      </c>
      <c r="O679" s="47" t="s">
        <v>43</v>
      </c>
      <c r="P679" s="70">
        <v>1</v>
      </c>
      <c r="Q679" s="47" t="s">
        <v>87</v>
      </c>
      <c r="R679" s="12">
        <f t="shared" si="50"/>
        <v>12</v>
      </c>
      <c r="S679" s="13">
        <f t="shared" si="53"/>
        <v>1</v>
      </c>
      <c r="T679" s="14">
        <v>0</v>
      </c>
      <c r="U679" s="13">
        <f t="shared" si="51"/>
        <v>2</v>
      </c>
      <c r="V679" s="13">
        <f t="shared" si="52"/>
        <v>2</v>
      </c>
    </row>
    <row r="680" spans="1:22">
      <c r="A680" s="17" t="s">
        <v>18</v>
      </c>
      <c r="B680" s="17" t="s">
        <v>895</v>
      </c>
      <c r="C680" s="17" t="s">
        <v>886</v>
      </c>
      <c r="D680" s="17" t="s">
        <v>666</v>
      </c>
      <c r="E680" s="37" t="s">
        <v>807</v>
      </c>
      <c r="F680" s="37" t="s">
        <v>581</v>
      </c>
      <c r="G680" s="37" t="s">
        <v>579</v>
      </c>
      <c r="H680" s="59" t="s">
        <v>838</v>
      </c>
      <c r="I680" s="46" t="s">
        <v>619</v>
      </c>
      <c r="J680" s="16" t="s">
        <v>294</v>
      </c>
      <c r="K680" s="16">
        <v>1</v>
      </c>
      <c r="L680" s="16">
        <v>0</v>
      </c>
      <c r="M680" s="16">
        <v>2</v>
      </c>
      <c r="N680" s="16">
        <v>1</v>
      </c>
      <c r="O680" s="47" t="s">
        <v>80</v>
      </c>
      <c r="P680" s="70">
        <v>1</v>
      </c>
      <c r="Q680" s="47" t="s">
        <v>87</v>
      </c>
      <c r="R680" s="12">
        <f t="shared" si="50"/>
        <v>1</v>
      </c>
      <c r="S680" s="13">
        <f t="shared" si="53"/>
        <v>8.3333333333333329E-2</v>
      </c>
      <c r="T680" s="14">
        <v>0</v>
      </c>
      <c r="U680" s="13">
        <f t="shared" si="51"/>
        <v>0.16666666666666666</v>
      </c>
      <c r="V680" s="13">
        <f t="shared" si="52"/>
        <v>0.16666666666666666</v>
      </c>
    </row>
    <row r="681" spans="1:22">
      <c r="A681" s="17" t="s">
        <v>18</v>
      </c>
      <c r="B681" s="17" t="s">
        <v>895</v>
      </c>
      <c r="C681" s="17" t="s">
        <v>886</v>
      </c>
      <c r="D681" s="17" t="s">
        <v>666</v>
      </c>
      <c r="E681" s="37" t="s">
        <v>807</v>
      </c>
      <c r="F681" s="37" t="s">
        <v>581</v>
      </c>
      <c r="G681" s="37" t="s">
        <v>579</v>
      </c>
      <c r="H681" s="59" t="s">
        <v>839</v>
      </c>
      <c r="I681" s="46" t="s">
        <v>639</v>
      </c>
      <c r="J681" s="16" t="s">
        <v>294</v>
      </c>
      <c r="K681" s="16">
        <v>1</v>
      </c>
      <c r="L681" s="16">
        <v>0</v>
      </c>
      <c r="M681" s="16">
        <v>2</v>
      </c>
      <c r="N681" s="16">
        <v>1</v>
      </c>
      <c r="O681" s="47" t="s">
        <v>80</v>
      </c>
      <c r="P681" s="70">
        <v>2</v>
      </c>
      <c r="Q681" s="47" t="s">
        <v>87</v>
      </c>
      <c r="R681" s="12">
        <f t="shared" si="50"/>
        <v>2</v>
      </c>
      <c r="S681" s="13">
        <f t="shared" si="53"/>
        <v>0.16666666666666666</v>
      </c>
      <c r="T681" s="14">
        <v>0</v>
      </c>
      <c r="U681" s="13">
        <f t="shared" si="51"/>
        <v>0.33333333333333331</v>
      </c>
      <c r="V681" s="13">
        <f t="shared" si="52"/>
        <v>0.33333333333333331</v>
      </c>
    </row>
    <row r="682" spans="1:22">
      <c r="A682" s="17" t="s">
        <v>18</v>
      </c>
      <c r="B682" s="17" t="s">
        <v>895</v>
      </c>
      <c r="C682" s="17" t="s">
        <v>886</v>
      </c>
      <c r="D682" s="17" t="s">
        <v>666</v>
      </c>
      <c r="E682" s="37" t="s">
        <v>807</v>
      </c>
      <c r="F682" s="37" t="s">
        <v>581</v>
      </c>
      <c r="G682" s="37" t="s">
        <v>579</v>
      </c>
      <c r="H682" s="59" t="s">
        <v>870</v>
      </c>
      <c r="I682" s="46" t="s">
        <v>641</v>
      </c>
      <c r="J682" s="16" t="s">
        <v>294</v>
      </c>
      <c r="K682" s="16">
        <v>1</v>
      </c>
      <c r="L682" s="16">
        <v>0</v>
      </c>
      <c r="M682" s="16">
        <v>2</v>
      </c>
      <c r="N682" s="16">
        <v>1</v>
      </c>
      <c r="O682" s="47" t="s">
        <v>80</v>
      </c>
      <c r="P682" s="70">
        <v>4</v>
      </c>
      <c r="Q682" s="47" t="s">
        <v>87</v>
      </c>
      <c r="R682" s="12">
        <f t="shared" ref="R682:R732" si="54">P682*K682</f>
        <v>4</v>
      </c>
      <c r="S682" s="13">
        <f t="shared" si="53"/>
        <v>0.33333333333333331</v>
      </c>
      <c r="T682" s="14">
        <v>0</v>
      </c>
      <c r="U682" s="13">
        <f t="shared" ref="U682:U732" si="55">S682*2</f>
        <v>0.66666666666666663</v>
      </c>
      <c r="V682" s="13">
        <f t="shared" ref="V682:V732" si="56">T682+U682</f>
        <v>0.66666666666666663</v>
      </c>
    </row>
    <row r="683" spans="1:22">
      <c r="A683" s="17" t="s">
        <v>18</v>
      </c>
      <c r="B683" s="17" t="s">
        <v>895</v>
      </c>
      <c r="C683" s="17" t="s">
        <v>886</v>
      </c>
      <c r="D683" s="17" t="s">
        <v>666</v>
      </c>
      <c r="E683" s="37" t="s">
        <v>807</v>
      </c>
      <c r="F683" s="37" t="s">
        <v>581</v>
      </c>
      <c r="G683" s="37" t="s">
        <v>579</v>
      </c>
      <c r="H683" s="59" t="s">
        <v>871</v>
      </c>
      <c r="I683" s="46" t="s">
        <v>812</v>
      </c>
      <c r="J683" s="16" t="s">
        <v>622</v>
      </c>
      <c r="K683" s="16">
        <v>6</v>
      </c>
      <c r="L683" s="16">
        <v>0</v>
      </c>
      <c r="M683" s="16">
        <v>18</v>
      </c>
      <c r="N683" s="16">
        <v>0</v>
      </c>
      <c r="O683" s="47" t="s">
        <v>80</v>
      </c>
      <c r="P683" s="70">
        <v>2</v>
      </c>
      <c r="Q683" s="47" t="s">
        <v>87</v>
      </c>
      <c r="R683" s="12">
        <f t="shared" si="54"/>
        <v>12</v>
      </c>
      <c r="S683" s="13">
        <f t="shared" si="53"/>
        <v>1</v>
      </c>
      <c r="T683" s="14">
        <v>0</v>
      </c>
      <c r="U683" s="13">
        <f t="shared" si="55"/>
        <v>2</v>
      </c>
      <c r="V683" s="13">
        <f t="shared" si="56"/>
        <v>2</v>
      </c>
    </row>
    <row r="684" spans="1:22">
      <c r="A684" s="17" t="s">
        <v>18</v>
      </c>
      <c r="B684" s="17" t="s">
        <v>895</v>
      </c>
      <c r="C684" s="17" t="s">
        <v>886</v>
      </c>
      <c r="D684" s="17" t="s">
        <v>666</v>
      </c>
      <c r="E684" s="37" t="s">
        <v>807</v>
      </c>
      <c r="F684" s="37" t="s">
        <v>581</v>
      </c>
      <c r="G684" s="37" t="s">
        <v>579</v>
      </c>
      <c r="H684" s="59" t="s">
        <v>872</v>
      </c>
      <c r="I684" s="46" t="s">
        <v>869</v>
      </c>
      <c r="J684" s="16" t="s">
        <v>622</v>
      </c>
      <c r="K684" s="16">
        <v>6</v>
      </c>
      <c r="L684" s="16">
        <v>0</v>
      </c>
      <c r="M684" s="16">
        <v>18</v>
      </c>
      <c r="N684" s="16">
        <v>0</v>
      </c>
      <c r="O684" s="47" t="s">
        <v>80</v>
      </c>
      <c r="P684" s="70">
        <v>3</v>
      </c>
      <c r="Q684" s="47" t="s">
        <v>87</v>
      </c>
      <c r="R684" s="12">
        <f t="shared" si="54"/>
        <v>18</v>
      </c>
      <c r="S684" s="13">
        <f t="shared" si="53"/>
        <v>1.5</v>
      </c>
      <c r="T684" s="14">
        <v>0</v>
      </c>
      <c r="U684" s="13">
        <f t="shared" si="55"/>
        <v>3</v>
      </c>
      <c r="V684" s="13">
        <f t="shared" si="56"/>
        <v>3</v>
      </c>
    </row>
    <row r="685" spans="1:22">
      <c r="A685" s="17" t="s">
        <v>18</v>
      </c>
      <c r="B685" s="17" t="s">
        <v>895</v>
      </c>
      <c r="C685" s="17" t="s">
        <v>886</v>
      </c>
      <c r="D685" s="17" t="s">
        <v>666</v>
      </c>
      <c r="E685" s="37" t="s">
        <v>807</v>
      </c>
      <c r="F685" s="37" t="s">
        <v>581</v>
      </c>
      <c r="G685" s="37" t="s">
        <v>579</v>
      </c>
      <c r="H685" s="59" t="s">
        <v>843</v>
      </c>
      <c r="I685" s="46" t="s">
        <v>837</v>
      </c>
      <c r="J685" s="16" t="s">
        <v>283</v>
      </c>
      <c r="K685" s="16">
        <v>12</v>
      </c>
      <c r="L685" s="16">
        <v>0</v>
      </c>
      <c r="M685" s="16">
        <v>36</v>
      </c>
      <c r="N685" s="16">
        <v>0</v>
      </c>
      <c r="O685" s="47" t="s">
        <v>80</v>
      </c>
      <c r="P685" s="70">
        <v>1</v>
      </c>
      <c r="Q685" s="47" t="s">
        <v>87</v>
      </c>
      <c r="R685" s="12">
        <f t="shared" si="54"/>
        <v>12</v>
      </c>
      <c r="S685" s="13">
        <f t="shared" si="53"/>
        <v>1</v>
      </c>
      <c r="T685" s="14">
        <v>0</v>
      </c>
      <c r="U685" s="13">
        <f t="shared" si="55"/>
        <v>2</v>
      </c>
      <c r="V685" s="13">
        <f t="shared" si="56"/>
        <v>2</v>
      </c>
    </row>
    <row r="686" spans="1:22" hidden="1">
      <c r="A686" s="17" t="s">
        <v>18</v>
      </c>
      <c r="B686" s="17" t="s">
        <v>893</v>
      </c>
      <c r="C686" s="17" t="s">
        <v>590</v>
      </c>
      <c r="D686" s="17" t="s">
        <v>591</v>
      </c>
      <c r="E686" s="37" t="s">
        <v>807</v>
      </c>
      <c r="F686" s="37" t="s">
        <v>581</v>
      </c>
      <c r="G686" s="37" t="s">
        <v>579</v>
      </c>
      <c r="H686" s="59" t="s">
        <v>844</v>
      </c>
      <c r="I686" s="46" t="s">
        <v>837</v>
      </c>
      <c r="J686" s="16" t="s">
        <v>283</v>
      </c>
      <c r="K686" s="16">
        <v>12</v>
      </c>
      <c r="L686" s="16">
        <v>0</v>
      </c>
      <c r="M686" s="16">
        <v>36</v>
      </c>
      <c r="N686" s="16">
        <v>0</v>
      </c>
      <c r="O686" s="47" t="s">
        <v>80</v>
      </c>
      <c r="P686" s="70">
        <v>6</v>
      </c>
      <c r="Q686" s="47" t="s">
        <v>87</v>
      </c>
      <c r="R686" s="12">
        <f t="shared" si="54"/>
        <v>72</v>
      </c>
      <c r="S686" s="13">
        <f t="shared" si="53"/>
        <v>6</v>
      </c>
      <c r="T686" s="14">
        <v>0</v>
      </c>
      <c r="U686" s="13">
        <f t="shared" si="55"/>
        <v>12</v>
      </c>
      <c r="V686" s="13">
        <f t="shared" si="56"/>
        <v>12</v>
      </c>
    </row>
    <row r="687" spans="1:22" hidden="1">
      <c r="A687" s="17" t="s">
        <v>18</v>
      </c>
      <c r="B687" s="17" t="s">
        <v>892</v>
      </c>
      <c r="C687" s="17" t="s">
        <v>600</v>
      </c>
      <c r="D687" s="17" t="s">
        <v>594</v>
      </c>
      <c r="E687" s="37" t="s">
        <v>807</v>
      </c>
      <c r="F687" s="37" t="s">
        <v>581</v>
      </c>
      <c r="G687" s="37" t="s">
        <v>579</v>
      </c>
      <c r="H687" s="59" t="s">
        <v>873</v>
      </c>
      <c r="I687" s="46" t="s">
        <v>639</v>
      </c>
      <c r="J687" s="16" t="s">
        <v>294</v>
      </c>
      <c r="K687" s="16">
        <v>1</v>
      </c>
      <c r="L687" s="16">
        <v>0</v>
      </c>
      <c r="M687" s="16">
        <v>2</v>
      </c>
      <c r="N687" s="16">
        <v>1</v>
      </c>
      <c r="O687" s="47" t="s">
        <v>80</v>
      </c>
      <c r="P687" s="70">
        <v>1</v>
      </c>
      <c r="Q687" s="47" t="s">
        <v>87</v>
      </c>
      <c r="R687" s="12">
        <f t="shared" si="54"/>
        <v>1</v>
      </c>
      <c r="S687" s="13">
        <f t="shared" si="53"/>
        <v>8.3333333333333329E-2</v>
      </c>
      <c r="T687" s="14">
        <v>0</v>
      </c>
      <c r="U687" s="13">
        <f t="shared" si="55"/>
        <v>0.16666666666666666</v>
      </c>
      <c r="V687" s="13">
        <f t="shared" si="56"/>
        <v>0.16666666666666666</v>
      </c>
    </row>
    <row r="688" spans="1:22" hidden="1">
      <c r="A688" s="17" t="s">
        <v>18</v>
      </c>
      <c r="B688" s="17" t="s">
        <v>892</v>
      </c>
      <c r="C688" s="17" t="s">
        <v>600</v>
      </c>
      <c r="D688" s="17" t="s">
        <v>594</v>
      </c>
      <c r="E688" s="37" t="s">
        <v>807</v>
      </c>
      <c r="F688" s="37" t="s">
        <v>581</v>
      </c>
      <c r="G688" s="37" t="s">
        <v>579</v>
      </c>
      <c r="H688" s="59" t="s">
        <v>874</v>
      </c>
      <c r="I688" s="46" t="s">
        <v>817</v>
      </c>
      <c r="J688" s="16" t="s">
        <v>294</v>
      </c>
      <c r="K688" s="16">
        <v>1</v>
      </c>
      <c r="L688" s="16">
        <v>0</v>
      </c>
      <c r="M688" s="16">
        <v>2</v>
      </c>
      <c r="N688" s="16">
        <v>1</v>
      </c>
      <c r="O688" s="47" t="s">
        <v>80</v>
      </c>
      <c r="P688" s="70">
        <v>1</v>
      </c>
      <c r="Q688" s="47" t="s">
        <v>87</v>
      </c>
      <c r="R688" s="12">
        <f t="shared" si="54"/>
        <v>1</v>
      </c>
      <c r="S688" s="13">
        <f t="shared" si="53"/>
        <v>8.3333333333333329E-2</v>
      </c>
      <c r="T688" s="14">
        <v>0</v>
      </c>
      <c r="U688" s="13">
        <f t="shared" si="55"/>
        <v>0.16666666666666666</v>
      </c>
      <c r="V688" s="13">
        <f t="shared" si="56"/>
        <v>0.16666666666666666</v>
      </c>
    </row>
    <row r="689" spans="1:22" hidden="1">
      <c r="A689" s="17" t="s">
        <v>18</v>
      </c>
      <c r="B689" s="17" t="s">
        <v>892</v>
      </c>
      <c r="C689" s="17" t="s">
        <v>600</v>
      </c>
      <c r="D689" s="17" t="s">
        <v>594</v>
      </c>
      <c r="E689" s="37" t="s">
        <v>807</v>
      </c>
      <c r="F689" s="37" t="s">
        <v>581</v>
      </c>
      <c r="G689" s="37" t="s">
        <v>579</v>
      </c>
      <c r="H689" s="59" t="s">
        <v>875</v>
      </c>
      <c r="I689" s="46" t="s">
        <v>834</v>
      </c>
      <c r="J689" s="16" t="s">
        <v>622</v>
      </c>
      <c r="K689" s="16">
        <v>6</v>
      </c>
      <c r="L689" s="16">
        <v>0</v>
      </c>
      <c r="M689" s="16">
        <v>18</v>
      </c>
      <c r="N689" s="16">
        <v>0</v>
      </c>
      <c r="O689" s="47" t="s">
        <v>80</v>
      </c>
      <c r="P689" s="70">
        <v>1</v>
      </c>
      <c r="Q689" s="47" t="s">
        <v>87</v>
      </c>
      <c r="R689" s="12">
        <f t="shared" si="54"/>
        <v>6</v>
      </c>
      <c r="S689" s="13">
        <f t="shared" si="53"/>
        <v>0.5</v>
      </c>
      <c r="T689" s="14">
        <v>0</v>
      </c>
      <c r="U689" s="13">
        <f t="shared" si="55"/>
        <v>1</v>
      </c>
      <c r="V689" s="13">
        <f t="shared" si="56"/>
        <v>1</v>
      </c>
    </row>
    <row r="690" spans="1:22" hidden="1">
      <c r="A690" s="17" t="s">
        <v>18</v>
      </c>
      <c r="B690" s="17" t="s">
        <v>892</v>
      </c>
      <c r="C690" s="17" t="s">
        <v>600</v>
      </c>
      <c r="D690" s="17" t="s">
        <v>594</v>
      </c>
      <c r="E690" s="37" t="s">
        <v>807</v>
      </c>
      <c r="F690" s="37" t="s">
        <v>581</v>
      </c>
      <c r="G690" s="37" t="s">
        <v>579</v>
      </c>
      <c r="H690" s="59" t="s">
        <v>848</v>
      </c>
      <c r="I690" s="46" t="s">
        <v>820</v>
      </c>
      <c r="J690" s="16" t="s">
        <v>283</v>
      </c>
      <c r="K690" s="16">
        <v>12</v>
      </c>
      <c r="L690" s="16">
        <v>0</v>
      </c>
      <c r="M690" s="16">
        <v>36</v>
      </c>
      <c r="N690" s="16">
        <v>0</v>
      </c>
      <c r="O690" s="47" t="s">
        <v>80</v>
      </c>
      <c r="P690" s="70">
        <v>1</v>
      </c>
      <c r="Q690" s="47" t="s">
        <v>87</v>
      </c>
      <c r="R690" s="12">
        <f t="shared" si="54"/>
        <v>12</v>
      </c>
      <c r="S690" s="13">
        <f t="shared" si="53"/>
        <v>1</v>
      </c>
      <c r="T690" s="14">
        <v>0</v>
      </c>
      <c r="U690" s="13">
        <f t="shared" si="55"/>
        <v>2</v>
      </c>
      <c r="V690" s="13">
        <f t="shared" si="56"/>
        <v>2</v>
      </c>
    </row>
    <row r="691" spans="1:22" hidden="1">
      <c r="A691" s="17" t="s">
        <v>18</v>
      </c>
      <c r="B691" s="17" t="s">
        <v>892</v>
      </c>
      <c r="C691" s="17" t="s">
        <v>600</v>
      </c>
      <c r="D691" s="17" t="s">
        <v>594</v>
      </c>
      <c r="E691" s="37" t="s">
        <v>807</v>
      </c>
      <c r="F691" s="37" t="s">
        <v>581</v>
      </c>
      <c r="G691" s="37" t="s">
        <v>579</v>
      </c>
      <c r="H691" s="59" t="s">
        <v>849</v>
      </c>
      <c r="I691" s="46" t="s">
        <v>837</v>
      </c>
      <c r="J691" s="16" t="s">
        <v>283</v>
      </c>
      <c r="K691" s="16">
        <v>12</v>
      </c>
      <c r="L691" s="16">
        <v>0</v>
      </c>
      <c r="M691" s="16">
        <v>36</v>
      </c>
      <c r="N691" s="16">
        <v>0</v>
      </c>
      <c r="O691" s="47" t="s">
        <v>80</v>
      </c>
      <c r="P691" s="70">
        <v>3</v>
      </c>
      <c r="Q691" s="47" t="s">
        <v>87</v>
      </c>
      <c r="R691" s="12">
        <f t="shared" si="54"/>
        <v>36</v>
      </c>
      <c r="S691" s="13">
        <f t="shared" si="53"/>
        <v>3</v>
      </c>
      <c r="T691" s="14">
        <v>0</v>
      </c>
      <c r="U691" s="13">
        <f t="shared" si="55"/>
        <v>6</v>
      </c>
      <c r="V691" s="13">
        <f t="shared" si="56"/>
        <v>6</v>
      </c>
    </row>
    <row r="692" spans="1:22" hidden="1">
      <c r="A692" s="17" t="s">
        <v>18</v>
      </c>
      <c r="B692" s="17" t="s">
        <v>893</v>
      </c>
      <c r="C692" s="17" t="s">
        <v>590</v>
      </c>
      <c r="D692" s="17" t="s">
        <v>591</v>
      </c>
      <c r="E692" s="37" t="s">
        <v>807</v>
      </c>
      <c r="F692" s="37" t="s">
        <v>580</v>
      </c>
      <c r="G692" s="37" t="s">
        <v>610</v>
      </c>
      <c r="H692" s="58" t="s">
        <v>876</v>
      </c>
      <c r="I692" s="32" t="s">
        <v>641</v>
      </c>
      <c r="J692" s="33" t="s">
        <v>294</v>
      </c>
      <c r="K692" s="33">
        <v>1</v>
      </c>
      <c r="L692" s="33">
        <v>0</v>
      </c>
      <c r="M692" s="33">
        <v>2</v>
      </c>
      <c r="N692" s="33">
        <v>1</v>
      </c>
      <c r="O692" s="34" t="s">
        <v>80</v>
      </c>
      <c r="P692" s="34">
        <v>4</v>
      </c>
      <c r="Q692" s="34" t="s">
        <v>87</v>
      </c>
      <c r="R692" s="12">
        <f t="shared" si="54"/>
        <v>4</v>
      </c>
      <c r="S692" s="13">
        <f t="shared" si="53"/>
        <v>0.33333333333333331</v>
      </c>
      <c r="T692" s="14">
        <v>0</v>
      </c>
      <c r="U692" s="13">
        <f t="shared" si="55"/>
        <v>0.66666666666666663</v>
      </c>
      <c r="V692" s="13">
        <f t="shared" si="56"/>
        <v>0.66666666666666663</v>
      </c>
    </row>
    <row r="693" spans="1:22" hidden="1">
      <c r="A693" s="17" t="s">
        <v>18</v>
      </c>
      <c r="B693" s="17" t="s">
        <v>893</v>
      </c>
      <c r="C693" s="17" t="s">
        <v>590</v>
      </c>
      <c r="D693" s="17" t="s">
        <v>591</v>
      </c>
      <c r="E693" s="37" t="s">
        <v>807</v>
      </c>
      <c r="F693" s="37" t="s">
        <v>580</v>
      </c>
      <c r="G693" s="37" t="s">
        <v>610</v>
      </c>
      <c r="H693" s="59" t="s">
        <v>877</v>
      </c>
      <c r="I693" s="46" t="s">
        <v>834</v>
      </c>
      <c r="J693" s="16" t="s">
        <v>622</v>
      </c>
      <c r="K693" s="16">
        <v>6</v>
      </c>
      <c r="L693" s="16">
        <v>0</v>
      </c>
      <c r="M693" s="16">
        <v>18</v>
      </c>
      <c r="N693" s="16">
        <v>0</v>
      </c>
      <c r="O693" s="47" t="s">
        <v>80</v>
      </c>
      <c r="P693" s="70">
        <v>4</v>
      </c>
      <c r="Q693" s="47" t="s">
        <v>87</v>
      </c>
      <c r="R693" s="12">
        <f t="shared" si="54"/>
        <v>24</v>
      </c>
      <c r="S693" s="13">
        <f t="shared" si="53"/>
        <v>2</v>
      </c>
      <c r="T693" s="14">
        <v>0</v>
      </c>
      <c r="U693" s="13">
        <f t="shared" si="55"/>
        <v>4</v>
      </c>
      <c r="V693" s="13">
        <f t="shared" si="56"/>
        <v>4</v>
      </c>
    </row>
    <row r="694" spans="1:22" hidden="1">
      <c r="A694" s="17" t="s">
        <v>18</v>
      </c>
      <c r="B694" s="17" t="s">
        <v>893</v>
      </c>
      <c r="C694" s="17" t="s">
        <v>590</v>
      </c>
      <c r="D694" s="17" t="s">
        <v>591</v>
      </c>
      <c r="E694" s="37" t="s">
        <v>807</v>
      </c>
      <c r="F694" s="37" t="s">
        <v>580</v>
      </c>
      <c r="G694" s="37" t="s">
        <v>610</v>
      </c>
      <c r="H694" s="59" t="s">
        <v>819</v>
      </c>
      <c r="I694" s="46" t="s">
        <v>820</v>
      </c>
      <c r="J694" s="16" t="s">
        <v>283</v>
      </c>
      <c r="K694" s="16">
        <v>12</v>
      </c>
      <c r="L694" s="16">
        <v>0</v>
      </c>
      <c r="M694" s="16">
        <v>36</v>
      </c>
      <c r="N694" s="16">
        <v>0</v>
      </c>
      <c r="O694" s="47" t="s">
        <v>43</v>
      </c>
      <c r="P694" s="70">
        <v>4</v>
      </c>
      <c r="Q694" s="47" t="s">
        <v>87</v>
      </c>
      <c r="R694" s="12">
        <f t="shared" si="54"/>
        <v>48</v>
      </c>
      <c r="S694" s="13">
        <f t="shared" si="53"/>
        <v>4</v>
      </c>
      <c r="T694" s="14">
        <v>0</v>
      </c>
      <c r="U694" s="13">
        <f t="shared" si="55"/>
        <v>8</v>
      </c>
      <c r="V694" s="13">
        <f t="shared" si="56"/>
        <v>8</v>
      </c>
    </row>
    <row r="695" spans="1:22" hidden="1">
      <c r="A695" s="17" t="s">
        <v>18</v>
      </c>
      <c r="B695" s="17" t="s">
        <v>894</v>
      </c>
      <c r="C695" s="17" t="s">
        <v>883</v>
      </c>
      <c r="D695" s="17" t="s">
        <v>884</v>
      </c>
      <c r="E695" s="37" t="s">
        <v>807</v>
      </c>
      <c r="F695" s="37" t="s">
        <v>580</v>
      </c>
      <c r="G695" s="37" t="s">
        <v>610</v>
      </c>
      <c r="H695" s="59" t="s">
        <v>821</v>
      </c>
      <c r="I695" s="46" t="s">
        <v>822</v>
      </c>
      <c r="J695" s="16" t="s">
        <v>164</v>
      </c>
      <c r="K695" s="16">
        <v>3</v>
      </c>
      <c r="L695" s="16">
        <v>2</v>
      </c>
      <c r="M695" s="16">
        <v>2</v>
      </c>
      <c r="N695" s="16">
        <v>5</v>
      </c>
      <c r="O695" s="47" t="s">
        <v>80</v>
      </c>
      <c r="P695" s="70">
        <v>8</v>
      </c>
      <c r="Q695" s="47" t="s">
        <v>87</v>
      </c>
      <c r="R695" s="12">
        <f t="shared" si="54"/>
        <v>24</v>
      </c>
      <c r="S695" s="13">
        <f t="shared" si="53"/>
        <v>2</v>
      </c>
      <c r="T695" s="14">
        <v>0</v>
      </c>
      <c r="U695" s="13">
        <f t="shared" si="55"/>
        <v>4</v>
      </c>
      <c r="V695" s="13">
        <f t="shared" si="56"/>
        <v>4</v>
      </c>
    </row>
    <row r="696" spans="1:22" hidden="1">
      <c r="A696" s="17" t="s">
        <v>18</v>
      </c>
      <c r="B696" s="17" t="s">
        <v>894</v>
      </c>
      <c r="C696" s="17" t="s">
        <v>883</v>
      </c>
      <c r="D696" s="17" t="s">
        <v>884</v>
      </c>
      <c r="E696" s="37" t="s">
        <v>807</v>
      </c>
      <c r="F696" s="37" t="s">
        <v>580</v>
      </c>
      <c r="G696" s="37" t="s">
        <v>610</v>
      </c>
      <c r="H696" s="59" t="s">
        <v>821</v>
      </c>
      <c r="I696" s="46" t="s">
        <v>822</v>
      </c>
      <c r="J696" s="16" t="s">
        <v>164</v>
      </c>
      <c r="K696" s="16">
        <v>3</v>
      </c>
      <c r="L696" s="16">
        <v>2</v>
      </c>
      <c r="M696" s="16">
        <v>2</v>
      </c>
      <c r="N696" s="16">
        <v>5</v>
      </c>
      <c r="O696" s="47" t="s">
        <v>43</v>
      </c>
      <c r="P696" s="70">
        <v>1</v>
      </c>
      <c r="Q696" s="47" t="s">
        <v>87</v>
      </c>
      <c r="R696" s="12">
        <f t="shared" si="54"/>
        <v>3</v>
      </c>
      <c r="S696" s="13">
        <f t="shared" ref="S696:S732" si="57">R696/12</f>
        <v>0.25</v>
      </c>
      <c r="T696" s="14">
        <v>0</v>
      </c>
      <c r="U696" s="13">
        <f t="shared" si="55"/>
        <v>0.5</v>
      </c>
      <c r="V696" s="13">
        <f t="shared" si="56"/>
        <v>0.5</v>
      </c>
    </row>
    <row r="697" spans="1:22" hidden="1">
      <c r="A697" s="17" t="s">
        <v>18</v>
      </c>
      <c r="B697" s="17" t="s">
        <v>894</v>
      </c>
      <c r="C697" s="17" t="s">
        <v>883</v>
      </c>
      <c r="D697" s="17" t="s">
        <v>884</v>
      </c>
      <c r="E697" s="37" t="s">
        <v>807</v>
      </c>
      <c r="F697" s="37" t="s">
        <v>580</v>
      </c>
      <c r="G697" s="37" t="s">
        <v>610</v>
      </c>
      <c r="H697" s="59" t="s">
        <v>863</v>
      </c>
      <c r="I697" s="46" t="s">
        <v>864</v>
      </c>
      <c r="J697" s="16" t="s">
        <v>164</v>
      </c>
      <c r="K697" s="16">
        <v>3</v>
      </c>
      <c r="L697" s="16">
        <v>2</v>
      </c>
      <c r="M697" s="16">
        <v>2</v>
      </c>
      <c r="N697" s="16">
        <v>5</v>
      </c>
      <c r="O697" s="47" t="s">
        <v>80</v>
      </c>
      <c r="P697" s="70">
        <v>17</v>
      </c>
      <c r="Q697" s="47" t="s">
        <v>87</v>
      </c>
      <c r="R697" s="12">
        <f t="shared" si="54"/>
        <v>51</v>
      </c>
      <c r="S697" s="13">
        <f t="shared" si="57"/>
        <v>4.25</v>
      </c>
      <c r="T697" s="14">
        <v>0</v>
      </c>
      <c r="U697" s="13">
        <f t="shared" si="55"/>
        <v>8.5</v>
      </c>
      <c r="V697" s="13">
        <f t="shared" si="56"/>
        <v>8.5</v>
      </c>
    </row>
    <row r="698" spans="1:22" hidden="1">
      <c r="A698" s="17" t="s">
        <v>18</v>
      </c>
      <c r="B698" s="17" t="s">
        <v>894</v>
      </c>
      <c r="C698" s="17" t="s">
        <v>883</v>
      </c>
      <c r="D698" s="17" t="s">
        <v>884</v>
      </c>
      <c r="E698" s="37" t="s">
        <v>807</v>
      </c>
      <c r="F698" s="37" t="s">
        <v>580</v>
      </c>
      <c r="G698" s="37" t="s">
        <v>610</v>
      </c>
      <c r="H698" s="59" t="s">
        <v>865</v>
      </c>
      <c r="I698" s="46" t="s">
        <v>866</v>
      </c>
      <c r="J698" s="16" t="s">
        <v>164</v>
      </c>
      <c r="K698" s="16">
        <v>3</v>
      </c>
      <c r="L698" s="16">
        <v>2</v>
      </c>
      <c r="M698" s="16">
        <v>2</v>
      </c>
      <c r="N698" s="16">
        <v>5</v>
      </c>
      <c r="O698" s="47" t="s">
        <v>80</v>
      </c>
      <c r="P698" s="70">
        <v>17</v>
      </c>
      <c r="Q698" s="47" t="s">
        <v>87</v>
      </c>
      <c r="R698" s="12">
        <f t="shared" si="54"/>
        <v>51</v>
      </c>
      <c r="S698" s="13">
        <f t="shared" si="57"/>
        <v>4.25</v>
      </c>
      <c r="T698" s="14">
        <v>0</v>
      </c>
      <c r="U698" s="13">
        <f t="shared" si="55"/>
        <v>8.5</v>
      </c>
      <c r="V698" s="13">
        <f t="shared" si="56"/>
        <v>8.5</v>
      </c>
    </row>
    <row r="699" spans="1:22" hidden="1">
      <c r="A699" s="17" t="s">
        <v>18</v>
      </c>
      <c r="B699" s="17" t="s">
        <v>894</v>
      </c>
      <c r="C699" s="17" t="s">
        <v>883</v>
      </c>
      <c r="D699" s="17" t="s">
        <v>884</v>
      </c>
      <c r="E699" s="37" t="s">
        <v>807</v>
      </c>
      <c r="F699" s="37" t="s">
        <v>580</v>
      </c>
      <c r="G699" s="37" t="s">
        <v>610</v>
      </c>
      <c r="H699" s="59" t="s">
        <v>823</v>
      </c>
      <c r="I699" s="46" t="s">
        <v>617</v>
      </c>
      <c r="J699" s="16" t="s">
        <v>294</v>
      </c>
      <c r="K699" s="16">
        <v>1</v>
      </c>
      <c r="L699" s="16">
        <v>0</v>
      </c>
      <c r="M699" s="16">
        <v>2</v>
      </c>
      <c r="N699" s="16">
        <v>1</v>
      </c>
      <c r="O699" s="47" t="s">
        <v>80</v>
      </c>
      <c r="P699" s="70">
        <v>8</v>
      </c>
      <c r="Q699" s="47" t="s">
        <v>87</v>
      </c>
      <c r="R699" s="12">
        <f t="shared" si="54"/>
        <v>8</v>
      </c>
      <c r="S699" s="13">
        <f t="shared" si="57"/>
        <v>0.66666666666666663</v>
      </c>
      <c r="T699" s="14">
        <v>0</v>
      </c>
      <c r="U699" s="13">
        <f t="shared" si="55"/>
        <v>1.3333333333333333</v>
      </c>
      <c r="V699" s="13">
        <f t="shared" si="56"/>
        <v>1.3333333333333333</v>
      </c>
    </row>
    <row r="700" spans="1:22" hidden="1">
      <c r="A700" s="17" t="s">
        <v>18</v>
      </c>
      <c r="B700" s="17" t="s">
        <v>894</v>
      </c>
      <c r="C700" s="17" t="s">
        <v>883</v>
      </c>
      <c r="D700" s="17" t="s">
        <v>884</v>
      </c>
      <c r="E700" s="37" t="s">
        <v>807</v>
      </c>
      <c r="F700" s="37" t="s">
        <v>580</v>
      </c>
      <c r="G700" s="37" t="s">
        <v>610</v>
      </c>
      <c r="H700" s="59" t="s">
        <v>823</v>
      </c>
      <c r="I700" s="46" t="s">
        <v>617</v>
      </c>
      <c r="J700" s="16" t="s">
        <v>294</v>
      </c>
      <c r="K700" s="16">
        <v>1</v>
      </c>
      <c r="L700" s="16">
        <v>0</v>
      </c>
      <c r="M700" s="16">
        <v>2</v>
      </c>
      <c r="N700" s="16">
        <v>1</v>
      </c>
      <c r="O700" s="47" t="s">
        <v>43</v>
      </c>
      <c r="P700" s="70">
        <v>1</v>
      </c>
      <c r="Q700" s="47" t="s">
        <v>87</v>
      </c>
      <c r="R700" s="12">
        <f t="shared" si="54"/>
        <v>1</v>
      </c>
      <c r="S700" s="13">
        <f t="shared" si="57"/>
        <v>8.3333333333333329E-2</v>
      </c>
      <c r="T700" s="14">
        <v>0</v>
      </c>
      <c r="U700" s="13">
        <f t="shared" si="55"/>
        <v>0.16666666666666666</v>
      </c>
      <c r="V700" s="13">
        <f t="shared" si="56"/>
        <v>0.16666666666666666</v>
      </c>
    </row>
    <row r="701" spans="1:22" hidden="1">
      <c r="A701" s="17" t="s">
        <v>18</v>
      </c>
      <c r="B701" s="17" t="s">
        <v>894</v>
      </c>
      <c r="C701" s="17" t="s">
        <v>883</v>
      </c>
      <c r="D701" s="17" t="s">
        <v>884</v>
      </c>
      <c r="E701" s="37" t="s">
        <v>807</v>
      </c>
      <c r="F701" s="37" t="s">
        <v>580</v>
      </c>
      <c r="G701" s="37" t="s">
        <v>610</v>
      </c>
      <c r="H701" s="59" t="s">
        <v>825</v>
      </c>
      <c r="I701" s="46" t="s">
        <v>639</v>
      </c>
      <c r="J701" s="16" t="s">
        <v>294</v>
      </c>
      <c r="K701" s="16">
        <v>1</v>
      </c>
      <c r="L701" s="16">
        <v>0</v>
      </c>
      <c r="M701" s="16">
        <v>2</v>
      </c>
      <c r="N701" s="16">
        <v>1</v>
      </c>
      <c r="O701" s="47" t="s">
        <v>80</v>
      </c>
      <c r="P701" s="70">
        <v>19</v>
      </c>
      <c r="Q701" s="47" t="s">
        <v>87</v>
      </c>
      <c r="R701" s="12">
        <f t="shared" si="54"/>
        <v>19</v>
      </c>
      <c r="S701" s="13">
        <f t="shared" si="57"/>
        <v>1.5833333333333333</v>
      </c>
      <c r="T701" s="14">
        <v>0</v>
      </c>
      <c r="U701" s="13">
        <f t="shared" si="55"/>
        <v>3.1666666666666665</v>
      </c>
      <c r="V701" s="13">
        <f t="shared" si="56"/>
        <v>3.1666666666666665</v>
      </c>
    </row>
    <row r="702" spans="1:22" hidden="1">
      <c r="A702" s="17" t="s">
        <v>18</v>
      </c>
      <c r="B702" s="17" t="s">
        <v>894</v>
      </c>
      <c r="C702" s="17" t="s">
        <v>883</v>
      </c>
      <c r="D702" s="17" t="s">
        <v>884</v>
      </c>
      <c r="E702" s="37" t="s">
        <v>807</v>
      </c>
      <c r="F702" s="37" t="s">
        <v>580</v>
      </c>
      <c r="G702" s="37" t="s">
        <v>610</v>
      </c>
      <c r="H702" s="59" t="s">
        <v>826</v>
      </c>
      <c r="I702" s="46" t="s">
        <v>641</v>
      </c>
      <c r="J702" s="16" t="s">
        <v>294</v>
      </c>
      <c r="K702" s="16">
        <v>1</v>
      </c>
      <c r="L702" s="16">
        <v>0</v>
      </c>
      <c r="M702" s="16">
        <v>2</v>
      </c>
      <c r="N702" s="16">
        <v>1</v>
      </c>
      <c r="O702" s="47" t="s">
        <v>80</v>
      </c>
      <c r="P702" s="70">
        <v>21</v>
      </c>
      <c r="Q702" s="47" t="s">
        <v>87</v>
      </c>
      <c r="R702" s="12">
        <f t="shared" si="54"/>
        <v>21</v>
      </c>
      <c r="S702" s="13">
        <f t="shared" si="57"/>
        <v>1.75</v>
      </c>
      <c r="T702" s="14">
        <v>0</v>
      </c>
      <c r="U702" s="13">
        <f t="shared" si="55"/>
        <v>3.5</v>
      </c>
      <c r="V702" s="13">
        <f t="shared" si="56"/>
        <v>3.5</v>
      </c>
    </row>
    <row r="703" spans="1:22" hidden="1">
      <c r="A703" s="17" t="s">
        <v>18</v>
      </c>
      <c r="B703" s="17" t="s">
        <v>894</v>
      </c>
      <c r="C703" s="17" t="s">
        <v>883</v>
      </c>
      <c r="D703" s="17" t="s">
        <v>884</v>
      </c>
      <c r="E703" s="37" t="s">
        <v>807</v>
      </c>
      <c r="F703" s="37" t="s">
        <v>580</v>
      </c>
      <c r="G703" s="37" t="s">
        <v>610</v>
      </c>
      <c r="H703" s="59" t="s">
        <v>827</v>
      </c>
      <c r="I703" s="46" t="s">
        <v>828</v>
      </c>
      <c r="J703" s="16" t="s">
        <v>294</v>
      </c>
      <c r="K703" s="16">
        <v>1</v>
      </c>
      <c r="L703" s="16">
        <v>0</v>
      </c>
      <c r="M703" s="16">
        <v>2</v>
      </c>
      <c r="N703" s="16">
        <v>1</v>
      </c>
      <c r="O703" s="47" t="s">
        <v>80</v>
      </c>
      <c r="P703" s="70">
        <v>1</v>
      </c>
      <c r="Q703" s="47" t="s">
        <v>87</v>
      </c>
      <c r="R703" s="12">
        <f t="shared" si="54"/>
        <v>1</v>
      </c>
      <c r="S703" s="13">
        <f t="shared" si="57"/>
        <v>8.3333333333333329E-2</v>
      </c>
      <c r="T703" s="14">
        <v>0</v>
      </c>
      <c r="U703" s="13">
        <f t="shared" si="55"/>
        <v>0.16666666666666666</v>
      </c>
      <c r="V703" s="13">
        <f t="shared" si="56"/>
        <v>0.16666666666666666</v>
      </c>
    </row>
    <row r="704" spans="1:22" hidden="1">
      <c r="A704" s="17" t="s">
        <v>18</v>
      </c>
      <c r="B704" s="17" t="s">
        <v>894</v>
      </c>
      <c r="C704" s="17" t="s">
        <v>883</v>
      </c>
      <c r="D704" s="17" t="s">
        <v>884</v>
      </c>
      <c r="E704" s="37" t="s">
        <v>807</v>
      </c>
      <c r="F704" s="37" t="s">
        <v>580</v>
      </c>
      <c r="G704" s="37" t="s">
        <v>610</v>
      </c>
      <c r="H704" s="59" t="s">
        <v>829</v>
      </c>
      <c r="I704" s="46" t="s">
        <v>817</v>
      </c>
      <c r="J704" s="16" t="s">
        <v>294</v>
      </c>
      <c r="K704" s="16">
        <v>1</v>
      </c>
      <c r="L704" s="16">
        <v>0</v>
      </c>
      <c r="M704" s="16">
        <v>2</v>
      </c>
      <c r="N704" s="16">
        <v>1</v>
      </c>
      <c r="O704" s="47" t="s">
        <v>80</v>
      </c>
      <c r="P704" s="70">
        <v>2</v>
      </c>
      <c r="Q704" s="47" t="s">
        <v>87</v>
      </c>
      <c r="R704" s="12">
        <f t="shared" si="54"/>
        <v>2</v>
      </c>
      <c r="S704" s="13">
        <f t="shared" si="57"/>
        <v>0.16666666666666666</v>
      </c>
      <c r="T704" s="14">
        <v>0</v>
      </c>
      <c r="U704" s="13">
        <f t="shared" si="55"/>
        <v>0.33333333333333331</v>
      </c>
      <c r="V704" s="13">
        <f t="shared" si="56"/>
        <v>0.33333333333333331</v>
      </c>
    </row>
    <row r="705" spans="1:22" hidden="1">
      <c r="A705" s="17" t="s">
        <v>18</v>
      </c>
      <c r="B705" s="17" t="s">
        <v>894</v>
      </c>
      <c r="C705" s="17" t="s">
        <v>883</v>
      </c>
      <c r="D705" s="17" t="s">
        <v>884</v>
      </c>
      <c r="E705" s="37" t="s">
        <v>807</v>
      </c>
      <c r="F705" s="37" t="s">
        <v>580</v>
      </c>
      <c r="G705" s="37" t="s">
        <v>610</v>
      </c>
      <c r="H705" s="59" t="s">
        <v>830</v>
      </c>
      <c r="I705" s="46" t="s">
        <v>812</v>
      </c>
      <c r="J705" s="16" t="s">
        <v>622</v>
      </c>
      <c r="K705" s="16">
        <v>6</v>
      </c>
      <c r="L705" s="16">
        <v>0</v>
      </c>
      <c r="M705" s="16">
        <v>18</v>
      </c>
      <c r="N705" s="16">
        <v>0</v>
      </c>
      <c r="O705" s="47" t="s">
        <v>80</v>
      </c>
      <c r="P705" s="70">
        <v>1</v>
      </c>
      <c r="Q705" s="47" t="s">
        <v>87</v>
      </c>
      <c r="R705" s="12">
        <f t="shared" si="54"/>
        <v>6</v>
      </c>
      <c r="S705" s="13">
        <f t="shared" si="57"/>
        <v>0.5</v>
      </c>
      <c r="T705" s="14">
        <v>0</v>
      </c>
      <c r="U705" s="13">
        <f t="shared" si="55"/>
        <v>1</v>
      </c>
      <c r="V705" s="13">
        <f t="shared" si="56"/>
        <v>1</v>
      </c>
    </row>
    <row r="706" spans="1:22" hidden="1">
      <c r="A706" s="17" t="s">
        <v>18</v>
      </c>
      <c r="B706" s="17" t="s">
        <v>894</v>
      </c>
      <c r="C706" s="17" t="s">
        <v>883</v>
      </c>
      <c r="D706" s="17" t="s">
        <v>884</v>
      </c>
      <c r="E706" s="37" t="s">
        <v>807</v>
      </c>
      <c r="F706" s="37" t="s">
        <v>580</v>
      </c>
      <c r="G706" s="37" t="s">
        <v>610</v>
      </c>
      <c r="H706" s="59" t="s">
        <v>831</v>
      </c>
      <c r="I706" s="46" t="s">
        <v>832</v>
      </c>
      <c r="J706" s="16" t="s">
        <v>622</v>
      </c>
      <c r="K706" s="16">
        <v>6</v>
      </c>
      <c r="L706" s="16">
        <v>0</v>
      </c>
      <c r="M706" s="16">
        <v>18</v>
      </c>
      <c r="N706" s="16">
        <v>0</v>
      </c>
      <c r="O706" s="47" t="s">
        <v>80</v>
      </c>
      <c r="P706" s="70">
        <v>17</v>
      </c>
      <c r="Q706" s="47" t="s">
        <v>87</v>
      </c>
      <c r="R706" s="12">
        <f t="shared" si="54"/>
        <v>102</v>
      </c>
      <c r="S706" s="13">
        <f t="shared" si="57"/>
        <v>8.5</v>
      </c>
      <c r="T706" s="14">
        <v>0</v>
      </c>
      <c r="U706" s="13">
        <f t="shared" si="55"/>
        <v>17</v>
      </c>
      <c r="V706" s="13">
        <f t="shared" si="56"/>
        <v>17</v>
      </c>
    </row>
    <row r="707" spans="1:22" hidden="1">
      <c r="A707" s="17" t="s">
        <v>18</v>
      </c>
      <c r="B707" s="17" t="s">
        <v>894</v>
      </c>
      <c r="C707" s="17" t="s">
        <v>883</v>
      </c>
      <c r="D707" s="17" t="s">
        <v>884</v>
      </c>
      <c r="E707" s="37" t="s">
        <v>807</v>
      </c>
      <c r="F707" s="37" t="s">
        <v>580</v>
      </c>
      <c r="G707" s="37" t="s">
        <v>610</v>
      </c>
      <c r="H707" s="59" t="s">
        <v>833</v>
      </c>
      <c r="I707" s="46" t="s">
        <v>834</v>
      </c>
      <c r="J707" s="16" t="s">
        <v>622</v>
      </c>
      <c r="K707" s="16">
        <v>6</v>
      </c>
      <c r="L707" s="16">
        <v>0</v>
      </c>
      <c r="M707" s="16">
        <v>18</v>
      </c>
      <c r="N707" s="16">
        <v>0</v>
      </c>
      <c r="O707" s="47" t="s">
        <v>80</v>
      </c>
      <c r="P707" s="70">
        <v>23</v>
      </c>
      <c r="Q707" s="47" t="s">
        <v>87</v>
      </c>
      <c r="R707" s="12">
        <f t="shared" si="54"/>
        <v>138</v>
      </c>
      <c r="S707" s="13">
        <f t="shared" si="57"/>
        <v>11.5</v>
      </c>
      <c r="T707" s="14">
        <v>0</v>
      </c>
      <c r="U707" s="13">
        <f t="shared" si="55"/>
        <v>23</v>
      </c>
      <c r="V707" s="13">
        <f t="shared" si="56"/>
        <v>23</v>
      </c>
    </row>
    <row r="708" spans="1:22" hidden="1">
      <c r="A708" s="17" t="s">
        <v>18</v>
      </c>
      <c r="B708" s="17" t="s">
        <v>894</v>
      </c>
      <c r="C708" s="17" t="s">
        <v>883</v>
      </c>
      <c r="D708" s="17" t="s">
        <v>884</v>
      </c>
      <c r="E708" s="37" t="s">
        <v>807</v>
      </c>
      <c r="F708" s="37" t="s">
        <v>580</v>
      </c>
      <c r="G708" s="37" t="s">
        <v>610</v>
      </c>
      <c r="H708" s="59" t="s">
        <v>868</v>
      </c>
      <c r="I708" s="46" t="s">
        <v>869</v>
      </c>
      <c r="J708" s="16" t="s">
        <v>622</v>
      </c>
      <c r="K708" s="16">
        <v>6</v>
      </c>
      <c r="L708" s="16">
        <v>0</v>
      </c>
      <c r="M708" s="16">
        <v>18</v>
      </c>
      <c r="N708" s="16">
        <v>0</v>
      </c>
      <c r="O708" s="47" t="s">
        <v>80</v>
      </c>
      <c r="P708" s="70">
        <v>1</v>
      </c>
      <c r="Q708" s="47" t="s">
        <v>87</v>
      </c>
      <c r="R708" s="12">
        <f t="shared" si="54"/>
        <v>6</v>
      </c>
      <c r="S708" s="13">
        <f t="shared" si="57"/>
        <v>0.5</v>
      </c>
      <c r="T708" s="14">
        <v>0</v>
      </c>
      <c r="U708" s="13">
        <f t="shared" si="55"/>
        <v>1</v>
      </c>
      <c r="V708" s="13">
        <f t="shared" si="56"/>
        <v>1</v>
      </c>
    </row>
    <row r="709" spans="1:22" hidden="1">
      <c r="A709" s="17" t="s">
        <v>18</v>
      </c>
      <c r="B709" s="17" t="s">
        <v>894</v>
      </c>
      <c r="C709" s="17" t="s">
        <v>883</v>
      </c>
      <c r="D709" s="17" t="s">
        <v>884</v>
      </c>
      <c r="E709" s="37" t="s">
        <v>807</v>
      </c>
      <c r="F709" s="37" t="s">
        <v>580</v>
      </c>
      <c r="G709" s="37" t="s">
        <v>610</v>
      </c>
      <c r="H709" s="59" t="s">
        <v>835</v>
      </c>
      <c r="I709" s="46" t="s">
        <v>820</v>
      </c>
      <c r="J709" s="16" t="s">
        <v>283</v>
      </c>
      <c r="K709" s="16">
        <v>12</v>
      </c>
      <c r="L709" s="16">
        <v>0</v>
      </c>
      <c r="M709" s="16">
        <v>36</v>
      </c>
      <c r="N709" s="16">
        <v>0</v>
      </c>
      <c r="O709" s="47" t="s">
        <v>80</v>
      </c>
      <c r="P709" s="70">
        <v>1</v>
      </c>
      <c r="Q709" s="47" t="s">
        <v>87</v>
      </c>
      <c r="R709" s="12">
        <f t="shared" si="54"/>
        <v>12</v>
      </c>
      <c r="S709" s="13">
        <f t="shared" si="57"/>
        <v>1</v>
      </c>
      <c r="T709" s="14">
        <v>0</v>
      </c>
      <c r="U709" s="13">
        <f t="shared" si="55"/>
        <v>2</v>
      </c>
      <c r="V709" s="13">
        <f t="shared" si="56"/>
        <v>2</v>
      </c>
    </row>
    <row r="710" spans="1:22" hidden="1">
      <c r="A710" s="17" t="s">
        <v>18</v>
      </c>
      <c r="B710" s="17" t="s">
        <v>894</v>
      </c>
      <c r="C710" s="17" t="s">
        <v>883</v>
      </c>
      <c r="D710" s="17" t="s">
        <v>884</v>
      </c>
      <c r="E710" s="37" t="s">
        <v>807</v>
      </c>
      <c r="F710" s="37" t="s">
        <v>580</v>
      </c>
      <c r="G710" s="37" t="s">
        <v>610</v>
      </c>
      <c r="H710" s="59" t="s">
        <v>835</v>
      </c>
      <c r="I710" s="46" t="s">
        <v>820</v>
      </c>
      <c r="J710" s="16" t="s">
        <v>283</v>
      </c>
      <c r="K710" s="16">
        <v>12</v>
      </c>
      <c r="L710" s="16">
        <v>0</v>
      </c>
      <c r="M710" s="16">
        <v>36</v>
      </c>
      <c r="N710" s="16">
        <v>0</v>
      </c>
      <c r="O710" s="47" t="s">
        <v>43</v>
      </c>
      <c r="P710" s="70">
        <v>26</v>
      </c>
      <c r="Q710" s="47" t="s">
        <v>87</v>
      </c>
      <c r="R710" s="12">
        <f t="shared" si="54"/>
        <v>312</v>
      </c>
      <c r="S710" s="13">
        <f t="shared" si="57"/>
        <v>26</v>
      </c>
      <c r="T710" s="14">
        <v>0</v>
      </c>
      <c r="U710" s="13">
        <f t="shared" si="55"/>
        <v>52</v>
      </c>
      <c r="V710" s="13">
        <f t="shared" si="56"/>
        <v>52</v>
      </c>
    </row>
    <row r="711" spans="1:22" hidden="1">
      <c r="A711" s="17" t="s">
        <v>18</v>
      </c>
      <c r="B711" s="17" t="s">
        <v>894</v>
      </c>
      <c r="C711" s="17" t="s">
        <v>883</v>
      </c>
      <c r="D711" s="17" t="s">
        <v>884</v>
      </c>
      <c r="E711" s="37" t="s">
        <v>807</v>
      </c>
      <c r="F711" s="37" t="s">
        <v>580</v>
      </c>
      <c r="G711" s="37" t="s">
        <v>610</v>
      </c>
      <c r="H711" s="59" t="s">
        <v>836</v>
      </c>
      <c r="I711" s="46" t="s">
        <v>837</v>
      </c>
      <c r="J711" s="16" t="s">
        <v>283</v>
      </c>
      <c r="K711" s="16">
        <v>12</v>
      </c>
      <c r="L711" s="16">
        <v>0</v>
      </c>
      <c r="M711" s="16">
        <v>36</v>
      </c>
      <c r="N711" s="16">
        <v>0</v>
      </c>
      <c r="O711" s="47" t="s">
        <v>80</v>
      </c>
      <c r="P711" s="70">
        <v>1</v>
      </c>
      <c r="Q711" s="47" t="s">
        <v>87</v>
      </c>
      <c r="R711" s="12">
        <f t="shared" si="54"/>
        <v>12</v>
      </c>
      <c r="S711" s="13">
        <f t="shared" si="57"/>
        <v>1</v>
      </c>
      <c r="T711" s="14">
        <v>0</v>
      </c>
      <c r="U711" s="13">
        <f t="shared" si="55"/>
        <v>2</v>
      </c>
      <c r="V711" s="13">
        <f t="shared" si="56"/>
        <v>2</v>
      </c>
    </row>
    <row r="712" spans="1:22" hidden="1">
      <c r="A712" s="17" t="s">
        <v>18</v>
      </c>
      <c r="B712" s="17" t="s">
        <v>894</v>
      </c>
      <c r="C712" s="17" t="s">
        <v>883</v>
      </c>
      <c r="D712" s="17" t="s">
        <v>884</v>
      </c>
      <c r="E712" s="37" t="s">
        <v>807</v>
      </c>
      <c r="F712" s="37" t="s">
        <v>580</v>
      </c>
      <c r="G712" s="37" t="s">
        <v>610</v>
      </c>
      <c r="H712" s="59" t="s">
        <v>836</v>
      </c>
      <c r="I712" s="46" t="s">
        <v>837</v>
      </c>
      <c r="J712" s="16" t="s">
        <v>283</v>
      </c>
      <c r="K712" s="16">
        <v>12</v>
      </c>
      <c r="L712" s="16">
        <v>0</v>
      </c>
      <c r="M712" s="16">
        <v>36</v>
      </c>
      <c r="N712" s="16">
        <v>0</v>
      </c>
      <c r="O712" s="47" t="s">
        <v>43</v>
      </c>
      <c r="P712" s="70">
        <v>2</v>
      </c>
      <c r="Q712" s="47" t="s">
        <v>87</v>
      </c>
      <c r="R712" s="12">
        <f t="shared" si="54"/>
        <v>24</v>
      </c>
      <c r="S712" s="13">
        <f t="shared" si="57"/>
        <v>2</v>
      </c>
      <c r="T712" s="14">
        <v>0</v>
      </c>
      <c r="U712" s="13">
        <f t="shared" si="55"/>
        <v>4</v>
      </c>
      <c r="V712" s="13">
        <f t="shared" si="56"/>
        <v>4</v>
      </c>
    </row>
    <row r="713" spans="1:22" hidden="1">
      <c r="A713" s="17" t="s">
        <v>18</v>
      </c>
      <c r="B713" s="17" t="s">
        <v>893</v>
      </c>
      <c r="C713" s="17" t="s">
        <v>590</v>
      </c>
      <c r="D713" s="17" t="s">
        <v>591</v>
      </c>
      <c r="E713" s="37" t="s">
        <v>807</v>
      </c>
      <c r="F713" s="37" t="s">
        <v>581</v>
      </c>
      <c r="G713" s="37" t="s">
        <v>610</v>
      </c>
      <c r="H713" s="58" t="s">
        <v>852</v>
      </c>
      <c r="I713" s="32" t="s">
        <v>853</v>
      </c>
      <c r="J713" s="33" t="s">
        <v>164</v>
      </c>
      <c r="K713" s="33">
        <v>3</v>
      </c>
      <c r="L713" s="33">
        <v>2</v>
      </c>
      <c r="M713" s="33">
        <v>2</v>
      </c>
      <c r="N713" s="33">
        <v>5</v>
      </c>
      <c r="O713" s="34" t="s">
        <v>80</v>
      </c>
      <c r="P713" s="34">
        <v>2</v>
      </c>
      <c r="Q713" s="34" t="s">
        <v>87</v>
      </c>
      <c r="R713" s="12">
        <f t="shared" si="54"/>
        <v>6</v>
      </c>
      <c r="S713" s="13">
        <f t="shared" si="57"/>
        <v>0.5</v>
      </c>
      <c r="T713" s="14">
        <v>0</v>
      </c>
      <c r="U713" s="13">
        <f t="shared" si="55"/>
        <v>1</v>
      </c>
      <c r="V713" s="13">
        <f t="shared" si="56"/>
        <v>1</v>
      </c>
    </row>
    <row r="714" spans="1:22" hidden="1">
      <c r="A714" s="17" t="s">
        <v>18</v>
      </c>
      <c r="B714" s="17" t="s">
        <v>893</v>
      </c>
      <c r="C714" s="17" t="s">
        <v>590</v>
      </c>
      <c r="D714" s="17" t="s">
        <v>591</v>
      </c>
      <c r="E714" s="37" t="s">
        <v>807</v>
      </c>
      <c r="F714" s="37" t="s">
        <v>581</v>
      </c>
      <c r="G714" s="37" t="s">
        <v>610</v>
      </c>
      <c r="H714" s="59" t="s">
        <v>854</v>
      </c>
      <c r="I714" s="46" t="s">
        <v>855</v>
      </c>
      <c r="J714" s="16" t="s">
        <v>164</v>
      </c>
      <c r="K714" s="16">
        <v>3</v>
      </c>
      <c r="L714" s="16">
        <v>2</v>
      </c>
      <c r="M714" s="16">
        <v>2</v>
      </c>
      <c r="N714" s="16">
        <v>5</v>
      </c>
      <c r="O714" s="47" t="s">
        <v>80</v>
      </c>
      <c r="P714" s="70">
        <v>2</v>
      </c>
      <c r="Q714" s="47" t="s">
        <v>87</v>
      </c>
      <c r="R714" s="12">
        <f t="shared" si="54"/>
        <v>6</v>
      </c>
      <c r="S714" s="13">
        <f t="shared" si="57"/>
        <v>0.5</v>
      </c>
      <c r="T714" s="14">
        <v>0</v>
      </c>
      <c r="U714" s="13">
        <f t="shared" si="55"/>
        <v>1</v>
      </c>
      <c r="V714" s="13">
        <f t="shared" si="56"/>
        <v>1</v>
      </c>
    </row>
    <row r="715" spans="1:22" hidden="1">
      <c r="A715" s="17" t="s">
        <v>18</v>
      </c>
      <c r="B715" s="17" t="s">
        <v>893</v>
      </c>
      <c r="C715" s="17" t="s">
        <v>590</v>
      </c>
      <c r="D715" s="17" t="s">
        <v>591</v>
      </c>
      <c r="E715" s="37" t="s">
        <v>807</v>
      </c>
      <c r="F715" s="37" t="s">
        <v>581</v>
      </c>
      <c r="G715" s="37" t="s">
        <v>610</v>
      </c>
      <c r="H715" s="59" t="s">
        <v>856</v>
      </c>
      <c r="I715" s="46" t="s">
        <v>857</v>
      </c>
      <c r="J715" s="16" t="s">
        <v>164</v>
      </c>
      <c r="K715" s="16">
        <v>3</v>
      </c>
      <c r="L715" s="16">
        <v>2</v>
      </c>
      <c r="M715" s="16">
        <v>2</v>
      </c>
      <c r="N715" s="16">
        <v>5</v>
      </c>
      <c r="O715" s="47" t="s">
        <v>80</v>
      </c>
      <c r="P715" s="70">
        <v>2</v>
      </c>
      <c r="Q715" s="47" t="s">
        <v>87</v>
      </c>
      <c r="R715" s="12">
        <f t="shared" si="54"/>
        <v>6</v>
      </c>
      <c r="S715" s="13">
        <f t="shared" si="57"/>
        <v>0.5</v>
      </c>
      <c r="T715" s="14">
        <v>0</v>
      </c>
      <c r="U715" s="13">
        <f t="shared" si="55"/>
        <v>1</v>
      </c>
      <c r="V715" s="13">
        <f t="shared" si="56"/>
        <v>1</v>
      </c>
    </row>
    <row r="716" spans="1:22" hidden="1">
      <c r="A716" s="17" t="s">
        <v>18</v>
      </c>
      <c r="B716" s="17" t="s">
        <v>893</v>
      </c>
      <c r="C716" s="17" t="s">
        <v>590</v>
      </c>
      <c r="D716" s="17" t="s">
        <v>591</v>
      </c>
      <c r="E716" s="37" t="s">
        <v>807</v>
      </c>
      <c r="F716" s="37" t="s">
        <v>581</v>
      </c>
      <c r="G716" s="37" t="s">
        <v>610</v>
      </c>
      <c r="H716" s="59" t="s">
        <v>860</v>
      </c>
      <c r="I716" s="46" t="s">
        <v>617</v>
      </c>
      <c r="J716" s="16" t="s">
        <v>294</v>
      </c>
      <c r="K716" s="16">
        <v>1</v>
      </c>
      <c r="L716" s="16">
        <v>0</v>
      </c>
      <c r="M716" s="16">
        <v>2</v>
      </c>
      <c r="N716" s="16">
        <v>1</v>
      </c>
      <c r="O716" s="47" t="s">
        <v>80</v>
      </c>
      <c r="P716" s="70">
        <v>2</v>
      </c>
      <c r="Q716" s="47" t="s">
        <v>87</v>
      </c>
      <c r="R716" s="12">
        <f t="shared" si="54"/>
        <v>2</v>
      </c>
      <c r="S716" s="13">
        <f t="shared" si="57"/>
        <v>0.16666666666666666</v>
      </c>
      <c r="T716" s="14">
        <v>0</v>
      </c>
      <c r="U716" s="13">
        <f t="shared" si="55"/>
        <v>0.33333333333333331</v>
      </c>
      <c r="V716" s="13">
        <f t="shared" si="56"/>
        <v>0.33333333333333331</v>
      </c>
    </row>
    <row r="717" spans="1:22" hidden="1">
      <c r="A717" s="17" t="s">
        <v>18</v>
      </c>
      <c r="B717" s="17" t="s">
        <v>893</v>
      </c>
      <c r="C717" s="17" t="s">
        <v>590</v>
      </c>
      <c r="D717" s="17" t="s">
        <v>591</v>
      </c>
      <c r="E717" s="37" t="s">
        <v>807</v>
      </c>
      <c r="F717" s="37" t="s">
        <v>581</v>
      </c>
      <c r="G717" s="37" t="s">
        <v>610</v>
      </c>
      <c r="H717" s="59" t="s">
        <v>878</v>
      </c>
      <c r="I717" s="46" t="s">
        <v>828</v>
      </c>
      <c r="J717" s="16" t="s">
        <v>294</v>
      </c>
      <c r="K717" s="16">
        <v>1</v>
      </c>
      <c r="L717" s="16">
        <v>0</v>
      </c>
      <c r="M717" s="16">
        <v>2</v>
      </c>
      <c r="N717" s="16">
        <v>1</v>
      </c>
      <c r="O717" s="47" t="s">
        <v>80</v>
      </c>
      <c r="P717" s="70">
        <v>4</v>
      </c>
      <c r="Q717" s="47" t="s">
        <v>87</v>
      </c>
      <c r="R717" s="12">
        <f t="shared" si="54"/>
        <v>4</v>
      </c>
      <c r="S717" s="13">
        <f t="shared" si="57"/>
        <v>0.33333333333333331</v>
      </c>
      <c r="T717" s="14">
        <v>0</v>
      </c>
      <c r="U717" s="13">
        <f t="shared" si="55"/>
        <v>0.66666666666666663</v>
      </c>
      <c r="V717" s="13">
        <f t="shared" si="56"/>
        <v>0.66666666666666663</v>
      </c>
    </row>
    <row r="718" spans="1:22" hidden="1">
      <c r="A718" s="17" t="s">
        <v>18</v>
      </c>
      <c r="B718" s="17" t="s">
        <v>893</v>
      </c>
      <c r="C718" s="17" t="s">
        <v>590</v>
      </c>
      <c r="D718" s="17" t="s">
        <v>591</v>
      </c>
      <c r="E718" s="37" t="s">
        <v>807</v>
      </c>
      <c r="F718" s="37" t="s">
        <v>581</v>
      </c>
      <c r="G718" s="37" t="s">
        <v>610</v>
      </c>
      <c r="H718" s="59" t="s">
        <v>879</v>
      </c>
      <c r="I718" s="46" t="s">
        <v>869</v>
      </c>
      <c r="J718" s="16" t="s">
        <v>622</v>
      </c>
      <c r="K718" s="16">
        <v>6</v>
      </c>
      <c r="L718" s="16">
        <v>0</v>
      </c>
      <c r="M718" s="16">
        <v>18</v>
      </c>
      <c r="N718" s="16">
        <v>0</v>
      </c>
      <c r="O718" s="47" t="s">
        <v>80</v>
      </c>
      <c r="P718" s="70">
        <v>4</v>
      </c>
      <c r="Q718" s="47" t="s">
        <v>87</v>
      </c>
      <c r="R718" s="12">
        <f t="shared" si="54"/>
        <v>24</v>
      </c>
      <c r="S718" s="13">
        <f t="shared" si="57"/>
        <v>2</v>
      </c>
      <c r="T718" s="14">
        <v>0</v>
      </c>
      <c r="U718" s="13">
        <f t="shared" si="55"/>
        <v>4</v>
      </c>
      <c r="V718" s="13">
        <f t="shared" si="56"/>
        <v>4</v>
      </c>
    </row>
    <row r="719" spans="1:22" hidden="1">
      <c r="A719" s="17" t="s">
        <v>18</v>
      </c>
      <c r="B719" s="17" t="s">
        <v>893</v>
      </c>
      <c r="C719" s="17" t="s">
        <v>590</v>
      </c>
      <c r="D719" s="17" t="s">
        <v>591</v>
      </c>
      <c r="E719" s="37" t="s">
        <v>807</v>
      </c>
      <c r="F719" s="37" t="s">
        <v>581</v>
      </c>
      <c r="G719" s="37" t="s">
        <v>610</v>
      </c>
      <c r="H719" s="59" t="s">
        <v>819</v>
      </c>
      <c r="I719" s="46" t="s">
        <v>820</v>
      </c>
      <c r="J719" s="16" t="s">
        <v>283</v>
      </c>
      <c r="K719" s="16">
        <v>12</v>
      </c>
      <c r="L719" s="16">
        <v>0</v>
      </c>
      <c r="M719" s="16">
        <v>36</v>
      </c>
      <c r="N719" s="16">
        <v>0</v>
      </c>
      <c r="O719" s="47" t="s">
        <v>80</v>
      </c>
      <c r="P719" s="70">
        <v>4</v>
      </c>
      <c r="Q719" s="47" t="s">
        <v>87</v>
      </c>
      <c r="R719" s="12">
        <f t="shared" si="54"/>
        <v>48</v>
      </c>
      <c r="S719" s="13">
        <f t="shared" si="57"/>
        <v>4</v>
      </c>
      <c r="T719" s="14">
        <v>0</v>
      </c>
      <c r="U719" s="13">
        <f t="shared" si="55"/>
        <v>8</v>
      </c>
      <c r="V719" s="13">
        <f t="shared" si="56"/>
        <v>8</v>
      </c>
    </row>
    <row r="720" spans="1:22" hidden="1">
      <c r="A720" s="17" t="s">
        <v>18</v>
      </c>
      <c r="B720" s="17" t="s">
        <v>894</v>
      </c>
      <c r="C720" s="17" t="s">
        <v>883</v>
      </c>
      <c r="D720" s="17" t="s">
        <v>884</v>
      </c>
      <c r="E720" s="37" t="s">
        <v>807</v>
      </c>
      <c r="F720" s="37" t="s">
        <v>581</v>
      </c>
      <c r="G720" s="37" t="s">
        <v>610</v>
      </c>
      <c r="H720" s="59" t="s">
        <v>821</v>
      </c>
      <c r="I720" s="46" t="s">
        <v>822</v>
      </c>
      <c r="J720" s="16" t="s">
        <v>164</v>
      </c>
      <c r="K720" s="16">
        <v>3</v>
      </c>
      <c r="L720" s="16">
        <v>2</v>
      </c>
      <c r="M720" s="16">
        <v>2</v>
      </c>
      <c r="N720" s="16">
        <v>5</v>
      </c>
      <c r="O720" s="47" t="s">
        <v>80</v>
      </c>
      <c r="P720" s="70">
        <v>13</v>
      </c>
      <c r="Q720" s="47" t="s">
        <v>87</v>
      </c>
      <c r="R720" s="12">
        <f t="shared" si="54"/>
        <v>39</v>
      </c>
      <c r="S720" s="13">
        <f t="shared" si="57"/>
        <v>3.25</v>
      </c>
      <c r="T720" s="14">
        <v>0</v>
      </c>
      <c r="U720" s="13">
        <f t="shared" si="55"/>
        <v>6.5</v>
      </c>
      <c r="V720" s="13">
        <f t="shared" si="56"/>
        <v>6.5</v>
      </c>
    </row>
    <row r="721" spans="1:22" hidden="1">
      <c r="A721" s="17" t="s">
        <v>18</v>
      </c>
      <c r="B721" s="17" t="s">
        <v>894</v>
      </c>
      <c r="C721" s="17" t="s">
        <v>883</v>
      </c>
      <c r="D721" s="17" t="s">
        <v>884</v>
      </c>
      <c r="E721" s="37" t="s">
        <v>807</v>
      </c>
      <c r="F721" s="37" t="s">
        <v>581</v>
      </c>
      <c r="G721" s="37" t="s">
        <v>610</v>
      </c>
      <c r="H721" s="59" t="s">
        <v>863</v>
      </c>
      <c r="I721" s="46" t="s">
        <v>864</v>
      </c>
      <c r="J721" s="16" t="s">
        <v>164</v>
      </c>
      <c r="K721" s="16">
        <v>3</v>
      </c>
      <c r="L721" s="16">
        <v>2</v>
      </c>
      <c r="M721" s="16">
        <v>2</v>
      </c>
      <c r="N721" s="16">
        <v>5</v>
      </c>
      <c r="O721" s="47" t="s">
        <v>80</v>
      </c>
      <c r="P721" s="70">
        <v>15</v>
      </c>
      <c r="Q721" s="47" t="s">
        <v>87</v>
      </c>
      <c r="R721" s="12">
        <f t="shared" si="54"/>
        <v>45</v>
      </c>
      <c r="S721" s="13">
        <f t="shared" si="57"/>
        <v>3.75</v>
      </c>
      <c r="T721" s="14">
        <v>0</v>
      </c>
      <c r="U721" s="13">
        <f t="shared" si="55"/>
        <v>7.5</v>
      </c>
      <c r="V721" s="13">
        <f t="shared" si="56"/>
        <v>7.5</v>
      </c>
    </row>
    <row r="722" spans="1:22" hidden="1">
      <c r="A722" s="17" t="s">
        <v>18</v>
      </c>
      <c r="B722" s="17" t="s">
        <v>894</v>
      </c>
      <c r="C722" s="17" t="s">
        <v>883</v>
      </c>
      <c r="D722" s="17" t="s">
        <v>884</v>
      </c>
      <c r="E722" s="37" t="s">
        <v>807</v>
      </c>
      <c r="F722" s="37" t="s">
        <v>581</v>
      </c>
      <c r="G722" s="37" t="s">
        <v>610</v>
      </c>
      <c r="H722" s="59" t="s">
        <v>865</v>
      </c>
      <c r="I722" s="46" t="s">
        <v>866</v>
      </c>
      <c r="J722" s="16" t="s">
        <v>164</v>
      </c>
      <c r="K722" s="16">
        <v>3</v>
      </c>
      <c r="L722" s="16">
        <v>2</v>
      </c>
      <c r="M722" s="16">
        <v>2</v>
      </c>
      <c r="N722" s="16">
        <v>5</v>
      </c>
      <c r="O722" s="47" t="s">
        <v>80</v>
      </c>
      <c r="P722" s="70">
        <v>15</v>
      </c>
      <c r="Q722" s="47" t="s">
        <v>87</v>
      </c>
      <c r="R722" s="12">
        <f t="shared" si="54"/>
        <v>45</v>
      </c>
      <c r="S722" s="13">
        <f t="shared" si="57"/>
        <v>3.75</v>
      </c>
      <c r="T722" s="14">
        <v>0</v>
      </c>
      <c r="U722" s="13">
        <f t="shared" si="55"/>
        <v>7.5</v>
      </c>
      <c r="V722" s="13">
        <f t="shared" si="56"/>
        <v>7.5</v>
      </c>
    </row>
    <row r="723" spans="1:22" hidden="1">
      <c r="A723" s="17" t="s">
        <v>18</v>
      </c>
      <c r="B723" s="17" t="s">
        <v>894</v>
      </c>
      <c r="C723" s="17" t="s">
        <v>883</v>
      </c>
      <c r="D723" s="17" t="s">
        <v>884</v>
      </c>
      <c r="E723" s="37" t="s">
        <v>807</v>
      </c>
      <c r="F723" s="37" t="s">
        <v>581</v>
      </c>
      <c r="G723" s="37" t="s">
        <v>610</v>
      </c>
      <c r="H723" s="59" t="s">
        <v>823</v>
      </c>
      <c r="I723" s="46" t="s">
        <v>617</v>
      </c>
      <c r="J723" s="16" t="s">
        <v>294</v>
      </c>
      <c r="K723" s="16">
        <v>1</v>
      </c>
      <c r="L723" s="16">
        <v>0</v>
      </c>
      <c r="M723" s="16">
        <v>2</v>
      </c>
      <c r="N723" s="16">
        <v>1</v>
      </c>
      <c r="O723" s="47" t="s">
        <v>80</v>
      </c>
      <c r="P723" s="70">
        <v>13</v>
      </c>
      <c r="Q723" s="47" t="s">
        <v>87</v>
      </c>
      <c r="R723" s="12">
        <f t="shared" si="54"/>
        <v>13</v>
      </c>
      <c r="S723" s="13">
        <f t="shared" si="57"/>
        <v>1.0833333333333333</v>
      </c>
      <c r="T723" s="14">
        <v>0</v>
      </c>
      <c r="U723" s="13">
        <f t="shared" si="55"/>
        <v>2.1666666666666665</v>
      </c>
      <c r="V723" s="13">
        <f t="shared" si="56"/>
        <v>2.1666666666666665</v>
      </c>
    </row>
    <row r="724" spans="1:22" hidden="1">
      <c r="A724" s="17" t="s">
        <v>18</v>
      </c>
      <c r="B724" s="17" t="s">
        <v>894</v>
      </c>
      <c r="C724" s="17" t="s">
        <v>883</v>
      </c>
      <c r="D724" s="17" t="s">
        <v>884</v>
      </c>
      <c r="E724" s="37" t="s">
        <v>807</v>
      </c>
      <c r="F724" s="37" t="s">
        <v>581</v>
      </c>
      <c r="G724" s="37" t="s">
        <v>610</v>
      </c>
      <c r="H724" s="59" t="s">
        <v>824</v>
      </c>
      <c r="I724" s="46" t="s">
        <v>619</v>
      </c>
      <c r="J724" s="16" t="s">
        <v>294</v>
      </c>
      <c r="K724" s="16">
        <v>1</v>
      </c>
      <c r="L724" s="16">
        <v>0</v>
      </c>
      <c r="M724" s="16">
        <v>2</v>
      </c>
      <c r="N724" s="16">
        <v>1</v>
      </c>
      <c r="O724" s="47" t="s">
        <v>80</v>
      </c>
      <c r="P724" s="70">
        <v>8</v>
      </c>
      <c r="Q724" s="47" t="s">
        <v>87</v>
      </c>
      <c r="R724" s="12">
        <f t="shared" si="54"/>
        <v>8</v>
      </c>
      <c r="S724" s="13">
        <f t="shared" si="57"/>
        <v>0.66666666666666663</v>
      </c>
      <c r="T724" s="14">
        <v>0</v>
      </c>
      <c r="U724" s="13">
        <f t="shared" si="55"/>
        <v>1.3333333333333333</v>
      </c>
      <c r="V724" s="13">
        <f t="shared" si="56"/>
        <v>1.3333333333333333</v>
      </c>
    </row>
    <row r="725" spans="1:22" hidden="1">
      <c r="A725" s="17" t="s">
        <v>18</v>
      </c>
      <c r="B725" s="17" t="s">
        <v>894</v>
      </c>
      <c r="C725" s="17" t="s">
        <v>883</v>
      </c>
      <c r="D725" s="17" t="s">
        <v>884</v>
      </c>
      <c r="E725" s="37" t="s">
        <v>807</v>
      </c>
      <c r="F725" s="37" t="s">
        <v>581</v>
      </c>
      <c r="G725" s="37" t="s">
        <v>610</v>
      </c>
      <c r="H725" s="59" t="s">
        <v>826</v>
      </c>
      <c r="I725" s="46" t="s">
        <v>641</v>
      </c>
      <c r="J725" s="16" t="s">
        <v>294</v>
      </c>
      <c r="K725" s="16">
        <v>1</v>
      </c>
      <c r="L725" s="16">
        <v>0</v>
      </c>
      <c r="M725" s="16">
        <v>2</v>
      </c>
      <c r="N725" s="16">
        <v>1</v>
      </c>
      <c r="O725" s="47" t="s">
        <v>80</v>
      </c>
      <c r="P725" s="70">
        <v>17</v>
      </c>
      <c r="Q725" s="47" t="s">
        <v>87</v>
      </c>
      <c r="R725" s="12">
        <f t="shared" si="54"/>
        <v>17</v>
      </c>
      <c r="S725" s="13">
        <f t="shared" si="57"/>
        <v>1.4166666666666667</v>
      </c>
      <c r="T725" s="14">
        <v>0</v>
      </c>
      <c r="U725" s="13">
        <f t="shared" si="55"/>
        <v>2.8333333333333335</v>
      </c>
      <c r="V725" s="13">
        <f t="shared" si="56"/>
        <v>2.8333333333333335</v>
      </c>
    </row>
    <row r="726" spans="1:22" hidden="1">
      <c r="A726" s="17" t="s">
        <v>18</v>
      </c>
      <c r="B726" s="17" t="s">
        <v>894</v>
      </c>
      <c r="C726" s="17" t="s">
        <v>883</v>
      </c>
      <c r="D726" s="17" t="s">
        <v>884</v>
      </c>
      <c r="E726" s="37" t="s">
        <v>807</v>
      </c>
      <c r="F726" s="37" t="s">
        <v>581</v>
      </c>
      <c r="G726" s="37" t="s">
        <v>610</v>
      </c>
      <c r="H726" s="59" t="s">
        <v>827</v>
      </c>
      <c r="I726" s="46" t="s">
        <v>828</v>
      </c>
      <c r="J726" s="16" t="s">
        <v>294</v>
      </c>
      <c r="K726" s="16">
        <v>1</v>
      </c>
      <c r="L726" s="16">
        <v>0</v>
      </c>
      <c r="M726" s="16">
        <v>2</v>
      </c>
      <c r="N726" s="16">
        <v>1</v>
      </c>
      <c r="O726" s="47" t="s">
        <v>80</v>
      </c>
      <c r="P726" s="70">
        <v>22</v>
      </c>
      <c r="Q726" s="47" t="s">
        <v>87</v>
      </c>
      <c r="R726" s="12">
        <f t="shared" si="54"/>
        <v>22</v>
      </c>
      <c r="S726" s="13">
        <f t="shared" si="57"/>
        <v>1.8333333333333333</v>
      </c>
      <c r="T726" s="14">
        <v>0</v>
      </c>
      <c r="U726" s="13">
        <f t="shared" si="55"/>
        <v>3.6666666666666665</v>
      </c>
      <c r="V726" s="13">
        <f t="shared" si="56"/>
        <v>3.6666666666666665</v>
      </c>
    </row>
    <row r="727" spans="1:22" hidden="1">
      <c r="A727" s="17" t="s">
        <v>18</v>
      </c>
      <c r="B727" s="17" t="s">
        <v>894</v>
      </c>
      <c r="C727" s="17" t="s">
        <v>883</v>
      </c>
      <c r="D727" s="17" t="s">
        <v>884</v>
      </c>
      <c r="E727" s="37" t="s">
        <v>807</v>
      </c>
      <c r="F727" s="37" t="s">
        <v>581</v>
      </c>
      <c r="G727" s="37" t="s">
        <v>610</v>
      </c>
      <c r="H727" s="59" t="s">
        <v>830</v>
      </c>
      <c r="I727" s="46" t="s">
        <v>812</v>
      </c>
      <c r="J727" s="16" t="s">
        <v>622</v>
      </c>
      <c r="K727" s="16">
        <v>6</v>
      </c>
      <c r="L727" s="16">
        <v>0</v>
      </c>
      <c r="M727" s="16">
        <v>18</v>
      </c>
      <c r="N727" s="16">
        <v>0</v>
      </c>
      <c r="O727" s="47" t="s">
        <v>80</v>
      </c>
      <c r="P727" s="70">
        <v>14</v>
      </c>
      <c r="Q727" s="47" t="s">
        <v>87</v>
      </c>
      <c r="R727" s="12">
        <f t="shared" si="54"/>
        <v>84</v>
      </c>
      <c r="S727" s="13">
        <f t="shared" si="57"/>
        <v>7</v>
      </c>
      <c r="T727" s="14">
        <v>0</v>
      </c>
      <c r="U727" s="13">
        <f t="shared" si="55"/>
        <v>14</v>
      </c>
      <c r="V727" s="13">
        <f t="shared" si="56"/>
        <v>14</v>
      </c>
    </row>
    <row r="728" spans="1:22" hidden="1">
      <c r="A728" s="17" t="s">
        <v>18</v>
      </c>
      <c r="B728" s="17" t="s">
        <v>894</v>
      </c>
      <c r="C728" s="17" t="s">
        <v>883</v>
      </c>
      <c r="D728" s="17" t="s">
        <v>884</v>
      </c>
      <c r="E728" s="37" t="s">
        <v>807</v>
      </c>
      <c r="F728" s="37" t="s">
        <v>581</v>
      </c>
      <c r="G728" s="37" t="s">
        <v>610</v>
      </c>
      <c r="H728" s="59" t="s">
        <v>833</v>
      </c>
      <c r="I728" s="46" t="s">
        <v>834</v>
      </c>
      <c r="J728" s="16" t="s">
        <v>622</v>
      </c>
      <c r="K728" s="16">
        <v>6</v>
      </c>
      <c r="L728" s="16">
        <v>0</v>
      </c>
      <c r="M728" s="16">
        <v>18</v>
      </c>
      <c r="N728" s="16">
        <v>0</v>
      </c>
      <c r="O728" s="47" t="s">
        <v>80</v>
      </c>
      <c r="P728" s="70">
        <v>16</v>
      </c>
      <c r="Q728" s="47" t="s">
        <v>87</v>
      </c>
      <c r="R728" s="12">
        <f t="shared" si="54"/>
        <v>96</v>
      </c>
      <c r="S728" s="13">
        <f t="shared" si="57"/>
        <v>8</v>
      </c>
      <c r="T728" s="14">
        <v>0</v>
      </c>
      <c r="U728" s="13">
        <f t="shared" si="55"/>
        <v>16</v>
      </c>
      <c r="V728" s="13">
        <f t="shared" si="56"/>
        <v>16</v>
      </c>
    </row>
    <row r="729" spans="1:22" hidden="1">
      <c r="A729" s="17" t="s">
        <v>18</v>
      </c>
      <c r="B729" s="17" t="s">
        <v>894</v>
      </c>
      <c r="C729" s="17" t="s">
        <v>883</v>
      </c>
      <c r="D729" s="17" t="s">
        <v>884</v>
      </c>
      <c r="E729" s="37" t="s">
        <v>807</v>
      </c>
      <c r="F729" s="37" t="s">
        <v>581</v>
      </c>
      <c r="G729" s="37" t="s">
        <v>610</v>
      </c>
      <c r="H729" s="59" t="s">
        <v>868</v>
      </c>
      <c r="I729" s="46" t="s">
        <v>869</v>
      </c>
      <c r="J729" s="16" t="s">
        <v>622</v>
      </c>
      <c r="K729" s="16">
        <v>6</v>
      </c>
      <c r="L729" s="16">
        <v>0</v>
      </c>
      <c r="M729" s="16">
        <v>18</v>
      </c>
      <c r="N729" s="16">
        <v>0</v>
      </c>
      <c r="O729" s="47" t="s">
        <v>80</v>
      </c>
      <c r="P729" s="70">
        <v>22</v>
      </c>
      <c r="Q729" s="47" t="s">
        <v>87</v>
      </c>
      <c r="R729" s="12">
        <f t="shared" si="54"/>
        <v>132</v>
      </c>
      <c r="S729" s="13">
        <f t="shared" si="57"/>
        <v>11</v>
      </c>
      <c r="T729" s="14">
        <v>0</v>
      </c>
      <c r="U729" s="13">
        <f t="shared" si="55"/>
        <v>22</v>
      </c>
      <c r="V729" s="13">
        <f t="shared" si="56"/>
        <v>22</v>
      </c>
    </row>
    <row r="730" spans="1:22" hidden="1">
      <c r="A730" s="17" t="s">
        <v>18</v>
      </c>
      <c r="B730" s="17" t="s">
        <v>894</v>
      </c>
      <c r="C730" s="17" t="s">
        <v>883</v>
      </c>
      <c r="D730" s="17" t="s">
        <v>884</v>
      </c>
      <c r="E730" s="37" t="s">
        <v>807</v>
      </c>
      <c r="F730" s="37" t="s">
        <v>581</v>
      </c>
      <c r="G730" s="37" t="s">
        <v>610</v>
      </c>
      <c r="H730" s="59" t="s">
        <v>835</v>
      </c>
      <c r="I730" s="46" t="s">
        <v>820</v>
      </c>
      <c r="J730" s="16" t="s">
        <v>283</v>
      </c>
      <c r="K730" s="16">
        <v>12</v>
      </c>
      <c r="L730" s="16">
        <v>0</v>
      </c>
      <c r="M730" s="16">
        <v>36</v>
      </c>
      <c r="N730" s="16">
        <v>0</v>
      </c>
      <c r="O730" s="47" t="s">
        <v>80</v>
      </c>
      <c r="P730" s="70">
        <v>1</v>
      </c>
      <c r="Q730" s="47" t="s">
        <v>87</v>
      </c>
      <c r="R730" s="12">
        <f t="shared" si="54"/>
        <v>12</v>
      </c>
      <c r="S730" s="13">
        <f t="shared" si="57"/>
        <v>1</v>
      </c>
      <c r="T730" s="14">
        <v>0</v>
      </c>
      <c r="U730" s="13">
        <f t="shared" si="55"/>
        <v>2</v>
      </c>
      <c r="V730" s="13">
        <f t="shared" si="56"/>
        <v>2</v>
      </c>
    </row>
    <row r="731" spans="1:22" hidden="1">
      <c r="A731" s="17" t="s">
        <v>18</v>
      </c>
      <c r="B731" s="17" t="s">
        <v>894</v>
      </c>
      <c r="C731" s="17" t="s">
        <v>883</v>
      </c>
      <c r="D731" s="17" t="s">
        <v>884</v>
      </c>
      <c r="E731" s="37" t="s">
        <v>807</v>
      </c>
      <c r="F731" s="37" t="s">
        <v>581</v>
      </c>
      <c r="G731" s="37" t="s">
        <v>610</v>
      </c>
      <c r="H731" s="59" t="s">
        <v>835</v>
      </c>
      <c r="I731" s="46" t="s">
        <v>820</v>
      </c>
      <c r="J731" s="16" t="s">
        <v>283</v>
      </c>
      <c r="K731" s="16">
        <v>12</v>
      </c>
      <c r="L731" s="16">
        <v>0</v>
      </c>
      <c r="M731" s="16">
        <v>36</v>
      </c>
      <c r="N731" s="16">
        <v>0</v>
      </c>
      <c r="O731" s="47" t="s">
        <v>43</v>
      </c>
      <c r="P731" s="70">
        <v>27</v>
      </c>
      <c r="Q731" s="47" t="s">
        <v>87</v>
      </c>
      <c r="R731" s="12">
        <f t="shared" si="54"/>
        <v>324</v>
      </c>
      <c r="S731" s="13">
        <f t="shared" si="57"/>
        <v>27</v>
      </c>
      <c r="T731" s="14">
        <v>0</v>
      </c>
      <c r="U731" s="13">
        <f t="shared" si="55"/>
        <v>54</v>
      </c>
      <c r="V731" s="13">
        <f t="shared" si="56"/>
        <v>54</v>
      </c>
    </row>
    <row r="732" spans="1:22" hidden="1">
      <c r="A732" s="17" t="s">
        <v>18</v>
      </c>
      <c r="B732" s="17" t="s">
        <v>894</v>
      </c>
      <c r="C732" s="17" t="s">
        <v>883</v>
      </c>
      <c r="D732" s="17" t="s">
        <v>884</v>
      </c>
      <c r="E732" s="37" t="s">
        <v>807</v>
      </c>
      <c r="F732" s="37" t="s">
        <v>581</v>
      </c>
      <c r="G732" s="37" t="s">
        <v>610</v>
      </c>
      <c r="H732" s="59" t="s">
        <v>836</v>
      </c>
      <c r="I732" s="46" t="s">
        <v>837</v>
      </c>
      <c r="J732" s="16" t="s">
        <v>283</v>
      </c>
      <c r="K732" s="16">
        <v>12</v>
      </c>
      <c r="L732" s="16">
        <v>0</v>
      </c>
      <c r="M732" s="16">
        <v>36</v>
      </c>
      <c r="N732" s="16">
        <v>0</v>
      </c>
      <c r="O732" s="47" t="s">
        <v>43</v>
      </c>
      <c r="P732" s="70">
        <v>3</v>
      </c>
      <c r="Q732" s="47" t="s">
        <v>87</v>
      </c>
      <c r="R732" s="12">
        <f t="shared" si="54"/>
        <v>36</v>
      </c>
      <c r="S732" s="13">
        <f t="shared" si="57"/>
        <v>3</v>
      </c>
      <c r="T732" s="14">
        <v>0</v>
      </c>
      <c r="U732" s="13">
        <f t="shared" si="55"/>
        <v>6</v>
      </c>
      <c r="V732" s="13">
        <f t="shared" si="56"/>
        <v>6</v>
      </c>
    </row>
    <row r="733" spans="1:22">
      <c r="H733" s="74"/>
    </row>
    <row r="734" spans="1:22">
      <c r="H734" s="74"/>
    </row>
    <row r="735" spans="1:22">
      <c r="H735" s="74"/>
    </row>
    <row r="736" spans="1:22">
      <c r="H736" s="74"/>
    </row>
  </sheetData>
  <hyperlinks>
    <hyperlink ref="H2" r:id="rId1" display="https://reg.mju.ac.th/registrar/class_info_2.asp?backto=home&amp;option=0&amp;courseid=8895629&amp;acadyear=2567&amp;semester=1&amp;avs793821952=108" xr:uid="{22A0D95C-19F5-4E16-B810-822C4F9A0D45}"/>
    <hyperlink ref="H3" r:id="rId2" display="https://reg.mju.ac.th/registrar/class_info_2.asp?backto=home&amp;option=0&amp;courseid=8895629&amp;acadyear=2567&amp;semester=1&amp;avs793821952=109" xr:uid="{A78E3499-ACA2-43E6-B8FD-3EE10C02E8A2}"/>
    <hyperlink ref="H4" r:id="rId3" display="https://reg.mju.ac.th/registrar/class_info_2.asp?backto=home&amp;option=0&amp;courseid=8895629&amp;acadyear=2567&amp;semester=1&amp;avs793821952=110" xr:uid="{29B8CC1E-0D72-46DE-BAC5-68B789710D0F}"/>
    <hyperlink ref="H5" r:id="rId4" display="https://reg.mju.ac.th/registrar/class_info_2.asp?backto=home&amp;option=0&amp;courseid=8896182&amp;acadyear=2567&amp;semester=1&amp;avs793821952=111" xr:uid="{FF325B6D-E886-4BFB-84FA-92F2B581A1AA}"/>
    <hyperlink ref="H6" r:id="rId5" display="https://reg.mju.ac.th/registrar/class_info_2.asp?backto=home&amp;option=0&amp;courseid=8896182&amp;acadyear=2567&amp;semester=1&amp;avs793821952=112" xr:uid="{04BC73E5-EC44-4DA9-B0CD-6D8908DFB8D2}"/>
    <hyperlink ref="H7" r:id="rId6" display="https://reg.mju.ac.th/registrar/class_info_2.asp?backto=home&amp;option=0&amp;courseid=8896182&amp;acadyear=2567&amp;semester=1&amp;avs793821952=113" xr:uid="{B4E9F00A-7F84-4DCE-94B4-FF622D4D6F2B}"/>
    <hyperlink ref="H8" r:id="rId7" display="https://reg.mju.ac.th/registrar/class_info_2.asp?backto=home&amp;option=0&amp;courseid=8896185&amp;acadyear=2567&amp;semester=1&amp;avs793821952=114" xr:uid="{F9D500A2-8EE1-4EB8-A75D-A2EDF67135C4}"/>
    <hyperlink ref="H9" r:id="rId8" display="https://reg.mju.ac.th/registrar/class_info_2.asp?backto=home&amp;option=0&amp;courseid=8896185&amp;acadyear=2567&amp;semester=1&amp;avs793821952=115" xr:uid="{95BAA277-E1B4-4880-9979-5E163578C20F}"/>
    <hyperlink ref="H10" r:id="rId9" display="https://reg.mju.ac.th/registrar/class_info_2.asp?backto=home&amp;option=0&amp;courseid=8896188&amp;acadyear=2567&amp;semester=1&amp;avs793821952=116" xr:uid="{E9ED4C6E-0B47-4F4B-9566-D33CD9C98DFD}"/>
    <hyperlink ref="H11" r:id="rId10" display="https://reg.mju.ac.th/registrar/class_info_2.asp?backto=home&amp;option=0&amp;courseid=8896190&amp;acadyear=2567&amp;semester=1&amp;avs793821952=117" xr:uid="{3B472398-A9F2-4BF2-9504-5C6F82285397}"/>
    <hyperlink ref="H12" r:id="rId11" display="https://reg.mju.ac.th/registrar/class_info_2.asp?backto=home&amp;option=0&amp;courseid=8896191&amp;acadyear=2567&amp;semester=1&amp;avs793821952=118" xr:uid="{FF0D8134-FD4D-4E64-8799-45E105602749}"/>
    <hyperlink ref="H13" r:id="rId12" display="https://reg.mju.ac.th/registrar/class_info_2.asp?backto=home&amp;option=0&amp;courseid=8896192&amp;acadyear=2567&amp;semester=1&amp;avs793821952=119" xr:uid="{0C7F31CB-5564-46DA-A1AF-3E5DE9CF9097}"/>
    <hyperlink ref="H14" r:id="rId13" display="https://reg.mju.ac.th/registrar/class_info_2.asp?backto=home&amp;option=0&amp;courseid=8896193&amp;acadyear=2567&amp;semester=1&amp;avs793821952=120" xr:uid="{3BF1E051-EDE2-4059-81F4-46115D33B3A8}"/>
    <hyperlink ref="H15" r:id="rId14" display="https://reg.mju.ac.th/registrar/class_info_2.asp?backto=home&amp;option=0&amp;courseid=8896195&amp;acadyear=2567&amp;semester=1&amp;avs793821952=121" xr:uid="{FD79AAC1-8FC7-484B-916B-07F5910D97E6}"/>
    <hyperlink ref="H16" r:id="rId15" display="https://reg.mju.ac.th/registrar/class_info_2.asp?backto=home&amp;option=0&amp;courseid=8896195&amp;acadyear=2567&amp;semester=1&amp;avs793821952=122" xr:uid="{5E862485-394C-4071-8466-72AB9624D830}"/>
    <hyperlink ref="H17" r:id="rId16" display="https://reg.mju.ac.th/registrar/class_info_2.asp?backto=home&amp;option=0&amp;courseid=8896675&amp;acadyear=2567&amp;semester=1&amp;avs793821952=123" xr:uid="{CC7C0034-A3DB-4110-8677-54DE3C1658E4}"/>
    <hyperlink ref="H18" r:id="rId17" display="https://reg.mju.ac.th/registrar/class_info_2.asp?backto=home&amp;option=0&amp;courseid=8897154&amp;acadyear=2567&amp;semester=1&amp;avs793821952=124" xr:uid="{4F2A9971-A48C-4B31-8871-2B36219B7699}"/>
    <hyperlink ref="H19" r:id="rId18" display="https://reg.mju.ac.th/registrar/class_info_2.asp?backto=home&amp;option=0&amp;courseid=8896681&amp;acadyear=2567&amp;semester=1&amp;avs793821952=125" xr:uid="{0F6692DC-8FC5-4DAC-BFCF-7EC5B410BE9C}"/>
    <hyperlink ref="H20" r:id="rId19" display="https://reg.mju.ac.th/registrar/class_info_2.asp?backto=home&amp;option=0&amp;courseid=8896681&amp;acadyear=2567&amp;semester=1&amp;avs793821952=126" xr:uid="{06CA342D-4F75-4594-93A2-7D0F85B3BBD4}"/>
    <hyperlink ref="H21" r:id="rId20" display="https://reg.mju.ac.th/registrar/class_info_2.asp?backto=home&amp;option=0&amp;courseid=8896681&amp;acadyear=2567&amp;semester=1&amp;avs793821952=127" xr:uid="{94B90340-1101-48E8-9111-35F85EE4E728}"/>
    <hyperlink ref="H22" r:id="rId21" display="https://reg.mju.ac.th/registrar/class_info_2.asp?backto=home&amp;option=0&amp;courseid=8896682&amp;acadyear=2567&amp;semester=1&amp;avs793821952=128" xr:uid="{E874D8C0-E0AB-40C5-B723-19ED62A41B25}"/>
    <hyperlink ref="H23" r:id="rId22" display="https://reg.mju.ac.th/registrar/class_info_2.asp?backto=home&amp;option=0&amp;courseid=8896686&amp;acadyear=2567&amp;semester=1&amp;avs793821952=129" xr:uid="{26282B8D-D434-46A4-8EC8-5ED746DA2AA1}"/>
    <hyperlink ref="H24" r:id="rId23" display="https://reg.mju.ac.th/registrar/class_info_2.asp?backto=home&amp;option=0&amp;courseid=8896686&amp;acadyear=2567&amp;semester=1&amp;avs793821952=130" xr:uid="{B8EA948E-10FD-4DAB-9B7A-8847743065A9}"/>
    <hyperlink ref="H25" r:id="rId24" display="https://reg.mju.ac.th/registrar/class_info_2.asp?backto=home&amp;option=0&amp;courseid=8896686&amp;acadyear=2567&amp;semester=1&amp;avs793821952=131" xr:uid="{E57E185F-3A3F-44C3-A2F9-3217C7D9256F}"/>
    <hyperlink ref="H26" r:id="rId25" display="https://reg.mju.ac.th/registrar/class_info_2.asp?backto=home&amp;option=0&amp;courseid=8896687&amp;acadyear=2567&amp;semester=1&amp;avs793821952=132" xr:uid="{87BAD73E-E5B0-4E47-8E2B-4D438CC8F255}"/>
    <hyperlink ref="H27" r:id="rId26" display="https://reg.mju.ac.th/registrar/class_info_2.asp?backto=home&amp;option=0&amp;courseid=8897148&amp;acadyear=2567&amp;semester=1&amp;avs793821952=133" xr:uid="{33892442-9F52-4843-9145-F4FC1B6F4099}"/>
    <hyperlink ref="H28" r:id="rId27" display="https://reg.mju.ac.th/registrar/class_info_2.asp?backto=home&amp;option=0&amp;courseid=8896683&amp;acadyear=2567&amp;semester=1&amp;avs793821952=134" xr:uid="{2A31A17E-7684-4767-9430-D6C88C782E5D}"/>
    <hyperlink ref="H29" r:id="rId28" display="https://reg.mju.ac.th/registrar/class_info_2.asp?backto=home&amp;option=0&amp;courseid=8896683&amp;acadyear=2567&amp;semester=1&amp;avs793821952=135" xr:uid="{726D2465-1668-4347-92DB-A128BCF40877}"/>
    <hyperlink ref="H30" r:id="rId29" display="https://reg.mju.ac.th/registrar/class_info_2.asp?backto=home&amp;option=0&amp;courseid=8896684&amp;acadyear=2567&amp;semester=1&amp;avs793821952=136" xr:uid="{23CBCD93-E54A-428B-BC07-6F1B6D2F176E}"/>
    <hyperlink ref="H31" r:id="rId30" display="https://reg.mju.ac.th/registrar/class_info_2.asp?backto=home&amp;option=0&amp;courseid=8896684&amp;acadyear=2567&amp;semester=1&amp;avs793821952=137" xr:uid="{B289A920-F66E-4BE2-B73F-BC609F5AF1F4}"/>
    <hyperlink ref="H32" r:id="rId31" display="https://reg.mju.ac.th/registrar/class_info_2.asp?backto=home&amp;option=0&amp;courseid=8896697&amp;acadyear=2567&amp;semester=1&amp;avs793821952=138" xr:uid="{75414225-82CE-4205-A1DF-D6922C85F825}"/>
    <hyperlink ref="H33" r:id="rId32" display="https://reg.mju.ac.th/registrar/class_info_2.asp?backto=home&amp;option=0&amp;courseid=8896697&amp;acadyear=2567&amp;semester=1&amp;avs793821952=139" xr:uid="{48BDBBC9-9BA5-4C6A-A4F6-7AFD4D8FF834}"/>
    <hyperlink ref="H34" r:id="rId33" display="https://reg.mju.ac.th/registrar/class_info_2.asp?backto=home&amp;option=0&amp;courseid=8896697&amp;acadyear=2567&amp;semester=1&amp;avs793821952=140" xr:uid="{0651A520-ACA9-42C9-8414-A82951935E94}"/>
    <hyperlink ref="H35" r:id="rId34" display="https://reg.mju.ac.th/registrar/class_info_2.asp?backto=home&amp;option=0&amp;courseid=8896698&amp;acadyear=2567&amp;semester=1&amp;avs793821952=141" xr:uid="{FBCFCF04-4C07-4AFE-B908-A198E61DBCCE}"/>
    <hyperlink ref="H36" r:id="rId35" display="https://reg.mju.ac.th/registrar/class_info_2.asp?backto=home&amp;option=0&amp;courseid=8897095&amp;acadyear=2567&amp;semester=1&amp;avs793821952=142" xr:uid="{6FA1E529-3A83-4992-8C55-7E35EE705C07}"/>
    <hyperlink ref="H37" r:id="rId36" display="https://reg.mju.ac.th/registrar/class_info_2.asp?backto=home&amp;option=0&amp;courseid=8897095&amp;acadyear=2567&amp;semester=1&amp;avs793821952=143" xr:uid="{6EC75D61-7770-48C7-9A38-C016B7FDD06C}"/>
    <hyperlink ref="H38" r:id="rId37" display="https://reg.mju.ac.th/registrar/class_info_2.asp?backto=home&amp;option=0&amp;courseid=8897095&amp;acadyear=2567&amp;semester=1&amp;avs793821952=144" xr:uid="{21E5BDE0-0477-4A3C-9447-E8EAD407A9AA}"/>
    <hyperlink ref="H39" r:id="rId38" display="https://reg.mju.ac.th/registrar/class_info_2.asp?backto=home&amp;option=0&amp;courseid=8897142&amp;acadyear=2567&amp;semester=1&amp;avs793821952=145" xr:uid="{246CA5C2-799B-44AC-BED2-831D7B849560}"/>
    <hyperlink ref="H40" r:id="rId39" display="https://reg.mju.ac.th/registrar/class_info_2.asp?backto=home&amp;option=0&amp;courseid=8897097&amp;acadyear=2567&amp;semester=1&amp;avs793821952=146" xr:uid="{F1458F19-F171-4DF1-A2BC-D9EA93F68563}"/>
    <hyperlink ref="H41" r:id="rId40" display="https://reg.mju.ac.th/registrar/class_info_2.asp?backto=home&amp;option=0&amp;courseid=8897084&amp;acadyear=2567&amp;semester=1&amp;avs793821952=147" xr:uid="{1184D519-39A7-4B7B-8443-09FD469DB5D1}"/>
    <hyperlink ref="H42" r:id="rId41" display="https://reg.mju.ac.th/registrar/class_info_2.asp?backto=home&amp;option=0&amp;courseid=8897147&amp;acadyear=2567&amp;semester=1&amp;avs793821952=148" xr:uid="{63A0F13E-19BC-4ED8-9A4D-57B6C0F7C096}"/>
    <hyperlink ref="H43" r:id="rId42" display="https://reg.mju.ac.th/registrar/class_info_2.asp?backto=home&amp;option=0&amp;courseid=8897150&amp;acadyear=2567&amp;semester=1&amp;avs793821952=149" xr:uid="{07528BD7-64D5-4DB2-AB43-886B9F19AB50}"/>
    <hyperlink ref="H44" r:id="rId43" display="https://reg.mju.ac.th/registrar/class_info_2.asp?backto=home&amp;option=0&amp;courseid=8897088&amp;acadyear=2567&amp;semester=1&amp;avs793821952=150" xr:uid="{25ED3D37-E361-4416-BE4D-1178C095DC44}"/>
    <hyperlink ref="H45" r:id="rId44" display="https://reg.mju.ac.th/registrar/class_info_2.asp?backto=home&amp;option=0&amp;courseid=8897091&amp;acadyear=2567&amp;semester=1&amp;avs793821952=151" xr:uid="{C7BA8D35-4E92-4BA7-9171-6A4AB4B966F2}"/>
    <hyperlink ref="H46" r:id="rId45" display="https://reg.mju.ac.th/registrar/class_info_2.asp?backto=home&amp;option=0&amp;courseid=8897145&amp;acadyear=2567&amp;semester=1&amp;avs793821952=152" xr:uid="{A57DC1CE-8345-41B2-8A8A-5DE79A356E3F}"/>
    <hyperlink ref="H47" r:id="rId46" display="https://reg.mju.ac.th/registrar/class_info_2.asp?backto=home&amp;option=0&amp;courseid=8897144&amp;acadyear=2567&amp;semester=1&amp;avs793821952=153" xr:uid="{1056FA58-39B5-4031-8462-0B8143BFF3A5}"/>
    <hyperlink ref="H48" r:id="rId47" display="https://reg.mju.ac.th/registrar/class_info_2.asp?backto=home&amp;option=0&amp;courseid=8897143&amp;acadyear=2567&amp;semester=1&amp;avs793821952=154" xr:uid="{178C51D1-A184-4CDE-A9C3-663281211504}"/>
    <hyperlink ref="H49" r:id="rId48" display="https://reg.mju.ac.th/registrar/class_info_2.asp?backto=home&amp;option=0&amp;courseid=8898091&amp;acadyear=2567&amp;semester=1&amp;avs793821952=155" xr:uid="{D4CD4155-F729-4CF8-9BE8-88BE0ECFB6E3}"/>
    <hyperlink ref="H50" r:id="rId49" display="https://reg.mju.ac.th/registrar/class_info_2.asp?backto=home&amp;option=0&amp;courseid=8898091&amp;acadyear=2567&amp;semester=1&amp;avs793821952=156" xr:uid="{18B6A8E0-FB5C-41EF-9757-627F80E8B9D7}"/>
    <hyperlink ref="H51" r:id="rId50" display="https://reg.mju.ac.th/registrar/class_info_2.asp?backto=home&amp;option=0&amp;courseid=8898092&amp;acadyear=2567&amp;semester=1&amp;avs793821952=157" xr:uid="{F9098DF6-66E7-4118-AFAE-ED41C2B9FE8A}"/>
    <hyperlink ref="H52" r:id="rId51" display="https://reg.mju.ac.th/registrar/class_info_2.asp?backto=home&amp;option=0&amp;courseid=8898093&amp;acadyear=2567&amp;semester=1&amp;avs793821952=158" xr:uid="{CA392090-7403-40C0-9994-A585BF8712EF}"/>
    <hyperlink ref="H53" r:id="rId52" display="https://reg.mju.ac.th/registrar/class_info_2.asp?backto=home&amp;option=0&amp;courseid=8898093&amp;acadyear=2567&amp;semester=1&amp;avs793821952=159" xr:uid="{52AE692E-9042-4E99-A863-3FF64BFF649D}"/>
    <hyperlink ref="H54" r:id="rId53" display="https://reg.mju.ac.th/registrar/class_info_2.asp?backto=home&amp;option=0&amp;courseid=8898954&amp;acadyear=2567&amp;semester=1&amp;avs793821952=160" xr:uid="{D8377CE0-01DB-4974-83AF-D757E19A33E6}"/>
    <hyperlink ref="H55" r:id="rId54" display="https://reg.mju.ac.th/registrar/class_info_2.asp?backto=home&amp;option=0&amp;courseid=8898094&amp;acadyear=2567&amp;semester=1&amp;avs793821952=161" xr:uid="{9669C6BC-76C6-4582-9274-3B42E0CB6242}"/>
    <hyperlink ref="H56" r:id="rId55" display="https://reg.mju.ac.th/registrar/class_info_2.asp?backto=home&amp;option=0&amp;courseid=8898094&amp;acadyear=2567&amp;semester=1&amp;avs793821952=162" xr:uid="{1331D487-E18B-480F-8725-B94AFA380190}"/>
    <hyperlink ref="H57" r:id="rId56" display="https://reg.mju.ac.th/registrar/class_info_2.asp?backto=home&amp;option=0&amp;courseid=8898963&amp;acadyear=2567&amp;semester=1&amp;avs793821952=163" xr:uid="{16468299-4891-4174-9418-8F19745E3C82}"/>
    <hyperlink ref="H58" r:id="rId57" display="https://reg.mju.ac.th/registrar/class_info_2.asp?backto=home&amp;option=0&amp;courseid=8898430&amp;acadyear=2567&amp;semester=1&amp;avs793821952=164" xr:uid="{25D2F870-0F6D-4233-B9D0-665C50FDF9A8}"/>
    <hyperlink ref="H59" r:id="rId58" display="https://reg.mju.ac.th/registrar/class_info_2.asp?backto=home&amp;option=0&amp;courseid=8896025&amp;acadyear=2567&amp;semester=1&amp;avs793821952=165" xr:uid="{BDE978F5-885E-4A13-B0FF-A3BADE3B237D}"/>
    <hyperlink ref="H60" r:id="rId59" display="https://reg.mju.ac.th/registrar/class_info_2.asp?backto=home&amp;option=0&amp;courseid=8896025&amp;acadyear=2567&amp;semester=1&amp;avs793821952=166" xr:uid="{B3EA55C0-21FC-4796-9EB4-434D32B38888}"/>
    <hyperlink ref="H61" r:id="rId60" display="https://reg.mju.ac.th/registrar/class_info_2.asp?backto=home&amp;option=0&amp;courseid=8896025&amp;acadyear=2567&amp;semester=1&amp;avs793821952=167" xr:uid="{1F2BEF97-3B11-4183-A3F3-839F4ED241A3}"/>
    <hyperlink ref="H62" r:id="rId61" display="https://reg.mju.ac.th/registrar/class_info_2.asp?backto=home&amp;option=0&amp;courseid=8896025&amp;acadyear=2567&amp;semester=1&amp;avs793821952=168" xr:uid="{6F790996-4CEE-4305-BB5B-094A1AAEC822}"/>
    <hyperlink ref="H63" r:id="rId62" display="https://reg.mju.ac.th/registrar/class_info_2.asp?backto=home&amp;option=0&amp;courseid=8896025&amp;acadyear=2567&amp;semester=1&amp;avs793821952=169" xr:uid="{250A7CAF-39A1-4389-ABCD-FF2148A84DB5}"/>
    <hyperlink ref="H64" r:id="rId63" display="https://reg.mju.ac.th/registrar/class_info_2.asp?backto=home&amp;option=0&amp;courseid=8896030&amp;acadyear=2567&amp;semester=1&amp;avs793821952=170" xr:uid="{854964D8-037A-4F79-ACD4-1DC993DEE1A9}"/>
    <hyperlink ref="H65" r:id="rId64" display="https://reg.mju.ac.th/registrar/class_info_2.asp?backto=home&amp;option=0&amp;courseid=8896030&amp;acadyear=2567&amp;semester=1&amp;avs793821952=171" xr:uid="{6A57B89F-8A50-4713-BB37-77FC8DD09917}"/>
    <hyperlink ref="H66" r:id="rId65" display="https://reg.mju.ac.th/registrar/class_info_2.asp?backto=home&amp;option=0&amp;courseid=8896030&amp;acadyear=2567&amp;semester=1&amp;avs793821952=172" xr:uid="{D0DE2A4E-9A90-4FF5-ADF4-2B321A604C37}"/>
    <hyperlink ref="H67" r:id="rId66" display="https://reg.mju.ac.th/registrar/class_info_2.asp?backto=home&amp;option=0&amp;courseid=8896030&amp;acadyear=2567&amp;semester=1&amp;avs793821952=173" xr:uid="{934968B8-F635-472F-B80D-B09BB7362777}"/>
    <hyperlink ref="H68" r:id="rId67" display="https://reg.mju.ac.th/registrar/class_info_2.asp?backto=home&amp;option=0&amp;courseid=8896031&amp;acadyear=2567&amp;semester=1&amp;avs793821952=174" xr:uid="{35D01DA7-2E81-4492-B96E-160D54946646}"/>
    <hyperlink ref="H69" r:id="rId68" display="https://reg.mju.ac.th/registrar/class_info_2.asp?backto=home&amp;option=0&amp;courseid=8896031&amp;acadyear=2567&amp;semester=1&amp;avs793821952=175" xr:uid="{D7036D86-56E6-4915-B1E9-2C0874C53980}"/>
    <hyperlink ref="H70" r:id="rId69" display="https://reg.mju.ac.th/registrar/class_info_2.asp?backto=home&amp;option=0&amp;courseid=8896031&amp;acadyear=2567&amp;semester=1&amp;avs793821952=176" xr:uid="{492EABD3-0783-47EB-AF9B-4763631B3672}"/>
    <hyperlink ref="H71" r:id="rId70" display="https://reg.mju.ac.th/registrar/class_info_2.asp?backto=home&amp;option=0&amp;courseid=8896031&amp;acadyear=2567&amp;semester=1&amp;avs793821952=177" xr:uid="{FFA9F4B6-08AD-4C65-8F8E-AF44EA79D1B5}"/>
    <hyperlink ref="H72" r:id="rId71" display="https://reg.mju.ac.th/registrar/class_info_2.asp?backto=home&amp;option=0&amp;courseid=8896031&amp;acadyear=2567&amp;semester=1&amp;avs793821952=178" xr:uid="{984D6C0C-37B0-4C83-AA6F-2D1FFE145353}"/>
    <hyperlink ref="H73" r:id="rId72" display="https://reg.mju.ac.th/registrar/class_info_2.asp?backto=home&amp;option=0&amp;courseid=8896031&amp;acadyear=2567&amp;semester=1&amp;avs793821952=179" xr:uid="{D6C9BBDA-D2E9-47CF-99A7-2BC1F7A5631C}"/>
    <hyperlink ref="H74" r:id="rId73" display="https://reg.mju.ac.th/registrar/class_info_2.asp?backto=home&amp;option=0&amp;courseid=8896031&amp;acadyear=2567&amp;semester=1&amp;avs793821952=180" xr:uid="{0DBCBF33-F241-401A-9AEC-67FEF0BD6831}"/>
    <hyperlink ref="H75" r:id="rId74" display="https://reg.mju.ac.th/registrar/class_info_2.asp?backto=home&amp;option=0&amp;courseid=8896031&amp;acadyear=2567&amp;semester=1&amp;avs793821952=181" xr:uid="{CC5E8F39-0CF7-4C69-8B18-A91F52E3B416}"/>
    <hyperlink ref="H76" r:id="rId75" display="https://reg.mju.ac.th/registrar/class_info_2.asp?backto=home&amp;option=0&amp;courseid=8896031&amp;acadyear=2567&amp;semester=1&amp;avs793821952=182" xr:uid="{8815B410-9B18-4EE1-977F-164B4E69B97B}"/>
    <hyperlink ref="H77" r:id="rId76" display="https://reg.mju.ac.th/registrar/class_info_2.asp?backto=home&amp;option=0&amp;courseid=8896034&amp;acadyear=2567&amp;semester=1&amp;avs793821952=183" xr:uid="{ED777046-3621-4A44-81D8-401F4AE74D34}"/>
    <hyperlink ref="H78" r:id="rId77" display="https://reg.mju.ac.th/registrar/class_info_2.asp?backto=home&amp;option=0&amp;courseid=8898014&amp;acadyear=2567&amp;semester=1&amp;avs793821952=184" xr:uid="{3AF52101-5156-4746-BAE2-57BA32DEEA51}"/>
    <hyperlink ref="H79" r:id="rId78" display="https://reg.mju.ac.th/registrar/class_info_2.asp?backto=home&amp;option=0&amp;courseid=8896040&amp;acadyear=2567&amp;semester=1&amp;avs793821952=185" xr:uid="{500D93B7-E812-4EAA-BD18-5F37229C57C6}"/>
    <hyperlink ref="H80" r:id="rId79" display="https://reg.mju.ac.th/registrar/class_info_2.asp?backto=home&amp;option=0&amp;courseid=8896040&amp;acadyear=2567&amp;semester=1&amp;avs793821952=186" xr:uid="{F11E7772-B84C-44C0-BDEF-3BCAA55C0F92}"/>
    <hyperlink ref="H81" r:id="rId80" display="https://reg.mju.ac.th/registrar/class_info_2.asp?backto=home&amp;option=0&amp;courseid=8896042&amp;acadyear=2567&amp;semester=1&amp;avs793821952=187" xr:uid="{4EF08E2A-C782-449B-99DA-65BF3C411F1F}"/>
    <hyperlink ref="H82" r:id="rId81" display="https://reg.mju.ac.th/registrar/class_info_2.asp?backto=home&amp;option=0&amp;courseid=8896047&amp;acadyear=2567&amp;semester=1&amp;avs793821952=189" xr:uid="{8A9EAF8B-67E8-4911-8032-BF04788BEF89}"/>
    <hyperlink ref="H83" r:id="rId82" display="https://reg.mju.ac.th/registrar/class_info_2.asp?backto=home&amp;option=0&amp;courseid=8896049&amp;acadyear=2567&amp;semester=1&amp;avs793821952=190" xr:uid="{6003228E-9306-4998-9B35-C4572AA76AB1}"/>
    <hyperlink ref="H84" r:id="rId83" display="https://reg.mju.ac.th/registrar/class_info_2.asp?backto=home&amp;option=0&amp;courseid=8896051&amp;acadyear=2567&amp;semester=1&amp;avs793821952=192" xr:uid="{C5D24834-1E84-4956-999C-19F3A7DF9A7E}"/>
    <hyperlink ref="H85" r:id="rId84" display="https://reg.mju.ac.th/registrar/class_info_2.asp?backto=home&amp;option=0&amp;courseid=8896052&amp;acadyear=2567&amp;semester=1&amp;avs793821952=193" xr:uid="{C3D7C61C-FE24-41EB-B561-936D4297650A}"/>
    <hyperlink ref="H86" r:id="rId85" display="https://reg.mju.ac.th/registrar/class_info_2.asp?backto=home&amp;option=0&amp;courseid=8896055&amp;acadyear=2567&amp;semester=1&amp;avs793821952=195" xr:uid="{357B612A-6548-45FF-971C-A51CC7536AB4}"/>
    <hyperlink ref="H87" r:id="rId86" display="https://reg.mju.ac.th/registrar/class_info_2.asp?backto=home&amp;option=0&amp;courseid=8896057&amp;acadyear=2567&amp;semester=1&amp;avs793821952=196" xr:uid="{7BA9155E-390C-40C0-B993-553F238C636D}"/>
    <hyperlink ref="H88" r:id="rId87" display="https://reg.mju.ac.th/registrar/class_info_2.asp?backto=home&amp;option=0&amp;courseid=8896045&amp;acadyear=2567&amp;semester=1&amp;avs793821952=197" xr:uid="{6F860D26-CD94-4E06-95E3-4630FEDCA38F}"/>
    <hyperlink ref="H89" r:id="rId88" display="https://reg.mju.ac.th/registrar/class_info_2.asp?backto=home&amp;option=0&amp;courseid=8896046&amp;acadyear=2567&amp;semester=1&amp;avs793821952=198" xr:uid="{269686F1-69E2-4B81-91AF-35FFA64C4C53}"/>
    <hyperlink ref="H90" r:id="rId89" display="https://reg.mju.ac.th/registrar/class_info_2.asp?backto=home&amp;option=0&amp;courseid=8896046&amp;acadyear=2567&amp;semester=1&amp;avs793821952=199" xr:uid="{F75D3391-067F-4736-951B-CB083C053C95}"/>
    <hyperlink ref="H91" r:id="rId90" display="https://reg.mju.ac.th/registrar/class_info_2.asp?backto=home&amp;option=0&amp;courseid=8896046&amp;acadyear=2567&amp;semester=1&amp;avs793821952=200" xr:uid="{67D800D2-9610-4F05-825D-896105F044F2}"/>
    <hyperlink ref="H92" r:id="rId91" display="https://reg.mju.ac.th/registrar/class_info_2.asp?backto=home&amp;option=0&amp;courseid=8896046&amp;acadyear=2567&amp;semester=1&amp;avs793821952=201" xr:uid="{6A638586-320F-4C10-A5EC-395A00833A9D}"/>
    <hyperlink ref="H93" r:id="rId92" display="https://reg.mju.ac.th/registrar/class_info_2.asp?backto=home&amp;option=0&amp;courseid=8896046&amp;acadyear=2567&amp;semester=1&amp;avs793821952=202" xr:uid="{581DF776-CDA4-48D0-BBDD-E4CAAF495D68}"/>
    <hyperlink ref="H94" r:id="rId93" display="https://reg.mju.ac.th/registrar/class_info_2.asp?backto=home&amp;option=0&amp;courseid=8896046&amp;acadyear=2567&amp;semester=1&amp;avs793821952=203" xr:uid="{B457BAC7-347F-4B01-9A1F-712BBF2A7A6D}"/>
    <hyperlink ref="H95" r:id="rId94" display="https://reg.mju.ac.th/registrar/class_info_2.asp?backto=home&amp;option=0&amp;courseid=8896046&amp;acadyear=2567&amp;semester=1&amp;avs793821952=204" xr:uid="{1E0D0131-B8BF-485B-B002-7A2CDAF9F030}"/>
    <hyperlink ref="H96" r:id="rId95" display="https://reg.mju.ac.th/registrar/class_info_2.asp?backto=home&amp;option=0&amp;courseid=8896059&amp;acadyear=2567&amp;semester=1&amp;avs793821952=205" xr:uid="{CCE997C6-7205-4987-A3B0-2115C5539219}"/>
    <hyperlink ref="H97" r:id="rId96" display="https://reg.mju.ac.th/registrar/class_info_2.asp?backto=home&amp;option=0&amp;courseid=8896060&amp;acadyear=2567&amp;semester=1&amp;avs793821952=206" xr:uid="{29CD0629-5AE3-4FED-8FB9-823AC6D1C929}"/>
    <hyperlink ref="H98" r:id="rId97" display="https://reg.mju.ac.th/registrar/class_info_2.asp?backto=home&amp;option=0&amp;courseid=8896061&amp;acadyear=2567&amp;semester=1&amp;avs793821952=207" xr:uid="{2D82742E-1963-4991-9C9F-34E4CD75BE8B}"/>
    <hyperlink ref="H99" r:id="rId98" display="https://reg.mju.ac.th/registrar/class_info_2.asp?backto=home&amp;option=0&amp;courseid=8896062&amp;acadyear=2567&amp;semester=1&amp;avs793821952=208" xr:uid="{540C7342-D548-4931-A829-C239041771A5}"/>
    <hyperlink ref="H100" r:id="rId99" display="https://reg.mju.ac.th/registrar/class_info_2.asp?backto=home&amp;option=0&amp;courseid=8896072&amp;acadyear=2567&amp;semester=1&amp;avs793821952=209" xr:uid="{469F437E-5411-43DA-8821-7CFFDF94396A}"/>
    <hyperlink ref="H101" r:id="rId100" display="https://reg.mju.ac.th/registrar/class_info_2.asp?backto=home&amp;option=0&amp;courseid=8896092&amp;acadyear=2567&amp;semester=1&amp;avs793821952=210" xr:uid="{88351EE2-AE9D-404E-B32B-33482ECD2204}"/>
    <hyperlink ref="H102" r:id="rId101" display="https://reg.mju.ac.th/registrar/class_info_2.asp?backto=home&amp;option=0&amp;courseid=8896095&amp;acadyear=2567&amp;semester=1&amp;avs793821952=211" xr:uid="{06C0BF8E-8464-41FD-9BEC-D97CFD8610EB}"/>
    <hyperlink ref="H103" r:id="rId102" display="https://reg.mju.ac.th/registrar/class_info_2.asp?backto=home&amp;option=0&amp;courseid=8896097&amp;acadyear=2567&amp;semester=1&amp;avs793821952=212" xr:uid="{3306AC1E-4667-416D-8EB4-01062BA34670}"/>
    <hyperlink ref="H104" r:id="rId103" display="https://reg.mju.ac.th/registrar/class_info_2.asp?backto=home&amp;option=0&amp;courseid=8896100&amp;acadyear=2567&amp;semester=1&amp;avs793821952=214" xr:uid="{834AC29E-8E1F-4EEC-8501-5F0174846535}"/>
    <hyperlink ref="H105" r:id="rId104" display="https://reg.mju.ac.th/registrar/class_info_2.asp?backto=home&amp;option=0&amp;courseid=8896103&amp;acadyear=2567&amp;semester=1&amp;avs793821952=215" xr:uid="{85CAE846-9DA3-40E0-ACF4-F4C7C84EA213}"/>
    <hyperlink ref="H106" r:id="rId105" display="https://reg.mju.ac.th/registrar/class_info_2.asp?backto=home&amp;option=0&amp;courseid=8896115&amp;acadyear=2567&amp;semester=1&amp;avs793821952=216" xr:uid="{3A953EAC-816D-42AF-94D9-7F9EF8FCD1CF}"/>
    <hyperlink ref="H107" r:id="rId106" display="https://reg.mju.ac.th/registrar/class_info_2.asp?backto=home&amp;option=0&amp;courseid=8896115&amp;acadyear=2567&amp;semester=1&amp;avs793821952=217" xr:uid="{64F0F512-D955-4059-893F-425F39EDD456}"/>
    <hyperlink ref="H108" r:id="rId107" display="https://reg.mju.ac.th/registrar/class_info_2.asp?backto=home&amp;option=0&amp;courseid=8896116&amp;acadyear=2567&amp;semester=1&amp;avs793821952=218" xr:uid="{B43867F1-7C39-4767-9EBA-CF0BBDC39272}"/>
    <hyperlink ref="H109" r:id="rId108" display="https://reg.mju.ac.th/registrar/class_info_2.asp?backto=home&amp;option=0&amp;courseid=8896116&amp;acadyear=2567&amp;semester=1&amp;avs793821952=219" xr:uid="{4EC00B00-B787-459C-9424-08C1572D5C0C}"/>
    <hyperlink ref="H110" r:id="rId109" display="https://reg.mju.ac.th/registrar/class_info_2.asp?backto=home&amp;option=0&amp;courseid=8896117&amp;acadyear=2567&amp;semester=1&amp;avs793821952=220" xr:uid="{0CF2E550-73B6-4D99-91ED-CF59023BD782}"/>
    <hyperlink ref="H111" r:id="rId110" display="https://reg.mju.ac.th/registrar/class_info_2.asp?backto=home&amp;option=0&amp;courseid=8896117&amp;acadyear=2567&amp;semester=1&amp;avs793821952=221" xr:uid="{2D883DC7-1169-4B20-A357-036B644E5453}"/>
    <hyperlink ref="H112" r:id="rId111" display="https://reg.mju.ac.th/registrar/class_info_2.asp?backto=home&amp;option=0&amp;courseid=8896144&amp;acadyear=2567&amp;semester=1&amp;avs793821952=222" xr:uid="{AC97F7E0-3A25-47DA-8995-F5AAC2130EBD}"/>
    <hyperlink ref="H113" r:id="rId112" display="https://reg.mju.ac.th/registrar/class_info_2.asp?backto=home&amp;option=0&amp;courseid=8896145&amp;acadyear=2567&amp;semester=1&amp;avs793821952=223" xr:uid="{DB472B12-FDE4-47BB-BC42-1D06BE311FDB}"/>
    <hyperlink ref="H114" r:id="rId113" display="https://reg.mju.ac.th/registrar/class_info_2.asp?backto=home&amp;option=0&amp;courseid=8896146&amp;acadyear=2567&amp;semester=1&amp;avs793821952=224" xr:uid="{6AF4C2E7-9E4D-4411-B635-90648D8B662C}"/>
    <hyperlink ref="H115" r:id="rId114" display="https://reg.mju.ac.th/registrar/class_info_2.asp?backto=home&amp;option=0&amp;courseid=8896148&amp;acadyear=2567&amp;semester=1&amp;avs793821952=225" xr:uid="{508AC71F-47BF-40F6-9C4E-6ED1DBD32B97}"/>
    <hyperlink ref="H116" r:id="rId115" display="https://reg.mju.ac.th/registrar/class_info_2.asp?backto=home&amp;option=0&amp;courseid=8896149&amp;acadyear=2567&amp;semester=1&amp;avs793821952=226" xr:uid="{909473BE-3F07-45A9-8F1E-1E398EFA54EF}"/>
    <hyperlink ref="H117" r:id="rId116" display="https://reg.mju.ac.th/registrar/class_info_2.asp?backto=home&amp;option=0&amp;courseid=8896161&amp;acadyear=2567&amp;semester=1&amp;avs793821952=227" xr:uid="{EBFC4742-0851-4BDF-AF15-E7674715F338}"/>
    <hyperlink ref="H118" r:id="rId117" display="https://reg.mju.ac.th/registrar/class_info_2.asp?backto=home&amp;option=0&amp;courseid=8896164&amp;acadyear=2567&amp;semester=1&amp;avs793821952=228" xr:uid="{5234347F-D656-437A-99D8-E8088E4CBB95}"/>
    <hyperlink ref="H119" r:id="rId118" display="https://reg.mju.ac.th/registrar/class_info_2.asp?backto=home&amp;option=0&amp;courseid=8896165&amp;acadyear=2567&amp;semester=1&amp;avs793821952=229" xr:uid="{47ED6669-FB15-4E4A-A657-15F35945389B}"/>
    <hyperlink ref="H120" r:id="rId119" display="https://reg.mju.ac.th/registrar/class_info_2.asp?backto=home&amp;option=0&amp;courseid=8896171&amp;acadyear=2567&amp;semester=1&amp;avs793821952=230" xr:uid="{1BA1BF7C-A0F8-4CF5-84B3-3F6B364FA679}"/>
    <hyperlink ref="H121" r:id="rId120" display="https://reg.mju.ac.th/registrar/class_info_2.asp?backto=home&amp;option=0&amp;courseid=8896172&amp;acadyear=2567&amp;semester=1&amp;avs793821952=231" xr:uid="{A8239AA7-160B-4381-9D3F-83C52B1ACC06}"/>
    <hyperlink ref="H122" r:id="rId121" display="https://reg.mju.ac.th/registrar/class_info_2.asp?backto=home&amp;option=0&amp;courseid=8896167&amp;acadyear=2567&amp;semester=1&amp;avs793821952=232" xr:uid="{674272C0-1F1D-4DBF-887C-4D59AD9501D7}"/>
    <hyperlink ref="H123" r:id="rId122" display="https://reg.mju.ac.th/registrar/class_info_2.asp?backto=home&amp;option=0&amp;courseid=8896175&amp;acadyear=2567&amp;semester=1&amp;avs793821952=233" xr:uid="{27377C2D-2A4B-4E90-87B7-89F3E7E8383A}"/>
    <hyperlink ref="H124" r:id="rId123" display="https://reg.mju.ac.th/registrar/class_info_2.asp?backto=home&amp;option=0&amp;courseid=16430&amp;acadyear=2567&amp;semester=1&amp;avs793821952=235" xr:uid="{B5AD27AB-CAA7-48FA-A58A-241EC7D277C4}"/>
    <hyperlink ref="H125" r:id="rId124" display="https://reg.mju.ac.th/registrar/class_info_2.asp?backto=home&amp;option=0&amp;courseid=8890306&amp;acadyear=2567&amp;semester=1&amp;avs793821952=236" xr:uid="{3A967E0A-88A0-4055-9F0D-F1279E49ED95}"/>
    <hyperlink ref="H126" r:id="rId125" display="https://reg.mju.ac.th/registrar/class_info_2.asp?backto=home&amp;option=0&amp;courseid=8890307&amp;acadyear=2567&amp;semester=1&amp;avs793821952=237" xr:uid="{1ED13C6E-7E44-4D43-A5EF-363A8047244E}"/>
    <hyperlink ref="H127" r:id="rId126" display="https://reg.mju.ac.th/registrar/class_info_2.asp?backto=home&amp;option=0&amp;courseid=8895564&amp;acadyear=2567&amp;semester=1&amp;avs793821952=238" xr:uid="{4D90CA35-141E-4C35-87E9-449B6C4486FE}"/>
    <hyperlink ref="H128" r:id="rId127" display="https://reg.mju.ac.th/registrar/class_info_2.asp?backto=home&amp;option=0&amp;courseid=8893958&amp;acadyear=2567&amp;semester=1&amp;avs793821952=239" xr:uid="{194B9C34-6A51-43D8-A0AF-131D341A9C0A}"/>
    <hyperlink ref="H129" r:id="rId128" display="https://reg.mju.ac.th/registrar/class_info_2.asp?backto=home&amp;option=0&amp;courseid=25498&amp;acadyear=2567&amp;semester=1&amp;avs793821952=240" xr:uid="{497B7D40-BCD0-4153-8784-38106632A04C}"/>
    <hyperlink ref="H130" r:id="rId129" display="https://reg.mju.ac.th/registrar/class_info_2.asp?backto=home&amp;option=0&amp;courseid=8891453&amp;acadyear=2567&amp;semester=1&amp;avs793821952=241" xr:uid="{0C716B14-6034-4C62-9852-7E2FDB3ABC5F}"/>
    <hyperlink ref="H131" r:id="rId130" display="https://reg.mju.ac.th/registrar/class_info_2.asp?backto=home&amp;option=0&amp;courseid=8891453&amp;acadyear=2567&amp;semester=1&amp;avs793821952=242" xr:uid="{A45939A7-FC9D-46EA-85BE-E5EA8F64575B}"/>
    <hyperlink ref="H132" r:id="rId131" display="https://reg.mju.ac.th/registrar/class_info_2.asp?backto=home&amp;option=0&amp;courseid=8890584&amp;acadyear=2567&amp;semester=1&amp;avs793821952=243" xr:uid="{75A0A056-9453-41FD-B43A-58DD038F8CB7}"/>
    <hyperlink ref="H133" r:id="rId132" display="https://reg.mju.ac.th/registrar/class_info_2.asp?backto=home&amp;option=0&amp;courseid=8890584&amp;acadyear=2567&amp;semester=1&amp;avs793821952=244" xr:uid="{810145B2-AC69-4D90-A4B7-8DB9B6593B1C}"/>
    <hyperlink ref="H134" r:id="rId133" display="https://reg.mju.ac.th/registrar/class_info_2.asp?backto=home&amp;option=0&amp;courseid=8890584&amp;acadyear=2567&amp;semester=1&amp;avs793821952=245" xr:uid="{27D3E4D7-78E1-41C8-AA3C-62D4F9AC6D4A}"/>
    <hyperlink ref="H135" r:id="rId134" display="https://reg.mju.ac.th/registrar/class_info_2.asp?backto=home&amp;option=0&amp;courseid=8888983&amp;acadyear=2567&amp;semester=1&amp;avs793821952=246" xr:uid="{FC4BA390-7132-4221-BBBE-A3704AB8B8F1}"/>
    <hyperlink ref="H136" r:id="rId135" display="https://reg.mju.ac.th/registrar/class_info_2.asp?backto=home&amp;option=0&amp;courseid=8888983&amp;acadyear=2567&amp;semester=1&amp;avs793821952=247" xr:uid="{504F0E0A-D775-4ACA-84BF-03A9360AA787}"/>
    <hyperlink ref="H137" r:id="rId136" display="https://reg.mju.ac.th/registrar/class_info_2.asp?backto=home&amp;option=0&amp;courseid=8888983&amp;acadyear=2567&amp;semester=1&amp;avs793821952=248" xr:uid="{38A0813F-083A-4989-BFA1-925395C96F95}"/>
    <hyperlink ref="H138" r:id="rId137" display="https://reg.mju.ac.th/registrar/class_info_2.asp?backto=home&amp;option=0&amp;courseid=8888983&amp;acadyear=2567&amp;semester=1&amp;avs793821952=249" xr:uid="{D246DA07-822B-412C-BFEC-59A263628C52}"/>
    <hyperlink ref="H139" r:id="rId138" display="https://reg.mju.ac.th/registrar/class_info_2.asp?backto=home&amp;option=0&amp;courseid=8888983&amp;acadyear=2567&amp;semester=1&amp;avs793821952=250" xr:uid="{D372ECC7-01DE-41F7-A02D-77E217DA91AC}"/>
    <hyperlink ref="H140" r:id="rId139" display="https://reg.mju.ac.th/registrar/class_info_2.asp?backto=home&amp;option=0&amp;courseid=8888983&amp;acadyear=2567&amp;semester=1&amp;avs793821952=251" xr:uid="{B4A4F545-AC25-411F-BE07-6AAA5793131C}"/>
    <hyperlink ref="H141" r:id="rId140" display="https://reg.mju.ac.th/registrar/class_info_2.asp?backto=home&amp;option=0&amp;courseid=8888984&amp;acadyear=2567&amp;semester=1&amp;avs793821952=252" xr:uid="{0BE3B573-1996-49FB-876F-7137C4211742}"/>
    <hyperlink ref="H142" r:id="rId141" display="https://reg.mju.ac.th/registrar/class_info_2.asp?backto=home&amp;option=0&amp;courseid=8888984&amp;acadyear=2567&amp;semester=1&amp;avs793821952=253" xr:uid="{D9766CC4-9462-4F96-BD17-EB5DB99B0754}"/>
    <hyperlink ref="H145" r:id="rId142" display="https://reg.mju.ac.th/registrar/class_info_2.asp?backto=home&amp;option=0&amp;courseid=8888984&amp;acadyear=2567&amp;semester=1&amp;avs793821952=254" xr:uid="{FDC5B544-1A9A-4923-A50B-5A25BD374DBA}"/>
    <hyperlink ref="H146" r:id="rId143" display="https://reg.mju.ac.th/registrar/class_info_2.asp?backto=home&amp;option=0&amp;courseid=11440&amp;acadyear=2567&amp;semester=1&amp;avs793821952=256" xr:uid="{2F0E6032-892D-432D-B73E-B798C8120023}"/>
    <hyperlink ref="H147" r:id="rId144" display="https://reg.mju.ac.th/registrar/class_info_2.asp?backto=home&amp;option=0&amp;courseid=11440&amp;acadyear=2567&amp;semester=1&amp;avs793821952=257" xr:uid="{0BEDA3E2-1B4F-4C26-AE41-1361AABD0A3A}"/>
    <hyperlink ref="H148" r:id="rId145" display="https://reg.mju.ac.th/registrar/class_info_2.asp?backto=home&amp;option=0&amp;courseid=11441&amp;acadyear=2567&amp;semester=1&amp;avs793821952=258" xr:uid="{316EB3B0-963B-4E81-873E-81DC36337BD7}"/>
    <hyperlink ref="H149" r:id="rId146" display="https://reg.mju.ac.th/registrar/class_info_2.asp?backto=home&amp;option=0&amp;courseid=8893953&amp;acadyear=2567&amp;semester=1&amp;avs793821952=259" xr:uid="{1006C573-EC0B-4B94-B72F-C0D457994CE0}"/>
    <hyperlink ref="H150" r:id="rId147" display="https://reg.mju.ac.th/registrar/class_info_2.asp?backto=home&amp;option=0&amp;courseid=8893954&amp;acadyear=2567&amp;semester=1&amp;avs793821952=260" xr:uid="{75F88535-D208-4D74-98A3-21813E76CAAA}"/>
    <hyperlink ref="H151" r:id="rId148" display="https://reg.mju.ac.th/registrar/class_info_2.asp?backto=home&amp;option=0&amp;courseid=11498&amp;acadyear=2567&amp;semester=1&amp;avs793821952=261" xr:uid="{CB0BB468-8C18-4AEC-B49A-F9E6B89396D4}"/>
    <hyperlink ref="H152" r:id="rId149" display="https://reg.mju.ac.th/registrar/class_info_2.asp?backto=home&amp;option=0&amp;courseid=8890897&amp;acadyear=2567&amp;semester=1&amp;avs793821952=262" xr:uid="{F9B32380-4292-4074-9218-4D0F6A0B6521}"/>
    <hyperlink ref="H153" r:id="rId150" display="https://reg.mju.ac.th/registrar/class_info_2.asp?backto=home&amp;option=0&amp;courseid=8891955&amp;acadyear=2567&amp;semester=1&amp;avs793821952=263" xr:uid="{CC09FCBA-9996-4167-980C-B10A8CD10EC9}"/>
    <hyperlink ref="H154" r:id="rId151" display="https://reg.mju.ac.th/registrar/class_info_2.asp?backto=home&amp;option=0&amp;courseid=12303&amp;acadyear=2567&amp;semester=1&amp;avs793821952=264" xr:uid="{D72B66AD-63AF-4E4E-BE8A-4ACC131F14B6}"/>
    <hyperlink ref="H155" r:id="rId152" display="https://reg.mju.ac.th/registrar/class_info_2.asp?backto=home&amp;option=0&amp;courseid=626360&amp;acadyear=2567&amp;semester=1&amp;avs793821952=265" xr:uid="{BE3B6AC6-48B4-4584-B1A2-16BF64BCFB20}"/>
    <hyperlink ref="H156" r:id="rId153" display="https://reg.mju.ac.th/registrar/class_info_2.asp?backto=home&amp;option=0&amp;courseid=626357&amp;acadyear=2567&amp;semester=1&amp;avs793821952=266" xr:uid="{E27FC734-2031-40CD-897B-893E88C738EE}"/>
    <hyperlink ref="H157" r:id="rId154" display="https://reg.mju.ac.th/registrar/class_info_2.asp?backto=home&amp;option=0&amp;courseid=12413&amp;acadyear=2567&amp;semester=1&amp;avs793821952=267" xr:uid="{A9443FAD-7B56-4A43-A742-B842638018EC}"/>
    <hyperlink ref="H158" r:id="rId155" display="https://reg.mju.ac.th/registrar/class_info_2.asp?backto=home&amp;option=0&amp;courseid=12415&amp;acadyear=2567&amp;semester=1&amp;avs793821952=268" xr:uid="{BC84345E-5DA7-4828-A449-298F68058DDD}"/>
    <hyperlink ref="H159" r:id="rId156" display="https://reg.mju.ac.th/registrar/class_info_2.asp?backto=home&amp;option=0&amp;courseid=12420&amp;acadyear=2567&amp;semester=1&amp;avs793821952=269" xr:uid="{217392D7-F5CC-4446-B691-842D3CB97EC0}"/>
    <hyperlink ref="H160" r:id="rId157" display="https://reg.mju.ac.th/registrar/class_info_2.asp?backto=home&amp;option=0&amp;courseid=12420&amp;acadyear=2567&amp;semester=1&amp;avs793821952=270" xr:uid="{8A72538C-F2B9-403A-82E8-38745DEC5F53}"/>
    <hyperlink ref="H161" r:id="rId158" display="https://reg.mju.ac.th/registrar/class_info_2.asp?backto=home&amp;option=0&amp;courseid=12421&amp;acadyear=2567&amp;semester=1&amp;avs793821952=271" xr:uid="{859DE44F-8BDC-47CF-9B24-3CB06ED80446}"/>
    <hyperlink ref="H162" r:id="rId159" display="https://reg.mju.ac.th/registrar/class_info_2.asp?backto=home&amp;option=0&amp;courseid=12423&amp;acadyear=2567&amp;semester=1&amp;avs793821952=272" xr:uid="{54E06FF5-5CB5-4B65-8322-932AC3D803C5}"/>
    <hyperlink ref="H163" r:id="rId160" display="https://reg.mju.ac.th/registrar/class_info_2.asp?backto=home&amp;option=0&amp;courseid=12423&amp;acadyear=2567&amp;semester=1&amp;avs793821952=273" xr:uid="{2A6EF752-DBAA-46BB-A669-DEE576013FAD}"/>
    <hyperlink ref="H164" r:id="rId161" display="https://reg.mju.ac.th/registrar/class_info_2.asp?backto=home&amp;option=0&amp;courseid=12424&amp;acadyear=2567&amp;semester=1&amp;avs793821952=274" xr:uid="{DCD55E6D-A32F-43A2-93F8-9F1494D403FE}"/>
    <hyperlink ref="H165" r:id="rId162" display="https://reg.mju.ac.th/registrar/class_info_2.asp?backto=home&amp;option=0&amp;courseid=8893894&amp;acadyear=2567&amp;semester=1&amp;avs793821952=275" xr:uid="{D1D9E873-4CE4-4204-A340-307296E2BFA1}"/>
    <hyperlink ref="H166" r:id="rId163" display="https://reg.mju.ac.th/registrar/class_info_2.asp?backto=home&amp;option=0&amp;courseid=8893888&amp;acadyear=2567&amp;semester=1&amp;avs793821952=276" xr:uid="{3624F10A-5BF4-456A-8E3E-BC4DF8084C49}"/>
    <hyperlink ref="H167" r:id="rId164" display="https://reg.mju.ac.th/registrar/class_info_2.asp?backto=home&amp;option=0&amp;courseid=8893888&amp;acadyear=2567&amp;semester=1&amp;avs793821952=277" xr:uid="{F6361502-F02D-47D0-8C7A-7A843BF60E2E}"/>
    <hyperlink ref="H168" r:id="rId165" display="https://reg.mju.ac.th/registrar/class_info_2.asp?backto=home&amp;option=0&amp;courseid=8893888&amp;acadyear=2567&amp;semester=1&amp;avs793821952=278" xr:uid="{061C5F25-E443-4032-BDD3-4E663FB7A833}"/>
    <hyperlink ref="H169" r:id="rId166" display="https://reg.mju.ac.th/registrar/class_info_2.asp?backto=home&amp;option=0&amp;courseid=8890716&amp;acadyear=2567&amp;semester=1&amp;avs793821952=279" xr:uid="{FDFFB1B2-C4BF-4515-B787-5CCC027649AF}"/>
    <hyperlink ref="H170" r:id="rId167" display="https://reg.mju.ac.th/registrar/class_info_2.asp?backto=home&amp;option=0&amp;courseid=12444&amp;acadyear=2567&amp;semester=1&amp;avs793821952=280" xr:uid="{EBC5A611-BDEE-4EAF-AF38-FE3995E14EA8}"/>
    <hyperlink ref="H171" r:id="rId168" display="https://reg.mju.ac.th/registrar/class_info_2.asp?backto=home&amp;option=0&amp;courseid=8891269&amp;acadyear=2567&amp;semester=1&amp;avs793821952=281" xr:uid="{F5094845-2EEE-4F16-B953-42577D1E0928}"/>
    <hyperlink ref="H172" r:id="rId169" display="https://reg.mju.ac.th/registrar/class_info_2.asp?backto=home&amp;option=0&amp;courseid=8894386&amp;acadyear=2567&amp;semester=1&amp;avs793821952=282" xr:uid="{EB369008-669B-4DD6-89C6-0FE2B7B9344C}"/>
    <hyperlink ref="H173" r:id="rId170" display="https://reg.mju.ac.th/registrar/class_info_2.asp?backto=home&amp;option=0&amp;courseid=626628&amp;acadyear=2567&amp;semester=1&amp;avs793821952=283" xr:uid="{EB3EDFB9-8BD5-4C98-9829-5CBF1DE74439}"/>
    <hyperlink ref="H174" r:id="rId171" display="https://reg.mju.ac.th/registrar/class_info_2.asp?backto=home&amp;option=0&amp;courseid=12466&amp;acadyear=2567&amp;semester=1&amp;avs793821952=284" xr:uid="{FE6ADD45-A7BA-439D-9B80-52ED334B2BAC}"/>
    <hyperlink ref="H175" r:id="rId172" display="https://reg.mju.ac.th/registrar/class_info_2.asp?backto=home&amp;option=0&amp;courseid=12497&amp;acadyear=2567&amp;semester=1&amp;avs793821952=285" xr:uid="{39B085A4-088F-470D-AEDA-B2774FD871D9}"/>
    <hyperlink ref="H176" r:id="rId173" display="https://reg.mju.ac.th/registrar/class_info_2.asp?backto=home&amp;option=0&amp;courseid=12498&amp;acadyear=2567&amp;semester=1&amp;avs793821952=286" xr:uid="{D94BA64C-6E88-419A-AA4A-D5590DE7C4E3}"/>
    <hyperlink ref="H177" r:id="rId174" display="https://reg.mju.ac.th/registrar/class_info_2.asp?backto=home&amp;option=0&amp;courseid=12498&amp;acadyear=2567&amp;semester=1&amp;avs793821952=287" xr:uid="{D368736B-2745-4E06-AB67-3CA975CD55A4}"/>
    <hyperlink ref="H178" r:id="rId175" display="https://reg.mju.ac.th/registrar/class_info_2.asp?backto=home&amp;option=0&amp;courseid=12498&amp;acadyear=2567&amp;semester=1&amp;avs793821952=288" xr:uid="{99F7296A-022C-4DD8-AE35-2AE57BC298FC}"/>
    <hyperlink ref="H179" r:id="rId176" display="https://reg.mju.ac.th/registrar/class_info_2.asp?backto=home&amp;option=0&amp;courseid=12498&amp;acadyear=2567&amp;semester=1&amp;avs793821952=289" xr:uid="{0F2BCD7E-A956-422E-9264-F12AE3BDC6DB}"/>
    <hyperlink ref="H180" r:id="rId177" display="https://reg.mju.ac.th/registrar/class_info_2.asp?backto=home&amp;option=0&amp;courseid=12498&amp;acadyear=2567&amp;semester=1&amp;avs793821952=290" xr:uid="{94057C92-A900-4176-B043-2BA23A9EDB04}"/>
    <hyperlink ref="H181" r:id="rId178" display="https://reg.mju.ac.th/registrar/class_info_2.asp?backto=home&amp;option=0&amp;courseid=12498&amp;acadyear=2567&amp;semester=1&amp;avs793821952=291" xr:uid="{8DA9DD0A-1900-4C95-87E2-F37EA699E41E}"/>
    <hyperlink ref="H182" r:id="rId179" display="https://reg.mju.ac.th/registrar/class_info_2.asp?backto=home&amp;option=0&amp;courseid=12498&amp;acadyear=2567&amp;semester=1&amp;avs793821952=292" xr:uid="{B0EBB22E-788C-4073-B128-B07C3A8EBE68}"/>
    <hyperlink ref="H183" r:id="rId180" display="https://reg.mju.ac.th/registrar/class_info_2.asp?backto=home&amp;option=0&amp;courseid=12499&amp;acadyear=2567&amp;semester=1&amp;avs793821952=293" xr:uid="{CD02426E-0174-4D41-ACE9-20ADCFC1539C}"/>
    <hyperlink ref="H184" r:id="rId181" display="https://reg.mju.ac.th/registrar/class_info_2.asp?backto=home&amp;option=0&amp;courseid=8893896&amp;acadyear=2567&amp;semester=1&amp;avs793821952=294" xr:uid="{C7271B76-27E8-4923-B306-B3FA71EE9899}"/>
    <hyperlink ref="H185" r:id="rId182" display="https://reg.mju.ac.th/registrar/class_info_2.asp?backto=home&amp;option=0&amp;courseid=8893896&amp;acadyear=2567&amp;semester=1&amp;avs793821952=295" xr:uid="{4C204404-6C37-4454-BF90-B1776C9F28A3}"/>
    <hyperlink ref="H186" r:id="rId183" display="https://reg.mju.ac.th/registrar/class_info_2.asp?backto=home&amp;option=0&amp;courseid=8890308&amp;acadyear=2567&amp;semester=1&amp;avs793821952=296" xr:uid="{F62B2B9D-F8EB-4C46-A218-25B920132C28}"/>
    <hyperlink ref="H187" r:id="rId184" display="https://reg.mju.ac.th/registrar/class_info_2.asp?backto=home&amp;option=0&amp;courseid=17411&amp;acadyear=2567&amp;semester=1&amp;avs793821952=297" xr:uid="{477D7C6B-AB15-482C-AB4F-801FEFB7FEA6}"/>
    <hyperlink ref="H188" r:id="rId185" display="https://reg.mju.ac.th/registrar/class_info_2.asp?backto=home&amp;option=0&amp;courseid=8890309&amp;acadyear=2567&amp;semester=1&amp;avs793821952=298" xr:uid="{195C488A-3B75-4BAE-AE2A-C332E066FE5D}"/>
    <hyperlink ref="H189" r:id="rId186" display="https://reg.mju.ac.th/registrar/class_info_2.asp?backto=home&amp;option=0&amp;courseid=17470&amp;acadyear=2567&amp;semester=1&amp;avs793821952=299" xr:uid="{62B8E808-1F55-4214-938D-4407B1114FD8}"/>
    <hyperlink ref="H190" r:id="rId187" display="https://reg.mju.ac.th/registrar/class_info_2.asp?backto=home&amp;option=0&amp;courseid=8890311&amp;acadyear=2567&amp;semester=1&amp;avs793821952=300" xr:uid="{6D09C050-D05D-4ED6-B508-097525A1EAEE}"/>
    <hyperlink ref="H191" r:id="rId188" display="https://reg.mju.ac.th/registrar/class_info_2.asp?backto=home&amp;option=0&amp;courseid=8889692&amp;acadyear=2567&amp;semester=1&amp;avs793821952=301" xr:uid="{9EDE4FC1-459B-4FE6-BB81-F856A9C17360}"/>
    <hyperlink ref="H192" r:id="rId189" display="https://reg.mju.ac.th/registrar/class_info_2.asp?backto=home&amp;option=0&amp;courseid=8895565&amp;acadyear=2567&amp;semester=1&amp;avs793821952=302" xr:uid="{0AF63651-200F-4726-868C-27AF519A08D2}"/>
    <hyperlink ref="H193" r:id="rId190" display="https://reg.mju.ac.th/registrar/class_info_2.asp?backto=home&amp;option=0&amp;courseid=8890315&amp;acadyear=2567&amp;semester=1&amp;avs793821952=303" xr:uid="{6A601017-8671-4991-B282-C0DD1348177F}"/>
    <hyperlink ref="H194" r:id="rId191" display="https://reg.mju.ac.th/registrar/class_info_2.asp?backto=home&amp;option=0&amp;courseid=8890316&amp;acadyear=2567&amp;semester=1&amp;avs793821952=304" xr:uid="{3CF639C4-2B4B-4047-8734-A898B988CA1D}"/>
    <hyperlink ref="H195" r:id="rId192" display="https://reg.mju.ac.th/registrar/class_info_2.asp?backto=home&amp;option=0&amp;courseid=8893913&amp;acadyear=2567&amp;semester=1&amp;avs793821952=305" xr:uid="{2F9A35B7-4CA3-413B-8C09-B25D2165E29E}"/>
    <hyperlink ref="H196" r:id="rId193" display="https://reg.mju.ac.th/registrar/class_info_2.asp?backto=home&amp;option=0&amp;courseid=8893914&amp;acadyear=2567&amp;semester=1&amp;avs793821952=306" xr:uid="{15B5CB87-D651-4D90-A7FC-EC0DEFC93AB7}"/>
    <hyperlink ref="H197" r:id="rId194" display="https://reg.mju.ac.th/registrar/class_info_2.asp?backto=home&amp;option=0&amp;courseid=8893914&amp;acadyear=2567&amp;semester=1&amp;avs793821952=307" xr:uid="{802D29D6-982F-4865-BEE0-D5670BF5B1E6}"/>
    <hyperlink ref="H198" r:id="rId195" display="https://reg.mju.ac.th/registrar/class_info_2.asp?backto=home&amp;option=0&amp;courseid=8893956&amp;acadyear=2567&amp;semester=1&amp;avs793821952=308" xr:uid="{32FA0062-7632-4CCB-9A02-944B03C248A4}"/>
    <hyperlink ref="H199" r:id="rId196" display="https://reg.mju.ac.th/registrar/class_info_2.asp?backto=home&amp;option=0&amp;courseid=8893934&amp;acadyear=2567&amp;semester=1&amp;avs793821952=309" xr:uid="{888D405D-B2F7-42EC-9780-65EE060DD65F}"/>
    <hyperlink ref="H200" r:id="rId197" display="https://reg.mju.ac.th/registrar/class_info_2.asp?backto=home&amp;option=0&amp;courseid=8893935&amp;acadyear=2567&amp;semester=1&amp;avs793821952=310" xr:uid="{28B947A2-7041-4969-885A-08FFD15709BB}"/>
    <hyperlink ref="H201" r:id="rId198" display="https://reg.mju.ac.th/registrar/class_info_2.asp?backto=home&amp;option=0&amp;courseid=8895358&amp;acadyear=2567&amp;semester=1&amp;avs793821952=311" xr:uid="{138863D0-F479-49A7-9C23-6FA1723782C5}"/>
    <hyperlink ref="H202" r:id="rId199" display="https://reg.mju.ac.th/registrar/class_info_2.asp?backto=home&amp;option=0&amp;courseid=8891300&amp;acadyear=2567&amp;semester=1&amp;avs793821952=312" xr:uid="{C60199F0-9542-4857-8159-27965390E46A}"/>
    <hyperlink ref="H203" r:id="rId200" display="https://reg.mju.ac.th/registrar/class_info_2.asp?backto=home&amp;option=0&amp;courseid=8893884&amp;acadyear=2567&amp;semester=1&amp;avs793821952=313" xr:uid="{2268419C-9FD1-4BBC-A898-C5B4AB2902D2}"/>
    <hyperlink ref="H204" r:id="rId201" display="https://reg.mju.ac.th/registrar/class_info_2.asp?backto=home&amp;option=0&amp;courseid=8893884&amp;acadyear=2567&amp;semester=1&amp;avs793821952=314" xr:uid="{F81AE437-D9CD-4FA6-A1BE-C4EC3459E89B}"/>
    <hyperlink ref="H205" r:id="rId202" display="https://reg.mju.ac.th/registrar/class_info_2.asp?backto=home&amp;option=0&amp;courseid=8893884&amp;acadyear=2567&amp;semester=1&amp;avs793821952=315" xr:uid="{4845742C-2B67-4854-AFE0-987FE92F1251}"/>
    <hyperlink ref="H207" r:id="rId203" display="https://reg.mju.ac.th/registrar/class_info_2.asp?backto=home&amp;option=0&amp;courseid=8895629&amp;acadyear=2567&amp;semester=2&amp;avs1007185455=6" xr:uid="{5742A99F-CD25-472E-944A-48BBD727561E}"/>
    <hyperlink ref="H208" r:id="rId204" display="https://reg.mju.ac.th/registrar/class_info_2.asp?backto=home&amp;option=0&amp;courseid=8895629&amp;acadyear=2567&amp;semester=2&amp;avs1007185455=7" xr:uid="{5D509C8D-88AE-4C9F-BCAF-51B489BBE6FB}"/>
    <hyperlink ref="H209" r:id="rId205" display="https://reg.mju.ac.th/registrar/class_info_2.asp?backto=home&amp;option=0&amp;courseid=8896177&amp;acadyear=2567&amp;semester=2&amp;avs1007185455=8" xr:uid="{3DCEEE30-D561-4D22-ACB9-918B3FC062EF}"/>
    <hyperlink ref="H210" r:id="rId206" display="https://reg.mju.ac.th/registrar/class_info_2.asp?backto=home&amp;option=0&amp;courseid=8896178&amp;acadyear=2567&amp;semester=2&amp;avs1007185455=9" xr:uid="{3C8A5B96-A3E3-4978-91AE-E98855DD3C35}"/>
    <hyperlink ref="H211" r:id="rId207" display="https://reg.mju.ac.th/registrar/class_info_2.asp?backto=home&amp;option=0&amp;courseid=8896185&amp;acadyear=2567&amp;semester=2&amp;avs1007185455=10" xr:uid="{0264307B-AFD6-4EAE-9616-8AC1084563B5}"/>
    <hyperlink ref="H212" r:id="rId208" display="https://reg.mju.ac.th/registrar/class_info_2.asp?backto=home&amp;option=0&amp;courseid=8896185&amp;acadyear=2567&amp;semester=2&amp;avs1007185455=11" xr:uid="{D379C31E-84D8-4DC0-A105-EACD49853712}"/>
    <hyperlink ref="H213" r:id="rId209" display="https://reg.mju.ac.th/registrar/class_info_2.asp?backto=home&amp;option=0&amp;courseid=8896188&amp;acadyear=2567&amp;semester=2&amp;avs1007185455=12" xr:uid="{4D950711-7987-4F35-AC45-39F311144AA4}"/>
    <hyperlink ref="H214" r:id="rId210" display="https://reg.mju.ac.th/registrar/class_info_2.asp?backto=home&amp;option=0&amp;courseid=8896191&amp;acadyear=2567&amp;semester=2&amp;avs1007185455=13" xr:uid="{91ACE9F6-9670-4137-8197-6E68573BE437}"/>
    <hyperlink ref="H215" r:id="rId211" display="https://reg.mju.ac.th/registrar/class_info_2.asp?backto=home&amp;option=0&amp;courseid=8896192&amp;acadyear=2567&amp;semester=2&amp;avs1007185455=14" xr:uid="{A016FB09-0195-48ED-8771-0DC430CC2207}"/>
    <hyperlink ref="H216" r:id="rId212" display="https://reg.mju.ac.th/registrar/class_info_2.asp?backto=home&amp;option=0&amp;courseid=8896193&amp;acadyear=2567&amp;semester=2&amp;avs1007185455=15" xr:uid="{53C387B9-D026-4797-837C-0DB90F6750F9}"/>
    <hyperlink ref="H217" r:id="rId213" display="https://reg.mju.ac.th/registrar/class_info_2.asp?backto=home&amp;option=0&amp;courseid=8896195&amp;acadyear=2567&amp;semester=2&amp;avs1007185455=16" xr:uid="{ADF50775-0F6D-42CA-9882-69CCE41EC5CE}"/>
    <hyperlink ref="H218" r:id="rId214" display="https://reg.mju.ac.th/registrar/class_info_2.asp?backto=home&amp;option=0&amp;courseid=8896036&amp;acadyear=2567&amp;semester=2&amp;avs1007185455=17" xr:uid="{E3A4E078-0935-43A9-B3E8-1567CC678403}"/>
    <hyperlink ref="H220" r:id="rId215" display="https://reg.mju.ac.th/registrar/class_info_2.asp?backto=home&amp;option=0&amp;courseid=8896039&amp;acadyear=2567&amp;semester=2&amp;avs1007185455=18" xr:uid="{D7F717C8-1CC5-4E45-8351-D2F1E1948D47}"/>
    <hyperlink ref="H221" r:id="rId216" display="https://reg.mju.ac.th/registrar/class_info_2.asp?backto=home&amp;option=0&amp;courseid=8896675&amp;acadyear=2567&amp;semester=2&amp;avs1007185455=19" xr:uid="{16E53199-F1B1-4A7A-A415-D7AFC1B7B1FB}"/>
    <hyperlink ref="H222" r:id="rId217" display="https://reg.mju.ac.th/registrar/class_info_2.asp?backto=home&amp;option=0&amp;courseid=8896678&amp;acadyear=2567&amp;semester=2&amp;avs1007185455=20" xr:uid="{A28A4B35-BFC6-414B-B882-268621E37029}"/>
    <hyperlink ref="H223" r:id="rId218" display="https://reg.mju.ac.th/registrar/class_info_2.asp?backto=home&amp;option=0&amp;courseid=8896686&amp;acadyear=2567&amp;semester=2&amp;avs1007185455=21" xr:uid="{85357060-AD2A-4D3F-830F-EF2D9F0CBA1D}"/>
    <hyperlink ref="H224" r:id="rId219" display="https://reg.mju.ac.th/registrar/class_info_2.asp?backto=home&amp;option=0&amp;courseid=8896687&amp;acadyear=2567&amp;semester=2&amp;avs1007185455=22" xr:uid="{2B1C3735-DC6D-44D4-9EF5-DFD57A620C19}"/>
    <hyperlink ref="H225" r:id="rId220" display="https://reg.mju.ac.th/registrar/class_info_2.asp?backto=home&amp;option=0&amp;courseid=8896687&amp;acadyear=2567&amp;semester=2&amp;avs1007185455=23" xr:uid="{38536CBE-C4C9-4BD7-BD54-E415D50DC505}"/>
    <hyperlink ref="H226" r:id="rId221" display="https://reg.mju.ac.th/registrar/class_info_2.asp?backto=home&amp;option=0&amp;courseid=8896687&amp;acadyear=2567&amp;semester=2&amp;avs1007185455=24" xr:uid="{48E249BE-1143-4830-AC05-011ECC558989}"/>
    <hyperlink ref="H227" r:id="rId222" display="https://reg.mju.ac.th/registrar/class_info_2.asp?backto=home&amp;option=0&amp;courseid=8897148&amp;acadyear=2567&amp;semester=2&amp;avs1007185455=25" xr:uid="{5CECF316-0A62-4DE4-8A55-9487C0809E74}"/>
    <hyperlink ref="H228" r:id="rId223" display="https://reg.mju.ac.th/registrar/class_info_2.asp?backto=home&amp;option=0&amp;courseid=8896683&amp;acadyear=2567&amp;semester=2&amp;avs1007185455=26" xr:uid="{843BE785-E8F2-4521-9CC1-5C1F213B0874}"/>
    <hyperlink ref="H229" r:id="rId224" display="https://reg.mju.ac.th/registrar/class_info_2.asp?backto=home&amp;option=0&amp;courseid=8896684&amp;acadyear=2567&amp;semester=2&amp;avs1007185455=27" xr:uid="{1E4313D1-BFB7-411D-9253-DED4F65F1E26}"/>
    <hyperlink ref="H230" r:id="rId225" display="https://reg.mju.ac.th/registrar/class_info_2.asp?backto=home&amp;option=0&amp;courseid=8896697&amp;acadyear=2567&amp;semester=2&amp;avs1007185455=28" xr:uid="{42ACC5FB-9F8A-425C-B20D-64228D6B9019}"/>
    <hyperlink ref="H231" r:id="rId226" display="https://reg.mju.ac.th/registrar/class_info_2.asp?backto=home&amp;option=0&amp;courseid=8896698&amp;acadyear=2567&amp;semester=2&amp;avs1007185455=29" xr:uid="{BCEF6FC8-BD92-40AB-A92E-FCA676BE6ED2}"/>
    <hyperlink ref="H232" r:id="rId227" display="https://reg.mju.ac.th/registrar/class_info_2.asp?backto=home&amp;option=0&amp;courseid=8896698&amp;acadyear=2567&amp;semester=2&amp;avs1007185455=30" xr:uid="{3E7B8812-AEB0-42F5-B796-1DF380C3A453}"/>
    <hyperlink ref="H233" r:id="rId228" display="https://reg.mju.ac.th/registrar/class_info_2.asp?backto=home&amp;option=0&amp;courseid=8896698&amp;acadyear=2567&amp;semester=2&amp;avs1007185455=31" xr:uid="{732CB5C4-EF85-4D61-8436-45EADE3BD23B}"/>
    <hyperlink ref="H234" r:id="rId229" display="https://reg.mju.ac.th/registrar/class_info_2.asp?backto=home&amp;option=0&amp;courseid=8896685&amp;acadyear=2567&amp;semester=2&amp;avs1007185455=32" xr:uid="{7E7CD14E-C64B-4259-ACC8-E8046EA3D45E}"/>
    <hyperlink ref="H235" r:id="rId230" display="https://reg.mju.ac.th/registrar/class_info_2.asp?backto=home&amp;option=0&amp;courseid=8897087&amp;acadyear=2567&amp;semester=2&amp;avs1007185455=33" xr:uid="{6B5709E6-CDBF-4D1C-924C-DFF8AA6E919A}"/>
    <hyperlink ref="H236" r:id="rId231" display="https://reg.mju.ac.th/registrar/class_info_2.asp?backto=home&amp;option=0&amp;courseid=8897087&amp;acadyear=2567&amp;semester=2&amp;avs1007185455=34" xr:uid="{FE8B921B-1152-425F-AF4C-0F6D7ED5A887}"/>
    <hyperlink ref="H237" r:id="rId232" display="https://reg.mju.ac.th/registrar/class_info_2.asp?backto=home&amp;option=0&amp;courseid=8896696&amp;acadyear=2567&amp;semester=2&amp;avs1007185455=35" xr:uid="{2021A266-4E47-41DC-9100-7845EB4A7DE7}"/>
    <hyperlink ref="H238" r:id="rId233" display="https://reg.mju.ac.th/registrar/class_info_2.asp?backto=home&amp;option=0&amp;courseid=8896696&amp;acadyear=2567&amp;semester=2&amp;avs1007185455=36" xr:uid="{20E7BB5E-9DD2-4E6D-B297-9B5442E72CA4}"/>
    <hyperlink ref="H239" r:id="rId234" display="https://reg.mju.ac.th/registrar/class_info_2.asp?backto=home&amp;option=0&amp;courseid=8897141&amp;acadyear=2567&amp;semester=2&amp;avs1007185455=37" xr:uid="{BAAF52F2-F670-453E-BA10-0656E77D1397}"/>
    <hyperlink ref="H240" r:id="rId235" display="https://reg.mju.ac.th/registrar/class_info_2.asp?backto=home&amp;option=0&amp;courseid=8897142&amp;acadyear=2567&amp;semester=2&amp;avs1007185455=38" xr:uid="{E798A0F9-1399-40BA-8DCB-4CC3C879AE83}"/>
    <hyperlink ref="H241" r:id="rId236" display="https://reg.mju.ac.th/registrar/class_info_2.asp?backto=home&amp;option=0&amp;courseid=8896700&amp;acadyear=2567&amp;semester=2&amp;avs1007185455=39" xr:uid="{A1A8ED20-72EA-4214-8BC9-635D6082E42D}"/>
    <hyperlink ref="H242" r:id="rId237" display="https://reg.mju.ac.th/registrar/class_info_2.asp?backto=home&amp;option=0&amp;courseid=8897097&amp;acadyear=2567&amp;semester=2&amp;avs1007185455=40" xr:uid="{094C6BAE-0435-4BF7-86A7-A401E6B339CB}"/>
    <hyperlink ref="H243" r:id="rId238" display="https://reg.mju.ac.th/registrar/class_info_2.asp?backto=home&amp;option=0&amp;courseid=8897115&amp;acadyear=2567&amp;semester=2&amp;avs1007185455=41" xr:uid="{21A41AF2-A2D2-47AD-8C08-E1C206648057}"/>
    <hyperlink ref="H244" r:id="rId239" display="https://reg.mju.ac.th/registrar/class_info_2.asp?backto=home&amp;option=0&amp;courseid=8897085&amp;acadyear=2567&amp;semester=2&amp;avs1007185455=42" xr:uid="{C9E0D732-8411-46DB-BBD3-38A21304D00B}"/>
    <hyperlink ref="H245" r:id="rId240" display="https://reg.mju.ac.th/registrar/class_info_2.asp?backto=home&amp;option=0&amp;courseid=8897130&amp;acadyear=2567&amp;semester=2&amp;avs1007185455=43" xr:uid="{C50812F8-3702-477D-8475-87DC39A7D1FF}"/>
    <hyperlink ref="H246" r:id="rId241" display="https://reg.mju.ac.th/registrar/class_info_2.asp?backto=home&amp;option=0&amp;courseid=8896701&amp;acadyear=2567&amp;semester=2&amp;avs1007185455=44" xr:uid="{C6701F65-C975-4C2F-BD66-EDDD413645F0}"/>
    <hyperlink ref="H247" r:id="rId242" display="https://reg.mju.ac.th/registrar/class_info_2.asp?backto=home&amp;option=0&amp;courseid=8897150&amp;acadyear=2567&amp;semester=2&amp;avs1007185455=45" xr:uid="{34A0DBD0-547F-41B8-A8CE-8B2C019A19E4}"/>
    <hyperlink ref="H248" r:id="rId243" display="https://reg.mju.ac.th/registrar/class_info_2.asp?backto=home&amp;option=0&amp;courseid=8897151&amp;acadyear=2567&amp;semester=2&amp;avs1007185455=46" xr:uid="{6CD67C62-B3AD-4B0F-B31D-27D0C60E9094}"/>
    <hyperlink ref="H249" r:id="rId244" display="https://reg.mju.ac.th/registrar/class_info_2.asp?backto=home&amp;option=0&amp;courseid=8897090&amp;acadyear=2567&amp;semester=2&amp;avs1007185455=47" xr:uid="{54B13EA4-E7D2-4FD2-900A-126BECD438AC}"/>
    <hyperlink ref="H250" r:id="rId245" display="https://reg.mju.ac.th/registrar/class_info_2.asp?backto=home&amp;option=0&amp;courseid=8898953&amp;acadyear=2567&amp;semester=2&amp;avs1007185455=48" xr:uid="{222958DA-FBF8-4258-80FF-347B6096E8C8}"/>
    <hyperlink ref="H251" r:id="rId246" display="https://reg.mju.ac.th/registrar/class_info_2.asp?backto=home&amp;option=0&amp;courseid=8896702&amp;acadyear=2567&amp;semester=2&amp;avs1007185455=49" xr:uid="{397363AD-3BA5-4DA1-89CA-80BB02AB6231}"/>
    <hyperlink ref="H252" r:id="rId247" display="https://reg.mju.ac.th/registrar/class_info_2.asp?backto=home&amp;option=0&amp;courseid=8897093&amp;acadyear=2567&amp;semester=2&amp;avs1007185455=50" xr:uid="{70AC71E3-1A08-4B39-831B-AA5E73053531}"/>
    <hyperlink ref="H253" r:id="rId248" display="https://reg.mju.ac.th/registrar/class_info_2.asp?backto=home&amp;option=0&amp;courseid=8897094&amp;acadyear=2567&amp;semester=2&amp;avs1007185455=51" xr:uid="{11CEFDB9-A033-4DCC-BA01-339033E74B98}"/>
    <hyperlink ref="H254" r:id="rId249" display="https://reg.mju.ac.th/registrar/class_info_2.asp?backto=home&amp;option=0&amp;courseid=8897145&amp;acadyear=2567&amp;semester=2&amp;avs1007185455=52" xr:uid="{409C70AA-2474-44D8-8C6B-A0C7A0666B59}"/>
    <hyperlink ref="H255" r:id="rId250" display="https://reg.mju.ac.th/registrar/class_info_2.asp?backto=home&amp;option=0&amp;courseid=8898092&amp;acadyear=2567&amp;semester=2&amp;avs1007185455=53" xr:uid="{45628767-2A2E-4B04-A76C-D80B3ECD7E72}"/>
    <hyperlink ref="H256" r:id="rId251" display="https://reg.mju.ac.th/registrar/class_info_2.asp?backto=home&amp;option=0&amp;courseid=8898096&amp;acadyear=2567&amp;semester=2&amp;avs1007185455=54" xr:uid="{113CB6AA-6116-4D8C-ACB3-8BA1ECCCA758}"/>
    <hyperlink ref="H257" r:id="rId252" display="https://reg.mju.ac.th/registrar/class_info_2.asp?backto=home&amp;option=0&amp;courseid=8898097&amp;acadyear=2567&amp;semester=2&amp;avs1007185455=55" xr:uid="{22A6D70C-5739-4207-AB8B-0260CEAEF886}"/>
    <hyperlink ref="H258" r:id="rId253" display="https://reg.mju.ac.th/registrar/class_info_2.asp?backto=home&amp;option=0&amp;courseid=8898097&amp;acadyear=2567&amp;semester=2&amp;avs1007185455=56" xr:uid="{C4D1505C-3ED7-460C-91EA-80A3214BD1BC}"/>
    <hyperlink ref="H259" r:id="rId254" display="https://reg.mju.ac.th/registrar/class_info_2.asp?backto=home&amp;option=0&amp;courseid=8898954&amp;acadyear=2567&amp;semester=2&amp;avs1007185455=57" xr:uid="{FA386C7E-E455-4D70-9838-8A2BCF25DF9E}"/>
    <hyperlink ref="H260" r:id="rId255" display="https://reg.mju.ac.th/registrar/class_info_2.asp?backto=home&amp;option=0&amp;courseid=8898955&amp;acadyear=2567&amp;semester=2&amp;avs1007185455=58" xr:uid="{3BE7F374-D951-4946-BEA3-91B6906D676A}"/>
    <hyperlink ref="H261" r:id="rId256" display="https://reg.mju.ac.th/registrar/class_info_2.asp?backto=home&amp;option=0&amp;courseid=8898098&amp;acadyear=2567&amp;semester=2&amp;avs1007185455=59" xr:uid="{9803FC78-5140-4BEE-8B07-F3470ABCA858}"/>
    <hyperlink ref="H262" r:id="rId257" display="https://reg.mju.ac.th/registrar/class_info_2.asp?backto=home&amp;option=0&amp;courseid=8898098&amp;acadyear=2567&amp;semester=2&amp;avs1007185455=60" xr:uid="{C6D25981-84EA-49E8-96B6-78E8F5E1EE85}"/>
    <hyperlink ref="H263" r:id="rId258" display="https://reg.mju.ac.th/registrar/class_info_2.asp?backto=home&amp;option=0&amp;courseid=8898968&amp;acadyear=2567&amp;semester=2&amp;avs1007185455=61" xr:uid="{BD3BAFE1-3D7B-40FF-8FA0-016BE19F6AC4}"/>
    <hyperlink ref="H264" r:id="rId259" display="https://reg.mju.ac.th/registrar/class_info_2.asp?backto=home&amp;option=0&amp;courseid=8898959&amp;acadyear=2567&amp;semester=2&amp;avs1007185455=62" xr:uid="{E788BE5E-FE73-4625-871D-683214C63768}"/>
    <hyperlink ref="H265" r:id="rId260" display="https://reg.mju.ac.th/registrar/class_info_2.asp?backto=home&amp;option=0&amp;courseid=8898430&amp;acadyear=2567&amp;semester=2&amp;avs1007185455=63" xr:uid="{3D693C32-CDDE-4A5B-A840-0CF080FE60A2}"/>
    <hyperlink ref="H266" r:id="rId261" display="https://reg.mju.ac.th/registrar/class_info_2.asp?backto=home&amp;option=0&amp;courseid=8898965&amp;acadyear=2567&amp;semester=2&amp;avs1007185455=64" xr:uid="{75525A99-1BD6-470C-B620-11BEF1433C88}"/>
    <hyperlink ref="H267" r:id="rId262" display="https://reg.mju.ac.th/registrar/class_info_2.asp?backto=home&amp;option=0&amp;courseid=8898969&amp;acadyear=2567&amp;semester=2&amp;avs1007185455=65" xr:uid="{83873C8C-6D3D-4B7D-939B-E23217F88F47}"/>
    <hyperlink ref="H268" r:id="rId263" display="https://reg.mju.ac.th/registrar/class_info_2.asp?backto=home&amp;option=0&amp;courseid=8896026&amp;acadyear=2567&amp;semester=2&amp;avs1007185455=66" xr:uid="{10DAB46A-8B72-44CE-923C-0C0AEFD06059}"/>
    <hyperlink ref="H269" r:id="rId264" display="https://reg.mju.ac.th/registrar/class_info_2.asp?backto=home&amp;option=0&amp;courseid=8896026&amp;acadyear=2567&amp;semester=2&amp;avs1007185455=67" xr:uid="{688CE84F-6A47-47EB-8C7A-617215769778}"/>
    <hyperlink ref="H270" r:id="rId265" display="https://reg.mju.ac.th/registrar/class_info_2.asp?backto=home&amp;option=0&amp;courseid=8896025&amp;acadyear=2567&amp;semester=2&amp;avs1007185455=68" xr:uid="{7B31C644-B40F-4F31-96DE-3EC41BF7A43A}"/>
    <hyperlink ref="H271" r:id="rId266" display="https://reg.mju.ac.th/registrar/class_info_2.asp?backto=home&amp;option=0&amp;courseid=8896028&amp;acadyear=2567&amp;semester=2&amp;avs1007185455=69" xr:uid="{18F7A5A7-6D1B-4778-BBEC-04965C084CD5}"/>
    <hyperlink ref="H272" r:id="rId267" display="https://reg.mju.ac.th/registrar/class_info_2.asp?backto=home&amp;option=0&amp;courseid=8896028&amp;acadyear=2567&amp;semester=2&amp;avs1007185455=70" xr:uid="{9838CD60-89D5-421B-9E4B-67B980DEA4CB}"/>
    <hyperlink ref="H273" r:id="rId268" display="https://reg.mju.ac.th/registrar/class_info_2.asp?backto=home&amp;option=0&amp;courseid=8896028&amp;acadyear=2567&amp;semester=2&amp;avs1007185455=71" xr:uid="{1E81CB92-4297-4CD3-8806-958B7FED2615}"/>
    <hyperlink ref="H274" r:id="rId269" display="https://reg.mju.ac.th/registrar/class_info_2.asp?backto=home&amp;option=0&amp;courseid=8896028&amp;acadyear=2567&amp;semester=2&amp;avs1007185455=72" xr:uid="{84E8E1AF-9D66-403B-8CFC-C80A055FE65E}"/>
    <hyperlink ref="H275" r:id="rId270" display="https://reg.mju.ac.th/registrar/class_info_2.asp?backto=home&amp;option=0&amp;courseid=8896028&amp;acadyear=2567&amp;semester=2&amp;avs1007185455=73" xr:uid="{C7AD57A3-A0D3-44B7-8BF0-4FB6B69AEC60}"/>
    <hyperlink ref="H276" r:id="rId271" display="https://reg.mju.ac.th/registrar/class_info_2.asp?backto=home&amp;option=0&amp;courseid=8896028&amp;acadyear=2567&amp;semester=2&amp;avs1007185455=74" xr:uid="{83B195C9-DADF-477E-82E7-E4F23A06E142}"/>
    <hyperlink ref="H277" r:id="rId272" display="https://reg.mju.ac.th/registrar/class_info_2.asp?backto=home&amp;option=0&amp;courseid=8896030&amp;acadyear=2567&amp;semester=2&amp;avs1007185455=75" xr:uid="{AF5E8290-958D-4C68-9BE4-39598CB84FED}"/>
    <hyperlink ref="H278" r:id="rId273" display="https://reg.mju.ac.th/registrar/class_info_2.asp?backto=home&amp;option=0&amp;courseid=8896030&amp;acadyear=2567&amp;semester=2&amp;avs1007185455=76" xr:uid="{5B12636D-EE06-4CFA-9B6E-7A43F441C972}"/>
    <hyperlink ref="H279" r:id="rId274" display="https://reg.mju.ac.th/registrar/class_info_2.asp?backto=home&amp;option=0&amp;courseid=8896030&amp;acadyear=2567&amp;semester=2&amp;avs1007185455=77" xr:uid="{20BAFC37-6699-4677-91FC-2F4B61BBC7A3}"/>
    <hyperlink ref="H280" r:id="rId275" display="https://reg.mju.ac.th/registrar/class_info_2.asp?backto=home&amp;option=0&amp;courseid=8896030&amp;acadyear=2567&amp;semester=2&amp;avs1007185455=78" xr:uid="{FB4EBF13-8942-4260-8569-0D779C49CB4C}"/>
    <hyperlink ref="H281" r:id="rId276" display="https://reg.mju.ac.th/registrar/class_info_2.asp?backto=home&amp;option=0&amp;courseid=8896030&amp;acadyear=2567&amp;semester=2&amp;avs1007185455=79" xr:uid="{0E8A18B0-BC04-4232-A67B-B778C3FC1A09}"/>
    <hyperlink ref="H282" r:id="rId277" display="https://reg.mju.ac.th/registrar/class_info_2.asp?backto=home&amp;option=0&amp;courseid=8896031&amp;acadyear=2567&amp;semester=2&amp;avs1007185455=80" xr:uid="{A6AEF57A-AEC0-48BC-A9B8-E1A3E0A88D73}"/>
    <hyperlink ref="H283" r:id="rId278" display="https://reg.mju.ac.th/registrar/class_info_2.asp?backto=home&amp;option=0&amp;courseid=8896031&amp;acadyear=2567&amp;semester=2&amp;avs1007185455=81" xr:uid="{6B300813-D21B-43AE-AD0E-C10223D3DEA9}"/>
    <hyperlink ref="H284" r:id="rId279" display="https://reg.mju.ac.th/registrar/class_info_2.asp?backto=home&amp;option=0&amp;courseid=8896031&amp;acadyear=2567&amp;semester=2&amp;avs1007185455=82" xr:uid="{0267A602-A370-43DD-AAED-3E9C97C9A1F4}"/>
    <hyperlink ref="H285" r:id="rId280" display="https://reg.mju.ac.th/registrar/class_info_2.asp?backto=home&amp;option=0&amp;courseid=8896031&amp;acadyear=2567&amp;semester=2&amp;avs1007185455=83" xr:uid="{C3FD2F86-98B0-4D6E-9AA4-DB6AFF953251}"/>
    <hyperlink ref="H286" r:id="rId281" display="https://reg.mju.ac.th/registrar/class_info_2.asp?backto=home&amp;option=0&amp;courseid=8896031&amp;acadyear=2567&amp;semester=2&amp;avs1007185455=84" xr:uid="{1814A70B-0A44-46AE-BA47-5A0DCA2F2DE5}"/>
    <hyperlink ref="H287" r:id="rId282" display="https://reg.mju.ac.th/registrar/class_info_2.asp?backto=home&amp;option=0&amp;courseid=8896032&amp;acadyear=2567&amp;semester=2&amp;avs1007185455=85" xr:uid="{6A1DCFD0-D8F0-43EB-A8F4-22ADE2E9BCF5}"/>
    <hyperlink ref="H288" r:id="rId283" display="https://reg.mju.ac.th/registrar/class_info_2.asp?backto=home&amp;option=0&amp;courseid=8896032&amp;acadyear=2567&amp;semester=2&amp;avs1007185455=86" xr:uid="{E3F6EC2B-11DA-4AF3-853E-E4FB6667E8B8}"/>
    <hyperlink ref="H289" r:id="rId284" display="https://reg.mju.ac.th/registrar/class_info_2.asp?backto=home&amp;option=0&amp;courseid=8896033&amp;acadyear=2567&amp;semester=2&amp;avs1007185455=87" xr:uid="{F6CB74A8-E675-4E9C-92BD-5B151DAC2D6B}"/>
    <hyperlink ref="H290" r:id="rId285" display="https://reg.mju.ac.th/registrar/class_info_2.asp?backto=home&amp;option=0&amp;courseid=8896035&amp;acadyear=2567&amp;semester=2&amp;avs1007185455=88" xr:uid="{348040AF-1612-4485-A49F-58AA3D7048F6}"/>
    <hyperlink ref="H291" r:id="rId286" display="https://reg.mju.ac.th/registrar/class_info_2.asp?backto=home&amp;option=0&amp;courseid=8896035&amp;acadyear=2567&amp;semester=2&amp;avs1007185455=89" xr:uid="{DF9C4620-7D00-474E-99EA-D1DC8CB8C3AB}"/>
    <hyperlink ref="H292" r:id="rId287" display="https://reg.mju.ac.th/registrar/class_info_2.asp?backto=home&amp;option=0&amp;courseid=8898014&amp;acadyear=2567&amp;semester=2&amp;avs1007185455=90" xr:uid="{C02A3BE3-3B5B-481C-98CB-2E0B4D779C65}"/>
    <hyperlink ref="H293" r:id="rId288" display="https://reg.mju.ac.th/registrar/class_info_2.asp?backto=home&amp;option=0&amp;courseid=8898014&amp;acadyear=2567&amp;semester=2&amp;avs1007185455=91" xr:uid="{87A7105B-553B-4B80-8BBB-32FD9D3CEB6A}"/>
    <hyperlink ref="H294" r:id="rId289" display="https://reg.mju.ac.th/registrar/class_info_2.asp?backto=home&amp;option=0&amp;courseid=8896041&amp;acadyear=2567&amp;semester=2&amp;avs1007185455=92" xr:uid="{5A772205-301E-4112-A115-591DD71B4BAA}"/>
    <hyperlink ref="H295" r:id="rId290" display="https://reg.mju.ac.th/registrar/class_info_2.asp?backto=home&amp;option=0&amp;courseid=8896043&amp;acadyear=2567&amp;semester=2&amp;avs1007185455=93" xr:uid="{C285C1E5-D31C-4FE2-8BC7-F91E08DBDF6E}"/>
    <hyperlink ref="H296" r:id="rId291" display="https://reg.mju.ac.th/registrar/class_info_2.asp?backto=home&amp;option=0&amp;courseid=8896044&amp;acadyear=2567&amp;semester=2&amp;avs1007185455=94" xr:uid="{E7B356D5-E9CA-4BB4-9F32-2D2886A2EB28}"/>
    <hyperlink ref="H297" r:id="rId292" display="https://reg.mju.ac.th/registrar/class_info_2.asp?backto=home&amp;option=0&amp;courseid=8896044&amp;acadyear=2567&amp;semester=2&amp;avs1007185455=95" xr:uid="{A95BA2BD-6F95-48D9-A302-4EB12B96BF7C}"/>
    <hyperlink ref="H298" r:id="rId293" display="https://reg.mju.ac.th/registrar/class_info_2.asp?backto=home&amp;option=0&amp;courseid=8896048&amp;acadyear=2567&amp;semester=2&amp;avs1007185455=96" xr:uid="{216C1184-D5C8-40DB-A752-AD4D9511501E}"/>
    <hyperlink ref="H299" r:id="rId294" display="https://reg.mju.ac.th/registrar/class_info_2.asp?backto=home&amp;option=0&amp;courseid=8896049&amp;acadyear=2567&amp;semester=2&amp;avs1007185455=97" xr:uid="{4D0C7989-9476-4943-94D0-723CA4BD9E14}"/>
    <hyperlink ref="H300" r:id="rId295" display="https://reg.mju.ac.th/registrar/class_info_2.asp?backto=home&amp;option=0&amp;courseid=8896050&amp;acadyear=2567&amp;semester=2&amp;avs1007185455=98" xr:uid="{A3548A38-873D-473D-BF2E-C24B11043A6C}"/>
    <hyperlink ref="H301" r:id="rId296" display="https://reg.mju.ac.th/registrar/class_info_2.asp?backto=home&amp;option=0&amp;courseid=8896051&amp;acadyear=2567&amp;semester=2&amp;avs1007185455=99" xr:uid="{08606878-04CB-40D2-BBEC-E345A67E6565}"/>
    <hyperlink ref="H302" r:id="rId297" display="https://reg.mju.ac.th/registrar/class_info_2.asp?backto=home&amp;option=0&amp;courseid=8896052&amp;acadyear=2567&amp;semester=2&amp;avs1007185455=100" xr:uid="{1FE7BF42-5CE6-4B59-8765-856F7652E602}"/>
    <hyperlink ref="H303" r:id="rId298" display="https://reg.mju.ac.th/registrar/class_info_2.asp?backto=home&amp;option=0&amp;courseid=8896053&amp;acadyear=2567&amp;semester=2&amp;avs1007185455=101" xr:uid="{97BA8143-F88A-45B4-83F6-4944B8603B0C}"/>
    <hyperlink ref="H304" r:id="rId299" display="https://reg.mju.ac.th/registrar/class_info_2.asp?backto=home&amp;option=0&amp;courseid=8896057&amp;acadyear=2567&amp;semester=2&amp;avs1007185455=102" xr:uid="{FBAD48C8-95F9-4F24-8A7A-60B9B4D11B79}"/>
    <hyperlink ref="H305" r:id="rId300" display="https://reg.mju.ac.th/registrar/class_info_2.asp?backto=home&amp;option=0&amp;courseid=8896046&amp;acadyear=2567&amp;semester=2&amp;avs1007185455=103" xr:uid="{F816F934-8426-4EE4-9F86-F097C7AC2799}"/>
    <hyperlink ref="H306" r:id="rId301" display="https://reg.mju.ac.th/registrar/class_info_2.asp?backto=home&amp;option=0&amp;courseid=8896046&amp;acadyear=2567&amp;semester=2&amp;avs1007185455=104" xr:uid="{C30765E4-51E1-4226-9BF6-26402BEBB356}"/>
    <hyperlink ref="H307" r:id="rId302" display="https://reg.mju.ac.th/registrar/class_info_2.asp?backto=home&amp;option=0&amp;courseid=8896046&amp;acadyear=2567&amp;semester=2&amp;avs1007185455=105" xr:uid="{F217BA5A-FCC3-4220-89F3-EEA556483610}"/>
    <hyperlink ref="H308" r:id="rId303" display="https://reg.mju.ac.th/registrar/class_info_2.asp?backto=home&amp;option=0&amp;courseid=8896046&amp;acadyear=2567&amp;semester=2&amp;avs1007185455=106" xr:uid="{E358988C-16C4-4666-AF67-35E7AB4BAB47}"/>
    <hyperlink ref="H309" r:id="rId304" display="https://reg.mju.ac.th/registrar/class_info_2.asp?backto=home&amp;option=0&amp;courseid=8896046&amp;acadyear=2567&amp;semester=2&amp;avs1007185455=107" xr:uid="{D102C2A5-F9C9-4029-AAF4-9DAEE61A8392}"/>
    <hyperlink ref="H310" r:id="rId305" display="https://reg.mju.ac.th/registrar/class_info_2.asp?backto=home&amp;option=0&amp;courseid=8896046&amp;acadyear=2567&amp;semester=2&amp;avs1007185455=108" xr:uid="{F9C7AC25-C2E0-4688-A28E-7F8420FAE6CE}"/>
    <hyperlink ref="H311" r:id="rId306" display="https://reg.mju.ac.th/registrar/class_info_2.asp?backto=home&amp;option=0&amp;courseid=8896058&amp;acadyear=2567&amp;semester=2&amp;avs1007185455=109" xr:uid="{A48A8FB4-3A74-4707-B6F9-785C10C6C1C4}"/>
    <hyperlink ref="H312" r:id="rId307" display="https://reg.mju.ac.th/registrar/class_info_2.asp?backto=home&amp;option=0&amp;courseid=8896063&amp;acadyear=2567&amp;semester=2&amp;avs1007185455=110" xr:uid="{D61F7885-DCDD-4B65-9092-111AC06D2C65}"/>
    <hyperlink ref="H313" r:id="rId308" display="https://reg.mju.ac.th/registrar/class_info_2.asp?backto=home&amp;option=0&amp;courseid=8896064&amp;acadyear=2567&amp;semester=2&amp;avs1007185455=111" xr:uid="{93D4D2B9-8455-44D6-AD81-C14D8994B113}"/>
    <hyperlink ref="H314" r:id="rId309" display="https://reg.mju.ac.th/registrar/class_info_2.asp?backto=home&amp;option=0&amp;courseid=8896069&amp;acadyear=2567&amp;semester=2&amp;avs1007185455=112" xr:uid="{CBFA04E8-D5DC-42A4-BCBE-AB87B51AECEE}"/>
    <hyperlink ref="H315" r:id="rId310" display="https://reg.mju.ac.th/registrar/class_info_2.asp?backto=home&amp;option=0&amp;courseid=8896070&amp;acadyear=2567&amp;semester=2&amp;avs1007185455=113" xr:uid="{ACD07C37-0EAE-45A9-BA12-45130DA7CC23}"/>
    <hyperlink ref="H316" r:id="rId311" display="https://reg.mju.ac.th/registrar/class_info_2.asp?backto=home&amp;option=0&amp;courseid=8896071&amp;acadyear=2567&amp;semester=2&amp;avs1007185455=114" xr:uid="{A0374CBB-ABBE-4B45-8078-0B4FA67D6DE7}"/>
    <hyperlink ref="H317" r:id="rId312" display="https://reg.mju.ac.th/registrar/class_info_2.asp?backto=home&amp;option=0&amp;courseid=8896075&amp;acadyear=2567&amp;semester=2&amp;avs1007185455=115" xr:uid="{1FF19224-B9B7-4C03-A851-BC12D560883A}"/>
    <hyperlink ref="H318" r:id="rId313" display="https://reg.mju.ac.th/registrar/class_info_2.asp?backto=home&amp;option=0&amp;courseid=8896087&amp;acadyear=2567&amp;semester=2&amp;avs1007185455=116" xr:uid="{3888BB32-0A4C-4F79-96BB-3C2750C454A4}"/>
    <hyperlink ref="H319" r:id="rId314" display="https://reg.mju.ac.th/registrar/class_info_2.asp?backto=home&amp;option=0&amp;courseid=8896093&amp;acadyear=2567&amp;semester=2&amp;avs1007185455=117" xr:uid="{8222BE8D-A822-4A05-AA62-766112D93957}"/>
    <hyperlink ref="H320" r:id="rId315" display="https://reg.mju.ac.th/registrar/class_info_2.asp?backto=home&amp;option=0&amp;courseid=8896094&amp;acadyear=2567&amp;semester=2&amp;avs1007185455=118" xr:uid="{F5151CA3-1A24-44A7-B490-AAB6F3AB3D9C}"/>
    <hyperlink ref="H321" r:id="rId316" display="https://reg.mju.ac.th/registrar/class_info_2.asp?backto=home&amp;option=0&amp;courseid=8896096&amp;acadyear=2567&amp;semester=2&amp;avs1007185455=119" xr:uid="{7E7AC36E-578F-42F7-9C75-38F8BF2E8F6A}"/>
    <hyperlink ref="H322" r:id="rId317" display="https://reg.mju.ac.th/registrar/class_info_2.asp?backto=home&amp;option=0&amp;courseid=8896100&amp;acadyear=2567&amp;semester=2&amp;avs1007185455=120" xr:uid="{6B4D74F7-A322-42A7-B481-B4B22BB9233E}"/>
    <hyperlink ref="H323" r:id="rId318" display="https://reg.mju.ac.th/registrar/class_info_2.asp?backto=home&amp;option=0&amp;courseid=8896101&amp;acadyear=2567&amp;semester=2&amp;avs1007185455=121" xr:uid="{AADA7E89-776E-4E0E-ABF3-43EDDCDF373B}"/>
    <hyperlink ref="H324" r:id="rId319" display="https://reg.mju.ac.th/registrar/class_info_2.asp?backto=home&amp;option=0&amp;courseid=8896105&amp;acadyear=2567&amp;semester=2&amp;avs1007185455=122" xr:uid="{E98D9942-7488-4B21-8EF0-F4EDC2709C6F}"/>
    <hyperlink ref="H325" r:id="rId320" display="https://reg.mju.ac.th/registrar/class_info_2.asp?backto=home&amp;option=0&amp;courseid=8896113&amp;acadyear=2567&amp;semester=2&amp;avs1007185455=123" xr:uid="{9BF3C3BF-6DE6-4662-AF4F-57490ECC4960}"/>
    <hyperlink ref="H326" r:id="rId321" display="https://reg.mju.ac.th/registrar/class_info_2.asp?backto=home&amp;option=0&amp;courseid=8896118&amp;acadyear=2567&amp;semester=2&amp;avs1007185455=124" xr:uid="{4CE6813D-D6D8-4A7A-B39F-B4D3CD3CBC52}"/>
    <hyperlink ref="H327" r:id="rId322" display="https://reg.mju.ac.th/registrar/class_info_2.asp?backto=home&amp;option=0&amp;courseid=8896118&amp;acadyear=2567&amp;semester=2&amp;avs1007185455=125" xr:uid="{C0EA5BBA-FF4D-4E60-99F9-51646FA6A6BE}"/>
    <hyperlink ref="H328" r:id="rId323" display="https://reg.mju.ac.th/registrar/class_info_2.asp?backto=home&amp;option=0&amp;courseid=8896119&amp;acadyear=2567&amp;semester=2&amp;avs1007185455=126" xr:uid="{B05BD250-166A-44F0-BD4A-A84E1B03460D}"/>
    <hyperlink ref="H329" r:id="rId324" display="https://reg.mju.ac.th/registrar/class_info_2.asp?backto=home&amp;option=0&amp;courseid=8896119&amp;acadyear=2567&amp;semester=2&amp;avs1007185455=127" xr:uid="{1ABDD656-075A-4C79-A87E-C44759DB064D}"/>
    <hyperlink ref="H330" r:id="rId325" display="https://reg.mju.ac.th/registrar/class_info_2.asp?backto=home&amp;option=0&amp;courseid=8896120&amp;acadyear=2567&amp;semester=2&amp;avs1007185455=128" xr:uid="{96E64072-2B16-4486-8A11-452C8B882973}"/>
    <hyperlink ref="H331" r:id="rId326" display="https://reg.mju.ac.th/registrar/class_info_2.asp?backto=home&amp;option=0&amp;courseid=8896120&amp;acadyear=2567&amp;semester=2&amp;avs1007185455=129" xr:uid="{5A9798DC-9AB3-4F38-9E48-53FFD6D604D2}"/>
    <hyperlink ref="H332" r:id="rId327" display="https://reg.mju.ac.th/registrar/class_info_2.asp?backto=home&amp;option=0&amp;courseid=8896121&amp;acadyear=2567&amp;semester=2&amp;avs1007185455=130" xr:uid="{74CA2B73-481B-4C6A-8F24-92792EE94293}"/>
    <hyperlink ref="H333" r:id="rId328" display="https://reg.mju.ac.th/registrar/class_info_2.asp?backto=home&amp;option=0&amp;courseid=8896128&amp;acadyear=2567&amp;semester=2&amp;avs1007185455=131" xr:uid="{8B58B780-A83C-4070-B76B-D6FD86F496BA}"/>
    <hyperlink ref="H334" r:id="rId329" display="https://reg.mju.ac.th/registrar/class_info_2.asp?backto=home&amp;option=0&amp;courseid=8896136&amp;acadyear=2567&amp;semester=2&amp;avs1007185455=132" xr:uid="{6AA5E9F2-7A1B-44B6-978C-0E43BA7BBE5C}"/>
    <hyperlink ref="H335" r:id="rId330" display="https://reg.mju.ac.th/registrar/class_info_2.asp?backto=home&amp;option=0&amp;courseid=8896138&amp;acadyear=2567&amp;semester=2&amp;avs1007185455=133" xr:uid="{8F5B60D7-FF84-430B-A21E-14DC8E486A1F}"/>
    <hyperlink ref="H336" r:id="rId331" display="https://reg.mju.ac.th/registrar/class_info_2.asp?backto=home&amp;option=0&amp;courseid=8896126&amp;acadyear=2567&amp;semester=2&amp;avs1007185455=134" xr:uid="{CE6FC8EB-0C37-4A79-B0FB-89C7BA89469D}"/>
    <hyperlink ref="H337" r:id="rId332" display="https://reg.mju.ac.th/registrar/class_info_2.asp?backto=home&amp;option=0&amp;courseid=8896132&amp;acadyear=2567&amp;semester=2&amp;avs1007185455=135" xr:uid="{65EB605F-AA7F-4579-96ED-A42DE0ADE70B}"/>
    <hyperlink ref="H338" r:id="rId333" display="https://reg.mju.ac.th/registrar/class_info_2.asp?backto=home&amp;option=0&amp;courseid=8896147&amp;acadyear=2567&amp;semester=2&amp;avs1007185455=136" xr:uid="{1D3116E7-3DAF-46AC-9C58-58FB146B8E4E}"/>
    <hyperlink ref="H339" r:id="rId334" display="https://reg.mju.ac.th/registrar/class_info_2.asp?backto=home&amp;option=0&amp;courseid=8896149&amp;acadyear=2567&amp;semester=2&amp;avs1007185455=137" xr:uid="{EAD9AD4C-3BBE-4640-976A-C1F0512106C7}"/>
    <hyperlink ref="H340" r:id="rId335" display="https://reg.mju.ac.th/registrar/class_info_2.asp?backto=home&amp;option=0&amp;courseid=8896150&amp;acadyear=2567&amp;semester=2&amp;avs1007185455=138" xr:uid="{F3B1235F-CA81-421E-BE3F-3009CC5CF14D}"/>
    <hyperlink ref="H341" r:id="rId336" display="https://reg.mju.ac.th/registrar/class_info_2.asp?backto=home&amp;option=0&amp;courseid=8896152&amp;acadyear=2567&amp;semester=2&amp;avs1007185455=139" xr:uid="{D2D4194E-35F0-4E5F-9FAF-5351747E073D}"/>
    <hyperlink ref="H342" r:id="rId337" display="https://reg.mju.ac.th/registrar/class_info_2.asp?backto=home&amp;option=0&amp;courseid=8896156&amp;acadyear=2567&amp;semester=2&amp;avs1007185455=140" xr:uid="{129B1733-DC78-4513-9DE8-ABDFEF0747B3}"/>
    <hyperlink ref="H343" r:id="rId338" display="https://reg.mju.ac.th/registrar/class_info_2.asp?backto=home&amp;option=0&amp;courseid=8896160&amp;acadyear=2567&amp;semester=2&amp;avs1007185455=141" xr:uid="{5BD26E6A-0E22-4AAF-B0FB-CBF9FC927A4E}"/>
    <hyperlink ref="H344" r:id="rId339" display="https://reg.mju.ac.th/registrar/class_info_2.asp?backto=home&amp;option=0&amp;courseid=8896160&amp;acadyear=2567&amp;semester=2&amp;avs1007185455=142" xr:uid="{4BEA523F-C500-468E-8FC9-05BB9D74501E}"/>
    <hyperlink ref="H345" r:id="rId340" display="https://reg.mju.ac.th/registrar/class_info_2.asp?backto=home&amp;option=0&amp;courseid=8896162&amp;acadyear=2567&amp;semester=2&amp;avs1007185455=143" xr:uid="{87B93962-C056-4540-8F61-CEDE857E2B4D}"/>
    <hyperlink ref="H346" r:id="rId341" display="https://reg.mju.ac.th/registrar/class_info_2.asp?backto=home&amp;option=0&amp;courseid=8896163&amp;acadyear=2567&amp;semester=2&amp;avs1007185455=144" xr:uid="{876A33F6-3DC0-42DD-BE7C-8E864BF8EE82}"/>
    <hyperlink ref="H347" r:id="rId342" display="https://reg.mju.ac.th/registrar/class_info_2.asp?backto=home&amp;option=0&amp;courseid=8896169&amp;acadyear=2567&amp;semester=2&amp;avs1007185455=145" xr:uid="{1687FAE3-14E9-477E-9268-D7F89319FC28}"/>
    <hyperlink ref="H348" r:id="rId343" display="https://reg.mju.ac.th/registrar/class_info_2.asp?backto=home&amp;option=0&amp;courseid=8896170&amp;acadyear=2567&amp;semester=2&amp;avs1007185455=146" xr:uid="{4DF7BDA5-8360-4F3E-A1A3-542420412843}"/>
    <hyperlink ref="H349" r:id="rId344" display="https://reg.mju.ac.th/registrar/class_info_2.asp?backto=home&amp;option=0&amp;courseid=8896167&amp;acadyear=2567&amp;semester=2&amp;avs1007185455=147" xr:uid="{DCE74816-0EC6-4520-A790-D76F0EF7BC93}"/>
    <hyperlink ref="H350" r:id="rId345" display="https://reg.mju.ac.th/registrar/class_info_2.asp?backto=home&amp;option=0&amp;courseid=8896175&amp;acadyear=2567&amp;semester=2&amp;avs1007185455=148" xr:uid="{B82C08F4-E5E4-4621-8F4C-9AE9F0F94298}"/>
    <hyperlink ref="H351" r:id="rId346" display="https://reg.mju.ac.th/registrar/class_info_2.asp?backto=home&amp;option=0&amp;courseid=8892813&amp;acadyear=2567&amp;semester=2&amp;avs1007185455=149" xr:uid="{6F8C32F4-B80F-456D-807A-57A6801E2B1F}"/>
    <hyperlink ref="H352" r:id="rId347" display="https://reg.mju.ac.th/registrar/class_info_2.asp?backto=home&amp;option=0&amp;courseid=8892820&amp;acadyear=2567&amp;semester=2&amp;avs1007185455=150" xr:uid="{46F77497-EBF9-4B6A-868E-C340501008C9}"/>
    <hyperlink ref="H353" r:id="rId348" display="https://reg.mju.ac.th/registrar/class_info_2.asp?backto=home&amp;option=0&amp;courseid=8890582&amp;acadyear=2567&amp;semester=2&amp;avs1007185455=151" xr:uid="{8427FC00-D193-4447-838F-40A4D0610499}"/>
    <hyperlink ref="H354" r:id="rId349" display="https://reg.mju.ac.th/registrar/class_info_2.asp?backto=home&amp;option=0&amp;courseid=16320&amp;acadyear=2567&amp;semester=2&amp;avs1007185455=152" xr:uid="{1C5873F5-DD11-46C2-A9DE-3E35CCE79701}"/>
    <hyperlink ref="H355" r:id="rId350" display="https://reg.mju.ac.th/registrar/class_info_2.asp?backto=home&amp;option=0&amp;courseid=8890304&amp;acadyear=2567&amp;semester=2&amp;avs1007185455=153" xr:uid="{A692F396-2928-4D79-A9FD-EBAD6FA8A9BB}"/>
    <hyperlink ref="H356" r:id="rId351" display="https://reg.mju.ac.th/registrar/class_info_2.asp?backto=home&amp;option=0&amp;courseid=8895564&amp;acadyear=2567&amp;semester=2&amp;avs1007185455=154" xr:uid="{1717FBCD-78F0-4BC5-BAD2-D2DEFAD52AFA}"/>
    <hyperlink ref="H357" r:id="rId352" display="https://reg.mju.ac.th/registrar/class_info_2.asp?backto=home&amp;option=0&amp;courseid=25300&amp;acadyear=2567&amp;semester=2&amp;avs1007185455=155" xr:uid="{CDBABD2C-3786-402E-B69D-6297681716A3}"/>
    <hyperlink ref="H358" r:id="rId353" display="https://reg.mju.ac.th/registrar/class_info_2.asp?backto=home&amp;option=0&amp;courseid=8894389&amp;acadyear=2567&amp;semester=2&amp;avs1007185455=156" xr:uid="{C9E5307B-7EED-42E7-B2EC-C179BAF4C4EE}"/>
    <hyperlink ref="H359" r:id="rId354" display="https://reg.mju.ac.th/registrar/class_info_2.asp?backto=home&amp;option=0&amp;courseid=8894390&amp;acadyear=2567&amp;semester=2&amp;avs1007185455=157" xr:uid="{5AA46548-A2A2-4E37-800B-FF751276B67C}"/>
    <hyperlink ref="H360" r:id="rId355" display="https://reg.mju.ac.th/registrar/class_info_2.asp?backto=home&amp;option=0&amp;courseid=8894391&amp;acadyear=2567&amp;semester=2&amp;avs1007185455=158" xr:uid="{40F964D1-4687-4ADF-80BE-D5409EF7986F}"/>
    <hyperlink ref="H361" r:id="rId356" display="https://reg.mju.ac.th/registrar/class_info_2.asp?backto=home&amp;option=0&amp;courseid=8894396&amp;acadyear=2567&amp;semester=2&amp;avs1007185455=159" xr:uid="{D2854997-5D29-4946-A54C-390C205C8696}"/>
    <hyperlink ref="H362" r:id="rId357" display="https://reg.mju.ac.th/registrar/class_info_2.asp?backto=home&amp;option=0&amp;courseid=8893958&amp;acadyear=2567&amp;semester=2&amp;avs1007185455=160" xr:uid="{7043C9A2-9B27-4745-9AF1-DB9C0033DB79}"/>
    <hyperlink ref="H363" r:id="rId358" display="https://reg.mju.ac.th/registrar/class_info_2.asp?backto=home&amp;option=0&amp;courseid=25498&amp;acadyear=2567&amp;semester=2&amp;avs1007185455=161" xr:uid="{2F085F36-01F5-42E5-89A9-5353F62F73BD}"/>
    <hyperlink ref="H364" r:id="rId359" display="https://reg.mju.ac.th/registrar/class_info_2.asp?backto=home&amp;option=0&amp;courseid=8891453&amp;acadyear=2567&amp;semester=2&amp;avs1007185455=162" xr:uid="{F016AC6B-31E8-489A-BCFD-B987A5167D69}"/>
    <hyperlink ref="H365" r:id="rId360" display="https://reg.mju.ac.th/registrar/class_info_2.asp?backto=home&amp;option=0&amp;courseid=8890584&amp;acadyear=2567&amp;semester=2&amp;avs1007185455=163" xr:uid="{D34DAC8D-2DC1-4C39-B06A-AACD95B53689}"/>
    <hyperlink ref="H366" r:id="rId361" display="https://reg.mju.ac.th/registrar/class_info_2.asp?backto=home&amp;option=0&amp;courseid=8890584&amp;acadyear=2567&amp;semester=2&amp;avs1007185455=164" xr:uid="{FA2F3859-5386-4CCD-A6A8-9A695EBC76A4}"/>
    <hyperlink ref="H367" r:id="rId362" display="https://reg.mju.ac.th/registrar/class_info_2.asp?backto=home&amp;option=0&amp;courseid=8890584&amp;acadyear=2567&amp;semester=2&amp;avs1007185455=165" xr:uid="{1F972032-1E74-4954-9129-9E584009D967}"/>
    <hyperlink ref="H368" r:id="rId363" display="https://reg.mju.ac.th/registrar/class_info_2.asp?backto=home&amp;option=0&amp;courseid=8890584&amp;acadyear=2567&amp;semester=2&amp;avs1007185455=166" xr:uid="{B5B3E7A9-6770-4566-AE69-2F6741FD92CC}"/>
    <hyperlink ref="H369" r:id="rId364" display="https://reg.mju.ac.th/registrar/class_info_2.asp?backto=home&amp;option=0&amp;courseid=8890584&amp;acadyear=2567&amp;semester=2&amp;avs1007185455=167" xr:uid="{3BDB2E2F-F3E7-4F3C-8D7B-57D0BBB80FD8}"/>
    <hyperlink ref="H370" r:id="rId365" display="https://reg.mju.ac.th/registrar/class_info_2.asp?backto=home&amp;option=0&amp;courseid=8890584&amp;acadyear=2567&amp;semester=2&amp;avs1007185455=168" xr:uid="{E75AB127-F1E2-4AB1-ADB7-97AC9661ECD2}"/>
    <hyperlink ref="H371" r:id="rId366" display="https://reg.mju.ac.th/registrar/class_info_2.asp?backto=home&amp;option=0&amp;courseid=8890584&amp;acadyear=2567&amp;semester=2&amp;avs1007185455=169" xr:uid="{BF6057B5-3E4D-4AD6-A4FF-5976E3F80577}"/>
    <hyperlink ref="H372" r:id="rId367" display="https://reg.mju.ac.th/registrar/class_info_2.asp?backto=home&amp;option=0&amp;courseid=8888983&amp;acadyear=2567&amp;semester=2&amp;avs1007185455=170" xr:uid="{AFD7BEF3-5A2E-411D-9DDE-897711C30123}"/>
    <hyperlink ref="H373" r:id="rId368" display="https://reg.mju.ac.th/registrar/class_info_2.asp?backto=home&amp;option=0&amp;courseid=8888983&amp;acadyear=2567&amp;semester=2&amp;avs1007185455=171" xr:uid="{566E0EEF-7B20-447D-8F2F-F707269F9046}"/>
    <hyperlink ref="H374" r:id="rId369" display="https://reg.mju.ac.th/registrar/class_info_2.asp?backto=home&amp;option=0&amp;courseid=8888983&amp;acadyear=2567&amp;semester=2&amp;avs1007185455=172" xr:uid="{6A0FBB09-5EC6-43EF-861B-BC2621400C1C}"/>
    <hyperlink ref="H375" r:id="rId370" display="https://reg.mju.ac.th/registrar/class_info_2.asp?backto=home&amp;option=0&amp;courseid=8888983&amp;acadyear=2567&amp;semester=2&amp;avs1007185455=173" xr:uid="{31CD529E-4743-4A53-A803-6D203E4E9F6B}"/>
    <hyperlink ref="H376" r:id="rId371" display="https://reg.mju.ac.th/registrar/class_info_2.asp?backto=home&amp;option=0&amp;courseid=8888983&amp;acadyear=2567&amp;semester=2&amp;avs1007185455=174" xr:uid="{8A9047A7-3016-4F26-BBE5-7FD6BF2A4582}"/>
    <hyperlink ref="H377" r:id="rId372" display="https://reg.mju.ac.th/registrar/class_info_2.asp?backto=home&amp;option=0&amp;courseid=8888983&amp;acadyear=2567&amp;semester=2&amp;avs1007185455=175" xr:uid="{19910ED7-2DE8-4BAB-BAF0-58E670EA9FCC}"/>
    <hyperlink ref="H378" r:id="rId373" display="https://reg.mju.ac.th/registrar/class_info_2.asp?backto=home&amp;option=0&amp;courseid=8888983&amp;acadyear=2567&amp;semester=2&amp;avs1007185455=176" xr:uid="{D920CDE6-C430-4CFF-953D-46B0A50CDC70}"/>
    <hyperlink ref="H379" r:id="rId374" display="https://reg.mju.ac.th/registrar/class_info_2.asp?backto=home&amp;option=0&amp;courseid=8888983&amp;acadyear=2567&amp;semester=2&amp;avs1007185455=177" xr:uid="{95E04ED1-E2E8-45C0-A90A-A7175BB36177}"/>
    <hyperlink ref="H380" r:id="rId375" display="https://reg.mju.ac.th/registrar/class_info_2.asp?backto=home&amp;option=0&amp;courseid=8888983&amp;acadyear=2567&amp;semester=2&amp;avs1007185455=178" xr:uid="{6CE8B7CE-FD2F-4F23-9590-B92017868010}"/>
    <hyperlink ref="H381" r:id="rId376" display="https://reg.mju.ac.th/registrar/class_info_2.asp?backto=home&amp;option=0&amp;courseid=8888983&amp;acadyear=2567&amp;semester=2&amp;avs1007185455=179" xr:uid="{2B17D9A4-3FF9-4461-89BE-C4BAE6E2F196}"/>
    <hyperlink ref="H382" r:id="rId377" display="https://reg.mju.ac.th/registrar/class_info_2.asp?backto=home&amp;option=0&amp;courseid=8888983&amp;acadyear=2567&amp;semester=2&amp;avs1007185455=180" xr:uid="{BE927FEE-CE65-4141-8F72-40A223314CF9}"/>
    <hyperlink ref="H383" r:id="rId378" display="https://reg.mju.ac.th/registrar/class_info_2.asp?backto=home&amp;option=0&amp;courseid=8888983&amp;acadyear=2567&amp;semester=2&amp;avs1007185455=181" xr:uid="{3D0024F4-6909-4E5F-BF61-BF6F7013D959}"/>
    <hyperlink ref="H384" r:id="rId379" display="https://reg.mju.ac.th/registrar/class_info_2.asp?backto=home&amp;option=0&amp;courseid=8888983&amp;acadyear=2567&amp;semester=2&amp;avs1007185455=182" xr:uid="{028CB32A-1FCE-43ED-9979-E23C7942C197}"/>
    <hyperlink ref="H385" r:id="rId380" display="https://reg.mju.ac.th/registrar/class_info_2.asp?backto=home&amp;option=0&amp;courseid=8888983&amp;acadyear=2567&amp;semester=2&amp;avs1007185455=183" xr:uid="{9C4BCB4B-254C-4C70-A6E0-35D031E5D48E}"/>
    <hyperlink ref="H386" r:id="rId381" display="https://reg.mju.ac.th/registrar/class_info_2.asp?backto=home&amp;option=0&amp;courseid=8888983&amp;acadyear=2567&amp;semester=2&amp;avs1007185455=184" xr:uid="{FF31C696-7D25-470B-B5F2-9980C9372DBC}"/>
    <hyperlink ref="H387" r:id="rId382" display="https://reg.mju.ac.th/registrar/class_info_2.asp?backto=home&amp;option=0&amp;courseid=8888984&amp;acadyear=2567&amp;semester=2&amp;avs1007185455=185" xr:uid="{F4590911-2C4E-49AC-A473-5AD8A0064A91}"/>
    <hyperlink ref="H388" r:id="rId383" display="https://reg.mju.ac.th/registrar/class_info_2.asp?backto=home&amp;option=0&amp;courseid=8890892&amp;acadyear=2567&amp;semester=2&amp;avs1007185455=186" xr:uid="{467753F4-9BF8-4560-92B0-72A63BCFE11A}"/>
    <hyperlink ref="H389" r:id="rId384" display="https://reg.mju.ac.th/registrar/class_info_2.asp?backto=home&amp;option=0&amp;courseid=8890892&amp;acadyear=2567&amp;semester=2&amp;avs1007185455=187" xr:uid="{33431F12-DED7-43F5-9691-66200FBE0104}"/>
    <hyperlink ref="H390" r:id="rId385" display="https://reg.mju.ac.th/registrar/class_info_2.asp?backto=home&amp;option=0&amp;courseid=8890892&amp;acadyear=2567&amp;semester=2&amp;avs1007185455=188" xr:uid="{280C3C1E-313E-47A3-A2EA-CC353C23EB6C}"/>
    <hyperlink ref="H391" r:id="rId386" display="https://reg.mju.ac.th/registrar/class_info_2.asp?backto=home&amp;option=0&amp;courseid=8890892&amp;acadyear=2567&amp;semester=2&amp;avs1007185455=189" xr:uid="{531F873F-5EC3-4C1F-ADDC-5B8BAC4AD38F}"/>
    <hyperlink ref="H392" r:id="rId387" display="https://reg.mju.ac.th/registrar/class_info_2.asp?backto=home&amp;option=0&amp;courseid=8890892&amp;acadyear=2567&amp;semester=2&amp;avs1007185455=190" xr:uid="{98E00EEE-0E8E-455F-A64E-F8C9D45A460E}"/>
    <hyperlink ref="H393" r:id="rId388" display="https://reg.mju.ac.th/registrar/class_info_2.asp?backto=home&amp;option=0&amp;courseid=8890892&amp;acadyear=2567&amp;semester=2&amp;avs1007185455=191" xr:uid="{F3D2A323-36B4-4BF5-9E53-AE125630F992}"/>
    <hyperlink ref="H394" r:id="rId389" display="https://reg.mju.ac.th/registrar/class_info_2.asp?backto=home&amp;option=0&amp;courseid=8893953&amp;acadyear=2567&amp;semester=2&amp;avs1007185455=192" xr:uid="{1B027211-D02D-4AAE-B08F-3AF9A471CB47}"/>
    <hyperlink ref="H395" r:id="rId390" display="https://reg.mju.ac.th/registrar/class_info_2.asp?backto=home&amp;option=0&amp;courseid=8893895&amp;acadyear=2567&amp;semester=2&amp;avs1007185455=193" xr:uid="{C5574053-1492-46FB-B829-2C6E9FFFEA77}"/>
    <hyperlink ref="H396" r:id="rId391" display="https://reg.mju.ac.th/registrar/class_info_2.asp?backto=home&amp;option=0&amp;courseid=8893887&amp;acadyear=2567&amp;semester=2&amp;avs1007185455=194" xr:uid="{1504B80B-D0E7-498C-8914-44C28E743CA4}"/>
    <hyperlink ref="H397" r:id="rId392" display="https://reg.mju.ac.th/registrar/class_info_2.asp?backto=home&amp;option=0&amp;courseid=626358&amp;acadyear=2567&amp;semester=2&amp;avs1007185455=195" xr:uid="{9C735BEA-40A7-4879-AB2F-10DC77B0C999}"/>
    <hyperlink ref="H398" r:id="rId393" display="https://reg.mju.ac.th/registrar/class_info_2.asp?backto=home&amp;option=0&amp;courseid=626358&amp;acadyear=2567&amp;semester=2&amp;avs1007185455=196" xr:uid="{D7ACEF87-310A-4416-AA0F-02FBBDFADD81}"/>
    <hyperlink ref="H399" r:id="rId394" display="https://reg.mju.ac.th/registrar/class_info_2.asp?backto=home&amp;option=0&amp;courseid=626358&amp;acadyear=2567&amp;semester=2&amp;avs1007185455=197" xr:uid="{267F36E0-E7F4-43B8-987C-41A9A6F2242B}"/>
    <hyperlink ref="H400" r:id="rId395" display="https://reg.mju.ac.th/registrar/class_info_2.asp?backto=home&amp;option=0&amp;courseid=8893892&amp;acadyear=2567&amp;semester=2&amp;avs1007185455=198" xr:uid="{CD64858C-2EE6-437A-8DAA-DA970E238700}"/>
    <hyperlink ref="H401" r:id="rId396" display="https://reg.mju.ac.th/registrar/class_info_2.asp?backto=home&amp;option=0&amp;courseid=12415&amp;acadyear=2567&amp;semester=2&amp;avs1007185455=199" xr:uid="{479E73AF-CF6A-4D7B-AB14-8E3A645CCA17}"/>
    <hyperlink ref="H402" r:id="rId397" display="https://reg.mju.ac.th/registrar/class_info_2.asp?backto=home&amp;option=0&amp;courseid=8895131&amp;acadyear=2567&amp;semester=2&amp;avs1007185455=200" xr:uid="{35121AC2-2FE7-47FA-8CF2-4AD3FDED8547}"/>
    <hyperlink ref="H403" r:id="rId398" display="https://reg.mju.ac.th/registrar/class_info_2.asp?backto=home&amp;option=0&amp;courseid=12423&amp;acadyear=2567&amp;semester=2&amp;avs1007185455=201" xr:uid="{00C8D058-D845-4B6B-B4DD-89117A26D5EB}"/>
    <hyperlink ref="H404" r:id="rId399" display="https://reg.mju.ac.th/registrar/class_info_2.asp?backto=home&amp;option=0&amp;courseid=12423&amp;acadyear=2567&amp;semester=2&amp;avs1007185455=202" xr:uid="{B3C6D099-B1E7-4E35-BCDC-274F71B32344}"/>
    <hyperlink ref="H405" r:id="rId400" display="https://reg.mju.ac.th/registrar/class_info_2.asp?backto=home&amp;option=0&amp;courseid=12424&amp;acadyear=2567&amp;semester=2&amp;avs1007185455=203" xr:uid="{BD52ABA2-BB99-41E5-A956-4E1B891324BC}"/>
    <hyperlink ref="H406" r:id="rId401" display="https://reg.mju.ac.th/registrar/class_info_2.asp?backto=home&amp;option=0&amp;courseid=12430&amp;acadyear=2567&amp;semester=2&amp;avs1007185455=204" xr:uid="{D32940A9-3892-4B1D-8490-E3FADFC46A67}"/>
    <hyperlink ref="H407" r:id="rId402" display="https://reg.mju.ac.th/registrar/class_info_2.asp?backto=home&amp;option=0&amp;courseid=8891269&amp;acadyear=2567&amp;semester=2&amp;avs1007185455=205" xr:uid="{D2CE9CA3-48BF-4E0A-BACC-9DC51EF7D805}"/>
    <hyperlink ref="H408" r:id="rId403" display="https://reg.mju.ac.th/registrar/class_info_2.asp?backto=home&amp;option=0&amp;courseid=626362&amp;acadyear=2567&amp;semester=2&amp;avs1007185455=206" xr:uid="{710711BC-F68D-4457-9FA1-AA7B7E24DF71}"/>
    <hyperlink ref="H409" r:id="rId404" display="https://reg.mju.ac.th/registrar/class_info_2.asp?backto=home&amp;option=0&amp;courseid=626628&amp;acadyear=2567&amp;semester=2&amp;avs1007185455=207" xr:uid="{D34ABC06-76E8-4587-AD7B-57D694F8AF60}"/>
    <hyperlink ref="H410" r:id="rId405" display="https://reg.mju.ac.th/registrar/class_info_2.asp?backto=home&amp;option=0&amp;courseid=12466&amp;acadyear=2567&amp;semester=2&amp;avs1007185455=208" xr:uid="{AFF876EC-1423-4F33-A647-235039D210B6}"/>
    <hyperlink ref="H411" r:id="rId406" display="https://reg.mju.ac.th/registrar/class_info_2.asp?backto=home&amp;option=0&amp;courseid=12467&amp;acadyear=2567&amp;semester=2&amp;avs1007185455=209" xr:uid="{62C1665E-E54B-4114-B199-4ECBCEC4D3DE}"/>
    <hyperlink ref="H412" r:id="rId407" display="https://reg.mju.ac.th/registrar/class_info_2.asp?backto=home&amp;option=0&amp;courseid=626363&amp;acadyear=2567&amp;semester=2&amp;avs1007185455=210" xr:uid="{9C4FF5C3-A315-432F-AAF7-AFF79FA3411A}"/>
    <hyperlink ref="H413" r:id="rId408" display="https://reg.mju.ac.th/registrar/class_info_2.asp?backto=home&amp;option=0&amp;courseid=626367&amp;acadyear=2567&amp;semester=2&amp;avs1007185455=211" xr:uid="{160E90CD-3BD9-45CD-A5AB-E803B450C68E}"/>
    <hyperlink ref="H414" r:id="rId409" display="https://reg.mju.ac.th/registrar/class_info_2.asp?backto=home&amp;option=0&amp;courseid=12498&amp;acadyear=2567&amp;semester=2&amp;avs1007185455=212" xr:uid="{EF128F20-3D0D-41B5-9FB2-9E16BBA3B101}"/>
    <hyperlink ref="H415" r:id="rId410" display="https://reg.mju.ac.th/registrar/class_info_2.asp?backto=home&amp;option=0&amp;courseid=12499&amp;acadyear=2567&amp;semester=2&amp;avs1007185455=213" xr:uid="{0EB52A09-04AA-474C-BF24-40DE5052F1F7}"/>
    <hyperlink ref="H416" r:id="rId411" display="https://reg.mju.ac.th/registrar/class_info_2.asp?backto=home&amp;option=0&amp;courseid=8893925&amp;acadyear=2567&amp;semester=2&amp;avs1007185455=214" xr:uid="{189313A6-8931-4997-B077-036772B6811D}"/>
    <hyperlink ref="H417" r:id="rId412" display="https://reg.mju.ac.th/registrar/class_info_2.asp?backto=home&amp;option=0&amp;courseid=8893913&amp;acadyear=2567&amp;semester=2&amp;avs1007185455=215" xr:uid="{F0F5484B-5AEC-4016-A267-958A18FA4CFD}"/>
    <hyperlink ref="H418" r:id="rId413" display="https://reg.mju.ac.th/registrar/class_info_2.asp?backto=home&amp;option=0&amp;courseid=8893914&amp;acadyear=2567&amp;semester=2&amp;avs1007185455=216" xr:uid="{96DF38F7-675B-4200-8579-F8E33FDA2B7F}"/>
    <hyperlink ref="H419" r:id="rId414" display="https://reg.mju.ac.th/registrar/class_info_2.asp?backto=home&amp;option=0&amp;courseid=8893932&amp;acadyear=2567&amp;semester=2&amp;avs1007185455=217" xr:uid="{CC98826D-BFD7-41D4-B752-C7AD00B0F28C}"/>
    <hyperlink ref="H420" r:id="rId415" display="https://reg.mju.ac.th/registrar/class_info_2.asp?backto=home&amp;option=0&amp;courseid=8893948&amp;acadyear=2567&amp;semester=2&amp;avs1007185455=218" xr:uid="{7C85E444-1275-4A6F-9EF1-FE711BC97768}"/>
    <hyperlink ref="H421" r:id="rId416" display="https://reg.mju.ac.th/registrar/class_info_2.asp?backto=home&amp;option=0&amp;courseid=8893936&amp;acadyear=2567&amp;semester=2&amp;avs1007185455=219" xr:uid="{20E65F29-7CDB-4331-9665-29682DAA0BE5}"/>
    <hyperlink ref="H422" r:id="rId417" display="https://reg.mju.ac.th/registrar/class_info_2.asp?backto=home&amp;option=0&amp;courseid=8893937&amp;acadyear=2567&amp;semester=2&amp;avs1007185455=220" xr:uid="{36EB1BAE-C2FF-4E6E-90CA-0BDDA41B55C6}"/>
    <hyperlink ref="H423" r:id="rId418" display="https://reg.mju.ac.th/registrar/class_info_2.asp?backto=home&amp;option=0&amp;courseid=8893938&amp;acadyear=2567&amp;semester=2&amp;avs1007185455=221" xr:uid="{1AA6C1CB-C4BA-457F-95EF-8AB85694CBAA}"/>
    <hyperlink ref="H424" r:id="rId419" display="https://reg.mju.ac.th/registrar/class_info_2.asp?backto=home&amp;option=0&amp;courseid=8893942&amp;acadyear=2567&amp;semester=2&amp;avs1007185455=222" xr:uid="{968BBDD7-1D6C-4F5F-AC24-B463197B624C}"/>
    <hyperlink ref="H425" r:id="rId420" display="https://reg.mju.ac.th/registrar/class_info_2.asp?backto=home&amp;option=0&amp;courseid=8893951&amp;acadyear=2567&amp;semester=2&amp;avs1007185455=223" xr:uid="{27FE5052-78F7-4256-8AB1-A9483B220999}"/>
    <hyperlink ref="H426" r:id="rId421" display="https://reg.mju.ac.th/registrar/class_info_2.asp?backto=home&amp;option=0&amp;courseid=8893939&amp;acadyear=2567&amp;semester=2&amp;avs1007185455=224" xr:uid="{A6B72C9A-A545-4107-B422-6F00DFCC14E3}"/>
    <hyperlink ref="H427" r:id="rId422" display="https://reg.mju.ac.th/registrar/class_info_2.asp?backto=home&amp;option=0&amp;courseid=8890844&amp;acadyear=2567&amp;semester=2&amp;avs1007185455=225" xr:uid="{26160096-3105-4260-B34E-8F5164A2D019}"/>
    <hyperlink ref="H428" r:id="rId423" display="https://reg.mju.ac.th/registrar/class_info_2.asp?backto=home&amp;option=0&amp;courseid=8890844&amp;acadyear=2567&amp;semester=2&amp;avs1007185455=226" xr:uid="{076980C1-314C-4FE1-84B4-44D216C74441}"/>
    <hyperlink ref="H429" r:id="rId424" display="https://reg.mju.ac.th/registrar/class_info_2.asp?backto=home&amp;option=0&amp;courseid=8893882&amp;acadyear=2567&amp;semester=2&amp;avs1007185455=227" xr:uid="{5C3C9491-71C8-4BAC-BA2E-A446CF09FFBD}"/>
    <hyperlink ref="H430" r:id="rId425" display="https://reg.mju.ac.th/registrar/class_info_2.asp?backto=home&amp;option=0&amp;courseid=8893883&amp;acadyear=2567&amp;semester=2&amp;avs1007185455=228" xr:uid="{5E79FD88-458D-47F5-92E5-8A52AE0CCE19}"/>
    <hyperlink ref="H431" r:id="rId426" display="https://reg.mju.ac.th/registrar/class_info_2.asp?backto=home&amp;option=0&amp;courseid=8893885&amp;acadyear=2567&amp;semester=2&amp;avs1007185455=229" xr:uid="{99C16275-DA7A-452D-81B8-7BC18189E3A9}"/>
    <hyperlink ref="H432" r:id="rId427" display="https://reg.mju.ac.th/registrar/class_info_2.asp?backto=home&amp;option=0&amp;courseid=8893898&amp;acadyear=2567&amp;semester=2&amp;avs1007185455=230" xr:uid="{BB6A23A3-1C6F-4E52-A47F-2A2378B5AC69}"/>
    <hyperlink ref="H206" r:id="rId428" display="https://reg.mju.ac.th/registrar/class_info_2.asp?backto=home&amp;option=0&amp;courseid=8895629&amp;acadyear=2567&amp;semester=2&amp;avs1007185455=6" xr:uid="{F38B963A-39EB-4EC6-BF56-609C3A977930}"/>
    <hyperlink ref="H143" r:id="rId429" display="https://reg.mju.ac.th/registrar/class_info_2.asp?backto=home&amp;option=0&amp;courseid=8888984&amp;acadyear=2567&amp;semester=1&amp;avs793821952=253" xr:uid="{3E44FF1D-0452-4980-97E4-50F96453A234}"/>
    <hyperlink ref="H144" r:id="rId430" display="https://reg.mju.ac.th/registrar/class_info_2.asp?backto=home&amp;option=0&amp;courseid=8888984&amp;acadyear=2567&amp;semester=1&amp;avs793821952=253" xr:uid="{F9C359E9-980F-4D63-9C30-11277812C530}"/>
    <hyperlink ref="H219" r:id="rId431" display="https://reg.mju.ac.th/registrar/class_info_2.asp?backto=home&amp;option=0&amp;courseid=8896036&amp;acadyear=2567&amp;semester=2&amp;avs1007185455=17" xr:uid="{28FE6532-46F7-4D3E-9659-77D37F880610}"/>
    <hyperlink ref="H433" r:id="rId432" display="https://reg.mju.ac.th/registrar/class_info_2.asp?backto=home&amp;option=0&amp;courseid=8898091&amp;acadyear=2567&amp;semester=1&amp;avs1007257115=5" xr:uid="{9B9749E6-7ED0-4665-A104-BE1CDA19211E}"/>
    <hyperlink ref="H434" r:id="rId433" display="https://reg.mju.ac.th/registrar/class_info_2.asp?backto=home&amp;option=0&amp;courseid=8898092&amp;acadyear=2567&amp;semester=1&amp;avs1007257115=6" xr:uid="{797BF7C5-E6D5-4EE2-94E4-6144C5A6C848}"/>
    <hyperlink ref="H435" r:id="rId434" display="https://reg.mju.ac.th/registrar/class_info_2.asp?backto=home&amp;option=0&amp;courseid=8898096&amp;acadyear=2567&amp;semester=1&amp;avs1007257115=7" xr:uid="{A74937AE-191E-4885-9E9F-8DC5000CF2FE}"/>
    <hyperlink ref="H436" r:id="rId435" display="https://reg.mju.ac.th/registrar/class_info_2.asp?backto=home&amp;option=0&amp;courseid=8898093&amp;acadyear=2567&amp;semester=1&amp;avs1007257115=8" xr:uid="{DA17D6F8-C2B7-48A7-9103-5475C0572893}"/>
    <hyperlink ref="H437" r:id="rId436" display="https://reg.mju.ac.th/registrar/class_info_2.asp?backto=home&amp;option=0&amp;courseid=8898094&amp;acadyear=2567&amp;semester=1&amp;avs1007257115=9" xr:uid="{BC92743C-95C3-4029-BB20-130A51C0FB26}"/>
    <hyperlink ref="H438" r:id="rId437" display="https://reg.mju.ac.th/registrar/class_info_2.asp?backto=home&amp;option=0&amp;courseid=8898963&amp;acadyear=2567&amp;semester=1&amp;avs1007257115=10" xr:uid="{04B6ED01-3B88-4D3A-AD2A-B5E2D29101A0}"/>
    <hyperlink ref="H439" r:id="rId438" display="https://reg.mju.ac.th/registrar/class_info_2.asp?backto=home&amp;option=0&amp;courseid=8896031&amp;acadyear=2567&amp;semester=1&amp;avs1007257115=11" xr:uid="{42018763-0244-4AB2-A29B-C276DA440B04}"/>
    <hyperlink ref="H440" r:id="rId439" display="https://reg.mju.ac.th/registrar/class_info_2.asp?backto=home&amp;option=0&amp;courseid=8898014&amp;acadyear=2567&amp;semester=1&amp;avs1007257115=12" xr:uid="{D9B72485-00C4-4A98-95F2-46C388F491E5}"/>
    <hyperlink ref="H441" r:id="rId440" display="https://reg.mju.ac.th/registrar/class_info_2.asp?backto=home&amp;option=0&amp;courseid=8895629&amp;acadyear=2567&amp;semester=2&amp;avs1007257115=16" xr:uid="{4D09DAFA-5E66-4710-860F-7110B6F2C8B3}"/>
    <hyperlink ref="H442" r:id="rId441" display="https://reg.mju.ac.th/registrar/class_info_2.asp?backto=home&amp;option=0&amp;courseid=8898953&amp;acadyear=2567&amp;semester=2&amp;avs1007257115=17" xr:uid="{0682B34F-0C7C-4613-9D18-B45428BDB72B}"/>
    <hyperlink ref="H443" r:id="rId442" display="https://reg.mju.ac.th/registrar/class_info_2.asp?backto=home&amp;option=0&amp;courseid=8898097&amp;acadyear=2567&amp;semester=2&amp;avs1007257115=18" xr:uid="{56898956-DE13-4D54-8037-2FA0CD2DB55F}"/>
    <hyperlink ref="H444" r:id="rId443" display="https://reg.mju.ac.th/registrar/class_info_2.asp?backto=home&amp;option=0&amp;courseid=8898098&amp;acadyear=2567&amp;semester=2&amp;avs1007257115=19" xr:uid="{67D21388-C85C-4D9A-9710-695111ABB376}"/>
    <hyperlink ref="H445" r:id="rId444" display="https://reg.mju.ac.th/registrar/class_info_2.asp?backto=home&amp;option=0&amp;courseid=8898968&amp;acadyear=2567&amp;semester=2&amp;avs1007257115=20" xr:uid="{C61EDE16-D91A-4C9A-B797-BA11A867C8BB}"/>
    <hyperlink ref="H446" r:id="rId445" display="https://reg.mju.ac.th/registrar/class_info_2.asp?backto=home&amp;option=0&amp;courseid=8898969&amp;acadyear=2567&amp;semester=2&amp;avs1007257115=21" xr:uid="{69F3EC65-DEB5-409F-A73F-8544F892979C}"/>
    <hyperlink ref="H447" r:id="rId446" display="https://reg.mju.ac.th/registrar/class_info_2.asp?backto=home&amp;option=0&amp;courseid=8896030&amp;acadyear=2567&amp;semester=2&amp;avs1007257115=22" xr:uid="{F9299ABC-6A6E-49E0-B621-7B2A0350146D}"/>
    <hyperlink ref="H448" r:id="rId447" display="https://reg.mju.ac.th/registrar/class_info_2.asp?backto=home&amp;option=0&amp;courseid=8893938&amp;acadyear=2567&amp;semester=2&amp;avs1007257115=23" xr:uid="{3FA9F73C-2D13-4CC5-B0E5-2A4FAE3022C6}"/>
    <hyperlink ref="H449" r:id="rId448" display="https://reg.mju.ac.th/registrar/class_info_2.asp?backto=home&amp;option=0&amp;courseid=8893939&amp;acadyear=2567&amp;semester=2&amp;avs1007257115=24" xr:uid="{DDE79CB3-F9BB-4A27-80F6-DE746626C57C}"/>
    <hyperlink ref="H450" r:id="rId449" display="https://reg.mju.ac.th/registrar/class_info_2.asp?backto=home&amp;option=0&amp;courseid=8899313&amp;acadyear=2567&amp;semester=1&amp;avs1007269091=4" xr:uid="{4A477326-4F3B-4C8E-9643-88D9EC51000A}"/>
    <hyperlink ref="H451" r:id="rId450" display="https://reg.mju.ac.th/registrar/class_info_2.asp?backto=home&amp;option=0&amp;courseid=8899321&amp;acadyear=2567&amp;semester=1&amp;avs1007269091=5" xr:uid="{37C6DD3C-5036-492A-924A-4653AE47B4E2}"/>
    <hyperlink ref="H452" r:id="rId451" display="https://reg.mju.ac.th/registrar/class_info_2.asp?backto=home&amp;option=0&amp;courseid=8899314&amp;acadyear=2567&amp;semester=1&amp;avs1007269091=6" xr:uid="{E51F229A-3D40-4A1E-8AAA-B0CF84EA96CE}"/>
    <hyperlink ref="H453" r:id="rId452" display="https://reg.mju.ac.th/registrar/class_info_2.asp?backto=home&amp;option=0&amp;courseid=8899436&amp;acadyear=2567&amp;semester=1&amp;avs1007269091=7" xr:uid="{3EA72FAA-CB6F-4B3F-9B89-175C7ABB0B34}"/>
    <hyperlink ref="H454" r:id="rId453" display="https://reg.mju.ac.th/registrar/class_info_2.asp?backto=home&amp;option=0&amp;courseid=8899315&amp;acadyear=2567&amp;semester=1&amp;avs1007269091=8" xr:uid="{861375EB-9141-44B2-BCE4-76670E07419F}"/>
    <hyperlink ref="H455" r:id="rId454" display="https://reg.mju.ac.th/registrar/class_info_2.asp?backto=home&amp;option=0&amp;courseid=8899437&amp;acadyear=2567&amp;semester=1&amp;avs1007269091=9" xr:uid="{DFC4F981-6500-41E1-90F5-CFBED1BA1253}"/>
    <hyperlink ref="H456" r:id="rId455" display="https://reg.mju.ac.th/registrar/class_info_2.asp?backto=home&amp;option=0&amp;courseid=8899437&amp;acadyear=2567&amp;semester=1&amp;avs1007269091=10" xr:uid="{AC07DEAB-5912-4D58-B719-1B6165BABA1A}"/>
    <hyperlink ref="H457" r:id="rId456" display="https://reg.mju.ac.th/registrar/class_info_2.asp?backto=home&amp;option=0&amp;courseid=8897385&amp;acadyear=2567&amp;semester=1&amp;avs1007269091=11" xr:uid="{FE65FD94-A395-4C8A-A8C7-6E1ED33263C7}"/>
    <hyperlink ref="H458" r:id="rId457" display="https://reg.mju.ac.th/registrar/class_info_2.asp?backto=home&amp;option=0&amp;courseid=8897389&amp;acadyear=2567&amp;semester=1&amp;avs1007269091=12" xr:uid="{B252ABFE-FDBA-404C-B685-A4B2D5FC8ABE}"/>
    <hyperlink ref="H459" r:id="rId458" display="https://reg.mju.ac.th/registrar/class_info_2.asp?backto=home&amp;option=0&amp;courseid=8897553&amp;acadyear=2567&amp;semester=1&amp;avs1007269091=13" xr:uid="{4A334B57-149A-4D9A-A5F3-AF9F6647AB84}"/>
    <hyperlink ref="H460" r:id="rId459" display="https://reg.mju.ac.th/registrar/class_info_2.asp?backto=home&amp;option=0&amp;courseid=8897516&amp;acadyear=2567&amp;semester=1&amp;avs1007269091=14" xr:uid="{77329D67-D3C0-4E3B-8C89-7BD4BC0A8DBD}"/>
    <hyperlink ref="H461" r:id="rId460" display="https://reg.mju.ac.th/registrar/class_info_2.asp?backto=home&amp;option=0&amp;courseid=8897390&amp;acadyear=2567&amp;semester=1&amp;avs1007269091=15" xr:uid="{AE3315C2-4458-4391-9885-974972FA38D6}"/>
    <hyperlink ref="H462" r:id="rId461" display="https://reg.mju.ac.th/registrar/class_info_2.asp?backto=home&amp;option=0&amp;courseid=8897386&amp;acadyear=2567&amp;semester=1&amp;avs1007269091=16" xr:uid="{38355466-0E28-483C-9CD6-6F1D41314B05}"/>
    <hyperlink ref="H463" r:id="rId462" display="https://reg.mju.ac.th/registrar/class_info_2.asp?backto=home&amp;option=0&amp;courseid=8897574&amp;acadyear=2567&amp;semester=1&amp;avs1007269091=17" xr:uid="{B6705F5B-6876-4726-A663-1911A2070ACA}"/>
    <hyperlink ref="H464" r:id="rId463" display="https://reg.mju.ac.th/registrar/class_info_2.asp?backto=home&amp;option=0&amp;courseid=8897552&amp;acadyear=2567&amp;semester=1&amp;avs1007269091=18" xr:uid="{060E448C-2D07-42D7-A270-ADF5531CBF4E}"/>
    <hyperlink ref="H465" r:id="rId464" display="https://reg.mju.ac.th/registrar/class_info_2.asp?backto=home&amp;option=0&amp;courseid=8897640&amp;acadyear=2567&amp;semester=1&amp;avs1007269091=19" xr:uid="{A408EE09-B1B8-46F9-91EC-B3F37B1F8F2E}"/>
    <hyperlink ref="H466" r:id="rId465" display="https://reg.mju.ac.th/registrar/class_info_2.asp?backto=home&amp;option=0&amp;courseid=8897387&amp;acadyear=2567&amp;semester=1&amp;avs1007269091=20" xr:uid="{C8C9F104-C6C4-4030-BE71-454DF2C32EDB}"/>
    <hyperlink ref="H467" r:id="rId466" display="https://reg.mju.ac.th/registrar/class_info_2.asp?backto=home&amp;option=0&amp;courseid=8897641&amp;acadyear=2567&amp;semester=1&amp;avs1007269091=21" xr:uid="{A398D2D5-D86D-4A5A-A653-B728E4B6B496}"/>
    <hyperlink ref="H468" r:id="rId467" display="https://reg.mju.ac.th/registrar/class_info_2.asp?backto=home&amp;option=0&amp;courseid=8898822&amp;acadyear=2567&amp;semester=1&amp;avs1007269091=22" xr:uid="{4F7947A7-F9DD-4B3A-8DA2-21F828BCB5BE}"/>
    <hyperlink ref="H469" r:id="rId468" display="https://reg.mju.ac.th/registrar/class_info_2.asp?backto=home&amp;option=0&amp;courseid=8899411&amp;acadyear=2567&amp;semester=1&amp;avs1007269091=23" xr:uid="{128FC008-F735-4E96-843D-B8EC824D4410}"/>
    <hyperlink ref="H470" r:id="rId469" display="https://reg.mju.ac.th/registrar/class_info_2.asp?backto=home&amp;option=0&amp;courseid=8899407&amp;acadyear=2567&amp;semester=1&amp;avs1007269091=24" xr:uid="{C61CD325-6B98-4095-B56E-BD23038669F4}"/>
    <hyperlink ref="H471" r:id="rId470" display="https://reg.mju.ac.th/registrar/class_info_2.asp?backto=home&amp;option=0&amp;courseid=8899408&amp;acadyear=2567&amp;semester=1&amp;avs1007269091=25" xr:uid="{A72FD3A4-C3D5-455C-8E0D-2DEB912A0FD4}"/>
    <hyperlink ref="H472" r:id="rId471" display="https://reg.mju.ac.th/registrar/class_info_2.asp?backto=home&amp;option=0&amp;courseid=8898823&amp;acadyear=2567&amp;semester=1&amp;avs1007269091=26" xr:uid="{8708E4ED-D3D9-4463-85EB-188B98EA4CCF}"/>
    <hyperlink ref="H473" r:id="rId472" display="https://reg.mju.ac.th/registrar/class_info_2.asp?backto=home&amp;option=0&amp;courseid=8899405&amp;acadyear=2567&amp;semester=1&amp;avs1007269091=27" xr:uid="{56AFDCF3-F67D-4D34-8755-45391D720B4D}"/>
    <hyperlink ref="H474" r:id="rId473" display="https://reg.mju.ac.th/registrar/class_info_2.asp?backto=home&amp;option=0&amp;courseid=8899412&amp;acadyear=2567&amp;semester=1&amp;avs1007269091=28" xr:uid="{7EE356A6-4AA6-4AF4-BBA5-3B2676C841A8}"/>
    <hyperlink ref="H475" r:id="rId474" display="https://reg.mju.ac.th/registrar/class_info_2.asp?backto=home&amp;option=0&amp;courseid=8895937&amp;acadyear=2567&amp;semester=1&amp;avs1007269091=29" xr:uid="{9B74606B-025B-45AD-87D4-9F6B367F9AEA}"/>
    <hyperlink ref="H476" r:id="rId475" display="https://reg.mju.ac.th/registrar/class_info_2.asp?backto=home&amp;option=0&amp;courseid=8895938&amp;acadyear=2567&amp;semester=1&amp;avs1007269091=30" xr:uid="{E6CA8EC5-F042-4BF4-B823-E33FF4F27520}"/>
    <hyperlink ref="H477" r:id="rId476" display="https://reg.mju.ac.th/registrar/class_info_2.asp?backto=home&amp;option=0&amp;courseid=8895981&amp;acadyear=2567&amp;semester=1&amp;avs1007269091=31" xr:uid="{D12A6F77-B10E-4522-8D58-9EE8021AE3E7}"/>
    <hyperlink ref="H478" r:id="rId477" display="https://reg.mju.ac.th/registrar/class_info_2.asp?backto=home&amp;option=0&amp;courseid=8895982&amp;acadyear=2567&amp;semester=1&amp;avs1007269091=32" xr:uid="{2B8AC380-BECB-4FA9-B05F-3EFA96137BB9}"/>
    <hyperlink ref="H479" r:id="rId478" display="https://reg.mju.ac.th/registrar/class_info_2.asp?backto=home&amp;option=0&amp;courseid=8895995&amp;acadyear=2567&amp;semester=1&amp;avs1007269091=33" xr:uid="{20C239B8-83E4-4B36-AE43-429449A4A3E9}"/>
    <hyperlink ref="H480" r:id="rId479" display="https://reg.mju.ac.th/registrar/class_info_2.asp?backto=home&amp;option=0&amp;courseid=8896009&amp;acadyear=2567&amp;semester=1&amp;avs1007269091=34" xr:uid="{3C9D742D-A3AA-494B-9B4B-4D6F857183F2}"/>
    <hyperlink ref="H481" r:id="rId480" display="https://reg.mju.ac.th/registrar/class_info_2.asp?backto=home&amp;option=0&amp;courseid=8895996&amp;acadyear=2567&amp;semester=1&amp;avs1007269091=35" xr:uid="{83517760-2451-4DAA-90CF-2DE1BBFF2ECB}"/>
    <hyperlink ref="H482" r:id="rId481" display="https://reg.mju.ac.th/registrar/class_info_2.asp?backto=home&amp;option=0&amp;courseid=8898530&amp;acadyear=2567&amp;semester=1&amp;avs1007269091=36" xr:uid="{8385985F-FA2A-4557-9D86-86F7724AE74B}"/>
    <hyperlink ref="H483" r:id="rId482" display="https://reg.mju.ac.th/registrar/class_info_2.asp?backto=home&amp;option=0&amp;courseid=8898532&amp;acadyear=2567&amp;semester=1&amp;avs1007269091=37" xr:uid="{414CF739-2C3A-4F9D-8BCC-0C5A2F676403}"/>
    <hyperlink ref="H484" r:id="rId483" display="https://reg.mju.ac.th/registrar/class_info_2.asp?backto=home&amp;option=0&amp;courseid=8890992&amp;acadyear=2567&amp;semester=1&amp;avs1007269091=38" xr:uid="{8F9B73EF-CD4A-4A9F-AA22-6C890901967D}"/>
    <hyperlink ref="H485" r:id="rId484" display="https://reg.mju.ac.th/registrar/class_info_2.asp?backto=home&amp;option=0&amp;courseid=8891023&amp;acadyear=2567&amp;semester=1&amp;avs1007269091=39" xr:uid="{C40F9AAF-9BC9-4624-93FB-8AF4A098617C}"/>
    <hyperlink ref="H486" r:id="rId485" display="https://reg.mju.ac.th/registrar/class_info_2.asp?backto=home&amp;option=0&amp;courseid=8895165&amp;acadyear=2567&amp;semester=1&amp;avs1007269091=40" xr:uid="{60931BB0-7BBC-4FF9-AC5E-0A398D24A12A}"/>
    <hyperlink ref="H487" r:id="rId486" display="https://reg.mju.ac.th/registrar/class_info_2.asp?backto=home&amp;option=0&amp;courseid=8894444&amp;acadyear=2567&amp;semester=1&amp;avs1007269091=41" xr:uid="{6037F888-B67D-4F83-8CF9-5EB30C530D22}"/>
    <hyperlink ref="H488" r:id="rId487" display="https://reg.mju.ac.th/registrar/class_info_2.asp?backto=home&amp;option=0&amp;courseid=8894445&amp;acadyear=2567&amp;semester=1&amp;avs1007269091=42" xr:uid="{F6627284-44B6-4FF2-B058-E4A875972D34}"/>
    <hyperlink ref="H489" r:id="rId488" display="https://reg.mju.ac.th/registrar/class_info_2.asp?backto=home&amp;option=0&amp;courseid=8894446&amp;acadyear=2567&amp;semester=1&amp;avs1007269091=43" xr:uid="{95E0B363-9E91-43BF-9B2B-0179186FC65A}"/>
    <hyperlink ref="H490" r:id="rId489" display="https://reg.mju.ac.th/registrar/class_info_2.asp?backto=home&amp;option=0&amp;courseid=8894970&amp;acadyear=2567&amp;semester=1&amp;avs1007269091=44" xr:uid="{BEAD0217-752E-4414-971A-62CBC90DA41B}"/>
    <hyperlink ref="H491" r:id="rId490" display="https://reg.mju.ac.th/registrar/class_info_2.asp?backto=home&amp;option=0&amp;courseid=8894970&amp;acadyear=2567&amp;semester=1&amp;avs1007269091=45" xr:uid="{A31238A6-58CB-4529-B82D-9BE9E1F97173}"/>
    <hyperlink ref="H492" r:id="rId491" display="https://reg.mju.ac.th/registrar/class_info_2.asp?backto=home&amp;option=0&amp;courseid=8894970&amp;acadyear=2567&amp;semester=1&amp;avs1007269091=46" xr:uid="{A8900109-F896-4A5B-925A-B670A7C64652}"/>
    <hyperlink ref="H493" r:id="rId492" display="https://reg.mju.ac.th/registrar/class_info_2.asp?backto=home&amp;option=0&amp;courseid=8894972&amp;acadyear=2567&amp;semester=1&amp;avs1007269091=47" xr:uid="{09CCDFF7-33AF-4ADF-95C1-07ED6D8ACB8E}"/>
    <hyperlink ref="H494" r:id="rId493" display="https://reg.mju.ac.th/registrar/class_info_2.asp?backto=home&amp;option=0&amp;courseid=8894972&amp;acadyear=2567&amp;semester=1&amp;avs1007269091=48" xr:uid="{1449FE68-C8B8-4967-A890-33BCAF3192FD}"/>
    <hyperlink ref="H495" r:id="rId494" display="https://reg.mju.ac.th/registrar/class_info_2.asp?backto=home&amp;option=0&amp;courseid=8895933&amp;acadyear=2567&amp;semester=1&amp;avs1007269091=49" xr:uid="{4BD0AA0D-BA4C-4CB5-99E0-7461BBBEB637}"/>
    <hyperlink ref="H496" r:id="rId495" display="https://reg.mju.ac.th/registrar/class_info_2.asp?backto=home&amp;option=0&amp;courseid=8893188&amp;acadyear=2567&amp;semester=1&amp;avs1007269091=50" xr:uid="{24EC2C71-10D9-419D-A8B1-DF9B475C8645}"/>
    <hyperlink ref="H497" r:id="rId496" display="https://reg.mju.ac.th/registrar/class_info_2.asp?backto=home&amp;option=0&amp;courseid=8893189&amp;acadyear=2567&amp;semester=1&amp;avs1007269091=51" xr:uid="{89F3E418-4CB9-458B-A555-34EB0CC51CC9}"/>
    <hyperlink ref="H498" r:id="rId497" display="https://reg.mju.ac.th/registrar/class_info_2.asp?backto=home&amp;option=0&amp;courseid=8895148&amp;acadyear=2567&amp;semester=1&amp;avs1007269091=52" xr:uid="{351011BF-DB22-418F-AB55-9B3FEF070987}"/>
    <hyperlink ref="H499" r:id="rId498" display="https://reg.mju.ac.th/registrar/class_info_2.asp?backto=home&amp;option=0&amp;courseid=8895524&amp;acadyear=2567&amp;semester=1&amp;avs1007269091=53" xr:uid="{20EAE488-1C29-45DC-8004-1576F1887640}"/>
    <hyperlink ref="H500" r:id="rId499" display="https://reg.mju.ac.th/registrar/class_info_2.asp?backto=home&amp;option=0&amp;courseid=8895531&amp;acadyear=2567&amp;semester=1&amp;avs1007269091=54" xr:uid="{CFB85DCA-5587-46C9-A68A-0D2A59B5F295}"/>
    <hyperlink ref="H501" r:id="rId500" display="https://reg.mju.ac.th/registrar/class_info_2.asp?backto=home&amp;option=0&amp;courseid=8895535&amp;acadyear=2567&amp;semester=1&amp;avs1007269091=55" xr:uid="{F011787C-B9E6-474C-8C55-8C0CDF81D679}"/>
    <hyperlink ref="H502" r:id="rId501" display="https://reg.mju.ac.th/registrar/class_info_2.asp?backto=home&amp;option=0&amp;courseid=8895526&amp;acadyear=2567&amp;semester=1&amp;avs1007269091=56" xr:uid="{59A1D014-CB98-4356-BADA-6AB3977ABBBF}"/>
    <hyperlink ref="H503" r:id="rId502" display="https://reg.mju.ac.th/registrar/class_info_2.asp?backto=home&amp;option=0&amp;courseid=8895527&amp;acadyear=2567&amp;semester=1&amp;avs1007269091=57" xr:uid="{D5B208D3-14B7-49CB-8F15-98C1A4563731}"/>
    <hyperlink ref="H504" r:id="rId503" display="https://reg.mju.ac.th/registrar/class_info_2.asp?backto=home&amp;option=0&amp;courseid=8899439&amp;acadyear=2567&amp;semester=2&amp;avs1007269091=62" xr:uid="{CC0FCD21-8C6D-471C-913C-09D0BF67283B}"/>
    <hyperlink ref="H505" r:id="rId504" display="https://reg.mju.ac.th/registrar/class_info_2.asp?backto=home&amp;option=0&amp;courseid=8899320&amp;acadyear=2567&amp;semester=2&amp;avs1007269091=63" xr:uid="{F1FE92E5-4AE7-4419-B263-5494FE5DCA4C}"/>
    <hyperlink ref="H506" r:id="rId505" display="https://reg.mju.ac.th/registrar/class_info_2.asp?backto=home&amp;option=0&amp;courseid=8899437&amp;acadyear=2567&amp;semester=2&amp;avs1007269091=64" xr:uid="{7ACB1F30-950E-4A3F-A612-4D3A1B82A6DD}"/>
    <hyperlink ref="H507" r:id="rId506" display="https://reg.mju.ac.th/registrar/class_info_2.asp?backto=home&amp;option=0&amp;courseid=8899454&amp;acadyear=2567&amp;semester=2&amp;avs1007269091=65" xr:uid="{5C2F28E8-23EA-4BA6-A0B3-0B68DC2C3CFF}"/>
    <hyperlink ref="H508" r:id="rId507" display="https://reg.mju.ac.th/registrar/class_info_2.asp?backto=home&amp;option=0&amp;courseid=8897388&amp;acadyear=2567&amp;semester=2&amp;avs1007269091=66" xr:uid="{7A13D25C-75BA-4E26-809B-B3D3682E694A}"/>
    <hyperlink ref="H509" r:id="rId508" display="https://reg.mju.ac.th/registrar/class_info_2.asp?backto=home&amp;option=0&amp;courseid=8897553&amp;acadyear=2567&amp;semester=2&amp;avs1007269091=67" xr:uid="{6A0A2AEE-2FEF-43BC-92D3-C10B89A2363B}"/>
    <hyperlink ref="H510" r:id="rId509" display="https://reg.mju.ac.th/registrar/class_info_2.asp?backto=home&amp;option=0&amp;courseid=8897540&amp;acadyear=2567&amp;semester=2&amp;avs1007269091=68" xr:uid="{407CFBFB-FA38-4131-9BED-98DBB7597C64}"/>
    <hyperlink ref="H511" r:id="rId510" display="https://reg.mju.ac.th/registrar/class_info_2.asp?backto=home&amp;option=0&amp;courseid=8897647&amp;acadyear=2567&amp;semester=2&amp;avs1007269091=69" xr:uid="{1011DBFB-C8EB-40E9-BB09-3FEA3A941B37}"/>
    <hyperlink ref="H512" r:id="rId511" display="https://reg.mju.ac.th/registrar/class_info_2.asp?backto=home&amp;option=0&amp;courseid=8897517&amp;acadyear=2567&amp;semester=2&amp;avs1007269091=70" xr:uid="{7EB095C0-9D07-486F-873E-D23528F019CB}"/>
    <hyperlink ref="H513" r:id="rId512" display="https://reg.mju.ac.th/registrar/class_info_2.asp?backto=home&amp;option=0&amp;courseid=8897648&amp;acadyear=2567&amp;semester=2&amp;avs1007269091=71" xr:uid="{686469AF-3BD3-4011-9FEE-D563DCE7E215}"/>
    <hyperlink ref="H514" r:id="rId513" display="https://reg.mju.ac.th/registrar/class_info_2.asp?backto=home&amp;option=0&amp;courseid=8897576&amp;acadyear=2567&amp;semester=2&amp;avs1007269091=72" xr:uid="{14D28676-854D-4271-82FE-3D86CBC9441E}"/>
    <hyperlink ref="H515" r:id="rId514" display="https://reg.mju.ac.th/registrar/class_info_2.asp?backto=home&amp;option=0&amp;courseid=8897574&amp;acadyear=2567&amp;semester=2&amp;avs1007269091=73" xr:uid="{50882998-88AD-4FFF-8515-C1E34EB6D6A0}"/>
    <hyperlink ref="H516" r:id="rId515" display="https://reg.mju.ac.th/registrar/class_info_2.asp?backto=home&amp;option=0&amp;courseid=8897552&amp;acadyear=2567&amp;semester=2&amp;avs1007269091=74" xr:uid="{2474F412-FEFF-480C-A0BC-444E4DA5A52D}"/>
    <hyperlink ref="H517" r:id="rId516" display="https://reg.mju.ac.th/registrar/class_info_2.asp?backto=home&amp;option=0&amp;courseid=8897640&amp;acadyear=2567&amp;semester=2&amp;avs1007269091=75" xr:uid="{9E15D560-AC59-465E-BA34-2C74C6541F0B}"/>
    <hyperlink ref="H518" r:id="rId517" display="https://reg.mju.ac.th/registrar/class_info_2.asp?backto=home&amp;option=0&amp;courseid=8897641&amp;acadyear=2567&amp;semester=2&amp;avs1007269091=76" xr:uid="{7FBEA69F-204D-40EF-B5F4-A14E966D84E7}"/>
    <hyperlink ref="H519" r:id="rId518" display="https://reg.mju.ac.th/registrar/class_info_2.asp?backto=home&amp;option=0&amp;courseid=8897642&amp;acadyear=2567&amp;semester=2&amp;avs1007269091=77" xr:uid="{F6367652-708F-400E-8B38-CAC4AD06405B}"/>
    <hyperlink ref="H520" r:id="rId519" display="https://reg.mju.ac.th/registrar/class_info_2.asp?backto=home&amp;option=0&amp;courseid=8897643&amp;acadyear=2567&amp;semester=2&amp;avs1007269091=78" xr:uid="{9FA5D96F-0096-493B-9C21-E8E1FCDA27E0}"/>
    <hyperlink ref="H521" r:id="rId520" display="https://reg.mju.ac.th/registrar/class_info_2.asp?backto=home&amp;option=0&amp;courseid=8899422&amp;acadyear=2567&amp;semester=2&amp;avs1007269091=79" xr:uid="{593EBF92-D201-4C10-A499-A40150F5E80B}"/>
    <hyperlink ref="H522" r:id="rId521" display="https://reg.mju.ac.th/registrar/class_info_2.asp?backto=home&amp;option=0&amp;courseid=8899407&amp;acadyear=2567&amp;semester=2&amp;avs1007269091=80" xr:uid="{96D79AD5-2FFF-441C-A24F-D6537E05CFE0}"/>
    <hyperlink ref="H523" r:id="rId522" display="https://reg.mju.ac.th/registrar/class_info_2.asp?backto=home&amp;option=0&amp;courseid=8899432&amp;acadyear=2567&amp;semester=2&amp;avs1007269091=81" xr:uid="{D05F34E1-38E9-476D-90C3-5C7EA475C68E}"/>
    <hyperlink ref="H524" r:id="rId523" display="https://reg.mju.ac.th/registrar/class_info_2.asp?backto=home&amp;option=0&amp;courseid=8898824&amp;acadyear=2567&amp;semester=2&amp;avs1007269091=82" xr:uid="{6E228E8C-1E5F-49E5-894E-ECA73356E0C5}"/>
    <hyperlink ref="H525" r:id="rId524" display="https://reg.mju.ac.th/registrar/class_info_2.asp?backto=home&amp;option=0&amp;courseid=8899405&amp;acadyear=2567&amp;semester=2&amp;avs1007269091=83" xr:uid="{4FD5C0DD-D5FF-4568-BE83-A61F5E49D624}"/>
    <hyperlink ref="H526" r:id="rId525" display="https://reg.mju.ac.th/registrar/class_info_2.asp?backto=home&amp;option=0&amp;courseid=8899409&amp;acadyear=2567&amp;semester=2&amp;avs1007269091=84" xr:uid="{B2460C38-1723-4108-8FA1-CA94AD9F3774}"/>
    <hyperlink ref="H527" r:id="rId526" display="https://reg.mju.ac.th/registrar/class_info_2.asp?backto=home&amp;option=0&amp;courseid=8899410&amp;acadyear=2567&amp;semester=2&amp;avs1007269091=85" xr:uid="{0BC81D9A-D5B8-402D-AF41-F6799A3D42F2}"/>
    <hyperlink ref="H528" r:id="rId527" display="https://reg.mju.ac.th/registrar/class_info_2.asp?backto=home&amp;option=0&amp;courseid=8899435&amp;acadyear=2567&amp;semester=2&amp;avs1007269091=86" xr:uid="{8709F30D-A4AD-4ABA-8F53-34CF6AE5A1D2}"/>
    <hyperlink ref="H529" r:id="rId528" display="https://reg.mju.ac.th/registrar/class_info_2.asp?backto=home&amp;option=0&amp;courseid=8898825&amp;acadyear=2567&amp;semester=2&amp;avs1007269091=87" xr:uid="{67829240-2930-4F52-9D89-D9DE6569238E}"/>
    <hyperlink ref="H530" r:id="rId529" display="https://reg.mju.ac.th/registrar/class_info_2.asp?backto=home&amp;option=0&amp;courseid=8899412&amp;acadyear=2567&amp;semester=2&amp;avs1007269091=88" xr:uid="{29C5E9CE-5053-4A12-A9C6-DC264CEEC21E}"/>
    <hyperlink ref="H531" r:id="rId530" display="https://reg.mju.ac.th/registrar/class_info_2.asp?backto=home&amp;option=0&amp;courseid=8899413&amp;acadyear=2567&amp;semester=2&amp;avs1007269091=89" xr:uid="{534194A2-ECBC-4F1F-BC57-FE0D69011C57}"/>
    <hyperlink ref="H532" r:id="rId531" display="https://reg.mju.ac.th/registrar/class_info_2.asp?backto=home&amp;option=0&amp;courseid=8895937&amp;acadyear=2567&amp;semester=2&amp;avs1007269091=90" xr:uid="{1978F53B-4BAF-4A57-A281-C062EB38A4F0}"/>
    <hyperlink ref="H533" r:id="rId532" display="https://reg.mju.ac.th/registrar/class_info_2.asp?backto=home&amp;option=0&amp;courseid=8895985&amp;acadyear=2567&amp;semester=2&amp;avs1007269091=91" xr:uid="{88375EEB-1020-4E36-BDC9-2AFAD665EBC2}"/>
    <hyperlink ref="H534" r:id="rId533" display="https://reg.mju.ac.th/registrar/class_info_2.asp?backto=home&amp;option=0&amp;courseid=8895986&amp;acadyear=2567&amp;semester=2&amp;avs1007269091=92" xr:uid="{FAB2DD4D-B34E-49D3-852A-38D2CE4E9FCA}"/>
    <hyperlink ref="H535" r:id="rId534" display="https://reg.mju.ac.th/registrar/class_info_2.asp?backto=home&amp;option=0&amp;courseid=8895941&amp;acadyear=2567&amp;semester=2&amp;avs1007269091=93" xr:uid="{DA975217-165A-48A8-BE89-498E0C9C1993}"/>
    <hyperlink ref="H536" r:id="rId535" display="https://reg.mju.ac.th/registrar/class_info_2.asp?backto=home&amp;option=0&amp;courseid=8895987&amp;acadyear=2567&amp;semester=2&amp;avs1007269091=94" xr:uid="{A83E1589-D36B-406C-BA16-D3F8706C456D}"/>
    <hyperlink ref="H537" r:id="rId536" display="https://reg.mju.ac.th/registrar/class_info_2.asp?backto=home&amp;option=0&amp;courseid=8895938&amp;acadyear=2567&amp;semester=2&amp;avs1007269091=95" xr:uid="{662A1787-9522-42F3-8C63-59F4FBDB0FFC}"/>
    <hyperlink ref="H538" r:id="rId537" display="https://reg.mju.ac.th/registrar/class_info_2.asp?backto=home&amp;option=0&amp;courseid=8895950&amp;acadyear=2567&amp;semester=2&amp;avs1007269091=96" xr:uid="{E1121182-E4E9-4328-BE68-F2CEAB670DF1}"/>
    <hyperlink ref="H539" r:id="rId538" display="https://reg.mju.ac.th/registrar/class_info_2.asp?backto=home&amp;option=0&amp;courseid=8895982&amp;acadyear=2567&amp;semester=2&amp;avs1007269091=97" xr:uid="{AE2195B8-E3B2-4E3D-9C47-9BA878EE8961}"/>
    <hyperlink ref="H540" r:id="rId539" display="https://reg.mju.ac.th/registrar/class_info_2.asp?backto=home&amp;option=0&amp;courseid=8895982&amp;acadyear=2567&amp;semester=2&amp;avs1007269091=98" xr:uid="{30FC369D-8547-463E-9911-32700B94207B}"/>
    <hyperlink ref="H541" r:id="rId540" display="https://reg.mju.ac.th/registrar/class_info_2.asp?backto=home&amp;option=0&amp;courseid=8897806&amp;acadyear=2567&amp;semester=2&amp;avs1007269091=99" xr:uid="{296ECB91-6266-49C6-824B-BE009F3400CA}"/>
    <hyperlink ref="H542" r:id="rId541" display="https://reg.mju.ac.th/registrar/class_info_2.asp?backto=home&amp;option=0&amp;courseid=8897807&amp;acadyear=2567&amp;semester=2&amp;avs1007269091=100" xr:uid="{6DBBBB70-1984-4D18-8073-A4BDCCC1DEE0}"/>
    <hyperlink ref="H543" r:id="rId542" display="https://reg.mju.ac.th/registrar/class_info_2.asp?backto=home&amp;option=0&amp;courseid=8897809&amp;acadyear=2567&amp;semester=2&amp;avs1007269091=101" xr:uid="{AAF07BB2-FFAD-43C9-8B97-317C7EE93219}"/>
    <hyperlink ref="H544" r:id="rId543" display="https://reg.mju.ac.th/registrar/class_info_2.asp?backto=home&amp;option=0&amp;courseid=8897804&amp;acadyear=2567&amp;semester=2&amp;avs1007269091=102" xr:uid="{EBD7CBB3-29F5-4BAD-B264-8027F5F786E4}"/>
    <hyperlink ref="H545" r:id="rId544" display="https://reg.mju.ac.th/registrar/class_info_2.asp?backto=home&amp;option=0&amp;courseid=8898532&amp;acadyear=2567&amp;semester=2&amp;avs1007269091=103" xr:uid="{17303B01-FE9F-4D05-AC6B-0C970DDE820A}"/>
    <hyperlink ref="H546" r:id="rId545" display="https://reg.mju.ac.th/registrar/class_info_2.asp?backto=home&amp;option=0&amp;courseid=8894455&amp;acadyear=2567&amp;semester=2&amp;avs1007269091=104" xr:uid="{38B4544E-7C3D-4C17-ABE0-14D09E505918}"/>
    <hyperlink ref="H547" r:id="rId546" display="https://reg.mju.ac.th/registrar/class_info_2.asp?backto=home&amp;option=0&amp;courseid=8894445&amp;acadyear=2567&amp;semester=2&amp;avs1007269091=105" xr:uid="{EF672D0A-1F79-4A68-BC28-5BA286C5DC04}"/>
    <hyperlink ref="H548" r:id="rId547" display="https://reg.mju.ac.th/registrar/class_info_2.asp?backto=home&amp;option=0&amp;courseid=8894970&amp;acadyear=2567&amp;semester=2&amp;avs1007269091=106" xr:uid="{713AD78F-0036-47FB-82C1-034654FA5EB3}"/>
    <hyperlink ref="H549" r:id="rId548" display="https://reg.mju.ac.th/registrar/class_info_2.asp?backto=home&amp;option=0&amp;courseid=8894970&amp;acadyear=2567&amp;semester=2&amp;avs1007269091=107" xr:uid="{A03727B1-BFC2-4DF8-BDE3-F7DD083DBED9}"/>
    <hyperlink ref="H550" r:id="rId549" display="https://reg.mju.ac.th/registrar/class_info_2.asp?backto=home&amp;option=0&amp;courseid=8894970&amp;acadyear=2567&amp;semester=2&amp;avs1007269091=108" xr:uid="{19FE51DF-B68F-48E3-80C6-FB3916DC8E33}"/>
    <hyperlink ref="H551" r:id="rId550" display="https://reg.mju.ac.th/registrar/class_info_2.asp?backto=home&amp;option=0&amp;courseid=8894970&amp;acadyear=2567&amp;semester=2&amp;avs1007269091=109" xr:uid="{7B16A1B5-6183-4FC5-88D2-CD6BED3B089D}"/>
    <hyperlink ref="H552" r:id="rId551" display="https://reg.mju.ac.th/registrar/class_info_2.asp?backto=home&amp;option=0&amp;courseid=8894972&amp;acadyear=2567&amp;semester=2&amp;avs1007269091=110" xr:uid="{3833327A-EEAF-48DD-9B95-6A2CA0726A8B}"/>
    <hyperlink ref="H553" r:id="rId552" display="https://reg.mju.ac.th/registrar/class_info_2.asp?backto=home&amp;option=0&amp;courseid=8893188&amp;acadyear=2567&amp;semester=2&amp;avs1007269091=111" xr:uid="{5C2EA35B-383E-4164-8024-75A071A3E595}"/>
    <hyperlink ref="H554" r:id="rId553" display="https://reg.mju.ac.th/registrar/class_info_2.asp?backto=home&amp;option=0&amp;courseid=8895525&amp;acadyear=2567&amp;semester=2&amp;avs1007269091=112" xr:uid="{09E863B4-7603-4E90-996B-9FAB0E83FA07}"/>
    <hyperlink ref="H555" r:id="rId554" display="https://reg.mju.ac.th/registrar/class_info_2.asp?backto=home&amp;option=0&amp;courseid=8895527&amp;acadyear=2567&amp;semester=2&amp;avs1007269091=113" xr:uid="{16D4DB07-C107-4B00-9546-D5197E446F0A}"/>
    <hyperlink ref="H556" r:id="rId555" display="https://reg.mju.ac.th/registrar/class_info_2.asp?backto=home&amp;option=0&amp;courseid=8897796&amp;acadyear=2567&amp;semester=1&amp;avs1007269091=117" xr:uid="{BADDCC32-320F-421D-8499-6C79B0D5F202}"/>
    <hyperlink ref="H557" r:id="rId556" display="https://reg.mju.ac.th/registrar/class_info_2.asp?backto=home&amp;option=0&amp;courseid=8897798&amp;acadyear=2567&amp;semester=1&amp;avs1007269091=118" xr:uid="{352EB656-70C7-43D9-A95A-72509DA5A224}"/>
    <hyperlink ref="H558" r:id="rId557" display="https://reg.mju.ac.th/registrar/class_info_2.asp?backto=home&amp;option=0&amp;courseid=8896780&amp;acadyear=2567&amp;semester=1&amp;avs1007269091=119" xr:uid="{A6EB08BF-C6F8-438B-9A4B-DD1C3A65878F}"/>
    <hyperlink ref="H559" r:id="rId558" display="https://reg.mju.ac.th/registrar/class_info_2.asp?backto=home&amp;option=0&amp;courseid=8896788&amp;acadyear=2567&amp;semester=1&amp;avs1007269091=120" xr:uid="{33975237-E7AA-4BEF-8541-1AF07F5AF1EA}"/>
    <hyperlink ref="H560" r:id="rId559" display="https://reg.mju.ac.th/registrar/class_info_2.asp?backto=home&amp;option=0&amp;courseid=8896789&amp;acadyear=2567&amp;semester=1&amp;avs1007269091=121" xr:uid="{78FAFC7B-C18D-42A8-8F8A-BC2A6D18DCA0}"/>
    <hyperlink ref="H561" r:id="rId560" display="https://reg.mju.ac.th/registrar/class_info_2.asp?backto=home&amp;option=0&amp;courseid=8896790&amp;acadyear=2567&amp;semester=1&amp;avs1007269091=122" xr:uid="{7FE78FF5-69A1-4D6D-94D7-EAC691C179C2}"/>
    <hyperlink ref="H562" r:id="rId561" display="https://reg.mju.ac.th/registrar/class_info_2.asp?backto=home&amp;option=0&amp;courseid=8897781&amp;acadyear=2567&amp;semester=1&amp;avs1007269091=123" xr:uid="{270D2A5F-1576-4B7A-B349-F1450276177A}"/>
    <hyperlink ref="H563" r:id="rId562" display="https://reg.mju.ac.th/registrar/class_info_2.asp?backto=home&amp;option=0&amp;courseid=8897783&amp;acadyear=2567&amp;semester=1&amp;avs1007269091=124" xr:uid="{846DCF32-15B4-4D86-A2D9-ECC29B6C8700}"/>
    <hyperlink ref="H564" r:id="rId563" display="https://reg.mju.ac.th/registrar/class_info_2.asp?backto=home&amp;option=0&amp;courseid=8897793&amp;acadyear=2567&amp;semester=1&amp;avs1007269091=125" xr:uid="{13A46F36-42BD-444A-97FA-DE6C734FA683}"/>
    <hyperlink ref="H565" r:id="rId564" display="https://reg.mju.ac.th/registrar/class_info_2.asp?backto=home&amp;option=0&amp;courseid=8897794&amp;acadyear=2567&amp;semester=1&amp;avs1007269091=126" xr:uid="{94AE110D-67C0-4050-98B0-740BCE4BBDFE}"/>
    <hyperlink ref="H566" r:id="rId565" display="https://reg.mju.ac.th/registrar/class_info_2.asp?backto=home&amp;option=0&amp;courseid=8897788&amp;acadyear=2567&amp;semester=1&amp;avs1007269091=127" xr:uid="{6E936016-9C88-4BC5-9F5B-D97634DF1487}"/>
    <hyperlink ref="H567" r:id="rId566" display="https://reg.mju.ac.th/registrar/class_info_2.asp?backto=home&amp;option=0&amp;courseid=8895937&amp;acadyear=2567&amp;semester=1&amp;avs1007269091=128" xr:uid="{03D5E757-4D89-40A1-A18B-9C0B7EEA95BA}"/>
    <hyperlink ref="H568" r:id="rId567" display="https://reg.mju.ac.th/registrar/class_info_2.asp?backto=home&amp;option=0&amp;courseid=8895939&amp;acadyear=2567&amp;semester=1&amp;avs1007269091=129" xr:uid="{A17075C1-274A-4DDA-9FF2-000E730F4D52}"/>
    <hyperlink ref="H569" r:id="rId568" display="https://reg.mju.ac.th/registrar/class_info_2.asp?backto=home&amp;option=0&amp;courseid=8895940&amp;acadyear=2567&amp;semester=1&amp;avs1007269091=130" xr:uid="{E97CBDAA-3B7A-4AC0-9B99-BF51315F6845}"/>
    <hyperlink ref="H570" r:id="rId569" display="https://reg.mju.ac.th/registrar/class_info_2.asp?backto=home&amp;option=0&amp;courseid=8895985&amp;acadyear=2567&amp;semester=1&amp;avs1007269091=131" xr:uid="{A4F06A95-AF21-48A9-8CB4-245F159B7441}"/>
    <hyperlink ref="H571" r:id="rId570" display="https://reg.mju.ac.th/registrar/class_info_2.asp?backto=home&amp;option=0&amp;courseid=8895986&amp;acadyear=2567&amp;semester=1&amp;avs1007269091=132" xr:uid="{4599E7E3-966C-45BE-816C-5CBF9BD7B3B1}"/>
    <hyperlink ref="H572" r:id="rId571" display="https://reg.mju.ac.th/registrar/class_info_2.asp?backto=home&amp;option=0&amp;courseid=8895941&amp;acadyear=2567&amp;semester=1&amp;avs1007269091=133" xr:uid="{0092F3BB-8641-4359-BA25-6F80D8DC081F}"/>
    <hyperlink ref="H573" r:id="rId572" display="https://reg.mju.ac.th/registrar/class_info_2.asp?backto=home&amp;option=0&amp;courseid=8895987&amp;acadyear=2567&amp;semester=1&amp;avs1007269091=134" xr:uid="{EB6555A4-4E43-4698-A8E4-0F41281D39F6}"/>
    <hyperlink ref="H574" r:id="rId573" display="https://reg.mju.ac.th/registrar/class_info_2.asp?backto=home&amp;option=0&amp;courseid=8895999&amp;acadyear=2567&amp;semester=1&amp;avs1007269091=135" xr:uid="{E212386E-FACB-4746-8770-63D4B4F91A94}"/>
    <hyperlink ref="H575" r:id="rId574" display="https://reg.mju.ac.th/registrar/class_info_2.asp?backto=home&amp;option=0&amp;courseid=8896003&amp;acadyear=2567&amp;semester=1&amp;avs1007269091=136" xr:uid="{5326832F-02B6-4D8C-AF8A-5BA5FE0FB0D7}"/>
    <hyperlink ref="H576" r:id="rId575" display="https://reg.mju.ac.th/registrar/class_info_2.asp?backto=home&amp;option=0&amp;courseid=8895938&amp;acadyear=2567&amp;semester=1&amp;avs1007269091=137" xr:uid="{9907B71B-BA14-40AC-9545-10038081E74B}"/>
    <hyperlink ref="H577" r:id="rId576" display="https://reg.mju.ac.th/registrar/class_info_2.asp?backto=home&amp;option=0&amp;courseid=8895979&amp;acadyear=2567&amp;semester=1&amp;avs1007269091=138" xr:uid="{5601F065-56AB-47C8-94BD-E204C4AD3CA6}"/>
    <hyperlink ref="H578" r:id="rId577" display="https://reg.mju.ac.th/registrar/class_info_2.asp?backto=home&amp;option=0&amp;courseid=8895980&amp;acadyear=2567&amp;semester=1&amp;avs1007269091=139" xr:uid="{16B85B96-1D00-47F7-9641-AC1EA32B7732}"/>
    <hyperlink ref="H579" r:id="rId578" display="https://reg.mju.ac.th/registrar/class_info_2.asp?backto=home&amp;option=0&amp;courseid=8895982&amp;acadyear=2567&amp;semester=1&amp;avs1007269091=140" xr:uid="{571BB286-FAA5-4384-AD69-CAE4E163199C}"/>
    <hyperlink ref="H580" r:id="rId579" display="https://reg.mju.ac.th/registrar/class_info_2.asp?backto=home&amp;option=0&amp;courseid=8896287&amp;acadyear=2567&amp;semester=1&amp;avs1007269091=141" xr:uid="{BE4C2186-4094-401E-A807-EBCC44D76F92}"/>
    <hyperlink ref="H581" r:id="rId580" display="https://reg.mju.ac.th/registrar/class_info_2.asp?backto=home&amp;option=0&amp;courseid=8896287&amp;acadyear=2567&amp;semester=1&amp;avs1007269091=142" xr:uid="{45D25949-C690-4D4C-9E1E-2102E97031C1}"/>
    <hyperlink ref="H582" r:id="rId581" display="https://reg.mju.ac.th/registrar/class_info_2.asp?backto=home&amp;option=0&amp;courseid=8892399&amp;acadyear=2567&amp;semester=1&amp;avs1007269091=143" xr:uid="{2EACAED1-DC53-45B5-BC6B-C493FB41221C}"/>
    <hyperlink ref="H583" r:id="rId582" display="https://reg.mju.ac.th/registrar/class_info_2.asp?backto=home&amp;option=0&amp;courseid=8894438&amp;acadyear=2567&amp;semester=1&amp;avs1007269091=144" xr:uid="{116CD2C6-9064-44A0-8559-B1CE89FA8C56}"/>
    <hyperlink ref="H584" r:id="rId583" display="https://reg.mju.ac.th/registrar/class_info_2.asp?backto=home&amp;option=0&amp;courseid=8892980&amp;acadyear=2567&amp;semester=1&amp;avs1007269091=145" xr:uid="{0CAD22BE-598C-49C9-B77E-8952BD0B7040}"/>
    <hyperlink ref="H585" r:id="rId584" display="https://reg.mju.ac.th/registrar/class_info_2.asp?backto=home&amp;option=0&amp;courseid=8895148&amp;acadyear=2567&amp;semester=1&amp;avs1007269091=146" xr:uid="{F1C2465E-F87A-4970-8F7C-9E0198D5D228}"/>
    <hyperlink ref="H586" r:id="rId585" display="https://reg.mju.ac.th/registrar/class_info_2.asp?backto=home&amp;option=0&amp;courseid=8895524&amp;acadyear=2567&amp;semester=1&amp;avs1007269091=147" xr:uid="{E0A25D52-AD29-40CF-BE98-9D016771AA34}"/>
    <hyperlink ref="H587" r:id="rId586" display="https://reg.mju.ac.th/registrar/class_info_2.asp?backto=home&amp;option=0&amp;courseid=8895531&amp;acadyear=2567&amp;semester=1&amp;avs1007269091=148" xr:uid="{707633A2-C6C9-4FD7-A3C8-ABB9C2AD6028}"/>
    <hyperlink ref="H588" r:id="rId587" display="https://reg.mju.ac.th/registrar/class_info_2.asp?backto=home&amp;option=0&amp;courseid=8895535&amp;acadyear=2567&amp;semester=1&amp;avs1007269091=149" xr:uid="{D9B63BF9-F44F-40D2-A60E-F0D0893FC912}"/>
    <hyperlink ref="H589" r:id="rId588" display="https://reg.mju.ac.th/registrar/class_info_2.asp?backto=home&amp;option=0&amp;courseid=8895526&amp;acadyear=2567&amp;semester=1&amp;avs1007269091=150" xr:uid="{2EC9970C-6CBC-455B-8406-D8DE0401BA13}"/>
    <hyperlink ref="H590" r:id="rId589" display="https://reg.mju.ac.th/registrar/class_info_2.asp?backto=home&amp;option=0&amp;courseid=8895527&amp;acadyear=2567&amp;semester=1&amp;avs1007269091=151" xr:uid="{FFF28EF4-2507-4C02-816E-1B0A9090AA82}"/>
    <hyperlink ref="H591" r:id="rId590" display="https://reg.mju.ac.th/registrar/class_info_2.asp?backto=home&amp;option=0&amp;courseid=8899532&amp;acadyear=2567&amp;semester=2&amp;avs1007269091=152" xr:uid="{0CF24A6E-735D-4FA6-85F1-5B60835C03F1}"/>
    <hyperlink ref="H592" r:id="rId591" display="https://reg.mju.ac.th/registrar/class_info_2.asp?backto=home&amp;option=0&amp;courseid=8899533&amp;acadyear=2567&amp;semester=2&amp;avs1007269091=153" xr:uid="{835F1AD8-C702-4F74-97D3-FBB1BB8D92E6}"/>
    <hyperlink ref="H593" r:id="rId592" display="https://reg.mju.ac.th/registrar/class_info_2.asp?backto=home&amp;option=0&amp;courseid=8899535&amp;acadyear=2567&amp;semester=2&amp;avs1007269091=154" xr:uid="{9B0904A5-3210-4BD4-BFBB-CE00B5A530C2}"/>
    <hyperlink ref="H594" r:id="rId593" display="https://reg.mju.ac.th/registrar/class_info_2.asp?backto=home&amp;option=0&amp;courseid=8899534&amp;acadyear=2567&amp;semester=2&amp;avs1007269091=155" xr:uid="{60CEC487-36A4-4E55-88CD-234C8E850577}"/>
    <hyperlink ref="H595" r:id="rId594" display="https://reg.mju.ac.th/registrar/class_info_2.asp?backto=home&amp;option=0&amp;courseid=8897795&amp;acadyear=2567&amp;semester=2&amp;avs1007269091=156" xr:uid="{23763549-2374-464D-901F-045C6DA5FCE9}"/>
    <hyperlink ref="H596" r:id="rId595" display="https://reg.mju.ac.th/registrar/class_info_2.asp?backto=home&amp;option=0&amp;courseid=8896794&amp;acadyear=2567&amp;semester=2&amp;avs1007269091=157" xr:uid="{7A6BD59A-7604-436D-933D-AF87227E093A}"/>
    <hyperlink ref="H597" r:id="rId596" display="https://reg.mju.ac.th/registrar/class_info_2.asp?backto=home&amp;option=0&amp;courseid=8897797&amp;acadyear=2567&amp;semester=2&amp;avs1007269091=158" xr:uid="{67860135-B7B8-4FFB-8A91-6CD13B49403A}"/>
    <hyperlink ref="H598" r:id="rId597" display="https://reg.mju.ac.th/registrar/class_info_2.asp?backto=home&amp;option=0&amp;courseid=8897778&amp;acadyear=2567&amp;semester=2&amp;avs1007269091=159" xr:uid="{A6BF9988-F3E3-4656-88CB-D821091FC9C5}"/>
    <hyperlink ref="H599" r:id="rId598" display="https://reg.mju.ac.th/registrar/class_info_2.asp?backto=home&amp;option=0&amp;courseid=8897779&amp;acadyear=2567&amp;semester=2&amp;avs1007269091=160" xr:uid="{A906941E-2193-4C41-8E27-2C829FD54B13}"/>
    <hyperlink ref="H600" r:id="rId599" display="https://reg.mju.ac.th/registrar/class_info_2.asp?backto=home&amp;option=0&amp;courseid=8897794&amp;acadyear=2567&amp;semester=2&amp;avs1007269091=161" xr:uid="{204EC638-DF55-4123-9EFC-2262624C2096}"/>
    <hyperlink ref="H601" r:id="rId600" display="https://reg.mju.ac.th/registrar/class_info_2.asp?backto=home&amp;option=0&amp;courseid=8897794&amp;acadyear=2567&amp;semester=2&amp;avs1007269091=162" xr:uid="{C1D83420-8320-4B61-8F65-C7A0BD825C0B}"/>
    <hyperlink ref="H602" r:id="rId601" display="https://reg.mju.ac.th/registrar/class_info_2.asp?backto=home&amp;option=0&amp;courseid=8897788&amp;acadyear=2567&amp;semester=2&amp;avs1007269091=163" xr:uid="{3EA1C135-DC39-43E7-BBB1-A0A8D5279C54}"/>
    <hyperlink ref="H603" r:id="rId602" display="https://reg.mju.ac.th/registrar/class_info_2.asp?backto=home&amp;option=0&amp;courseid=8895951&amp;acadyear=2567&amp;semester=2&amp;avs1007269091=164" xr:uid="{FCF0FE26-409F-4286-93C3-B4A152BEF2A0}"/>
    <hyperlink ref="H604" r:id="rId603" display="https://reg.mju.ac.th/registrar/class_info_2.asp?backto=home&amp;option=0&amp;courseid=8895985&amp;acadyear=2567&amp;semester=2&amp;avs1007269091=165" xr:uid="{C386A495-3223-45FF-B481-024D923B83AF}"/>
    <hyperlink ref="H605" r:id="rId604" display="https://reg.mju.ac.th/registrar/class_info_2.asp?backto=home&amp;option=0&amp;courseid=8895986&amp;acadyear=2567&amp;semester=2&amp;avs1007269091=166" xr:uid="{8E33FDC1-A080-46DC-909B-C5D40E54DD87}"/>
    <hyperlink ref="H606" r:id="rId605" display="https://reg.mju.ac.th/registrar/class_info_2.asp?backto=home&amp;option=0&amp;courseid=8895987&amp;acadyear=2567&amp;semester=2&amp;avs1007269091=167" xr:uid="{AA952DAE-FEF7-47E8-ABA7-ACEB1E6C3F82}"/>
    <hyperlink ref="H607" r:id="rId606" display="https://reg.mju.ac.th/registrar/class_info_2.asp?backto=home&amp;option=0&amp;courseid=8896003&amp;acadyear=2567&amp;semester=2&amp;avs1007269091=168" xr:uid="{573392C1-C787-4BDA-9621-8AAF18D08DE7}"/>
    <hyperlink ref="H608" r:id="rId607" display="https://reg.mju.ac.th/registrar/class_info_2.asp?backto=home&amp;option=0&amp;courseid=8895950&amp;acadyear=2567&amp;semester=2&amp;avs1007269091=169" xr:uid="{AD995BC5-FE82-49CD-9E93-38DD389D75D8}"/>
    <hyperlink ref="H609" r:id="rId608" display="https://reg.mju.ac.th/registrar/class_info_2.asp?backto=home&amp;option=0&amp;courseid=8895980&amp;acadyear=2567&amp;semester=2&amp;avs1007269091=170" xr:uid="{E63DF9DE-5AD8-4706-B347-D326D450A9C2}"/>
    <hyperlink ref="H610" r:id="rId609" display="https://reg.mju.ac.th/registrar/class_info_2.asp?backto=home&amp;option=0&amp;courseid=8895982&amp;acadyear=2567&amp;semester=2&amp;avs1007269091=171" xr:uid="{6DF60A18-287F-495A-A2EE-DB6D7CC5AD2D}"/>
    <hyperlink ref="H611" r:id="rId610" display="https://reg.mju.ac.th/registrar/class_info_2.asp?backto=home&amp;option=0&amp;courseid=8896287&amp;acadyear=2567&amp;semester=2&amp;avs1007269091=172" xr:uid="{0621FDD6-4AB7-4AEA-8B5B-8D106DB28D41}"/>
    <hyperlink ref="H612" r:id="rId611" display="https://reg.mju.ac.th/registrar/class_info_2.asp?backto=home&amp;option=0&amp;courseid=8896287&amp;acadyear=2567&amp;semester=2&amp;avs1007269091=173" xr:uid="{22682D15-82E5-4CC7-9E87-B2AE206E8417}"/>
    <hyperlink ref="H613" r:id="rId612" display="https://reg.mju.ac.th/registrar/class_info_2.asp?backto=home&amp;option=0&amp;courseid=8892399&amp;acadyear=2567&amp;semester=2&amp;avs1007269091=174" xr:uid="{F40BDD14-AD26-4DDD-A86F-FDA881C4B0B6}"/>
    <hyperlink ref="H614" r:id="rId613" display="https://reg.mju.ac.th/registrar/class_info_2.asp?backto=home&amp;option=0&amp;courseid=8894438&amp;acadyear=2567&amp;semester=2&amp;avs1007269091=175" xr:uid="{6C15C7CB-665F-4824-BB5D-DC73E2B9629C}"/>
    <hyperlink ref="H615" r:id="rId614" display="https://reg.mju.ac.th/registrar/class_info_2.asp?backto=home&amp;option=0&amp;courseid=8892980&amp;acadyear=2567&amp;semester=2&amp;avs1007269091=176" xr:uid="{04759974-A4FB-4FF4-A3C1-8E04D4038327}"/>
    <hyperlink ref="H616" r:id="rId615" display="https://reg.mju.ac.th/registrar/class_info_2.asp?backto=home&amp;option=0&amp;courseid=8895525&amp;acadyear=2567&amp;semester=2&amp;avs1007269091=177" xr:uid="{0CA6FF53-A148-4C89-9994-BFFEF670B0B1}"/>
    <hyperlink ref="H617" r:id="rId616" display="https://reg.mju.ac.th/registrar/class_info_2.asp?backto=home&amp;option=0&amp;courseid=8895527&amp;acadyear=2567&amp;semester=2&amp;avs1007269091=178" xr:uid="{93E3F309-B846-42EE-8798-E61534855793}"/>
    <hyperlink ref="H618" r:id="rId617" display="https://reg.mju.ac.th/registrar/class_info_2.asp?backto=home&amp;option=0&amp;courseid=8899316&amp;acadyear=2567&amp;semester=1&amp;avs1007269091=189" xr:uid="{C50A4DC9-7EC7-4011-A789-54A9CE9EF7B5}"/>
    <hyperlink ref="H619" r:id="rId618" display="https://reg.mju.ac.th/registrar/class_info_2.asp?backto=home&amp;option=0&amp;courseid=8899317&amp;acadyear=2567&amp;semester=1&amp;avs1007269091=190" xr:uid="{E57FB090-5462-4015-9C07-112EC9EBB1F7}"/>
    <hyperlink ref="H620" r:id="rId619" display="https://reg.mju.ac.th/registrar/class_info_2.asp?backto=home&amp;option=0&amp;courseid=8899318&amp;acadyear=2567&amp;semester=1&amp;avs1007269091=191" xr:uid="{60BA79FF-55F6-4921-A85D-81E2EAC87289}"/>
    <hyperlink ref="H621" r:id="rId620" display="https://reg.mju.ac.th/registrar/class_info_2.asp?backto=home&amp;option=0&amp;courseid=8895738&amp;acadyear=2567&amp;semester=1&amp;avs1007269091=192" xr:uid="{7B13458C-B378-4815-8E8E-879E71A95ED6}"/>
    <hyperlink ref="H622" r:id="rId621" display="https://reg.mju.ac.th/registrar/class_info_2.asp?backto=home&amp;option=0&amp;courseid=8895716&amp;acadyear=2567&amp;semester=1&amp;avs1007269091=193" xr:uid="{591BB950-951B-44BD-9B8D-53DD94504215}"/>
    <hyperlink ref="H623" r:id="rId622" display="https://reg.mju.ac.th/registrar/class_info_2.asp?backto=home&amp;option=0&amp;courseid=8895723&amp;acadyear=2567&amp;semester=1&amp;avs1007269091=194" xr:uid="{9EE20844-0894-4A29-B936-6B9A03722ECF}"/>
    <hyperlink ref="H624" r:id="rId623" display="https://reg.mju.ac.th/registrar/class_info_2.asp?backto=home&amp;option=0&amp;courseid=8895720&amp;acadyear=2567&amp;semester=1&amp;avs1007269091=195" xr:uid="{3E6BE98B-349F-4628-95B4-8128B0603030}"/>
    <hyperlink ref="H625" r:id="rId624" display="https://reg.mju.ac.th/registrar/class_info_2.asp?backto=home&amp;option=0&amp;courseid=8895727&amp;acadyear=2567&amp;semester=1&amp;avs1007269091=196" xr:uid="{42771608-5FB7-4A8B-BA2F-749DA1DA5095}"/>
    <hyperlink ref="H626" r:id="rId625" display="https://reg.mju.ac.th/registrar/class_info_2.asp?backto=home&amp;option=0&amp;courseid=8895942&amp;acadyear=2567&amp;semester=1&amp;avs1007269091=197" xr:uid="{8F2B0FD0-8DCF-4B6B-B6BC-4ADD83430587}"/>
    <hyperlink ref="H627" r:id="rId626" display="https://reg.mju.ac.th/registrar/class_info_2.asp?backto=home&amp;option=0&amp;courseid=8895943&amp;acadyear=2567&amp;semester=1&amp;avs1007269091=198" xr:uid="{4F9AAABE-3F6D-4B35-B820-806BBD1C66B6}"/>
    <hyperlink ref="H628" r:id="rId627" display="https://reg.mju.ac.th/registrar/class_info_2.asp?backto=home&amp;option=0&amp;courseid=8895953&amp;acadyear=2567&amp;semester=1&amp;avs1007269091=199" xr:uid="{2BC407F2-7B03-46C2-8691-AC2FA80EDDAB}"/>
    <hyperlink ref="H629" r:id="rId628" display="https://reg.mju.ac.th/registrar/class_info_2.asp?backto=home&amp;option=0&amp;courseid=8895957&amp;acadyear=2567&amp;semester=1&amp;avs1007269091=200" xr:uid="{57BB7E99-68A3-43E0-B12D-7C8B5A27FE0A}"/>
    <hyperlink ref="H630" r:id="rId629" display="https://reg.mju.ac.th/registrar/class_info_2.asp?backto=home&amp;option=0&amp;courseid=8895958&amp;acadyear=2567&amp;semester=1&amp;avs1007269091=201" xr:uid="{C6C61DB9-1817-4E0B-8193-9E858D70E451}"/>
    <hyperlink ref="H631" r:id="rId630" display="https://reg.mju.ac.th/registrar/class_info_2.asp?backto=home&amp;option=0&amp;courseid=8895959&amp;acadyear=2567&amp;semester=1&amp;avs1007269091=202" xr:uid="{C11E8704-B65B-4FEF-A03B-F1AF3F0587B8}"/>
    <hyperlink ref="H632" r:id="rId631" display="https://reg.mju.ac.th/registrar/class_info_2.asp?backto=home&amp;option=0&amp;courseid=8895960&amp;acadyear=2567&amp;semester=1&amp;avs1007269091=203" xr:uid="{E8C23604-F13E-4029-9E44-AF1D198A7A33}"/>
    <hyperlink ref="H633" r:id="rId632" display="https://reg.mju.ac.th/registrar/class_info_2.asp?backto=home&amp;option=0&amp;courseid=8895944&amp;acadyear=2567&amp;semester=1&amp;avs1007269091=204" xr:uid="{8C0ECCDA-13F7-4535-92D9-A77752D3B7BD}"/>
    <hyperlink ref="H634" r:id="rId633" display="https://reg.mju.ac.th/registrar/class_info_2.asp?backto=home&amp;option=0&amp;courseid=8895954&amp;acadyear=2567&amp;semester=1&amp;avs1007269091=205" xr:uid="{7324C257-0596-42CD-8E70-C39D74B6A1DD}"/>
    <hyperlink ref="H635" r:id="rId634" display="https://reg.mju.ac.th/registrar/class_info_2.asp?backto=home&amp;option=0&amp;courseid=8895961&amp;acadyear=2567&amp;semester=1&amp;avs1007269091=206" xr:uid="{D8BF14C9-7B45-4454-BD44-A55D91828160}"/>
    <hyperlink ref="H636" r:id="rId635" display="https://reg.mju.ac.th/registrar/class_info_2.asp?backto=home&amp;option=0&amp;courseid=8895963&amp;acadyear=2567&amp;semester=1&amp;avs1007269091=207" xr:uid="{AC2247AE-46F0-4B75-A59A-7154256445BE}"/>
    <hyperlink ref="H637" r:id="rId636" display="https://reg.mju.ac.th/registrar/class_info_2.asp?backto=home&amp;option=0&amp;courseid=8895963&amp;acadyear=2567&amp;semester=1&amp;avs1007269091=208" xr:uid="{8B8581A4-8E67-45C4-A22E-020EBF44573E}"/>
    <hyperlink ref="H638" r:id="rId637" display="https://reg.mju.ac.th/registrar/class_info_2.asp?backto=home&amp;option=0&amp;courseid=8895964&amp;acadyear=2567&amp;semester=1&amp;avs1007269091=209" xr:uid="{9C6E3577-2C4C-4EB6-A570-E088DD259EF7}"/>
    <hyperlink ref="H639" r:id="rId638" display="https://reg.mju.ac.th/registrar/class_info_2.asp?backto=home&amp;option=0&amp;courseid=8898533&amp;acadyear=2567&amp;semester=1&amp;avs1007269091=210" xr:uid="{C428D4A2-7681-4F77-BDDC-A1264B3E85F7}"/>
    <hyperlink ref="H640" r:id="rId639" display="https://reg.mju.ac.th/registrar/class_info_2.asp?backto=home&amp;option=0&amp;courseid=8897811&amp;acadyear=2567&amp;semester=1&amp;avs1007269091=211" xr:uid="{46B0CC5F-7CE0-4327-96D5-04D9F37F2AD7}"/>
    <hyperlink ref="H641" r:id="rId640" display="https://reg.mju.ac.th/registrar/class_info_2.asp?backto=home&amp;option=0&amp;courseid=8898542&amp;acadyear=2567&amp;semester=1&amp;avs1007269091=212" xr:uid="{C1AA0DAE-55A1-4A81-9AD4-568CD9D6EB43}"/>
    <hyperlink ref="H642" r:id="rId641" display="https://reg.mju.ac.th/registrar/class_info_2.asp?backto=home&amp;option=0&amp;courseid=8897812&amp;acadyear=2567&amp;semester=1&amp;avs1007269091=213" xr:uid="{C1979D05-3D13-4FB7-8BD4-67F150E2C5C6}"/>
    <hyperlink ref="H643" r:id="rId642" display="https://reg.mju.ac.th/registrar/class_info_2.asp?backto=home&amp;option=0&amp;courseid=8892289&amp;acadyear=2567&amp;semester=1&amp;avs1007269091=214" xr:uid="{77F0FCA3-C21A-462C-8777-213AF7FF3B60}"/>
    <hyperlink ref="H644" r:id="rId643" display="https://reg.mju.ac.th/registrar/class_info_2.asp?backto=home&amp;option=0&amp;courseid=8892467&amp;acadyear=2567&amp;semester=1&amp;avs1007269091=215" xr:uid="{E2C0505F-1547-4420-9CCD-0845E0075830}"/>
    <hyperlink ref="H645" r:id="rId644" display="https://reg.mju.ac.th/registrar/class_info_2.asp?backto=home&amp;option=0&amp;courseid=8895308&amp;acadyear=2567&amp;semester=1&amp;avs1007269091=216" xr:uid="{D0772E29-147C-438D-9C16-468D5196FE21}"/>
    <hyperlink ref="H646" r:id="rId645" display="https://reg.mju.ac.th/registrar/class_info_2.asp?backto=home&amp;option=0&amp;courseid=8894459&amp;acadyear=2567&amp;semester=1&amp;avs1007269091=217" xr:uid="{D430ABE4-8F92-4916-A977-A67C3BDFB59C}"/>
    <hyperlink ref="H647" r:id="rId646" display="https://reg.mju.ac.th/registrar/class_info_2.asp?backto=home&amp;option=0&amp;courseid=8894946&amp;acadyear=2567&amp;semester=1&amp;avs1007269091=218" xr:uid="{77F45888-9CE5-4F0A-AE0D-D3BBCF6646E8}"/>
    <hyperlink ref="H648" r:id="rId647" display="https://reg.mju.ac.th/registrar/class_info_2.asp?backto=home&amp;option=0&amp;courseid=8894956&amp;acadyear=2567&amp;semester=1&amp;avs1007269091=219" xr:uid="{4A3BFE80-A1D6-4674-8D79-F79B3CC55254}"/>
    <hyperlink ref="H649" r:id="rId648" display="https://reg.mju.ac.th/registrar/class_info_2.asp?backto=home&amp;option=0&amp;courseid=8894964&amp;acadyear=2567&amp;semester=1&amp;avs1007269091=220" xr:uid="{AF9E6BB6-066A-481F-804A-27FD782173E3}"/>
    <hyperlink ref="H650" r:id="rId649" display="https://reg.mju.ac.th/registrar/class_info_2.asp?backto=home&amp;option=0&amp;courseid=8894965&amp;acadyear=2567&amp;semester=1&amp;avs1007269091=221" xr:uid="{0C7A8185-CC6B-4DBC-86B2-C7B84EE55453}"/>
    <hyperlink ref="H651" r:id="rId650" display="https://reg.mju.ac.th/registrar/class_info_2.asp?backto=home&amp;option=0&amp;courseid=8899316&amp;acadyear=2567&amp;semester=2&amp;avs1007269091=225" xr:uid="{9E4D5E2A-73B4-458D-A956-484C14CFE4ED}"/>
    <hyperlink ref="H652" r:id="rId651" display="https://reg.mju.ac.th/registrar/class_info_2.asp?backto=home&amp;option=0&amp;courseid=8899317&amp;acadyear=2567&amp;semester=2&amp;avs1007269091=226" xr:uid="{19FBF1DB-1B12-4238-B9ED-40276551E202}"/>
    <hyperlink ref="H653" r:id="rId652" display="https://reg.mju.ac.th/registrar/class_info_2.asp?backto=home&amp;option=0&amp;courseid=8899456&amp;acadyear=2567&amp;semester=2&amp;avs1007269091=227" xr:uid="{3E8C194B-84D8-4B98-8A86-3C2DECBBE7D9}"/>
    <hyperlink ref="H654" r:id="rId653" display="https://reg.mju.ac.th/registrar/class_info_2.asp?backto=home&amp;option=0&amp;courseid=8899318&amp;acadyear=2567&amp;semester=2&amp;avs1007269091=228" xr:uid="{CF511A19-E7B6-4AFB-9F97-CED1733EAF99}"/>
    <hyperlink ref="H655" r:id="rId654" display="https://reg.mju.ac.th/registrar/class_info_2.asp?backto=home&amp;option=0&amp;courseid=8899465&amp;acadyear=2567&amp;semester=2&amp;avs1007269091=229" xr:uid="{2E9438F4-0EF9-4F28-A779-298703A22176}"/>
    <hyperlink ref="H656" r:id="rId655" display="https://reg.mju.ac.th/registrar/class_info_2.asp?backto=home&amp;option=0&amp;courseid=8895714&amp;acadyear=2567&amp;semester=2&amp;avs1007269091=230" xr:uid="{920E1E4A-6157-4082-98EE-D863FE585950}"/>
    <hyperlink ref="H657" r:id="rId656" display="https://reg.mju.ac.th/registrar/class_info_2.asp?backto=home&amp;option=0&amp;courseid=8895717&amp;acadyear=2567&amp;semester=2&amp;avs1007269091=231" xr:uid="{F4FA9F1E-DA31-4DA9-931C-294F5B5D676B}"/>
    <hyperlink ref="H658" r:id="rId657" display="https://reg.mju.ac.th/registrar/class_info_2.asp?backto=home&amp;option=0&amp;courseid=8895718&amp;acadyear=2567&amp;semester=2&amp;avs1007269091=232" xr:uid="{72991434-0E1F-4CFE-8494-2B3AF97C56AD}"/>
    <hyperlink ref="H659" r:id="rId658" display="https://reg.mju.ac.th/registrar/class_info_2.asp?backto=home&amp;option=0&amp;courseid=8895740&amp;acadyear=2567&amp;semester=2&amp;avs1007269091=233" xr:uid="{12A2F235-23A8-47D3-A9A0-23E54613DF37}"/>
    <hyperlink ref="H660" r:id="rId659" display="https://reg.mju.ac.th/registrar/class_info_2.asp?backto=home&amp;option=0&amp;courseid=8895715&amp;acadyear=2567&amp;semester=2&amp;avs1007269091=234" xr:uid="{9211AD91-87CA-4FA2-BC24-83801F9F102D}"/>
    <hyperlink ref="H661" r:id="rId660" display="https://reg.mju.ac.th/registrar/class_info_2.asp?backto=home&amp;option=0&amp;courseid=8895719&amp;acadyear=2567&amp;semester=2&amp;avs1007269091=235" xr:uid="{6E0C18FB-E31D-4871-A4CA-282F9CFF5A7D}"/>
    <hyperlink ref="H662" r:id="rId661" display="https://reg.mju.ac.th/registrar/class_info_2.asp?backto=home&amp;option=0&amp;courseid=8895724&amp;acadyear=2567&amp;semester=2&amp;avs1007269091=236" xr:uid="{AA6EBB7E-68E6-457E-B941-948484DAC696}"/>
    <hyperlink ref="H663" r:id="rId662" display="https://reg.mju.ac.th/registrar/class_info_2.asp?backto=home&amp;option=0&amp;courseid=8895727&amp;acadyear=2567&amp;semester=2&amp;avs1007269091=237" xr:uid="{CCA5CB49-41DD-4536-8165-C78B15B5B7BD}"/>
    <hyperlink ref="H664" r:id="rId663" display="https://reg.mju.ac.th/registrar/class_info_2.asp?backto=home&amp;option=0&amp;courseid=8895942&amp;acadyear=2567&amp;semester=2&amp;avs1007269091=238" xr:uid="{234BCC7F-8176-4F4C-8944-BBBD0152C646}"/>
    <hyperlink ref="H665" r:id="rId664" display="https://reg.mju.ac.th/registrar/class_info_2.asp?backto=home&amp;option=0&amp;courseid=8895965&amp;acadyear=2567&amp;semester=2&amp;avs1007269091=239" xr:uid="{C7A00015-8C16-4E64-B57B-87E464DCEBA6}"/>
    <hyperlink ref="H666" r:id="rId665" display="https://reg.mju.ac.th/registrar/class_info_2.asp?backto=home&amp;option=0&amp;courseid=8895976&amp;acadyear=2567&amp;semester=2&amp;avs1007269091=240" xr:uid="{AB39DBF6-B234-437A-A3B9-46586B9746A6}"/>
    <hyperlink ref="H667" r:id="rId666" display="https://reg.mju.ac.th/registrar/class_info_2.asp?backto=home&amp;option=0&amp;courseid=8895943&amp;acadyear=2567&amp;semester=2&amp;avs1007269091=241" xr:uid="{BBBEFFC5-7C13-426D-813A-95E3D6046165}"/>
    <hyperlink ref="H668" r:id="rId667" display="https://reg.mju.ac.th/registrar/class_info_2.asp?backto=home&amp;option=0&amp;courseid=8895953&amp;acadyear=2567&amp;semester=2&amp;avs1007269091=242" xr:uid="{2DDDC3A4-6B69-4254-B883-501C3E6548CB}"/>
    <hyperlink ref="H669" r:id="rId668" display="https://reg.mju.ac.th/registrar/class_info_2.asp?backto=home&amp;option=0&amp;courseid=8895957&amp;acadyear=2567&amp;semester=2&amp;avs1007269091=243" xr:uid="{4417C3B6-1F25-44C7-B969-04B43AB17E12}"/>
    <hyperlink ref="H670" r:id="rId669" display="https://reg.mju.ac.th/registrar/class_info_2.asp?backto=home&amp;option=0&amp;courseid=8895958&amp;acadyear=2567&amp;semester=2&amp;avs1007269091=244" xr:uid="{0B6DECBD-BA98-4D39-962B-09227B1605CC}"/>
    <hyperlink ref="H671" r:id="rId670" display="https://reg.mju.ac.th/registrar/class_info_2.asp?backto=home&amp;option=0&amp;courseid=8895959&amp;acadyear=2567&amp;semester=2&amp;avs1007269091=245" xr:uid="{124C388B-EB40-4FFD-BDB8-05B46BD289A2}"/>
    <hyperlink ref="H672" r:id="rId671" display="https://reg.mju.ac.th/registrar/class_info_2.asp?backto=home&amp;option=0&amp;courseid=8895960&amp;acadyear=2567&amp;semester=2&amp;avs1007269091=246" xr:uid="{66275F39-A893-458D-B6C1-ACA9DB0B9A0D}"/>
    <hyperlink ref="H673" r:id="rId672" display="https://reg.mju.ac.th/registrar/class_info_2.asp?backto=home&amp;option=0&amp;courseid=8895944&amp;acadyear=2567&amp;semester=2&amp;avs1007269091=247" xr:uid="{5C97BE0D-F613-4F19-A196-13EF970AD9D8}"/>
    <hyperlink ref="H674" r:id="rId673" display="https://reg.mju.ac.th/registrar/class_info_2.asp?backto=home&amp;option=0&amp;courseid=8895954&amp;acadyear=2567&amp;semester=2&amp;avs1007269091=248" xr:uid="{8FC43986-C542-45A4-81E0-BE035C876398}"/>
    <hyperlink ref="H675" r:id="rId674" display="https://reg.mju.ac.th/registrar/class_info_2.asp?backto=home&amp;option=0&amp;courseid=8895961&amp;acadyear=2567&amp;semester=2&amp;avs1007269091=249" xr:uid="{E6D2B0EA-EA4B-4F1D-802F-BE6F977535C4}"/>
    <hyperlink ref="H676" r:id="rId675" display="https://reg.mju.ac.th/registrar/class_info_2.asp?backto=home&amp;option=0&amp;courseid=8895962&amp;acadyear=2567&amp;semester=2&amp;avs1007269091=250" xr:uid="{675E4D99-2B3D-43A0-9B7E-18439242C023}"/>
    <hyperlink ref="H677" r:id="rId676" display="https://reg.mju.ac.th/registrar/class_info_2.asp?backto=home&amp;option=0&amp;courseid=8895963&amp;acadyear=2567&amp;semester=2&amp;avs1007269091=251" xr:uid="{24878239-16AB-4CD4-8517-4B4BABC94FDE}"/>
    <hyperlink ref="H678" r:id="rId677" display="https://reg.mju.ac.th/registrar/class_info_2.asp?backto=home&amp;option=0&amp;courseid=8895964&amp;acadyear=2567&amp;semester=2&amp;avs1007269091=252" xr:uid="{24AF5B44-C23C-4554-AFEE-515FABB73291}"/>
    <hyperlink ref="H679" r:id="rId678" display="https://reg.mju.ac.th/registrar/class_info_2.asp?backto=home&amp;option=0&amp;courseid=8895964&amp;acadyear=2567&amp;semester=2&amp;avs1007269091=253" xr:uid="{9B20C2D9-B829-45DD-9C66-54F4608881F9}"/>
    <hyperlink ref="H680" r:id="rId679" display="https://reg.mju.ac.th/registrar/class_info_2.asp?backto=home&amp;option=0&amp;courseid=8898533&amp;acadyear=2567&amp;semester=2&amp;avs1007269091=254" xr:uid="{98C5F62F-ABFF-4CAA-9365-B531E75264B6}"/>
    <hyperlink ref="H681" r:id="rId680" display="https://reg.mju.ac.th/registrar/class_info_2.asp?backto=home&amp;option=0&amp;courseid=8897811&amp;acadyear=2567&amp;semester=2&amp;avs1007269091=255" xr:uid="{CBDB605F-0F9A-425B-83B4-5D2E9B2F437E}"/>
    <hyperlink ref="H682" r:id="rId681" display="https://reg.mju.ac.th/registrar/class_info_2.asp?backto=home&amp;option=0&amp;courseid=8898535&amp;acadyear=2567&amp;semester=2&amp;avs1007269091=256" xr:uid="{194872F4-208A-4388-BF5A-62CC520C9D28}"/>
    <hyperlink ref="H683" r:id="rId682" display="https://reg.mju.ac.th/registrar/class_info_2.asp?backto=home&amp;option=0&amp;courseid=8898404&amp;acadyear=2567&amp;semester=2&amp;avs1007269091=257" xr:uid="{1E4EC2FC-94A5-4E42-9A37-C11EC784F8AA}"/>
    <hyperlink ref="H684" r:id="rId683" display="https://reg.mju.ac.th/registrar/class_info_2.asp?backto=home&amp;option=0&amp;courseid=8898543&amp;acadyear=2567&amp;semester=2&amp;avs1007269091=258" xr:uid="{E4FF1955-348E-4F3B-962C-12FB55D9A973}"/>
    <hyperlink ref="H685" r:id="rId684" display="https://reg.mju.ac.th/registrar/class_info_2.asp?backto=home&amp;option=0&amp;courseid=8892467&amp;acadyear=2567&amp;semester=2&amp;avs1007269091=259" xr:uid="{E6114AE6-CC37-40E9-8FEC-B6A3517DCFA1}"/>
    <hyperlink ref="H686" r:id="rId685" display="https://reg.mju.ac.th/registrar/class_info_2.asp?backto=home&amp;option=0&amp;courseid=8895308&amp;acadyear=2567&amp;semester=2&amp;avs1007269091=260" xr:uid="{587631F1-3D0D-484D-A9C6-3D99E1F911F3}"/>
    <hyperlink ref="H687" r:id="rId686" display="https://reg.mju.ac.th/registrar/class_info_2.asp?backto=home&amp;option=0&amp;courseid=8894947&amp;acadyear=2567&amp;semester=2&amp;avs1007269091=261" xr:uid="{E3219436-B74E-46B0-9A80-EC42D1DFD659}"/>
    <hyperlink ref="H688" r:id="rId687" display="https://reg.mju.ac.th/registrar/class_info_2.asp?backto=home&amp;option=0&amp;courseid=8894950&amp;acadyear=2567&amp;semester=2&amp;avs1007269091=262" xr:uid="{AB416CDB-C3B0-4B5A-ACE8-E3394C48D5C3}"/>
    <hyperlink ref="H689" r:id="rId688" display="https://reg.mju.ac.th/registrar/class_info_2.asp?backto=home&amp;option=0&amp;courseid=8894962&amp;acadyear=2567&amp;semester=2&amp;avs1007269091=263" xr:uid="{7C5E9E83-51E7-406C-AAEF-4AED92534D3F}"/>
    <hyperlink ref="H690" r:id="rId689" display="https://reg.mju.ac.th/registrar/class_info_2.asp?backto=home&amp;option=0&amp;courseid=8894964&amp;acadyear=2567&amp;semester=2&amp;avs1007269091=264" xr:uid="{4BF210DD-E4CB-4B65-86C3-4CED654BD060}"/>
    <hyperlink ref="H691" r:id="rId690" display="https://reg.mju.ac.th/registrar/class_info_2.asp?backto=home&amp;option=0&amp;courseid=8894965&amp;acadyear=2567&amp;semester=2&amp;avs1007269091=265" xr:uid="{5EC4FD4B-10EE-4C59-8776-C51C4E3C2063}"/>
    <hyperlink ref="H692" r:id="rId691" display="https://reg.mju.ac.th/registrar/class_info_2.asp?backto=home&amp;option=0&amp;courseid=8895721&amp;acadyear=2567&amp;semester=1&amp;avs1007269091=269" xr:uid="{311F31A1-6DBC-47F7-B04E-C207639AB5D9}"/>
    <hyperlink ref="H693" r:id="rId692" display="https://reg.mju.ac.th/registrar/class_info_2.asp?backto=home&amp;option=0&amp;courseid=8895725&amp;acadyear=2567&amp;semester=1&amp;avs1007269091=270" xr:uid="{743A70CF-93A3-46C2-9771-941A2E7B0936}"/>
    <hyperlink ref="H694" r:id="rId693" display="https://reg.mju.ac.th/registrar/class_info_2.asp?backto=home&amp;option=0&amp;courseid=8895727&amp;acadyear=2567&amp;semester=1&amp;avs1007269091=271" xr:uid="{79E70BC0-A5BD-4D3D-B341-D6D3983B3E0A}"/>
    <hyperlink ref="H695" r:id="rId694" display="https://reg.mju.ac.th/registrar/class_info_2.asp?backto=home&amp;option=0&amp;courseid=8895942&amp;acadyear=2567&amp;semester=1&amp;avs1007269091=272" xr:uid="{CBA7D31F-F0E7-45FF-938D-8B50A53302EF}"/>
    <hyperlink ref="H696" r:id="rId695" display="https://reg.mju.ac.th/registrar/class_info_2.asp?backto=home&amp;option=0&amp;courseid=8895942&amp;acadyear=2567&amp;semester=1&amp;avs1007269091=273" xr:uid="{A6ABC152-7716-4580-AFC4-AA7925CB0B4E}"/>
    <hyperlink ref="H697" r:id="rId696" display="https://reg.mju.ac.th/registrar/class_info_2.asp?backto=home&amp;option=0&amp;courseid=8895965&amp;acadyear=2567&amp;semester=1&amp;avs1007269091=274" xr:uid="{B56504AF-CABD-4FA4-9EFA-58C097302AF2}"/>
    <hyperlink ref="H698" r:id="rId697" display="https://reg.mju.ac.th/registrar/class_info_2.asp?backto=home&amp;option=0&amp;courseid=8895976&amp;acadyear=2567&amp;semester=1&amp;avs1007269091=275" xr:uid="{AAF2BFBA-FDC2-496D-BADA-A8CA2FE5D527}"/>
    <hyperlink ref="H699" r:id="rId698" display="https://reg.mju.ac.th/registrar/class_info_2.asp?backto=home&amp;option=0&amp;courseid=8895943&amp;acadyear=2567&amp;semester=1&amp;avs1007269091=276" xr:uid="{F7EC4384-6BBF-4A6A-97D2-733A137CEACE}"/>
    <hyperlink ref="H700" r:id="rId699" display="https://reg.mju.ac.th/registrar/class_info_2.asp?backto=home&amp;option=0&amp;courseid=8895943&amp;acadyear=2567&amp;semester=1&amp;avs1007269091=277" xr:uid="{F0A0B85E-1DD4-4F42-9E82-0982B0E0A0E0}"/>
    <hyperlink ref="H701" r:id="rId700" display="https://reg.mju.ac.th/registrar/class_info_2.asp?backto=home&amp;option=0&amp;courseid=8895957&amp;acadyear=2567&amp;semester=1&amp;avs1007269091=278" xr:uid="{3676C03C-C54E-4E74-B554-0131640C4E37}"/>
    <hyperlink ref="H702" r:id="rId701" display="https://reg.mju.ac.th/registrar/class_info_2.asp?backto=home&amp;option=0&amp;courseid=8895958&amp;acadyear=2567&amp;semester=1&amp;avs1007269091=279" xr:uid="{DDC9CD4E-3114-40F6-98C7-F0819C70A61C}"/>
    <hyperlink ref="H703" r:id="rId702" display="https://reg.mju.ac.th/registrar/class_info_2.asp?backto=home&amp;option=0&amp;courseid=8895959&amp;acadyear=2567&amp;semester=1&amp;avs1007269091=280" xr:uid="{644A34EC-B41D-4BDE-B54C-79E1B14E3127}"/>
    <hyperlink ref="H704" r:id="rId703" display="https://reg.mju.ac.th/registrar/class_info_2.asp?backto=home&amp;option=0&amp;courseid=8895960&amp;acadyear=2567&amp;semester=1&amp;avs1007269091=281" xr:uid="{24FEE829-3FEB-49D4-8204-C83984D6DDDA}"/>
    <hyperlink ref="H705" r:id="rId704" display="https://reg.mju.ac.th/registrar/class_info_2.asp?backto=home&amp;option=0&amp;courseid=8895944&amp;acadyear=2567&amp;semester=1&amp;avs1007269091=282" xr:uid="{EBA54987-E4C8-43FB-A8AE-4A3536B807B3}"/>
    <hyperlink ref="H706" r:id="rId705" display="https://reg.mju.ac.th/registrar/class_info_2.asp?backto=home&amp;option=0&amp;courseid=8895954&amp;acadyear=2567&amp;semester=1&amp;avs1007269091=283" xr:uid="{19C23FFE-2467-4A46-8778-8A48974DDF4C}"/>
    <hyperlink ref="H707" r:id="rId706" display="https://reg.mju.ac.th/registrar/class_info_2.asp?backto=home&amp;option=0&amp;courseid=8895961&amp;acadyear=2567&amp;semester=1&amp;avs1007269091=284" xr:uid="{D8B82FD2-1A66-4BE0-A4BD-0BAA8CAAE39D}"/>
    <hyperlink ref="H708" r:id="rId707" display="https://reg.mju.ac.th/registrar/class_info_2.asp?backto=home&amp;option=0&amp;courseid=8895962&amp;acadyear=2567&amp;semester=1&amp;avs1007269091=285" xr:uid="{F308F38D-B802-4E91-B59C-D83AA499A1BF}"/>
    <hyperlink ref="H709" r:id="rId708" display="https://reg.mju.ac.th/registrar/class_info_2.asp?backto=home&amp;option=0&amp;courseid=8895963&amp;acadyear=2567&amp;semester=1&amp;avs1007269091=286" xr:uid="{EEFF6FD9-F462-434C-B542-4C9A482D6ED4}"/>
    <hyperlink ref="H710" r:id="rId709" display="https://reg.mju.ac.th/registrar/class_info_2.asp?backto=home&amp;option=0&amp;courseid=8895963&amp;acadyear=2567&amp;semester=1&amp;avs1007269091=287" xr:uid="{C3BFE11F-47E8-4002-AB78-64366A4A5F63}"/>
    <hyperlink ref="H711" r:id="rId710" display="https://reg.mju.ac.th/registrar/class_info_2.asp?backto=home&amp;option=0&amp;courseid=8895964&amp;acadyear=2567&amp;semester=1&amp;avs1007269091=288" xr:uid="{1613DD23-4DF9-403C-8C26-687FDA3986B4}"/>
    <hyperlink ref="H712" r:id="rId711" display="https://reg.mju.ac.th/registrar/class_info_2.asp?backto=home&amp;option=0&amp;courseid=8895964&amp;acadyear=2567&amp;semester=1&amp;avs1007269091=289" xr:uid="{2852309E-E8AC-4EBC-856F-7DFE357EB1E1}"/>
    <hyperlink ref="H713" r:id="rId712" display="https://reg.mju.ac.th/registrar/class_info_2.asp?backto=home&amp;option=0&amp;courseid=8895714&amp;acadyear=2567&amp;semester=2&amp;avs1007269091=293" xr:uid="{61217993-A55B-4D06-B08E-28AF4ED12BF3}"/>
    <hyperlink ref="H714" r:id="rId713" display="https://reg.mju.ac.th/registrar/class_info_2.asp?backto=home&amp;option=0&amp;courseid=8895717&amp;acadyear=2567&amp;semester=2&amp;avs1007269091=294" xr:uid="{8017AF57-A22A-433D-BA77-D69DAC4B6D31}"/>
    <hyperlink ref="H715" r:id="rId714" display="https://reg.mju.ac.th/registrar/class_info_2.asp?backto=home&amp;option=0&amp;courseid=8895718&amp;acadyear=2567&amp;semester=2&amp;avs1007269091=295" xr:uid="{990E2180-6341-4994-91F9-BBB8B9813596}"/>
    <hyperlink ref="H716" r:id="rId715" display="https://reg.mju.ac.th/registrar/class_info_2.asp?backto=home&amp;option=0&amp;courseid=8895715&amp;acadyear=2567&amp;semester=2&amp;avs1007269091=296" xr:uid="{A0EEE307-B31E-45F9-A0EE-8694E310D226}"/>
    <hyperlink ref="H717" r:id="rId716" display="https://reg.mju.ac.th/registrar/class_info_2.asp?backto=home&amp;option=0&amp;courseid=8895722&amp;acadyear=2567&amp;semester=2&amp;avs1007269091=297" xr:uid="{BAAE0E2C-20A5-450A-AF9A-5A1A0CCAF4E1}"/>
    <hyperlink ref="H718" r:id="rId717" display="https://reg.mju.ac.th/registrar/class_info_2.asp?backto=home&amp;option=0&amp;courseid=8895726&amp;acadyear=2567&amp;semester=2&amp;avs1007269091=298" xr:uid="{C5A9A8A6-DEFD-47CB-8510-503E798AB329}"/>
    <hyperlink ref="H719" r:id="rId718" display="https://reg.mju.ac.th/registrar/class_info_2.asp?backto=home&amp;option=0&amp;courseid=8895727&amp;acadyear=2567&amp;semester=2&amp;avs1007269091=299" xr:uid="{2343F551-8118-44C8-932B-5FD42379B6BC}"/>
    <hyperlink ref="H720" r:id="rId719" display="https://reg.mju.ac.th/registrar/class_info_2.asp?backto=home&amp;option=0&amp;courseid=8895942&amp;acadyear=2567&amp;semester=2&amp;avs1007269091=300" xr:uid="{4956BF10-8F06-4BDC-8C94-C2DBA27AA7CE}"/>
    <hyperlink ref="H721" r:id="rId720" display="https://reg.mju.ac.th/registrar/class_info_2.asp?backto=home&amp;option=0&amp;courseid=8895965&amp;acadyear=2567&amp;semester=2&amp;avs1007269091=301" xr:uid="{737A5A62-6B20-40A4-81D3-2DE30106C18B}"/>
    <hyperlink ref="H722" r:id="rId721" display="https://reg.mju.ac.th/registrar/class_info_2.asp?backto=home&amp;option=0&amp;courseid=8895976&amp;acadyear=2567&amp;semester=2&amp;avs1007269091=302" xr:uid="{3F73008E-9F27-4F6F-A4F1-32F6BBFD2626}"/>
    <hyperlink ref="H723" r:id="rId722" display="https://reg.mju.ac.th/registrar/class_info_2.asp?backto=home&amp;option=0&amp;courseid=8895943&amp;acadyear=2567&amp;semester=2&amp;avs1007269091=303" xr:uid="{2900ECC1-6BDB-4864-AB05-3D83C01BAEC2}"/>
    <hyperlink ref="H724" r:id="rId723" display="https://reg.mju.ac.th/registrar/class_info_2.asp?backto=home&amp;option=0&amp;courseid=8895953&amp;acadyear=2567&amp;semester=2&amp;avs1007269091=304" xr:uid="{DFBA5E9C-872E-4256-B42E-A5A41B71863D}"/>
    <hyperlink ref="H725" r:id="rId724" display="https://reg.mju.ac.th/registrar/class_info_2.asp?backto=home&amp;option=0&amp;courseid=8895958&amp;acadyear=2567&amp;semester=2&amp;avs1007269091=305" xr:uid="{873517E5-76CA-4923-9609-9053E27671AA}"/>
    <hyperlink ref="H726" r:id="rId725" display="https://reg.mju.ac.th/registrar/class_info_2.asp?backto=home&amp;option=0&amp;courseid=8895959&amp;acadyear=2567&amp;semester=2&amp;avs1007269091=306" xr:uid="{60DF47E0-100A-40AE-8D25-63FB9B02B0A2}"/>
    <hyperlink ref="H727" r:id="rId726" display="https://reg.mju.ac.th/registrar/class_info_2.asp?backto=home&amp;option=0&amp;courseid=8895944&amp;acadyear=2567&amp;semester=2&amp;avs1007269091=307" xr:uid="{F32EA1B8-69E1-474A-9A7B-AB1FEE0CAC06}"/>
    <hyperlink ref="H728" r:id="rId727" display="https://reg.mju.ac.th/registrar/class_info_2.asp?backto=home&amp;option=0&amp;courseid=8895961&amp;acadyear=2567&amp;semester=2&amp;avs1007269091=308" xr:uid="{0B0CD603-FED3-4F44-92D3-BA7BC624590A}"/>
    <hyperlink ref="H729" r:id="rId728" display="https://reg.mju.ac.th/registrar/class_info_2.asp?backto=home&amp;option=0&amp;courseid=8895962&amp;acadyear=2567&amp;semester=2&amp;avs1007269091=309" xr:uid="{0EBC9290-34B3-4AD7-9ECE-4249537255EC}"/>
    <hyperlink ref="H730" r:id="rId729" display="https://reg.mju.ac.th/registrar/class_info_2.asp?backto=home&amp;option=0&amp;courseid=8895963&amp;acadyear=2567&amp;semester=2&amp;avs1007269091=310" xr:uid="{7EE6B299-0FD2-4145-B4DC-86506AFA1BD2}"/>
    <hyperlink ref="H731" r:id="rId730" display="https://reg.mju.ac.th/registrar/class_info_2.asp?backto=home&amp;option=0&amp;courseid=8895963&amp;acadyear=2567&amp;semester=2&amp;avs1007269091=311" xr:uid="{C34EBE94-6359-478C-987C-946C94350512}"/>
    <hyperlink ref="H732" r:id="rId731" display="https://reg.mju.ac.th/registrar/class_info_2.asp?backto=home&amp;option=0&amp;courseid=8895964&amp;acadyear=2567&amp;semester=2&amp;avs1007269091=312" xr:uid="{C55C13A2-332C-4056-AA9A-6523C1CE6837}"/>
  </hyperlinks>
  <pageMargins left="0.7" right="0.7" top="0.75" bottom="0.75" header="0.3" footer="0.3"/>
  <tableParts count="1">
    <tablePart r:id="rId73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4B70-C252-4458-8738-F6CD8BAB6A95}">
  <dimension ref="A1:F10"/>
  <sheetViews>
    <sheetView workbookViewId="0">
      <selection activeCell="A11" sqref="A11"/>
    </sheetView>
  </sheetViews>
  <sheetFormatPr defaultRowHeight="21"/>
  <cols>
    <col min="1" max="1" width="14.83203125" style="7" customWidth="1"/>
    <col min="2" max="3" width="8.6640625" style="7"/>
    <col min="4" max="4" width="8.4140625" style="7" customWidth="1"/>
    <col min="5" max="5" width="8.6640625" style="7"/>
    <col min="6" max="6" width="15" style="7" customWidth="1"/>
    <col min="7" max="16384" width="8.6640625" style="7"/>
  </cols>
  <sheetData>
    <row r="1" spans="1:6">
      <c r="A1" s="618" t="s">
        <v>937</v>
      </c>
      <c r="B1" s="618"/>
      <c r="C1" s="618"/>
      <c r="D1" s="618"/>
      <c r="E1" s="618"/>
      <c r="F1" s="618"/>
    </row>
    <row r="2" spans="1:6" ht="13.5" customHeight="1"/>
    <row r="3" spans="1:6">
      <c r="A3" s="619" t="s">
        <v>938</v>
      </c>
      <c r="B3" s="619" t="s">
        <v>939</v>
      </c>
      <c r="C3" s="619" t="s">
        <v>940</v>
      </c>
      <c r="D3" s="619" t="s">
        <v>941</v>
      </c>
      <c r="E3" s="619"/>
      <c r="F3" s="620" t="s">
        <v>942</v>
      </c>
    </row>
    <row r="4" spans="1:6">
      <c r="A4" s="619"/>
      <c r="B4" s="619"/>
      <c r="C4" s="619"/>
      <c r="D4" s="96" t="s">
        <v>943</v>
      </c>
      <c r="E4" s="96" t="s">
        <v>944</v>
      </c>
      <c r="F4" s="621"/>
    </row>
    <row r="5" spans="1:6">
      <c r="A5" s="95" t="s">
        <v>945</v>
      </c>
      <c r="B5" s="95"/>
      <c r="C5" s="95"/>
      <c r="D5" s="95"/>
      <c r="E5" s="95"/>
      <c r="F5" s="95"/>
    </row>
    <row r="6" spans="1:6">
      <c r="A6" s="95" t="s">
        <v>946</v>
      </c>
      <c r="B6" s="95"/>
      <c r="C6" s="95"/>
      <c r="D6" s="95"/>
      <c r="E6" s="95"/>
      <c r="F6" s="95"/>
    </row>
    <row r="7" spans="1:6">
      <c r="A7" s="95" t="s">
        <v>947</v>
      </c>
      <c r="B7" s="95"/>
      <c r="C7" s="95"/>
      <c r="D7" s="95"/>
      <c r="E7" s="95"/>
      <c r="F7" s="95"/>
    </row>
    <row r="8" spans="1:6">
      <c r="A8" s="95" t="s">
        <v>948</v>
      </c>
      <c r="B8" s="95"/>
      <c r="C8" s="95"/>
      <c r="D8" s="95"/>
      <c r="E8" s="95"/>
      <c r="F8" s="95"/>
    </row>
    <row r="9" spans="1:6">
      <c r="A9" s="95" t="s">
        <v>949</v>
      </c>
      <c r="B9" s="95"/>
      <c r="C9" s="95"/>
      <c r="D9" s="95"/>
      <c r="E9" s="95"/>
      <c r="F9" s="95"/>
    </row>
    <row r="10" spans="1:6">
      <c r="A10" s="96" t="s">
        <v>941</v>
      </c>
      <c r="B10" s="96"/>
      <c r="C10" s="96"/>
      <c r="D10" s="96"/>
      <c r="E10" s="96"/>
      <c r="F10" s="96"/>
    </row>
  </sheetData>
  <mergeCells count="6">
    <mergeCell ref="A1:F1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2A8A-1D91-42E8-BA35-B90D8349A7F3}">
  <dimension ref="A1:F20"/>
  <sheetViews>
    <sheetView workbookViewId="0">
      <selection activeCell="F7" sqref="F7"/>
    </sheetView>
  </sheetViews>
  <sheetFormatPr defaultRowHeight="21"/>
  <cols>
    <col min="1" max="16384" width="8.6640625" style="7"/>
  </cols>
  <sheetData>
    <row r="1" spans="1:6">
      <c r="A1" s="89" t="s">
        <v>901</v>
      </c>
      <c r="B1" s="89"/>
      <c r="C1" s="89"/>
      <c r="D1" s="89"/>
      <c r="E1" s="89"/>
      <c r="F1" s="89"/>
    </row>
    <row r="2" spans="1:6">
      <c r="A2" s="89" t="s">
        <v>902</v>
      </c>
      <c r="B2" s="89"/>
      <c r="C2" s="89"/>
      <c r="D2" s="89"/>
      <c r="E2" s="89"/>
      <c r="F2" s="89"/>
    </row>
    <row r="3" spans="1:6">
      <c r="A3" s="89" t="s">
        <v>903</v>
      </c>
      <c r="B3" s="89"/>
      <c r="C3" s="89"/>
      <c r="D3" s="89"/>
      <c r="E3" s="89"/>
      <c r="F3" s="89"/>
    </row>
    <row r="4" spans="1:6">
      <c r="A4" s="89" t="s">
        <v>904</v>
      </c>
      <c r="B4" s="89"/>
      <c r="C4" s="89"/>
      <c r="D4" s="89"/>
      <c r="E4" s="89"/>
      <c r="F4" s="89"/>
    </row>
    <row r="5" spans="1:6">
      <c r="A5" s="89" t="s">
        <v>905</v>
      </c>
      <c r="B5" s="89"/>
      <c r="C5" s="89"/>
      <c r="D5" s="89"/>
      <c r="E5" s="89"/>
      <c r="F5" s="89"/>
    </row>
    <row r="6" spans="1:6">
      <c r="A6" s="89" t="s">
        <v>906</v>
      </c>
      <c r="B6" s="89"/>
      <c r="C6" s="89"/>
      <c r="D6" s="89"/>
      <c r="E6" s="89"/>
      <c r="F6" s="89"/>
    </row>
    <row r="7" spans="1:6">
      <c r="A7" s="89"/>
      <c r="B7" s="89"/>
      <c r="C7" s="90" t="s">
        <v>907</v>
      </c>
      <c r="D7" s="89"/>
      <c r="E7" s="89"/>
      <c r="F7" s="89" t="s">
        <v>908</v>
      </c>
    </row>
    <row r="8" spans="1:6">
      <c r="A8" s="89"/>
      <c r="B8" s="89"/>
      <c r="C8" s="90" t="s">
        <v>909</v>
      </c>
      <c r="D8" s="89"/>
      <c r="E8" s="89"/>
      <c r="F8" s="89" t="s">
        <v>908</v>
      </c>
    </row>
    <row r="9" spans="1:6">
      <c r="A9" s="89"/>
      <c r="B9" s="89"/>
      <c r="C9" s="90" t="s">
        <v>910</v>
      </c>
      <c r="D9" s="89"/>
      <c r="E9" s="89"/>
      <c r="F9" s="89" t="s">
        <v>911</v>
      </c>
    </row>
    <row r="10" spans="1:6">
      <c r="A10" s="89"/>
      <c r="B10" s="89"/>
      <c r="C10" s="90" t="s">
        <v>912</v>
      </c>
      <c r="D10" s="89"/>
      <c r="E10" s="89"/>
      <c r="F10" s="89" t="s">
        <v>908</v>
      </c>
    </row>
    <row r="11" spans="1:6">
      <c r="A11" s="89"/>
      <c r="B11" s="89"/>
      <c r="C11" s="90" t="s">
        <v>913</v>
      </c>
      <c r="D11" s="89"/>
      <c r="E11" s="89"/>
      <c r="F11" s="89"/>
    </row>
    <row r="12" spans="1:6">
      <c r="A12" s="89"/>
      <c r="B12" s="89"/>
      <c r="C12" s="90" t="s">
        <v>914</v>
      </c>
      <c r="D12" s="89"/>
      <c r="E12" s="89"/>
      <c r="F12" s="89"/>
    </row>
    <row r="13" spans="1:6">
      <c r="A13" s="89"/>
      <c r="B13" s="89"/>
      <c r="C13" s="90" t="s">
        <v>915</v>
      </c>
      <c r="D13" s="89"/>
      <c r="E13" s="89"/>
      <c r="F13" s="89"/>
    </row>
    <row r="14" spans="1:6">
      <c r="A14" s="89"/>
      <c r="B14" s="89"/>
      <c r="C14" s="89" t="s">
        <v>916</v>
      </c>
      <c r="D14" s="89"/>
      <c r="E14" s="89"/>
      <c r="F14" s="89"/>
    </row>
    <row r="15" spans="1:6">
      <c r="A15" s="89" t="s">
        <v>917</v>
      </c>
      <c r="B15" s="89"/>
      <c r="C15" s="89"/>
      <c r="D15" s="89"/>
      <c r="E15" s="89"/>
      <c r="F15" s="89"/>
    </row>
    <row r="16" spans="1:6">
      <c r="A16" s="89" t="s">
        <v>918</v>
      </c>
      <c r="B16" s="89"/>
      <c r="C16" s="89"/>
      <c r="D16" s="89"/>
      <c r="E16" s="89"/>
      <c r="F16" s="89"/>
    </row>
    <row r="17" spans="1:1">
      <c r="A17" s="89" t="s">
        <v>919</v>
      </c>
    </row>
    <row r="18" spans="1:1">
      <c r="A18" s="89" t="s">
        <v>920</v>
      </c>
    </row>
    <row r="19" spans="1:1">
      <c r="A19" s="89" t="s">
        <v>921</v>
      </c>
    </row>
    <row r="20" spans="1:1">
      <c r="A20" s="89" t="s">
        <v>922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AC539-432E-4FAF-887C-5AA9397CB37F}">
  <dimension ref="A1:P31"/>
  <sheetViews>
    <sheetView topLeftCell="A10" workbookViewId="0">
      <selection activeCell="B7" sqref="B7"/>
    </sheetView>
  </sheetViews>
  <sheetFormatPr defaultRowHeight="21"/>
  <cols>
    <col min="1" max="6" width="8.6640625" style="7"/>
    <col min="7" max="7" width="11.83203125" style="7" customWidth="1"/>
    <col min="8" max="11" width="8.6640625" style="7"/>
    <col min="12" max="12" width="17.5" style="7" customWidth="1"/>
    <col min="13" max="16384" width="8.6640625" style="7"/>
  </cols>
  <sheetData>
    <row r="1" spans="1:16">
      <c r="A1" s="94" t="s">
        <v>923</v>
      </c>
    </row>
    <row r="3" spans="1:16">
      <c r="B3" s="7" t="s">
        <v>924</v>
      </c>
    </row>
    <row r="5" spans="1:16">
      <c r="A5" s="94" t="s">
        <v>925</v>
      </c>
    </row>
    <row r="6" spans="1:16">
      <c r="A6" s="85"/>
    </row>
    <row r="7" spans="1:16">
      <c r="A7" s="85"/>
      <c r="B7" s="93" t="s">
        <v>926</v>
      </c>
      <c r="H7" s="93" t="s">
        <v>927</v>
      </c>
    </row>
    <row r="8" spans="1:16">
      <c r="A8" s="85"/>
      <c r="B8" s="86"/>
      <c r="H8" s="86"/>
    </row>
    <row r="9" spans="1:16">
      <c r="A9" s="85"/>
      <c r="B9" s="86"/>
      <c r="F9" s="87" t="s">
        <v>928</v>
      </c>
      <c r="H9" s="86"/>
      <c r="M9" s="87" t="s">
        <v>929</v>
      </c>
      <c r="P9" s="87"/>
    </row>
    <row r="10" spans="1:16">
      <c r="H10" s="86"/>
    </row>
    <row r="11" spans="1:16">
      <c r="H11" s="86"/>
    </row>
    <row r="12" spans="1:16">
      <c r="H12" s="87" t="s">
        <v>930</v>
      </c>
      <c r="M12" s="87" t="s">
        <v>931</v>
      </c>
    </row>
    <row r="15" spans="1:16">
      <c r="H15" s="86"/>
    </row>
    <row r="16" spans="1:16">
      <c r="H16" s="87" t="s">
        <v>932</v>
      </c>
      <c r="M16" s="91" t="s">
        <v>950</v>
      </c>
      <c r="O16" s="88"/>
      <c r="P16" s="88"/>
    </row>
    <row r="19" spans="1:13">
      <c r="H19" s="86"/>
    </row>
    <row r="20" spans="1:13">
      <c r="H20" s="87" t="s">
        <v>933</v>
      </c>
      <c r="M20" s="92" t="s">
        <v>951</v>
      </c>
    </row>
    <row r="23" spans="1:13">
      <c r="A23" s="94" t="s">
        <v>934</v>
      </c>
    </row>
    <row r="24" spans="1:13">
      <c r="A24" s="85"/>
    </row>
    <row r="25" spans="1:13">
      <c r="B25" s="93" t="s">
        <v>926</v>
      </c>
      <c r="H25" s="93" t="s">
        <v>927</v>
      </c>
    </row>
    <row r="27" spans="1:13">
      <c r="F27" s="87" t="s">
        <v>935</v>
      </c>
    </row>
    <row r="31" spans="1:13">
      <c r="J31" s="7" t="s">
        <v>936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C286-0F88-4C4A-887A-B3D8BEB62E4A}">
  <dimension ref="A1:R155"/>
  <sheetViews>
    <sheetView topLeftCell="A119" workbookViewId="0">
      <selection activeCell="A2" sqref="A2:R155"/>
    </sheetView>
  </sheetViews>
  <sheetFormatPr defaultColWidth="8.75" defaultRowHeight="21"/>
  <cols>
    <col min="1" max="3" width="8.75" style="16"/>
    <col min="4" max="4" width="8.75" style="7"/>
    <col min="5" max="5" width="51.4140625" style="7" customWidth="1"/>
    <col min="6" max="6" width="8.75" style="7"/>
    <col min="7" max="18" width="8.75" style="8"/>
    <col min="19" max="16384" width="8.75" style="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3" t="s">
        <v>28</v>
      </c>
      <c r="K1" s="2" t="s">
        <v>10</v>
      </c>
      <c r="L1" s="4" t="s">
        <v>749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>
      <c r="A2" s="16" t="s">
        <v>611</v>
      </c>
      <c r="B2" s="16" t="s">
        <v>579</v>
      </c>
      <c r="C2" s="16" t="s">
        <v>580</v>
      </c>
      <c r="D2" s="36" t="s">
        <v>612</v>
      </c>
      <c r="E2" s="32" t="s">
        <v>613</v>
      </c>
      <c r="F2" s="54" t="s">
        <v>164</v>
      </c>
      <c r="G2" s="33">
        <v>3</v>
      </c>
      <c r="H2" s="33">
        <v>2</v>
      </c>
      <c r="I2" s="33">
        <v>2</v>
      </c>
      <c r="J2" s="33">
        <v>5</v>
      </c>
      <c r="K2" s="34" t="s">
        <v>80</v>
      </c>
      <c r="L2" s="34">
        <v>1</v>
      </c>
      <c r="M2" s="34" t="s">
        <v>87</v>
      </c>
      <c r="N2" s="12">
        <f>L2*G2</f>
        <v>3</v>
      </c>
      <c r="O2" s="13">
        <f>N2/12</f>
        <v>0.25</v>
      </c>
      <c r="P2" s="14">
        <v>0</v>
      </c>
      <c r="Q2" s="13">
        <f>O2*2</f>
        <v>0.5</v>
      </c>
      <c r="R2" s="13">
        <f>P2+Q2</f>
        <v>0.5</v>
      </c>
    </row>
    <row r="3" spans="1:18">
      <c r="D3" s="36"/>
      <c r="E3" s="35" t="s">
        <v>98</v>
      </c>
      <c r="F3" s="54"/>
      <c r="G3" s="33"/>
      <c r="H3" s="33"/>
      <c r="I3" s="33"/>
      <c r="J3" s="33"/>
      <c r="K3" s="34"/>
      <c r="L3" s="34"/>
      <c r="M3" s="34"/>
      <c r="N3" s="34"/>
    </row>
    <row r="4" spans="1:18">
      <c r="D4" s="36"/>
      <c r="E4" s="35" t="s">
        <v>191</v>
      </c>
      <c r="F4" s="54"/>
      <c r="G4" s="33"/>
      <c r="H4" s="33"/>
      <c r="I4" s="33"/>
      <c r="J4" s="33"/>
      <c r="K4" s="34"/>
      <c r="L4" s="34"/>
      <c r="M4" s="34"/>
      <c r="N4" s="34"/>
    </row>
    <row r="5" spans="1:18">
      <c r="D5" s="36"/>
      <c r="E5" s="35" t="s">
        <v>202</v>
      </c>
      <c r="F5" s="54"/>
      <c r="G5" s="33"/>
      <c r="H5" s="33"/>
      <c r="I5" s="33"/>
      <c r="J5" s="33"/>
      <c r="K5" s="34"/>
      <c r="L5" s="34"/>
      <c r="M5" s="34"/>
      <c r="N5" s="34"/>
    </row>
    <row r="6" spans="1:18">
      <c r="D6" s="36"/>
      <c r="E6" s="36" t="s">
        <v>201</v>
      </c>
      <c r="F6" s="54"/>
      <c r="G6" s="33"/>
      <c r="H6" s="33"/>
      <c r="I6" s="33"/>
      <c r="J6" s="33"/>
      <c r="K6" s="34"/>
      <c r="L6" s="34"/>
      <c r="M6" s="34"/>
      <c r="N6" s="34"/>
    </row>
    <row r="7" spans="1:18">
      <c r="A7" s="16" t="s">
        <v>611</v>
      </c>
      <c r="B7" s="16" t="s">
        <v>579</v>
      </c>
      <c r="C7" s="16" t="s">
        <v>580</v>
      </c>
      <c r="D7" s="36" t="s">
        <v>614</v>
      </c>
      <c r="E7" s="32" t="s">
        <v>615</v>
      </c>
      <c r="F7" s="54" t="s">
        <v>83</v>
      </c>
      <c r="G7" s="33">
        <v>3</v>
      </c>
      <c r="H7" s="33">
        <v>2</v>
      </c>
      <c r="I7" s="33">
        <v>3</v>
      </c>
      <c r="J7" s="33">
        <v>5</v>
      </c>
      <c r="K7" s="34" t="s">
        <v>80</v>
      </c>
      <c r="L7" s="34">
        <v>1</v>
      </c>
      <c r="M7" s="34" t="s">
        <v>87</v>
      </c>
      <c r="N7" s="12">
        <f>L7*G7</f>
        <v>3</v>
      </c>
      <c r="O7" s="13">
        <f>N7/12</f>
        <v>0.25</v>
      </c>
      <c r="P7" s="14">
        <v>0</v>
      </c>
      <c r="Q7" s="13">
        <f>O7*2</f>
        <v>0.5</v>
      </c>
      <c r="R7" s="13">
        <f>P7+Q7</f>
        <v>0.5</v>
      </c>
    </row>
    <row r="8" spans="1:18">
      <c r="D8" s="36"/>
      <c r="E8" s="35" t="s">
        <v>191</v>
      </c>
      <c r="F8" s="54"/>
      <c r="G8" s="33"/>
      <c r="H8" s="33"/>
      <c r="I8" s="33"/>
      <c r="J8" s="33"/>
      <c r="K8" s="34"/>
      <c r="L8" s="34"/>
      <c r="M8" s="34"/>
      <c r="N8" s="34"/>
    </row>
    <row r="9" spans="1:18">
      <c r="A9" s="16" t="s">
        <v>611</v>
      </c>
      <c r="B9" s="16" t="s">
        <v>579</v>
      </c>
      <c r="C9" s="16" t="s">
        <v>580</v>
      </c>
      <c r="D9" s="36" t="s">
        <v>616</v>
      </c>
      <c r="E9" s="32" t="s">
        <v>617</v>
      </c>
      <c r="F9" s="54" t="s">
        <v>294</v>
      </c>
      <c r="G9" s="33">
        <v>1</v>
      </c>
      <c r="H9" s="33">
        <v>0</v>
      </c>
      <c r="I9" s="33">
        <v>2</v>
      </c>
      <c r="J9" s="33">
        <v>1</v>
      </c>
      <c r="K9" s="34" t="s">
        <v>80</v>
      </c>
      <c r="L9" s="34">
        <v>4</v>
      </c>
      <c r="M9" s="34" t="s">
        <v>87</v>
      </c>
      <c r="N9" s="12">
        <f>L9*G9</f>
        <v>4</v>
      </c>
      <c r="O9" s="13">
        <f>N9/12</f>
        <v>0.33333333333333331</v>
      </c>
      <c r="P9" s="14">
        <v>0</v>
      </c>
      <c r="Q9" s="13">
        <f>O9*2</f>
        <v>0.66666666666666663</v>
      </c>
      <c r="R9" s="13">
        <f>P9+Q9</f>
        <v>0.66666666666666663</v>
      </c>
    </row>
    <row r="10" spans="1:18">
      <c r="D10" s="36"/>
      <c r="E10" s="35" t="s">
        <v>98</v>
      </c>
      <c r="F10" s="54"/>
      <c r="G10" s="33"/>
      <c r="H10" s="33"/>
      <c r="I10" s="33"/>
      <c r="J10" s="33"/>
      <c r="K10" s="34"/>
      <c r="L10" s="34"/>
      <c r="M10" s="34"/>
      <c r="N10" s="34"/>
    </row>
    <row r="11" spans="1:18">
      <c r="D11" s="36"/>
      <c r="E11" s="35" t="s">
        <v>191</v>
      </c>
      <c r="F11" s="54"/>
      <c r="G11" s="33"/>
      <c r="H11" s="33"/>
      <c r="I11" s="33"/>
      <c r="J11" s="33"/>
      <c r="K11" s="34"/>
      <c r="L11" s="34"/>
      <c r="M11" s="34"/>
      <c r="N11" s="34"/>
    </row>
    <row r="12" spans="1:18">
      <c r="D12" s="36"/>
      <c r="E12" s="35" t="s">
        <v>202</v>
      </c>
      <c r="F12" s="54"/>
      <c r="G12" s="33"/>
      <c r="H12" s="33"/>
      <c r="I12" s="33"/>
      <c r="J12" s="33"/>
      <c r="K12" s="34"/>
      <c r="L12" s="34"/>
      <c r="M12" s="34"/>
      <c r="N12" s="34"/>
    </row>
    <row r="13" spans="1:18">
      <c r="D13" s="36"/>
      <c r="E13" s="35" t="s">
        <v>198</v>
      </c>
      <c r="F13" s="54"/>
      <c r="G13" s="33"/>
      <c r="H13" s="33"/>
      <c r="I13" s="33"/>
      <c r="J13" s="33"/>
      <c r="K13" s="34"/>
      <c r="L13" s="34"/>
      <c r="M13" s="34"/>
      <c r="N13" s="34"/>
    </row>
    <row r="14" spans="1:18">
      <c r="A14" s="16" t="s">
        <v>611</v>
      </c>
      <c r="B14" s="16" t="s">
        <v>579</v>
      </c>
      <c r="C14" s="16" t="s">
        <v>580</v>
      </c>
      <c r="D14" s="36" t="s">
        <v>618</v>
      </c>
      <c r="E14" s="32" t="s">
        <v>619</v>
      </c>
      <c r="F14" s="54" t="s">
        <v>294</v>
      </c>
      <c r="G14" s="33">
        <v>1</v>
      </c>
      <c r="H14" s="33">
        <v>0</v>
      </c>
      <c r="I14" s="33">
        <v>2</v>
      </c>
      <c r="J14" s="33">
        <v>1</v>
      </c>
      <c r="K14" s="34" t="s">
        <v>80</v>
      </c>
      <c r="L14" s="34">
        <v>4</v>
      </c>
      <c r="M14" s="34" t="s">
        <v>87</v>
      </c>
      <c r="N14" s="12">
        <f>L14*G14</f>
        <v>4</v>
      </c>
      <c r="O14" s="13">
        <f>N14/12</f>
        <v>0.33333333333333331</v>
      </c>
      <c r="P14" s="14">
        <v>0</v>
      </c>
      <c r="Q14" s="13">
        <f>O14*2</f>
        <v>0.66666666666666663</v>
      </c>
      <c r="R14" s="13">
        <f>P14+Q14</f>
        <v>0.66666666666666663</v>
      </c>
    </row>
    <row r="15" spans="1:18">
      <c r="D15" s="36"/>
      <c r="E15" s="35" t="s">
        <v>98</v>
      </c>
      <c r="F15" s="54"/>
      <c r="G15" s="33"/>
      <c r="H15" s="33"/>
      <c r="I15" s="33"/>
      <c r="J15" s="33"/>
      <c r="K15" s="34"/>
      <c r="L15" s="34"/>
      <c r="M15" s="34"/>
      <c r="N15" s="34"/>
    </row>
    <row r="16" spans="1:18">
      <c r="D16" s="36"/>
      <c r="E16" s="35" t="s">
        <v>191</v>
      </c>
      <c r="F16" s="54"/>
      <c r="G16" s="33"/>
      <c r="H16" s="33"/>
      <c r="I16" s="33"/>
      <c r="J16" s="33"/>
      <c r="K16" s="34"/>
      <c r="L16" s="34"/>
      <c r="M16" s="34"/>
      <c r="N16" s="34"/>
    </row>
    <row r="17" spans="1:18">
      <c r="D17" s="36"/>
      <c r="E17" s="35" t="s">
        <v>202</v>
      </c>
      <c r="F17" s="54"/>
      <c r="G17" s="33"/>
      <c r="H17" s="33"/>
      <c r="I17" s="33"/>
      <c r="J17" s="33"/>
      <c r="K17" s="34"/>
      <c r="L17" s="34"/>
      <c r="M17" s="34"/>
      <c r="N17" s="34"/>
    </row>
    <row r="18" spans="1:18">
      <c r="D18" s="36"/>
      <c r="E18" s="35" t="s">
        <v>198</v>
      </c>
      <c r="F18" s="54"/>
      <c r="G18" s="33"/>
      <c r="H18" s="33"/>
      <c r="I18" s="33"/>
      <c r="J18" s="33"/>
      <c r="K18" s="34"/>
      <c r="L18" s="34"/>
      <c r="M18" s="34"/>
      <c r="N18" s="34"/>
    </row>
    <row r="19" spans="1:18">
      <c r="A19" s="16" t="s">
        <v>611</v>
      </c>
      <c r="B19" s="16" t="s">
        <v>579</v>
      </c>
      <c r="C19" s="16" t="s">
        <v>580</v>
      </c>
      <c r="D19" s="36" t="s">
        <v>620</v>
      </c>
      <c r="E19" s="32" t="s">
        <v>621</v>
      </c>
      <c r="F19" s="54" t="s">
        <v>622</v>
      </c>
      <c r="G19" s="33">
        <v>6</v>
      </c>
      <c r="H19" s="33">
        <v>0</v>
      </c>
      <c r="I19" s="33">
        <v>18</v>
      </c>
      <c r="J19" s="33">
        <v>0</v>
      </c>
      <c r="K19" s="34" t="s">
        <v>80</v>
      </c>
      <c r="L19" s="34">
        <v>4</v>
      </c>
      <c r="M19" s="34" t="s">
        <v>87</v>
      </c>
      <c r="N19" s="12">
        <f>L19*G19</f>
        <v>24</v>
      </c>
      <c r="O19" s="13">
        <f>N19/12</f>
        <v>2</v>
      </c>
      <c r="P19" s="14">
        <v>0</v>
      </c>
      <c r="Q19" s="13">
        <f>O19*2</f>
        <v>4</v>
      </c>
      <c r="R19" s="13">
        <f>P19+Q19</f>
        <v>4</v>
      </c>
    </row>
    <row r="20" spans="1:18">
      <c r="D20" s="36"/>
      <c r="E20" s="35" t="s">
        <v>98</v>
      </c>
      <c r="F20" s="54"/>
      <c r="G20" s="33"/>
      <c r="H20" s="33"/>
      <c r="I20" s="33"/>
      <c r="J20" s="33"/>
      <c r="K20" s="34"/>
      <c r="L20" s="34"/>
      <c r="M20" s="34"/>
      <c r="N20" s="34"/>
    </row>
    <row r="21" spans="1:18">
      <c r="A21" s="16" t="s">
        <v>611</v>
      </c>
      <c r="B21" s="16" t="s">
        <v>579</v>
      </c>
      <c r="C21" s="16" t="s">
        <v>580</v>
      </c>
      <c r="D21" s="36" t="s">
        <v>623</v>
      </c>
      <c r="E21" s="32" t="s">
        <v>624</v>
      </c>
      <c r="F21" s="54" t="s">
        <v>622</v>
      </c>
      <c r="G21" s="33">
        <v>6</v>
      </c>
      <c r="H21" s="33">
        <v>0</v>
      </c>
      <c r="I21" s="33">
        <v>18</v>
      </c>
      <c r="J21" s="33">
        <v>0</v>
      </c>
      <c r="K21" s="34" t="s">
        <v>80</v>
      </c>
      <c r="L21" s="34">
        <v>1</v>
      </c>
      <c r="M21" s="34" t="s">
        <v>87</v>
      </c>
      <c r="N21" s="12">
        <f>L21*G21</f>
        <v>6</v>
      </c>
      <c r="O21" s="13">
        <f>N21/12</f>
        <v>0.5</v>
      </c>
      <c r="P21" s="14">
        <v>0</v>
      </c>
      <c r="Q21" s="13">
        <f>O21*2</f>
        <v>1</v>
      </c>
      <c r="R21" s="13">
        <f>P21+Q21</f>
        <v>1</v>
      </c>
    </row>
    <row r="22" spans="1:18">
      <c r="D22" s="36"/>
      <c r="E22" s="35" t="s">
        <v>98</v>
      </c>
      <c r="F22" s="54"/>
      <c r="G22" s="33"/>
      <c r="H22" s="33"/>
      <c r="I22" s="33"/>
      <c r="J22" s="33"/>
      <c r="K22" s="34"/>
      <c r="L22" s="34"/>
      <c r="M22" s="34"/>
      <c r="N22" s="34"/>
    </row>
    <row r="23" spans="1:18">
      <c r="A23" s="16" t="s">
        <v>611</v>
      </c>
      <c r="B23" s="16" t="s">
        <v>579</v>
      </c>
      <c r="C23" s="16" t="s">
        <v>580</v>
      </c>
      <c r="D23" s="36" t="s">
        <v>623</v>
      </c>
      <c r="E23" s="32" t="s">
        <v>624</v>
      </c>
      <c r="F23" s="54" t="s">
        <v>622</v>
      </c>
      <c r="G23" s="33">
        <v>6</v>
      </c>
      <c r="H23" s="33">
        <v>0</v>
      </c>
      <c r="I23" s="33">
        <v>18</v>
      </c>
      <c r="J23" s="33">
        <v>0</v>
      </c>
      <c r="K23" s="34" t="s">
        <v>43</v>
      </c>
      <c r="L23" s="34">
        <v>2</v>
      </c>
      <c r="M23" s="34" t="s">
        <v>87</v>
      </c>
      <c r="N23" s="12">
        <f>L23*G23</f>
        <v>12</v>
      </c>
      <c r="O23" s="13">
        <f>N23/12</f>
        <v>1</v>
      </c>
      <c r="P23" s="14">
        <v>0</v>
      </c>
      <c r="Q23" s="13">
        <f>O23*2</f>
        <v>2</v>
      </c>
      <c r="R23" s="13">
        <f>P23+Q23</f>
        <v>2</v>
      </c>
    </row>
    <row r="24" spans="1:18">
      <c r="D24" s="36"/>
      <c r="E24" s="35" t="s">
        <v>191</v>
      </c>
      <c r="F24" s="54"/>
      <c r="G24" s="33"/>
      <c r="H24" s="33"/>
      <c r="I24" s="33"/>
      <c r="J24" s="33"/>
      <c r="K24" s="34"/>
      <c r="L24" s="34"/>
      <c r="M24" s="34"/>
      <c r="N24" s="34"/>
    </row>
    <row r="25" spans="1:18">
      <c r="A25" s="16" t="s">
        <v>611</v>
      </c>
      <c r="B25" s="16" t="s">
        <v>579</v>
      </c>
      <c r="C25" s="16" t="s">
        <v>580</v>
      </c>
      <c r="D25" s="36" t="s">
        <v>625</v>
      </c>
      <c r="E25" s="32" t="s">
        <v>626</v>
      </c>
      <c r="F25" s="54" t="s">
        <v>83</v>
      </c>
      <c r="G25" s="33">
        <v>3</v>
      </c>
      <c r="H25" s="33">
        <v>2</v>
      </c>
      <c r="I25" s="33">
        <v>3</v>
      </c>
      <c r="J25" s="33">
        <v>5</v>
      </c>
      <c r="K25" s="34" t="s">
        <v>80</v>
      </c>
      <c r="L25" s="34">
        <v>4</v>
      </c>
      <c r="M25" s="34" t="s">
        <v>87</v>
      </c>
      <c r="N25" s="12">
        <f>L25*G25</f>
        <v>12</v>
      </c>
      <c r="O25" s="13">
        <f>N25/12</f>
        <v>1</v>
      </c>
      <c r="P25" s="14">
        <v>0</v>
      </c>
      <c r="Q25" s="13">
        <f>O25*2</f>
        <v>2</v>
      </c>
      <c r="R25" s="13">
        <f>P25+Q25</f>
        <v>2</v>
      </c>
    </row>
    <row r="26" spans="1:18">
      <c r="D26" s="36"/>
      <c r="E26" s="35" t="s">
        <v>30</v>
      </c>
      <c r="F26" s="54"/>
      <c r="G26" s="33"/>
      <c r="H26" s="33"/>
      <c r="I26" s="33"/>
      <c r="J26" s="33"/>
      <c r="K26" s="34"/>
      <c r="L26" s="34"/>
      <c r="M26" s="34"/>
      <c r="N26" s="34"/>
    </row>
    <row r="27" spans="1:18">
      <c r="A27" s="16" t="s">
        <v>611</v>
      </c>
      <c r="B27" s="16" t="s">
        <v>579</v>
      </c>
      <c r="C27" s="16" t="s">
        <v>580</v>
      </c>
      <c r="D27" s="36" t="s">
        <v>627</v>
      </c>
      <c r="E27" s="32" t="s">
        <v>628</v>
      </c>
      <c r="F27" s="54" t="s">
        <v>83</v>
      </c>
      <c r="G27" s="33">
        <v>3</v>
      </c>
      <c r="H27" s="33">
        <v>2</v>
      </c>
      <c r="I27" s="33">
        <v>3</v>
      </c>
      <c r="J27" s="33">
        <v>5</v>
      </c>
      <c r="K27" s="34" t="s">
        <v>80</v>
      </c>
      <c r="L27" s="34">
        <v>4</v>
      </c>
      <c r="M27" s="34" t="s">
        <v>87</v>
      </c>
      <c r="N27" s="12">
        <f>L27*G27</f>
        <v>12</v>
      </c>
      <c r="O27" s="13">
        <f>N27/12</f>
        <v>1</v>
      </c>
      <c r="P27" s="14">
        <v>0</v>
      </c>
      <c r="Q27" s="13">
        <f>O27*2</f>
        <v>2</v>
      </c>
      <c r="R27" s="13">
        <f>P27+Q27</f>
        <v>2</v>
      </c>
    </row>
    <row r="28" spans="1:18">
      <c r="D28" s="36"/>
      <c r="E28" s="35" t="s">
        <v>109</v>
      </c>
      <c r="F28" s="54"/>
      <c r="G28" s="33"/>
      <c r="H28" s="33"/>
      <c r="I28" s="33"/>
      <c r="J28" s="33"/>
      <c r="K28" s="34"/>
      <c r="L28" s="34"/>
      <c r="M28" s="34"/>
      <c r="N28" s="34"/>
    </row>
    <row r="29" spans="1:18">
      <c r="A29" s="16" t="s">
        <v>611</v>
      </c>
      <c r="B29" s="16" t="s">
        <v>579</v>
      </c>
      <c r="C29" s="16" t="s">
        <v>580</v>
      </c>
      <c r="D29" s="36" t="s">
        <v>629</v>
      </c>
      <c r="E29" s="32" t="s">
        <v>630</v>
      </c>
      <c r="F29" s="54" t="s">
        <v>83</v>
      </c>
      <c r="G29" s="33">
        <v>3</v>
      </c>
      <c r="H29" s="33">
        <v>2</v>
      </c>
      <c r="I29" s="33">
        <v>3</v>
      </c>
      <c r="J29" s="33">
        <v>5</v>
      </c>
      <c r="K29" s="34" t="s">
        <v>80</v>
      </c>
      <c r="L29" s="34">
        <v>4</v>
      </c>
      <c r="M29" s="34" t="s">
        <v>87</v>
      </c>
      <c r="N29" s="12">
        <f>L29*G29</f>
        <v>12</v>
      </c>
      <c r="O29" s="13">
        <f>N29/12</f>
        <v>1</v>
      </c>
      <c r="P29" s="14">
        <v>0</v>
      </c>
      <c r="Q29" s="13">
        <f>O29*2</f>
        <v>2</v>
      </c>
      <c r="R29" s="13">
        <f>P29+Q29</f>
        <v>2</v>
      </c>
    </row>
    <row r="30" spans="1:18">
      <c r="D30" s="36"/>
      <c r="E30" s="55" t="s">
        <v>631</v>
      </c>
      <c r="F30" s="54"/>
      <c r="G30" s="33"/>
      <c r="H30" s="33"/>
      <c r="I30" s="33"/>
      <c r="J30" s="33"/>
      <c r="K30" s="34"/>
      <c r="L30" s="34"/>
      <c r="M30" s="34"/>
      <c r="N30" s="34"/>
    </row>
    <row r="31" spans="1:18">
      <c r="D31" s="36"/>
      <c r="E31" s="35" t="s">
        <v>31</v>
      </c>
      <c r="F31" s="54"/>
      <c r="G31" s="33"/>
      <c r="H31" s="33"/>
      <c r="I31" s="33"/>
      <c r="J31" s="33"/>
      <c r="K31" s="34"/>
      <c r="L31" s="34"/>
      <c r="M31" s="34"/>
      <c r="N31" s="34"/>
    </row>
    <row r="32" spans="1:18">
      <c r="A32" s="16" t="s">
        <v>611</v>
      </c>
      <c r="B32" s="16" t="s">
        <v>579</v>
      </c>
      <c r="C32" s="16" t="s">
        <v>580</v>
      </c>
      <c r="D32" s="36" t="s">
        <v>632</v>
      </c>
      <c r="E32" s="32" t="s">
        <v>633</v>
      </c>
      <c r="F32" s="54" t="s">
        <v>83</v>
      </c>
      <c r="G32" s="33">
        <v>3</v>
      </c>
      <c r="H32" s="33">
        <v>2</v>
      </c>
      <c r="I32" s="33">
        <v>3</v>
      </c>
      <c r="J32" s="33">
        <v>5</v>
      </c>
      <c r="K32" s="34" t="s">
        <v>80</v>
      </c>
      <c r="L32" s="34">
        <v>2</v>
      </c>
      <c r="M32" s="34" t="s">
        <v>87</v>
      </c>
      <c r="N32" s="12">
        <f>L32*G32</f>
        <v>6</v>
      </c>
      <c r="O32" s="13">
        <f>N32/12</f>
        <v>0.5</v>
      </c>
      <c r="P32" s="14">
        <v>0</v>
      </c>
      <c r="Q32" s="13">
        <f>O32*2</f>
        <v>1</v>
      </c>
      <c r="R32" s="13">
        <f>P32+Q32</f>
        <v>1</v>
      </c>
    </row>
    <row r="33" spans="1:18">
      <c r="D33" s="36"/>
      <c r="E33" s="55" t="s">
        <v>631</v>
      </c>
      <c r="F33" s="54"/>
      <c r="G33" s="33"/>
      <c r="H33" s="33"/>
      <c r="I33" s="33"/>
      <c r="J33" s="33"/>
      <c r="K33" s="34"/>
      <c r="L33" s="34"/>
      <c r="M33" s="34"/>
      <c r="N33" s="34"/>
    </row>
    <row r="34" spans="1:18">
      <c r="D34" s="36"/>
      <c r="E34" s="35" t="s">
        <v>36</v>
      </c>
      <c r="F34" s="54"/>
      <c r="G34" s="33"/>
      <c r="H34" s="33"/>
      <c r="I34" s="33"/>
      <c r="J34" s="33"/>
      <c r="K34" s="34"/>
      <c r="L34" s="34"/>
      <c r="M34" s="34"/>
      <c r="N34" s="34"/>
    </row>
    <row r="35" spans="1:18">
      <c r="A35" s="16" t="s">
        <v>611</v>
      </c>
      <c r="B35" s="16" t="s">
        <v>579</v>
      </c>
      <c r="C35" s="16" t="s">
        <v>580</v>
      </c>
      <c r="D35" s="36" t="s">
        <v>634</v>
      </c>
      <c r="E35" s="32" t="s">
        <v>635</v>
      </c>
      <c r="F35" s="54" t="s">
        <v>83</v>
      </c>
      <c r="G35" s="33">
        <v>3</v>
      </c>
      <c r="H35" s="33">
        <v>2</v>
      </c>
      <c r="I35" s="33">
        <v>3</v>
      </c>
      <c r="J35" s="33">
        <v>5</v>
      </c>
      <c r="K35" s="34" t="s">
        <v>80</v>
      </c>
      <c r="L35" s="34">
        <v>5</v>
      </c>
      <c r="M35" s="34" t="s">
        <v>87</v>
      </c>
      <c r="N35" s="12">
        <f>L35*G35</f>
        <v>15</v>
      </c>
      <c r="O35" s="13">
        <f>N35/12</f>
        <v>1.25</v>
      </c>
      <c r="P35" s="14">
        <v>0</v>
      </c>
      <c r="Q35" s="13">
        <f>O35*2</f>
        <v>2.5</v>
      </c>
      <c r="R35" s="13">
        <f>P35+Q35</f>
        <v>2.5</v>
      </c>
    </row>
    <row r="36" spans="1:18">
      <c r="D36" s="36"/>
      <c r="E36" s="35" t="s">
        <v>121</v>
      </c>
      <c r="F36" s="54"/>
      <c r="G36" s="33"/>
      <c r="H36" s="33"/>
      <c r="I36" s="33"/>
      <c r="J36" s="33"/>
      <c r="K36" s="34"/>
      <c r="L36" s="34"/>
      <c r="M36" s="34"/>
      <c r="N36" s="34"/>
    </row>
    <row r="37" spans="1:18">
      <c r="A37" s="16" t="s">
        <v>611</v>
      </c>
      <c r="B37" s="16" t="s">
        <v>579</v>
      </c>
      <c r="C37" s="16" t="s">
        <v>580</v>
      </c>
      <c r="D37" s="36" t="s">
        <v>636</v>
      </c>
      <c r="E37" s="32" t="s">
        <v>617</v>
      </c>
      <c r="F37" s="54" t="s">
        <v>294</v>
      </c>
      <c r="G37" s="33">
        <v>1</v>
      </c>
      <c r="H37" s="33">
        <v>0</v>
      </c>
      <c r="I37" s="33">
        <v>2</v>
      </c>
      <c r="J37" s="33">
        <v>1</v>
      </c>
      <c r="K37" s="34" t="s">
        <v>80</v>
      </c>
      <c r="L37" s="34">
        <v>4</v>
      </c>
      <c r="M37" s="34" t="s">
        <v>87</v>
      </c>
      <c r="N37" s="12">
        <f>L37*G37</f>
        <v>4</v>
      </c>
      <c r="O37" s="13">
        <f>N37/12</f>
        <v>0.33333333333333331</v>
      </c>
      <c r="P37" s="14">
        <v>0</v>
      </c>
      <c r="Q37" s="13">
        <f>O37*2</f>
        <v>0.66666666666666663</v>
      </c>
      <c r="R37" s="13">
        <f>P37+Q37</f>
        <v>0.66666666666666663</v>
      </c>
    </row>
    <row r="38" spans="1:18">
      <c r="D38" s="36"/>
      <c r="E38" s="35" t="s">
        <v>109</v>
      </c>
      <c r="F38" s="54"/>
      <c r="G38" s="33"/>
      <c r="H38" s="33"/>
      <c r="I38" s="33"/>
      <c r="J38" s="33"/>
      <c r="K38" s="34"/>
      <c r="L38" s="34"/>
      <c r="M38" s="34"/>
      <c r="N38" s="34"/>
    </row>
    <row r="39" spans="1:18">
      <c r="A39" s="16" t="s">
        <v>611</v>
      </c>
      <c r="B39" s="16" t="s">
        <v>579</v>
      </c>
      <c r="C39" s="16" t="s">
        <v>580</v>
      </c>
      <c r="D39" s="36" t="s">
        <v>637</v>
      </c>
      <c r="E39" s="32" t="s">
        <v>619</v>
      </c>
      <c r="F39" s="54" t="s">
        <v>294</v>
      </c>
      <c r="G39" s="33">
        <v>1</v>
      </c>
      <c r="H39" s="33">
        <v>0</v>
      </c>
      <c r="I39" s="33">
        <v>2</v>
      </c>
      <c r="J39" s="33">
        <v>1</v>
      </c>
      <c r="K39" s="34" t="s">
        <v>80</v>
      </c>
      <c r="L39" s="34">
        <v>1</v>
      </c>
      <c r="M39" s="34" t="s">
        <v>87</v>
      </c>
      <c r="N39" s="12">
        <f>L39*G39</f>
        <v>1</v>
      </c>
      <c r="O39" s="13">
        <f>N39/12</f>
        <v>8.3333333333333329E-2</v>
      </c>
      <c r="P39" s="14">
        <v>0</v>
      </c>
      <c r="Q39" s="13">
        <f>O39*2</f>
        <v>0.16666666666666666</v>
      </c>
      <c r="R39" s="13">
        <f>P39+Q39</f>
        <v>0.16666666666666666</v>
      </c>
    </row>
    <row r="40" spans="1:18">
      <c r="D40" s="36"/>
      <c r="E40" s="55" t="s">
        <v>631</v>
      </c>
      <c r="F40" s="54"/>
      <c r="G40" s="33"/>
      <c r="H40" s="33"/>
      <c r="I40" s="33"/>
      <c r="J40" s="33"/>
      <c r="K40" s="34"/>
      <c r="L40" s="34"/>
      <c r="M40" s="34"/>
      <c r="N40" s="34"/>
    </row>
    <row r="41" spans="1:18">
      <c r="D41" s="36"/>
      <c r="E41" s="35" t="s">
        <v>109</v>
      </c>
      <c r="F41" s="54"/>
      <c r="G41" s="33"/>
      <c r="H41" s="33"/>
      <c r="I41" s="33"/>
      <c r="J41" s="33"/>
      <c r="K41" s="34"/>
      <c r="L41" s="34"/>
      <c r="M41" s="34"/>
      <c r="N41" s="34"/>
    </row>
    <row r="42" spans="1:18">
      <c r="A42" s="16" t="s">
        <v>611</v>
      </c>
      <c r="B42" s="16" t="s">
        <v>579</v>
      </c>
      <c r="C42" s="16" t="s">
        <v>580</v>
      </c>
      <c r="D42" s="36" t="s">
        <v>638</v>
      </c>
      <c r="E42" s="32" t="s">
        <v>639</v>
      </c>
      <c r="F42" s="54" t="s">
        <v>294</v>
      </c>
      <c r="G42" s="33">
        <v>1</v>
      </c>
      <c r="H42" s="33">
        <v>0</v>
      </c>
      <c r="I42" s="33">
        <v>2</v>
      </c>
      <c r="J42" s="33">
        <v>1</v>
      </c>
      <c r="K42" s="34" t="s">
        <v>80</v>
      </c>
      <c r="L42" s="34">
        <v>4</v>
      </c>
      <c r="M42" s="34" t="s">
        <v>87</v>
      </c>
      <c r="N42" s="12">
        <f>L42*G42</f>
        <v>4</v>
      </c>
      <c r="O42" s="13">
        <f>N42/12</f>
        <v>0.33333333333333331</v>
      </c>
      <c r="P42" s="14">
        <v>0</v>
      </c>
      <c r="Q42" s="13">
        <f>O42*2</f>
        <v>0.66666666666666663</v>
      </c>
      <c r="R42" s="13">
        <f>P42+Q42</f>
        <v>0.66666666666666663</v>
      </c>
    </row>
    <row r="43" spans="1:18">
      <c r="D43" s="36"/>
      <c r="E43" s="55" t="s">
        <v>631</v>
      </c>
      <c r="F43" s="54"/>
      <c r="G43" s="33"/>
      <c r="H43" s="33"/>
      <c r="I43" s="33"/>
      <c r="J43" s="33"/>
      <c r="K43" s="34"/>
      <c r="L43" s="34"/>
      <c r="M43" s="34"/>
      <c r="N43" s="34"/>
    </row>
    <row r="44" spans="1:18">
      <c r="D44" s="36"/>
      <c r="E44" s="35" t="s">
        <v>109</v>
      </c>
      <c r="F44" s="54"/>
      <c r="G44" s="33"/>
      <c r="H44" s="33"/>
      <c r="I44" s="33"/>
      <c r="J44" s="33"/>
      <c r="K44" s="34"/>
      <c r="L44" s="34"/>
      <c r="M44" s="34"/>
      <c r="N44" s="34"/>
    </row>
    <row r="45" spans="1:18">
      <c r="A45" s="16" t="s">
        <v>611</v>
      </c>
      <c r="B45" s="16" t="s">
        <v>579</v>
      </c>
      <c r="C45" s="16" t="s">
        <v>580</v>
      </c>
      <c r="D45" s="36" t="s">
        <v>640</v>
      </c>
      <c r="E45" s="32" t="s">
        <v>641</v>
      </c>
      <c r="F45" s="54" t="s">
        <v>294</v>
      </c>
      <c r="G45" s="33">
        <v>1</v>
      </c>
      <c r="H45" s="33">
        <v>0</v>
      </c>
      <c r="I45" s="33">
        <v>2</v>
      </c>
      <c r="J45" s="33">
        <v>1</v>
      </c>
      <c r="K45" s="34" t="s">
        <v>80</v>
      </c>
      <c r="L45" s="34">
        <v>3</v>
      </c>
      <c r="M45" s="34" t="s">
        <v>87</v>
      </c>
      <c r="N45" s="12">
        <f>L45*G45</f>
        <v>3</v>
      </c>
      <c r="O45" s="13">
        <f>N45/12</f>
        <v>0.25</v>
      </c>
      <c r="P45" s="14">
        <v>0</v>
      </c>
      <c r="Q45" s="13">
        <f>O45*2</f>
        <v>0.5</v>
      </c>
      <c r="R45" s="13">
        <f>P45+Q45</f>
        <v>0.5</v>
      </c>
    </row>
    <row r="46" spans="1:18">
      <c r="D46" s="36"/>
      <c r="E46" s="55" t="s">
        <v>631</v>
      </c>
      <c r="F46" s="54"/>
      <c r="G46" s="33"/>
      <c r="H46" s="33"/>
      <c r="I46" s="33"/>
      <c r="J46" s="33"/>
      <c r="K46" s="34"/>
      <c r="L46" s="34"/>
      <c r="M46" s="34"/>
      <c r="N46" s="34"/>
    </row>
    <row r="47" spans="1:18">
      <c r="D47" s="36"/>
      <c r="E47" s="35" t="s">
        <v>109</v>
      </c>
      <c r="F47" s="54"/>
      <c r="G47" s="33"/>
      <c r="H47" s="33"/>
      <c r="I47" s="33"/>
      <c r="J47" s="33"/>
      <c r="K47" s="34"/>
      <c r="L47" s="34"/>
      <c r="M47" s="34"/>
      <c r="N47" s="34"/>
    </row>
    <row r="48" spans="1:18">
      <c r="A48" s="16" t="s">
        <v>611</v>
      </c>
      <c r="B48" s="16" t="s">
        <v>579</v>
      </c>
      <c r="C48" s="16" t="s">
        <v>580</v>
      </c>
      <c r="D48" s="36" t="s">
        <v>642</v>
      </c>
      <c r="E48" s="32" t="s">
        <v>621</v>
      </c>
      <c r="F48" s="54" t="s">
        <v>622</v>
      </c>
      <c r="G48" s="33">
        <v>6</v>
      </c>
      <c r="H48" s="33">
        <v>0</v>
      </c>
      <c r="I48" s="33">
        <v>18</v>
      </c>
      <c r="J48" s="33">
        <v>0</v>
      </c>
      <c r="K48" s="34" t="s">
        <v>80</v>
      </c>
      <c r="L48" s="34">
        <v>5</v>
      </c>
      <c r="M48" s="34" t="s">
        <v>87</v>
      </c>
      <c r="N48" s="12">
        <f>L48*G48</f>
        <v>30</v>
      </c>
      <c r="O48" s="13">
        <f>N48/12</f>
        <v>2.5</v>
      </c>
      <c r="P48" s="14">
        <v>0</v>
      </c>
      <c r="Q48" s="13">
        <f>O48*2</f>
        <v>5</v>
      </c>
      <c r="R48" s="13">
        <f>P48+Q48</f>
        <v>5</v>
      </c>
    </row>
    <row r="49" spans="1:18">
      <c r="D49" s="36"/>
      <c r="E49" s="55" t="s">
        <v>631</v>
      </c>
      <c r="F49" s="54"/>
      <c r="G49" s="33"/>
      <c r="H49" s="33"/>
      <c r="I49" s="33"/>
      <c r="J49" s="33"/>
      <c r="K49" s="34"/>
      <c r="L49" s="34"/>
      <c r="M49" s="34"/>
      <c r="N49" s="34"/>
    </row>
    <row r="50" spans="1:18">
      <c r="D50" s="36"/>
      <c r="E50" s="35" t="s">
        <v>31</v>
      </c>
      <c r="F50" s="54"/>
      <c r="G50" s="33"/>
      <c r="H50" s="33"/>
      <c r="I50" s="33"/>
      <c r="J50" s="33"/>
      <c r="K50" s="34"/>
      <c r="L50" s="34"/>
      <c r="M50" s="34"/>
      <c r="N50" s="34"/>
    </row>
    <row r="51" spans="1:18">
      <c r="D51" s="36"/>
      <c r="E51" s="35" t="s">
        <v>126</v>
      </c>
      <c r="F51" s="54"/>
      <c r="G51" s="33"/>
      <c r="H51" s="33"/>
      <c r="I51" s="33"/>
      <c r="J51" s="33"/>
      <c r="K51" s="34"/>
      <c r="L51" s="34"/>
      <c r="M51" s="34"/>
      <c r="N51" s="34"/>
    </row>
    <row r="52" spans="1:18">
      <c r="A52" s="16" t="s">
        <v>611</v>
      </c>
      <c r="B52" s="16" t="s">
        <v>579</v>
      </c>
      <c r="C52" s="16" t="s">
        <v>580</v>
      </c>
      <c r="D52" s="36" t="s">
        <v>643</v>
      </c>
      <c r="E52" s="32" t="s">
        <v>624</v>
      </c>
      <c r="F52" s="54" t="s">
        <v>622</v>
      </c>
      <c r="G52" s="33">
        <v>6</v>
      </c>
      <c r="H52" s="33">
        <v>0</v>
      </c>
      <c r="I52" s="33">
        <v>18</v>
      </c>
      <c r="J52" s="33">
        <v>0</v>
      </c>
      <c r="K52" s="34" t="s">
        <v>80</v>
      </c>
      <c r="L52" s="34">
        <v>5</v>
      </c>
      <c r="M52" s="34" t="s">
        <v>87</v>
      </c>
      <c r="N52" s="12">
        <f>L52*G52</f>
        <v>30</v>
      </c>
      <c r="O52" s="13">
        <f>N52/12</f>
        <v>2.5</v>
      </c>
      <c r="P52" s="14">
        <v>0</v>
      </c>
      <c r="Q52" s="13">
        <f>O52*2</f>
        <v>5</v>
      </c>
      <c r="R52" s="13">
        <f>P52+Q52</f>
        <v>5</v>
      </c>
    </row>
    <row r="53" spans="1:18">
      <c r="D53" s="36"/>
      <c r="E53" s="55" t="s">
        <v>631</v>
      </c>
      <c r="F53" s="54"/>
      <c r="G53" s="33"/>
      <c r="H53" s="33"/>
      <c r="I53" s="33"/>
      <c r="J53" s="33"/>
      <c r="K53" s="34"/>
      <c r="L53" s="34"/>
      <c r="M53" s="34"/>
      <c r="N53" s="34"/>
    </row>
    <row r="54" spans="1:18">
      <c r="D54" s="36"/>
      <c r="E54" s="35" t="s">
        <v>31</v>
      </c>
      <c r="F54" s="54"/>
      <c r="G54" s="33"/>
      <c r="H54" s="33"/>
      <c r="I54" s="33"/>
      <c r="J54" s="33"/>
      <c r="K54" s="34"/>
      <c r="L54" s="34"/>
      <c r="M54" s="34"/>
      <c r="N54" s="34"/>
    </row>
    <row r="55" spans="1:18">
      <c r="D55" s="36"/>
      <c r="E55" s="35" t="s">
        <v>126</v>
      </c>
      <c r="F55" s="54"/>
      <c r="G55" s="33"/>
      <c r="H55" s="33"/>
      <c r="I55" s="33"/>
      <c r="J55" s="33"/>
      <c r="K55" s="34"/>
      <c r="L55" s="34"/>
      <c r="M55" s="34"/>
      <c r="N55" s="34"/>
    </row>
    <row r="56" spans="1:18">
      <c r="A56" s="16" t="s">
        <v>611</v>
      </c>
      <c r="B56" s="16" t="s">
        <v>579</v>
      </c>
      <c r="C56" s="16" t="s">
        <v>580</v>
      </c>
      <c r="D56" s="36" t="s">
        <v>644</v>
      </c>
      <c r="E56" s="32" t="s">
        <v>645</v>
      </c>
      <c r="F56" s="54" t="s">
        <v>164</v>
      </c>
      <c r="G56" s="33">
        <v>3</v>
      </c>
      <c r="H56" s="33">
        <v>2</v>
      </c>
      <c r="I56" s="33">
        <v>2</v>
      </c>
      <c r="J56" s="33">
        <v>5</v>
      </c>
      <c r="K56" s="34" t="s">
        <v>80</v>
      </c>
      <c r="L56" s="34">
        <v>4</v>
      </c>
      <c r="M56" s="34" t="s">
        <v>87</v>
      </c>
      <c r="N56" s="12">
        <f>L56*G56</f>
        <v>12</v>
      </c>
      <c r="O56" s="13">
        <f>N56/12</f>
        <v>1</v>
      </c>
      <c r="P56" s="14">
        <v>0</v>
      </c>
      <c r="Q56" s="13">
        <f>O56*2</f>
        <v>2</v>
      </c>
      <c r="R56" s="13">
        <f>P56+Q56</f>
        <v>2</v>
      </c>
    </row>
    <row r="57" spans="1:18">
      <c r="D57" s="36"/>
      <c r="E57" s="35" t="s">
        <v>59</v>
      </c>
      <c r="F57" s="54"/>
      <c r="G57" s="33"/>
      <c r="H57" s="33"/>
      <c r="I57" s="33"/>
      <c r="J57" s="33"/>
      <c r="K57" s="34"/>
      <c r="L57" s="34"/>
      <c r="M57" s="34"/>
      <c r="N57" s="34"/>
    </row>
    <row r="58" spans="1:18">
      <c r="D58" s="36"/>
      <c r="E58" s="35" t="s">
        <v>72</v>
      </c>
      <c r="F58" s="54"/>
      <c r="G58" s="33"/>
      <c r="H58" s="33"/>
      <c r="I58" s="33"/>
      <c r="J58" s="33"/>
      <c r="K58" s="34"/>
      <c r="L58" s="34"/>
      <c r="M58" s="34"/>
      <c r="N58" s="34"/>
    </row>
    <row r="59" spans="1:18">
      <c r="A59" s="16" t="s">
        <v>611</v>
      </c>
      <c r="B59" s="16" t="s">
        <v>579</v>
      </c>
      <c r="C59" s="16" t="s">
        <v>580</v>
      </c>
      <c r="D59" s="36" t="s">
        <v>646</v>
      </c>
      <c r="E59" s="32" t="s">
        <v>647</v>
      </c>
      <c r="F59" s="54" t="s">
        <v>83</v>
      </c>
      <c r="G59" s="33">
        <v>3</v>
      </c>
      <c r="H59" s="33">
        <v>2</v>
      </c>
      <c r="I59" s="33">
        <v>3</v>
      </c>
      <c r="J59" s="33">
        <v>5</v>
      </c>
      <c r="K59" s="34" t="s">
        <v>80</v>
      </c>
      <c r="L59" s="34">
        <v>4</v>
      </c>
      <c r="M59" s="34" t="s">
        <v>87</v>
      </c>
      <c r="N59" s="12">
        <f>L59*G59</f>
        <v>12</v>
      </c>
      <c r="O59" s="13">
        <f>N59/12</f>
        <v>1</v>
      </c>
      <c r="P59" s="14">
        <v>0</v>
      </c>
      <c r="Q59" s="13">
        <f>O59*2</f>
        <v>2</v>
      </c>
      <c r="R59" s="13">
        <f>P59+Q59</f>
        <v>2</v>
      </c>
    </row>
    <row r="60" spans="1:18">
      <c r="D60" s="36"/>
      <c r="E60" s="35" t="s">
        <v>74</v>
      </c>
      <c r="F60" s="54"/>
      <c r="G60" s="33"/>
      <c r="H60" s="33"/>
      <c r="I60" s="33"/>
      <c r="J60" s="33"/>
      <c r="K60" s="34"/>
      <c r="L60" s="34"/>
      <c r="M60" s="34"/>
      <c r="N60" s="34"/>
    </row>
    <row r="61" spans="1:18">
      <c r="A61" s="16" t="s">
        <v>611</v>
      </c>
      <c r="B61" s="16" t="s">
        <v>579</v>
      </c>
      <c r="C61" s="16" t="s">
        <v>580</v>
      </c>
      <c r="D61" s="36" t="s">
        <v>648</v>
      </c>
      <c r="E61" s="32" t="s">
        <v>649</v>
      </c>
      <c r="F61" s="54" t="s">
        <v>83</v>
      </c>
      <c r="G61" s="33">
        <v>3</v>
      </c>
      <c r="H61" s="33">
        <v>2</v>
      </c>
      <c r="I61" s="33">
        <v>3</v>
      </c>
      <c r="J61" s="33">
        <v>5</v>
      </c>
      <c r="K61" s="34" t="s">
        <v>80</v>
      </c>
      <c r="L61" s="34">
        <v>1</v>
      </c>
      <c r="M61" s="34" t="s">
        <v>87</v>
      </c>
      <c r="N61" s="12">
        <f>L61*G61</f>
        <v>3</v>
      </c>
      <c r="O61" s="13">
        <f>N61/12</f>
        <v>0.25</v>
      </c>
      <c r="P61" s="14">
        <v>0</v>
      </c>
      <c r="Q61" s="13">
        <f>O61*2</f>
        <v>0.5</v>
      </c>
      <c r="R61" s="13">
        <f>P61+Q61</f>
        <v>0.5</v>
      </c>
    </row>
    <row r="62" spans="1:18">
      <c r="D62" s="36"/>
      <c r="E62" s="35" t="s">
        <v>67</v>
      </c>
      <c r="F62" s="54"/>
      <c r="G62" s="33"/>
      <c r="H62" s="33"/>
      <c r="I62" s="33"/>
      <c r="J62" s="33"/>
      <c r="K62" s="34"/>
      <c r="L62" s="34"/>
      <c r="M62" s="34"/>
      <c r="N62" s="34"/>
    </row>
    <row r="63" spans="1:18">
      <c r="A63" s="16" t="s">
        <v>611</v>
      </c>
      <c r="B63" s="16" t="s">
        <v>579</v>
      </c>
      <c r="C63" s="16" t="s">
        <v>580</v>
      </c>
      <c r="D63" s="36" t="s">
        <v>650</v>
      </c>
      <c r="E63" s="32" t="s">
        <v>651</v>
      </c>
      <c r="F63" s="54" t="s">
        <v>83</v>
      </c>
      <c r="G63" s="33">
        <v>3</v>
      </c>
      <c r="H63" s="33">
        <v>2</v>
      </c>
      <c r="I63" s="33">
        <v>3</v>
      </c>
      <c r="J63" s="33">
        <v>5</v>
      </c>
      <c r="K63" s="34" t="s">
        <v>80</v>
      </c>
      <c r="L63" s="34">
        <v>1</v>
      </c>
      <c r="M63" s="34" t="s">
        <v>87</v>
      </c>
      <c r="N63" s="12">
        <f>L63*G63</f>
        <v>3</v>
      </c>
      <c r="O63" s="13">
        <f>N63/12</f>
        <v>0.25</v>
      </c>
      <c r="P63" s="14">
        <v>0</v>
      </c>
      <c r="Q63" s="13">
        <f>O63*2</f>
        <v>0.5</v>
      </c>
      <c r="R63" s="13">
        <f>P63+Q63</f>
        <v>0.5</v>
      </c>
    </row>
    <row r="64" spans="1:18">
      <c r="D64" s="36"/>
      <c r="E64" s="35" t="s">
        <v>75</v>
      </c>
      <c r="F64" s="54"/>
      <c r="G64" s="33"/>
      <c r="H64" s="33"/>
      <c r="I64" s="33"/>
      <c r="J64" s="33"/>
      <c r="K64" s="34"/>
      <c r="L64" s="34"/>
      <c r="M64" s="34"/>
      <c r="N64" s="34"/>
    </row>
    <row r="65" spans="1:18">
      <c r="A65" s="16" t="s">
        <v>611</v>
      </c>
      <c r="B65" s="16" t="s">
        <v>579</v>
      </c>
      <c r="C65" s="16" t="s">
        <v>580</v>
      </c>
      <c r="D65" s="36" t="s">
        <v>652</v>
      </c>
      <c r="E65" s="32" t="s">
        <v>617</v>
      </c>
      <c r="F65" s="54" t="s">
        <v>294</v>
      </c>
      <c r="G65" s="33">
        <v>1</v>
      </c>
      <c r="H65" s="33">
        <v>0</v>
      </c>
      <c r="I65" s="33">
        <v>2</v>
      </c>
      <c r="J65" s="33">
        <v>1</v>
      </c>
      <c r="K65" s="34" t="s">
        <v>80</v>
      </c>
      <c r="L65" s="34">
        <v>4</v>
      </c>
      <c r="M65" s="34" t="s">
        <v>87</v>
      </c>
      <c r="N65" s="12">
        <f>L65*G65</f>
        <v>4</v>
      </c>
      <c r="O65" s="13">
        <f>N65/12</f>
        <v>0.33333333333333331</v>
      </c>
      <c r="P65" s="14">
        <v>0</v>
      </c>
      <c r="Q65" s="13">
        <f>O65*2</f>
        <v>0.66666666666666663</v>
      </c>
      <c r="R65" s="13">
        <f>P65+Q65</f>
        <v>0.66666666666666663</v>
      </c>
    </row>
    <row r="66" spans="1:18">
      <c r="D66" s="36"/>
      <c r="E66" s="35" t="s">
        <v>72</v>
      </c>
      <c r="F66" s="54"/>
      <c r="G66" s="33"/>
      <c r="H66" s="33"/>
      <c r="I66" s="33"/>
      <c r="J66" s="33"/>
      <c r="K66" s="34"/>
      <c r="L66" s="34"/>
      <c r="M66" s="34"/>
      <c r="N66" s="34"/>
    </row>
    <row r="67" spans="1:18">
      <c r="A67" s="16" t="s">
        <v>611</v>
      </c>
      <c r="B67" s="16" t="s">
        <v>579</v>
      </c>
      <c r="C67" s="16" t="s">
        <v>580</v>
      </c>
      <c r="D67" s="36" t="s">
        <v>653</v>
      </c>
      <c r="E67" s="32" t="s">
        <v>619</v>
      </c>
      <c r="F67" s="54" t="s">
        <v>294</v>
      </c>
      <c r="G67" s="33">
        <v>1</v>
      </c>
      <c r="H67" s="33">
        <v>0</v>
      </c>
      <c r="I67" s="33">
        <v>2</v>
      </c>
      <c r="J67" s="33">
        <v>1</v>
      </c>
      <c r="K67" s="34" t="s">
        <v>80</v>
      </c>
      <c r="L67" s="34">
        <v>1</v>
      </c>
      <c r="M67" s="34" t="s">
        <v>87</v>
      </c>
      <c r="N67" s="12">
        <f>L67*G67</f>
        <v>1</v>
      </c>
      <c r="O67" s="13">
        <f>N67/12</f>
        <v>8.3333333333333329E-2</v>
      </c>
      <c r="P67" s="14">
        <v>0</v>
      </c>
      <c r="Q67" s="13">
        <f>O67*2</f>
        <v>0.16666666666666666</v>
      </c>
      <c r="R67" s="13">
        <f>P67+Q67</f>
        <v>0.16666666666666666</v>
      </c>
    </row>
    <row r="68" spans="1:18">
      <c r="D68" s="36"/>
      <c r="E68" s="35" t="s">
        <v>72</v>
      </c>
      <c r="F68" s="54"/>
      <c r="G68" s="33"/>
      <c r="H68" s="33"/>
      <c r="I68" s="33"/>
      <c r="J68" s="33"/>
      <c r="K68" s="34"/>
      <c r="L68" s="34"/>
      <c r="M68" s="34"/>
      <c r="N68" s="34"/>
    </row>
    <row r="69" spans="1:18">
      <c r="A69" s="16" t="s">
        <v>611</v>
      </c>
      <c r="B69" s="16" t="s">
        <v>579</v>
      </c>
      <c r="C69" s="16" t="s">
        <v>580</v>
      </c>
      <c r="D69" s="36" t="s">
        <v>654</v>
      </c>
      <c r="E69" s="32" t="s">
        <v>621</v>
      </c>
      <c r="F69" s="54" t="s">
        <v>622</v>
      </c>
      <c r="G69" s="33">
        <v>6</v>
      </c>
      <c r="H69" s="33">
        <v>0</v>
      </c>
      <c r="I69" s="33">
        <v>18</v>
      </c>
      <c r="J69" s="33">
        <v>0</v>
      </c>
      <c r="K69" s="34" t="s">
        <v>80</v>
      </c>
      <c r="L69" s="34">
        <v>4</v>
      </c>
      <c r="M69" s="34" t="s">
        <v>87</v>
      </c>
      <c r="N69" s="12">
        <f>L69*G69</f>
        <v>24</v>
      </c>
      <c r="O69" s="13">
        <f>N69/12</f>
        <v>2</v>
      </c>
      <c r="P69" s="14">
        <v>0</v>
      </c>
      <c r="Q69" s="13">
        <f>O69*2</f>
        <v>4</v>
      </c>
      <c r="R69" s="13">
        <f>P69+Q69</f>
        <v>4</v>
      </c>
    </row>
    <row r="70" spans="1:18">
      <c r="D70" s="36"/>
      <c r="E70" s="35" t="s">
        <v>72</v>
      </c>
      <c r="F70" s="54"/>
      <c r="G70" s="33"/>
      <c r="H70" s="33"/>
      <c r="I70" s="33"/>
      <c r="J70" s="33"/>
      <c r="K70" s="34"/>
      <c r="L70" s="34"/>
      <c r="M70" s="34"/>
      <c r="N70" s="34"/>
    </row>
    <row r="71" spans="1:18">
      <c r="A71" s="16" t="s">
        <v>611</v>
      </c>
      <c r="B71" s="16" t="s">
        <v>579</v>
      </c>
      <c r="C71" s="16" t="s">
        <v>580</v>
      </c>
      <c r="D71" s="36" t="s">
        <v>655</v>
      </c>
      <c r="E71" s="32" t="s">
        <v>656</v>
      </c>
      <c r="F71" s="54" t="s">
        <v>164</v>
      </c>
      <c r="G71" s="33">
        <v>3</v>
      </c>
      <c r="H71" s="33">
        <v>2</v>
      </c>
      <c r="I71" s="33">
        <v>2</v>
      </c>
      <c r="J71" s="33">
        <v>5</v>
      </c>
      <c r="K71" s="34" t="s">
        <v>80</v>
      </c>
      <c r="L71" s="34">
        <v>1</v>
      </c>
      <c r="M71" s="34" t="s">
        <v>87</v>
      </c>
      <c r="N71" s="12">
        <f>L71*G71</f>
        <v>3</v>
      </c>
      <c r="O71" s="13">
        <f>N71/12</f>
        <v>0.25</v>
      </c>
      <c r="P71" s="14">
        <v>0</v>
      </c>
      <c r="Q71" s="13">
        <f>O71*2</f>
        <v>0.5</v>
      </c>
      <c r="R71" s="13">
        <f>P71+Q71</f>
        <v>0.5</v>
      </c>
    </row>
    <row r="72" spans="1:18">
      <c r="D72" s="36"/>
      <c r="E72" s="35" t="s">
        <v>555</v>
      </c>
      <c r="F72" s="54"/>
      <c r="G72" s="33"/>
      <c r="H72" s="33"/>
      <c r="I72" s="33"/>
      <c r="J72" s="33"/>
      <c r="K72" s="34"/>
      <c r="L72" s="34"/>
      <c r="M72" s="34"/>
      <c r="N72" s="34"/>
    </row>
    <row r="73" spans="1:18">
      <c r="A73" s="16" t="s">
        <v>611</v>
      </c>
      <c r="B73" s="16" t="s">
        <v>579</v>
      </c>
      <c r="C73" s="16" t="s">
        <v>580</v>
      </c>
      <c r="D73" s="36" t="s">
        <v>657</v>
      </c>
      <c r="E73" s="32" t="s">
        <v>617</v>
      </c>
      <c r="F73" s="54" t="s">
        <v>294</v>
      </c>
      <c r="G73" s="33">
        <v>1</v>
      </c>
      <c r="H73" s="33">
        <v>0</v>
      </c>
      <c r="I73" s="33">
        <v>2</v>
      </c>
      <c r="J73" s="33">
        <v>1</v>
      </c>
      <c r="K73" s="34" t="s">
        <v>80</v>
      </c>
      <c r="L73" s="34">
        <v>1</v>
      </c>
      <c r="M73" s="34" t="s">
        <v>87</v>
      </c>
      <c r="N73" s="12">
        <f>L73*G73</f>
        <v>1</v>
      </c>
      <c r="O73" s="13">
        <f>N73/12</f>
        <v>8.3333333333333329E-2</v>
      </c>
      <c r="P73" s="14">
        <v>0</v>
      </c>
      <c r="Q73" s="13">
        <f>O73*2</f>
        <v>0.16666666666666666</v>
      </c>
      <c r="R73" s="13">
        <f>P73+Q73</f>
        <v>0.16666666666666666</v>
      </c>
    </row>
    <row r="74" spans="1:18">
      <c r="D74" s="36"/>
      <c r="E74" s="35" t="s">
        <v>658</v>
      </c>
      <c r="F74" s="54"/>
      <c r="G74" s="33"/>
      <c r="H74" s="33"/>
      <c r="I74" s="33"/>
      <c r="J74" s="33"/>
      <c r="K74" s="34"/>
      <c r="L74" s="34"/>
      <c r="M74" s="34"/>
      <c r="N74" s="34"/>
    </row>
    <row r="75" spans="1:18">
      <c r="A75" s="16" t="s">
        <v>611</v>
      </c>
      <c r="B75" s="16" t="s">
        <v>579</v>
      </c>
      <c r="C75" s="16" t="s">
        <v>580</v>
      </c>
      <c r="D75" s="36" t="s">
        <v>659</v>
      </c>
      <c r="E75" s="32" t="s">
        <v>621</v>
      </c>
      <c r="F75" s="54" t="s">
        <v>622</v>
      </c>
      <c r="G75" s="33">
        <v>6</v>
      </c>
      <c r="H75" s="33">
        <v>0</v>
      </c>
      <c r="I75" s="33">
        <v>18</v>
      </c>
      <c r="J75" s="33">
        <v>0</v>
      </c>
      <c r="K75" s="34" t="s">
        <v>80</v>
      </c>
      <c r="L75" s="34">
        <v>1</v>
      </c>
      <c r="M75" s="34" t="s">
        <v>87</v>
      </c>
      <c r="N75" s="12">
        <f>L75*G75</f>
        <v>6</v>
      </c>
      <c r="O75" s="13">
        <f>N75/12</f>
        <v>0.5</v>
      </c>
      <c r="P75" s="14">
        <v>0</v>
      </c>
      <c r="Q75" s="13">
        <f>O75*2</f>
        <v>1</v>
      </c>
      <c r="R75" s="13">
        <f>P75+Q75</f>
        <v>1</v>
      </c>
    </row>
    <row r="76" spans="1:18">
      <c r="D76" s="36"/>
      <c r="E76" s="35" t="s">
        <v>658</v>
      </c>
      <c r="F76" s="54"/>
      <c r="G76" s="33"/>
      <c r="H76" s="33"/>
      <c r="I76" s="33"/>
      <c r="J76" s="33"/>
      <c r="K76" s="34"/>
      <c r="L76" s="34"/>
      <c r="M76" s="34"/>
      <c r="N76" s="34"/>
    </row>
    <row r="77" spans="1:18">
      <c r="A77" s="16" t="s">
        <v>611</v>
      </c>
      <c r="B77" s="16" t="s">
        <v>579</v>
      </c>
      <c r="C77" s="16" t="s">
        <v>580</v>
      </c>
      <c r="D77" s="36" t="s">
        <v>660</v>
      </c>
      <c r="E77" s="32" t="s">
        <v>624</v>
      </c>
      <c r="F77" s="54" t="s">
        <v>622</v>
      </c>
      <c r="G77" s="33">
        <v>6</v>
      </c>
      <c r="H77" s="33">
        <v>0</v>
      </c>
      <c r="I77" s="33">
        <v>18</v>
      </c>
      <c r="J77" s="33">
        <v>0</v>
      </c>
      <c r="K77" s="34" t="s">
        <v>43</v>
      </c>
      <c r="L77" s="34">
        <v>5</v>
      </c>
      <c r="M77" s="34" t="s">
        <v>87</v>
      </c>
      <c r="N77" s="12">
        <f>L77*G77</f>
        <v>30</v>
      </c>
      <c r="O77" s="13">
        <f>N77/12</f>
        <v>2.5</v>
      </c>
      <c r="P77" s="14">
        <v>0</v>
      </c>
      <c r="Q77" s="13">
        <f>O77*2</f>
        <v>5</v>
      </c>
      <c r="R77" s="13">
        <f>P77+Q77</f>
        <v>5</v>
      </c>
    </row>
    <row r="78" spans="1:18">
      <c r="D78" s="36"/>
      <c r="E78" s="55" t="s">
        <v>661</v>
      </c>
      <c r="F78" s="54"/>
      <c r="G78" s="33"/>
      <c r="H78" s="33"/>
      <c r="I78" s="33"/>
      <c r="J78" s="33"/>
      <c r="K78" s="34"/>
      <c r="L78" s="34"/>
      <c r="M78" s="34"/>
      <c r="N78" s="34"/>
    </row>
    <row r="79" spans="1:18">
      <c r="D79" s="36"/>
      <c r="E79" s="35" t="s">
        <v>555</v>
      </c>
      <c r="F79" s="54"/>
      <c r="G79" s="33"/>
      <c r="H79" s="33"/>
      <c r="I79" s="33"/>
      <c r="J79" s="33"/>
      <c r="K79" s="34"/>
      <c r="L79" s="34"/>
      <c r="M79" s="34"/>
      <c r="N79" s="34"/>
    </row>
    <row r="80" spans="1:18">
      <c r="A80" s="16" t="s">
        <v>611</v>
      </c>
      <c r="B80" s="16" t="s">
        <v>579</v>
      </c>
      <c r="C80" s="16" t="s">
        <v>580</v>
      </c>
      <c r="D80" s="36" t="s">
        <v>662</v>
      </c>
      <c r="E80" s="32" t="s">
        <v>663</v>
      </c>
      <c r="F80" s="54" t="s">
        <v>83</v>
      </c>
      <c r="G80" s="33">
        <v>3</v>
      </c>
      <c r="H80" s="33">
        <v>2</v>
      </c>
      <c r="I80" s="33">
        <v>3</v>
      </c>
      <c r="J80" s="33">
        <v>5</v>
      </c>
      <c r="K80" s="34" t="s">
        <v>80</v>
      </c>
      <c r="L80" s="34">
        <v>3</v>
      </c>
      <c r="M80" s="34" t="s">
        <v>87</v>
      </c>
      <c r="N80" s="12">
        <f>L80*G80</f>
        <v>9</v>
      </c>
      <c r="O80" s="13">
        <f>N80/12</f>
        <v>0.75</v>
      </c>
      <c r="P80" s="14">
        <v>0</v>
      </c>
      <c r="Q80" s="13">
        <f>O80*2</f>
        <v>1.5</v>
      </c>
      <c r="R80" s="13">
        <f>P80+Q80</f>
        <v>1.5</v>
      </c>
    </row>
    <row r="81" spans="1:18">
      <c r="D81" s="36"/>
      <c r="E81" s="35" t="s">
        <v>109</v>
      </c>
      <c r="F81" s="54"/>
      <c r="G81" s="33"/>
      <c r="H81" s="33"/>
      <c r="I81" s="33"/>
      <c r="J81" s="33"/>
      <c r="K81" s="34"/>
      <c r="L81" s="34"/>
      <c r="M81" s="34"/>
      <c r="N81" s="34"/>
    </row>
    <row r="82" spans="1:18">
      <c r="D82" s="36"/>
      <c r="E82" s="35" t="s">
        <v>54</v>
      </c>
      <c r="F82" s="54"/>
      <c r="G82" s="33"/>
      <c r="H82" s="33"/>
      <c r="I82" s="33"/>
      <c r="J82" s="33"/>
      <c r="K82" s="34"/>
      <c r="L82" s="34"/>
      <c r="M82" s="34"/>
      <c r="N82" s="34"/>
    </row>
    <row r="83" spans="1:18">
      <c r="D83" s="36"/>
      <c r="E83" s="35" t="s">
        <v>664</v>
      </c>
      <c r="F83" s="54"/>
      <c r="G83" s="33"/>
      <c r="H83" s="33"/>
      <c r="I83" s="33"/>
      <c r="J83" s="33"/>
      <c r="K83" s="34"/>
      <c r="L83" s="34"/>
      <c r="M83" s="34"/>
      <c r="N83" s="34"/>
    </row>
    <row r="84" spans="1:18">
      <c r="A84" s="16" t="s">
        <v>611</v>
      </c>
      <c r="B84" s="16" t="s">
        <v>579</v>
      </c>
      <c r="C84" s="16" t="s">
        <v>580</v>
      </c>
      <c r="D84" s="36" t="s">
        <v>665</v>
      </c>
      <c r="E84" s="32" t="s">
        <v>666</v>
      </c>
      <c r="F84" s="54" t="s">
        <v>667</v>
      </c>
      <c r="G84" s="33">
        <v>6</v>
      </c>
      <c r="H84" s="33">
        <v>4</v>
      </c>
      <c r="I84" s="33">
        <v>6</v>
      </c>
      <c r="J84" s="33">
        <v>10</v>
      </c>
      <c r="K84" s="34" t="s">
        <v>80</v>
      </c>
      <c r="L84" s="34">
        <v>3</v>
      </c>
      <c r="M84" s="34" t="s">
        <v>87</v>
      </c>
      <c r="N84" s="12">
        <f>L84*G84</f>
        <v>18</v>
      </c>
      <c r="O84" s="13">
        <f>N84/12</f>
        <v>1.5</v>
      </c>
      <c r="P84" s="14">
        <v>0</v>
      </c>
      <c r="Q84" s="13">
        <f>O84*2</f>
        <v>3</v>
      </c>
      <c r="R84" s="13">
        <f>P84+Q84</f>
        <v>3</v>
      </c>
    </row>
    <row r="85" spans="1:18">
      <c r="D85" s="36"/>
      <c r="E85" s="35" t="s">
        <v>54</v>
      </c>
      <c r="F85" s="54"/>
      <c r="G85" s="33"/>
      <c r="H85" s="33"/>
      <c r="I85" s="33"/>
      <c r="J85" s="33"/>
      <c r="K85" s="34"/>
      <c r="L85" s="34"/>
      <c r="M85" s="34"/>
      <c r="N85" s="34"/>
    </row>
    <row r="86" spans="1:18">
      <c r="A86" s="16" t="s">
        <v>611</v>
      </c>
      <c r="B86" s="16" t="s">
        <v>579</v>
      </c>
      <c r="C86" s="16" t="s">
        <v>580</v>
      </c>
      <c r="D86" s="36" t="s">
        <v>668</v>
      </c>
      <c r="E86" s="32" t="s">
        <v>617</v>
      </c>
      <c r="F86" s="54" t="s">
        <v>294</v>
      </c>
      <c r="G86" s="33">
        <v>1</v>
      </c>
      <c r="H86" s="33">
        <v>0</v>
      </c>
      <c r="I86" s="33">
        <v>2</v>
      </c>
      <c r="J86" s="33">
        <v>1</v>
      </c>
      <c r="K86" s="34" t="s">
        <v>80</v>
      </c>
      <c r="L86" s="34">
        <v>3</v>
      </c>
      <c r="M86" s="34" t="s">
        <v>87</v>
      </c>
      <c r="N86" s="12">
        <f>L86*G86</f>
        <v>3</v>
      </c>
      <c r="O86" s="13">
        <f>N86/12</f>
        <v>0.25</v>
      </c>
      <c r="P86" s="14">
        <v>0</v>
      </c>
      <c r="Q86" s="13">
        <f>O86*2</f>
        <v>0.5</v>
      </c>
      <c r="R86" s="13">
        <f>P86+Q86</f>
        <v>0.5</v>
      </c>
    </row>
    <row r="87" spans="1:18">
      <c r="D87" s="36"/>
      <c r="E87" s="35" t="s">
        <v>109</v>
      </c>
      <c r="F87" s="54"/>
      <c r="G87" s="33"/>
      <c r="H87" s="33"/>
      <c r="I87" s="33"/>
      <c r="J87" s="33"/>
      <c r="K87" s="34"/>
      <c r="L87" s="34"/>
      <c r="M87" s="34"/>
      <c r="N87" s="34"/>
    </row>
    <row r="88" spans="1:18">
      <c r="A88" s="16" t="s">
        <v>611</v>
      </c>
      <c r="B88" s="16" t="s">
        <v>579</v>
      </c>
      <c r="C88" s="16" t="s">
        <v>580</v>
      </c>
      <c r="D88" s="36" t="s">
        <v>669</v>
      </c>
      <c r="E88" s="32" t="s">
        <v>641</v>
      </c>
      <c r="F88" s="54" t="s">
        <v>294</v>
      </c>
      <c r="G88" s="33">
        <v>1</v>
      </c>
      <c r="H88" s="33">
        <v>0</v>
      </c>
      <c r="I88" s="33">
        <v>2</v>
      </c>
      <c r="J88" s="33">
        <v>1</v>
      </c>
      <c r="K88" s="34" t="s">
        <v>80</v>
      </c>
      <c r="L88" s="34">
        <v>1</v>
      </c>
      <c r="M88" s="34" t="s">
        <v>87</v>
      </c>
      <c r="N88" s="12">
        <f>L88*G88</f>
        <v>1</v>
      </c>
      <c r="O88" s="13">
        <f>N88/12</f>
        <v>8.3333333333333329E-2</v>
      </c>
      <c r="P88" s="14">
        <v>0</v>
      </c>
      <c r="Q88" s="13">
        <f>O88*2</f>
        <v>0.16666666666666666</v>
      </c>
      <c r="R88" s="13">
        <f>P88+Q88</f>
        <v>0.16666666666666666</v>
      </c>
    </row>
    <row r="89" spans="1:18">
      <c r="D89" s="36"/>
      <c r="E89" s="55" t="s">
        <v>631</v>
      </c>
      <c r="F89" s="54"/>
      <c r="G89" s="33"/>
      <c r="H89" s="33"/>
      <c r="I89" s="33"/>
      <c r="J89" s="33"/>
      <c r="K89" s="34"/>
      <c r="L89" s="34"/>
      <c r="M89" s="34"/>
      <c r="N89" s="34"/>
    </row>
    <row r="90" spans="1:18">
      <c r="D90" s="36"/>
      <c r="E90" s="35" t="s">
        <v>109</v>
      </c>
      <c r="F90" s="54"/>
      <c r="G90" s="33"/>
      <c r="H90" s="33"/>
      <c r="I90" s="33"/>
      <c r="J90" s="33"/>
      <c r="K90" s="34"/>
      <c r="L90" s="34"/>
      <c r="M90" s="34"/>
      <c r="N90" s="34"/>
    </row>
    <row r="91" spans="1:18">
      <c r="A91" s="16" t="s">
        <v>611</v>
      </c>
      <c r="B91" s="16" t="s">
        <v>579</v>
      </c>
      <c r="C91" s="16" t="s">
        <v>580</v>
      </c>
      <c r="D91" s="36" t="s">
        <v>670</v>
      </c>
      <c r="E91" s="32" t="s">
        <v>671</v>
      </c>
      <c r="F91" s="54" t="s">
        <v>283</v>
      </c>
      <c r="G91" s="33">
        <v>12</v>
      </c>
      <c r="H91" s="33">
        <v>0</v>
      </c>
      <c r="I91" s="33">
        <v>36</v>
      </c>
      <c r="J91" s="33">
        <v>0</v>
      </c>
      <c r="K91" s="34" t="s">
        <v>80</v>
      </c>
      <c r="L91" s="34">
        <v>1</v>
      </c>
      <c r="M91" s="34" t="s">
        <v>87</v>
      </c>
      <c r="N91" s="12">
        <f>L91*G91</f>
        <v>12</v>
      </c>
      <c r="O91" s="13">
        <f>N91/12</f>
        <v>1</v>
      </c>
      <c r="P91" s="14">
        <v>0</v>
      </c>
      <c r="Q91" s="13">
        <f>O91*2</f>
        <v>2</v>
      </c>
      <c r="R91" s="13">
        <f>P91+Q91</f>
        <v>2</v>
      </c>
    </row>
    <row r="92" spans="1:18">
      <c r="D92" s="36"/>
      <c r="E92" s="55" t="s">
        <v>631</v>
      </c>
      <c r="F92" s="54"/>
      <c r="G92" s="33"/>
      <c r="H92" s="33"/>
      <c r="I92" s="33"/>
      <c r="J92" s="33"/>
      <c r="K92" s="34"/>
      <c r="L92" s="34"/>
      <c r="M92" s="34"/>
      <c r="N92" s="34"/>
    </row>
    <row r="93" spans="1:18">
      <c r="D93" s="36"/>
      <c r="E93" s="35" t="s">
        <v>54</v>
      </c>
      <c r="F93" s="54"/>
      <c r="G93" s="33"/>
      <c r="H93" s="33"/>
      <c r="I93" s="33"/>
      <c r="J93" s="33"/>
      <c r="K93" s="34"/>
      <c r="L93" s="34"/>
      <c r="M93" s="34"/>
      <c r="N93" s="34"/>
    </row>
    <row r="94" spans="1:18">
      <c r="A94" s="16" t="s">
        <v>611</v>
      </c>
      <c r="B94" s="16" t="s">
        <v>579</v>
      </c>
      <c r="C94" s="16" t="s">
        <v>580</v>
      </c>
      <c r="D94" s="36" t="s">
        <v>672</v>
      </c>
      <c r="E94" s="32" t="s">
        <v>641</v>
      </c>
      <c r="F94" s="54" t="s">
        <v>294</v>
      </c>
      <c r="G94" s="33">
        <v>1</v>
      </c>
      <c r="H94" s="33">
        <v>0</v>
      </c>
      <c r="I94" s="33">
        <v>2</v>
      </c>
      <c r="J94" s="33">
        <v>1</v>
      </c>
      <c r="K94" s="34" t="s">
        <v>80</v>
      </c>
      <c r="L94" s="34">
        <v>1</v>
      </c>
      <c r="M94" s="34" t="s">
        <v>87</v>
      </c>
      <c r="N94" s="12">
        <f>L94*G94</f>
        <v>1</v>
      </c>
      <c r="O94" s="13">
        <f>N94/12</f>
        <v>8.3333333333333329E-2</v>
      </c>
      <c r="P94" s="14">
        <v>0</v>
      </c>
      <c r="Q94" s="13">
        <f>O94*2</f>
        <v>0.16666666666666666</v>
      </c>
      <c r="R94" s="13">
        <f>P94+Q94</f>
        <v>0.16666666666666666</v>
      </c>
    </row>
    <row r="95" spans="1:18">
      <c r="D95" s="36"/>
      <c r="E95" s="55" t="s">
        <v>673</v>
      </c>
      <c r="F95" s="54"/>
      <c r="G95" s="33"/>
      <c r="H95" s="33"/>
      <c r="I95" s="33"/>
      <c r="J95" s="33"/>
      <c r="K95" s="34"/>
      <c r="L95" s="34"/>
      <c r="M95" s="34"/>
      <c r="N95" s="34"/>
    </row>
    <row r="96" spans="1:18">
      <c r="D96" s="36"/>
      <c r="E96" s="35" t="s">
        <v>72</v>
      </c>
      <c r="F96" s="54"/>
      <c r="G96" s="33"/>
      <c r="H96" s="33"/>
      <c r="I96" s="33"/>
      <c r="J96" s="33"/>
      <c r="K96" s="34"/>
      <c r="L96" s="34"/>
      <c r="M96" s="34"/>
      <c r="N96" s="34"/>
    </row>
    <row r="97" spans="1:18">
      <c r="A97" s="16" t="s">
        <v>611</v>
      </c>
      <c r="B97" s="16" t="s">
        <v>579</v>
      </c>
      <c r="C97" s="16" t="s">
        <v>580</v>
      </c>
      <c r="D97" s="36" t="s">
        <v>674</v>
      </c>
      <c r="E97" s="32" t="s">
        <v>624</v>
      </c>
      <c r="F97" s="54" t="s">
        <v>622</v>
      </c>
      <c r="G97" s="33">
        <v>6</v>
      </c>
      <c r="H97" s="33">
        <v>0</v>
      </c>
      <c r="I97" s="33">
        <v>18</v>
      </c>
      <c r="J97" s="33">
        <v>0</v>
      </c>
      <c r="K97" s="34" t="s">
        <v>80</v>
      </c>
      <c r="L97" s="34">
        <v>1</v>
      </c>
      <c r="M97" s="34" t="s">
        <v>87</v>
      </c>
      <c r="N97" s="12">
        <f>L97*G97</f>
        <v>6</v>
      </c>
      <c r="O97" s="13">
        <f>N97/12</f>
        <v>0.5</v>
      </c>
      <c r="P97" s="14">
        <v>0</v>
      </c>
      <c r="Q97" s="13">
        <f>O97*2</f>
        <v>1</v>
      </c>
      <c r="R97" s="13">
        <f>P97+Q97</f>
        <v>1</v>
      </c>
    </row>
    <row r="98" spans="1:18">
      <c r="D98" s="36"/>
      <c r="E98" s="35" t="s">
        <v>67</v>
      </c>
      <c r="F98" s="54"/>
      <c r="G98" s="33"/>
      <c r="H98" s="33"/>
      <c r="I98" s="33"/>
      <c r="J98" s="33"/>
      <c r="K98" s="34"/>
      <c r="L98" s="34"/>
      <c r="M98" s="34"/>
      <c r="N98" s="34"/>
    </row>
    <row r="99" spans="1:18">
      <c r="D99" s="36"/>
      <c r="E99" s="35" t="s">
        <v>75</v>
      </c>
      <c r="F99" s="54"/>
      <c r="G99" s="33"/>
      <c r="H99" s="33"/>
      <c r="I99" s="33"/>
      <c r="J99" s="33"/>
      <c r="K99" s="34"/>
      <c r="L99" s="34"/>
      <c r="M99" s="34"/>
      <c r="N99" s="34"/>
    </row>
    <row r="100" spans="1:18">
      <c r="D100" s="36"/>
      <c r="E100" s="35" t="s">
        <v>72</v>
      </c>
      <c r="F100" s="54"/>
      <c r="G100" s="33"/>
      <c r="H100" s="33"/>
      <c r="I100" s="33"/>
      <c r="J100" s="33"/>
      <c r="K100" s="34"/>
      <c r="L100" s="34"/>
      <c r="M100" s="34"/>
      <c r="N100" s="34"/>
    </row>
    <row r="101" spans="1:18">
      <c r="A101" s="16" t="s">
        <v>611</v>
      </c>
      <c r="B101" s="16" t="s">
        <v>579</v>
      </c>
      <c r="C101" s="16" t="s">
        <v>580</v>
      </c>
      <c r="D101" s="36" t="s">
        <v>674</v>
      </c>
      <c r="E101" s="32" t="s">
        <v>624</v>
      </c>
      <c r="F101" s="54" t="s">
        <v>622</v>
      </c>
      <c r="G101" s="33">
        <v>6</v>
      </c>
      <c r="H101" s="33">
        <v>0</v>
      </c>
      <c r="I101" s="33">
        <v>18</v>
      </c>
      <c r="J101" s="33">
        <v>0</v>
      </c>
      <c r="K101" s="34" t="s">
        <v>80</v>
      </c>
      <c r="L101" s="34">
        <v>3</v>
      </c>
      <c r="M101" s="34" t="s">
        <v>87</v>
      </c>
      <c r="N101" s="12">
        <f>L101*G101</f>
        <v>18</v>
      </c>
      <c r="O101" s="13">
        <f>N101/12</f>
        <v>1.5</v>
      </c>
      <c r="P101" s="14">
        <v>0</v>
      </c>
      <c r="Q101" s="13">
        <f>O101*2</f>
        <v>3</v>
      </c>
      <c r="R101" s="13">
        <f>P101+Q101</f>
        <v>3</v>
      </c>
    </row>
    <row r="102" spans="1:18">
      <c r="A102" s="16" t="s">
        <v>611</v>
      </c>
      <c r="B102" s="16" t="s">
        <v>579</v>
      </c>
      <c r="C102" s="16" t="s">
        <v>580</v>
      </c>
      <c r="D102" s="36" t="s">
        <v>675</v>
      </c>
      <c r="E102" s="32" t="s">
        <v>639</v>
      </c>
      <c r="F102" s="54" t="s">
        <v>294</v>
      </c>
      <c r="G102" s="33">
        <v>1</v>
      </c>
      <c r="H102" s="33">
        <v>0</v>
      </c>
      <c r="I102" s="33">
        <v>2</v>
      </c>
      <c r="J102" s="33">
        <v>1</v>
      </c>
      <c r="K102" s="34" t="s">
        <v>80</v>
      </c>
      <c r="L102" s="34">
        <v>2</v>
      </c>
      <c r="M102" s="34" t="s">
        <v>87</v>
      </c>
      <c r="N102" s="12">
        <f>L102*G102</f>
        <v>2</v>
      </c>
      <c r="O102" s="13">
        <f>N102/12</f>
        <v>0.16666666666666666</v>
      </c>
      <c r="P102" s="14">
        <v>0</v>
      </c>
      <c r="Q102" s="13">
        <f>O102*2</f>
        <v>0.33333333333333331</v>
      </c>
      <c r="R102" s="13">
        <f>P102+Q102</f>
        <v>0.33333333333333331</v>
      </c>
    </row>
    <row r="103" spans="1:18">
      <c r="D103" s="36"/>
      <c r="E103" s="35" t="s">
        <v>191</v>
      </c>
      <c r="F103" s="54"/>
      <c r="G103" s="33"/>
      <c r="H103" s="33"/>
      <c r="I103" s="33"/>
      <c r="J103" s="33"/>
      <c r="K103" s="34"/>
      <c r="L103" s="34"/>
      <c r="M103" s="34"/>
      <c r="N103" s="34"/>
    </row>
    <row r="104" spans="1:18">
      <c r="D104" s="36"/>
      <c r="E104" s="35" t="s">
        <v>198</v>
      </c>
      <c r="F104" s="54"/>
      <c r="G104" s="33"/>
      <c r="H104" s="33"/>
      <c r="I104" s="33"/>
      <c r="J104" s="33"/>
      <c r="K104" s="34"/>
      <c r="L104" s="34"/>
      <c r="M104" s="34"/>
      <c r="N104" s="34"/>
    </row>
    <row r="105" spans="1:18">
      <c r="D105" s="36"/>
      <c r="E105" s="35" t="s">
        <v>98</v>
      </c>
      <c r="F105" s="54"/>
      <c r="G105" s="33"/>
      <c r="H105" s="33"/>
      <c r="I105" s="33"/>
      <c r="J105" s="33"/>
      <c r="K105" s="34"/>
      <c r="L105" s="34"/>
      <c r="M105" s="34"/>
      <c r="N105" s="34"/>
    </row>
    <row r="106" spans="1:18">
      <c r="D106" s="36"/>
      <c r="E106" s="35" t="s">
        <v>202</v>
      </c>
      <c r="F106" s="54"/>
      <c r="G106" s="33"/>
      <c r="H106" s="33"/>
      <c r="I106" s="33"/>
      <c r="J106" s="33"/>
      <c r="K106" s="34"/>
      <c r="L106" s="34"/>
      <c r="M106" s="34"/>
      <c r="N106" s="34"/>
    </row>
    <row r="107" spans="1:18">
      <c r="A107" s="16" t="s">
        <v>611</v>
      </c>
      <c r="B107" s="16" t="s">
        <v>579</v>
      </c>
      <c r="C107" s="16" t="s">
        <v>580</v>
      </c>
      <c r="D107" s="36" t="s">
        <v>676</v>
      </c>
      <c r="E107" s="32" t="s">
        <v>641</v>
      </c>
      <c r="F107" s="54" t="s">
        <v>294</v>
      </c>
      <c r="G107" s="33">
        <v>1</v>
      </c>
      <c r="H107" s="33">
        <v>0</v>
      </c>
      <c r="I107" s="33">
        <v>2</v>
      </c>
      <c r="J107" s="33">
        <v>1</v>
      </c>
      <c r="K107" s="34" t="s">
        <v>80</v>
      </c>
      <c r="L107" s="34">
        <v>1</v>
      </c>
      <c r="M107" s="34" t="s">
        <v>87</v>
      </c>
      <c r="N107" s="12">
        <f>L107*G107</f>
        <v>1</v>
      </c>
      <c r="O107" s="13">
        <f>N107/12</f>
        <v>8.3333333333333329E-2</v>
      </c>
      <c r="P107" s="14">
        <v>0</v>
      </c>
      <c r="Q107" s="13">
        <f>O107*2</f>
        <v>0.16666666666666666</v>
      </c>
      <c r="R107" s="13">
        <f>P107+Q107</f>
        <v>0.16666666666666666</v>
      </c>
    </row>
    <row r="108" spans="1:18">
      <c r="D108" s="36"/>
      <c r="E108" s="35" t="s">
        <v>191</v>
      </c>
      <c r="F108" s="54"/>
      <c r="G108" s="33"/>
      <c r="H108" s="33"/>
      <c r="I108" s="33"/>
      <c r="J108" s="33"/>
      <c r="K108" s="34"/>
      <c r="L108" s="34"/>
      <c r="M108" s="34"/>
      <c r="N108" s="34"/>
    </row>
    <row r="109" spans="1:18">
      <c r="D109" s="36"/>
      <c r="E109" s="35" t="s">
        <v>198</v>
      </c>
      <c r="F109" s="54"/>
      <c r="G109" s="33"/>
      <c r="H109" s="33"/>
      <c r="I109" s="33"/>
      <c r="J109" s="33"/>
      <c r="K109" s="34"/>
      <c r="L109" s="34"/>
      <c r="M109" s="34"/>
      <c r="N109" s="34"/>
    </row>
    <row r="110" spans="1:18">
      <c r="D110" s="36"/>
      <c r="E110" s="35" t="s">
        <v>98</v>
      </c>
      <c r="F110" s="54"/>
      <c r="G110" s="33"/>
      <c r="H110" s="33"/>
      <c r="I110" s="33"/>
      <c r="J110" s="33"/>
      <c r="K110" s="34"/>
      <c r="L110" s="34"/>
      <c r="M110" s="34"/>
      <c r="N110" s="34"/>
    </row>
    <row r="111" spans="1:18">
      <c r="D111" s="36"/>
      <c r="E111" s="35" t="s">
        <v>202</v>
      </c>
      <c r="F111" s="54"/>
      <c r="G111" s="33"/>
      <c r="H111" s="33"/>
      <c r="I111" s="33"/>
      <c r="J111" s="33"/>
      <c r="K111" s="34"/>
      <c r="L111" s="34"/>
      <c r="M111" s="34"/>
      <c r="N111" s="34"/>
    </row>
    <row r="112" spans="1:18">
      <c r="A112" s="16" t="s">
        <v>611</v>
      </c>
      <c r="B112" s="16" t="s">
        <v>579</v>
      </c>
      <c r="C112" s="16" t="s">
        <v>580</v>
      </c>
      <c r="D112" s="36" t="s">
        <v>677</v>
      </c>
      <c r="E112" s="32" t="s">
        <v>621</v>
      </c>
      <c r="F112" s="54" t="s">
        <v>622</v>
      </c>
      <c r="G112" s="33">
        <v>6</v>
      </c>
      <c r="H112" s="33">
        <v>0</v>
      </c>
      <c r="I112" s="33">
        <v>18</v>
      </c>
      <c r="J112" s="33">
        <v>0</v>
      </c>
      <c r="K112" s="34" t="s">
        <v>80</v>
      </c>
      <c r="L112" s="34">
        <v>1</v>
      </c>
      <c r="M112" s="34" t="s">
        <v>87</v>
      </c>
      <c r="N112" s="12">
        <f>L112*G112</f>
        <v>6</v>
      </c>
      <c r="O112" s="13">
        <f>N112/12</f>
        <v>0.5</v>
      </c>
      <c r="P112" s="14">
        <v>0</v>
      </c>
      <c r="Q112" s="13">
        <f>O112*2</f>
        <v>1</v>
      </c>
      <c r="R112" s="13">
        <f>P112+Q112</f>
        <v>1</v>
      </c>
    </row>
    <row r="113" spans="1:18">
      <c r="D113" s="36"/>
      <c r="E113" s="35" t="s">
        <v>202</v>
      </c>
      <c r="F113" s="54"/>
      <c r="G113" s="33"/>
      <c r="H113" s="33"/>
      <c r="I113" s="33"/>
      <c r="J113" s="33"/>
      <c r="K113" s="34"/>
      <c r="L113" s="34"/>
      <c r="M113" s="34"/>
      <c r="N113" s="34"/>
    </row>
    <row r="114" spans="1:18">
      <c r="A114" s="16" t="s">
        <v>611</v>
      </c>
      <c r="B114" s="16" t="s">
        <v>579</v>
      </c>
      <c r="C114" s="16" t="s">
        <v>580</v>
      </c>
      <c r="D114" s="36" t="s">
        <v>678</v>
      </c>
      <c r="E114" s="32" t="s">
        <v>624</v>
      </c>
      <c r="F114" s="54" t="s">
        <v>622</v>
      </c>
      <c r="G114" s="33">
        <v>6</v>
      </c>
      <c r="H114" s="33">
        <v>0</v>
      </c>
      <c r="I114" s="33">
        <v>18</v>
      </c>
      <c r="J114" s="33">
        <v>0</v>
      </c>
      <c r="K114" s="34" t="s">
        <v>80</v>
      </c>
      <c r="L114" s="34">
        <v>2</v>
      </c>
      <c r="M114" s="34" t="s">
        <v>87</v>
      </c>
      <c r="N114" s="12">
        <f>L114*G114</f>
        <v>12</v>
      </c>
      <c r="O114" s="13">
        <f>N114/12</f>
        <v>1</v>
      </c>
      <c r="P114" s="14">
        <v>0</v>
      </c>
      <c r="Q114" s="13">
        <f>O114*2</f>
        <v>2</v>
      </c>
      <c r="R114" s="13">
        <f>P114+Q114</f>
        <v>2</v>
      </c>
    </row>
    <row r="115" spans="1:18">
      <c r="D115" s="36"/>
      <c r="E115" s="36" t="s">
        <v>201</v>
      </c>
      <c r="F115" s="54"/>
      <c r="G115" s="33"/>
      <c r="H115" s="33"/>
      <c r="I115" s="33"/>
      <c r="J115" s="33"/>
      <c r="K115" s="34"/>
      <c r="L115" s="34"/>
      <c r="M115" s="34"/>
      <c r="N115" s="34"/>
    </row>
    <row r="116" spans="1:18">
      <c r="A116" s="16" t="s">
        <v>611</v>
      </c>
      <c r="B116" s="16" t="s">
        <v>579</v>
      </c>
      <c r="C116" s="16" t="s">
        <v>580</v>
      </c>
      <c r="D116" s="36" t="s">
        <v>678</v>
      </c>
      <c r="E116" s="32" t="s">
        <v>624</v>
      </c>
      <c r="F116" s="54" t="s">
        <v>622</v>
      </c>
      <c r="G116" s="33">
        <v>6</v>
      </c>
      <c r="H116" s="33">
        <v>0</v>
      </c>
      <c r="I116" s="33">
        <v>18</v>
      </c>
      <c r="J116" s="33">
        <v>0</v>
      </c>
      <c r="K116" s="34" t="s">
        <v>43</v>
      </c>
      <c r="L116" s="34">
        <v>1</v>
      </c>
      <c r="M116" s="34" t="s">
        <v>87</v>
      </c>
      <c r="N116" s="12">
        <f>L116*G116</f>
        <v>6</v>
      </c>
      <c r="O116" s="13">
        <f>N116/12</f>
        <v>0.5</v>
      </c>
      <c r="P116" s="14">
        <v>0</v>
      </c>
      <c r="Q116" s="13">
        <f>O116*2</f>
        <v>1</v>
      </c>
      <c r="R116" s="13">
        <f>P116+Q116</f>
        <v>1</v>
      </c>
    </row>
    <row r="117" spans="1:18">
      <c r="D117" s="36"/>
      <c r="E117" s="35" t="s">
        <v>109</v>
      </c>
      <c r="F117" s="54"/>
      <c r="G117" s="33"/>
      <c r="H117" s="33"/>
      <c r="I117" s="33"/>
      <c r="J117" s="33"/>
      <c r="K117" s="34"/>
      <c r="L117" s="34"/>
      <c r="M117" s="34"/>
      <c r="N117" s="34"/>
    </row>
    <row r="118" spans="1:18">
      <c r="A118" s="16" t="s">
        <v>611</v>
      </c>
      <c r="B118" s="16" t="s">
        <v>579</v>
      </c>
      <c r="C118" s="16" t="s">
        <v>580</v>
      </c>
      <c r="D118" s="36" t="s">
        <v>678</v>
      </c>
      <c r="E118" s="32" t="s">
        <v>624</v>
      </c>
      <c r="F118" s="54" t="s">
        <v>622</v>
      </c>
      <c r="G118" s="33">
        <v>6</v>
      </c>
      <c r="H118" s="33">
        <v>0</v>
      </c>
      <c r="I118" s="33">
        <v>18</v>
      </c>
      <c r="J118" s="33">
        <v>0</v>
      </c>
      <c r="K118" s="34" t="s">
        <v>55</v>
      </c>
      <c r="L118" s="34">
        <v>1</v>
      </c>
      <c r="M118" s="34" t="s">
        <v>87</v>
      </c>
      <c r="N118" s="12">
        <f>L118*G118</f>
        <v>6</v>
      </c>
      <c r="O118" s="13">
        <f>N118/12</f>
        <v>0.5</v>
      </c>
      <c r="P118" s="14">
        <v>0</v>
      </c>
      <c r="Q118" s="13">
        <f>O118*2</f>
        <v>1</v>
      </c>
      <c r="R118" s="13">
        <f>P118+Q118</f>
        <v>1</v>
      </c>
    </row>
    <row r="119" spans="1:18">
      <c r="D119" s="36"/>
      <c r="E119" s="35" t="s">
        <v>191</v>
      </c>
      <c r="F119" s="54"/>
      <c r="G119" s="33"/>
      <c r="H119" s="33"/>
      <c r="I119" s="33"/>
      <c r="J119" s="33"/>
      <c r="K119" s="34"/>
      <c r="L119" s="34"/>
      <c r="M119" s="34"/>
      <c r="N119" s="34"/>
    </row>
    <row r="120" spans="1:18">
      <c r="A120" s="16" t="s">
        <v>611</v>
      </c>
      <c r="B120" s="16" t="s">
        <v>579</v>
      </c>
      <c r="C120" s="16" t="s">
        <v>580</v>
      </c>
      <c r="D120" s="36" t="s">
        <v>679</v>
      </c>
      <c r="E120" s="32" t="s">
        <v>282</v>
      </c>
      <c r="F120" s="54" t="s">
        <v>283</v>
      </c>
      <c r="G120" s="33">
        <v>12</v>
      </c>
      <c r="H120" s="33">
        <v>0</v>
      </c>
      <c r="I120" s="33">
        <v>36</v>
      </c>
      <c r="J120" s="33">
        <v>0</v>
      </c>
      <c r="K120" s="34" t="s">
        <v>80</v>
      </c>
      <c r="L120" s="34">
        <v>1</v>
      </c>
      <c r="M120" s="34" t="s">
        <v>87</v>
      </c>
      <c r="N120" s="12">
        <f>L120*G120</f>
        <v>12</v>
      </c>
      <c r="O120" s="13">
        <f>N120/12</f>
        <v>1</v>
      </c>
      <c r="P120" s="14">
        <v>0</v>
      </c>
      <c r="Q120" s="13">
        <f>O120*2</f>
        <v>2</v>
      </c>
      <c r="R120" s="13">
        <f>P120+Q120</f>
        <v>2</v>
      </c>
    </row>
    <row r="121" spans="1:18">
      <c r="D121" s="36"/>
      <c r="E121" s="35" t="s">
        <v>191</v>
      </c>
      <c r="F121" s="54"/>
      <c r="G121" s="33"/>
      <c r="H121" s="33"/>
      <c r="I121" s="33"/>
      <c r="J121" s="33"/>
      <c r="K121" s="34"/>
      <c r="L121" s="34"/>
      <c r="M121" s="34"/>
      <c r="N121" s="34"/>
    </row>
    <row r="122" spans="1:18">
      <c r="A122" s="16" t="s">
        <v>611</v>
      </c>
      <c r="B122" s="16" t="s">
        <v>579</v>
      </c>
      <c r="C122" s="16" t="s">
        <v>580</v>
      </c>
      <c r="D122" s="36" t="s">
        <v>679</v>
      </c>
      <c r="E122" s="32" t="s">
        <v>282</v>
      </c>
      <c r="F122" s="54" t="s">
        <v>283</v>
      </c>
      <c r="G122" s="33">
        <v>12</v>
      </c>
      <c r="H122" s="33">
        <v>0</v>
      </c>
      <c r="I122" s="33">
        <v>36</v>
      </c>
      <c r="J122" s="33">
        <v>0</v>
      </c>
      <c r="K122" s="34" t="s">
        <v>43</v>
      </c>
      <c r="L122" s="34">
        <v>1</v>
      </c>
      <c r="M122" s="34" t="s">
        <v>87</v>
      </c>
      <c r="N122" s="12">
        <f>L122*G122</f>
        <v>12</v>
      </c>
      <c r="O122" s="13">
        <f>N122/12</f>
        <v>1</v>
      </c>
      <c r="P122" s="14">
        <v>0</v>
      </c>
      <c r="Q122" s="13">
        <f>O122*2</f>
        <v>2</v>
      </c>
      <c r="R122" s="13">
        <f>P122+Q122</f>
        <v>2</v>
      </c>
    </row>
    <row r="123" spans="1:18">
      <c r="D123" s="36"/>
      <c r="E123" s="36" t="s">
        <v>201</v>
      </c>
      <c r="F123" s="54"/>
      <c r="G123" s="33"/>
      <c r="H123" s="33"/>
      <c r="I123" s="33"/>
      <c r="J123" s="33"/>
      <c r="K123" s="34"/>
      <c r="L123" s="34"/>
      <c r="M123" s="34"/>
      <c r="N123" s="34"/>
    </row>
    <row r="124" spans="1:18">
      <c r="A124" s="16" t="s">
        <v>611</v>
      </c>
      <c r="B124" s="16" t="s">
        <v>579</v>
      </c>
      <c r="C124" s="16" t="s">
        <v>580</v>
      </c>
      <c r="D124" s="36" t="s">
        <v>680</v>
      </c>
      <c r="E124" s="32" t="s">
        <v>641</v>
      </c>
      <c r="F124" s="54" t="s">
        <v>294</v>
      </c>
      <c r="G124" s="33">
        <v>1</v>
      </c>
      <c r="H124" s="33">
        <v>0</v>
      </c>
      <c r="I124" s="33">
        <v>2</v>
      </c>
      <c r="J124" s="33">
        <v>1</v>
      </c>
      <c r="K124" s="34" t="s">
        <v>80</v>
      </c>
      <c r="L124" s="34">
        <v>1</v>
      </c>
      <c r="M124" s="34" t="s">
        <v>87</v>
      </c>
      <c r="N124" s="12">
        <f>L124*G124</f>
        <v>1</v>
      </c>
      <c r="O124" s="13">
        <f>N124/12</f>
        <v>8.3333333333333329E-2</v>
      </c>
      <c r="P124" s="14">
        <v>0</v>
      </c>
      <c r="Q124" s="13">
        <f>O124*2</f>
        <v>0.16666666666666666</v>
      </c>
      <c r="R124" s="13">
        <f>P124+Q124</f>
        <v>0.16666666666666666</v>
      </c>
    </row>
    <row r="125" spans="1:18">
      <c r="D125" s="36"/>
      <c r="E125" s="55" t="s">
        <v>631</v>
      </c>
      <c r="F125" s="54"/>
      <c r="G125" s="33"/>
      <c r="H125" s="33"/>
      <c r="I125" s="33"/>
      <c r="J125" s="33"/>
      <c r="K125" s="34"/>
      <c r="L125" s="34"/>
      <c r="M125" s="34"/>
      <c r="N125" s="34"/>
    </row>
    <row r="126" spans="1:18">
      <c r="D126" s="36"/>
      <c r="E126" s="35" t="s">
        <v>109</v>
      </c>
      <c r="F126" s="54"/>
      <c r="G126" s="33"/>
      <c r="H126" s="33"/>
      <c r="I126" s="33"/>
      <c r="J126" s="33"/>
      <c r="K126" s="34"/>
      <c r="L126" s="34"/>
      <c r="M126" s="34"/>
      <c r="N126" s="34"/>
    </row>
    <row r="127" spans="1:18">
      <c r="A127" s="16" t="s">
        <v>611</v>
      </c>
      <c r="B127" s="16" t="s">
        <v>579</v>
      </c>
      <c r="C127" s="16" t="s">
        <v>580</v>
      </c>
      <c r="D127" s="36" t="s">
        <v>681</v>
      </c>
      <c r="E127" s="32" t="s">
        <v>624</v>
      </c>
      <c r="F127" s="54" t="s">
        <v>622</v>
      </c>
      <c r="G127" s="33">
        <v>6</v>
      </c>
      <c r="H127" s="33">
        <v>0</v>
      </c>
      <c r="I127" s="33">
        <v>18</v>
      </c>
      <c r="J127" s="33">
        <v>0</v>
      </c>
      <c r="K127" s="34" t="s">
        <v>80</v>
      </c>
      <c r="L127" s="34">
        <v>6</v>
      </c>
      <c r="M127" s="34" t="s">
        <v>87</v>
      </c>
      <c r="N127" s="12">
        <f>L127*G127</f>
        <v>36</v>
      </c>
      <c r="O127" s="13">
        <f>N127/12</f>
        <v>3</v>
      </c>
      <c r="P127" s="14">
        <v>0</v>
      </c>
      <c r="Q127" s="13">
        <f>O127*2</f>
        <v>6</v>
      </c>
      <c r="R127" s="13">
        <f>P127+Q127</f>
        <v>6</v>
      </c>
    </row>
    <row r="128" spans="1:18">
      <c r="D128" s="36"/>
      <c r="E128" s="55" t="s">
        <v>631</v>
      </c>
      <c r="F128" s="54"/>
      <c r="G128" s="33"/>
      <c r="H128" s="33"/>
      <c r="I128" s="33"/>
      <c r="J128" s="33"/>
      <c r="K128" s="34"/>
      <c r="L128" s="34"/>
      <c r="M128" s="34"/>
      <c r="N128" s="34"/>
    </row>
    <row r="129" spans="1:18">
      <c r="D129" s="36"/>
      <c r="E129" s="35" t="s">
        <v>31</v>
      </c>
      <c r="F129" s="54"/>
      <c r="G129" s="33"/>
      <c r="H129" s="33"/>
      <c r="I129" s="33"/>
      <c r="J129" s="33"/>
      <c r="K129" s="34"/>
      <c r="L129" s="34"/>
      <c r="M129" s="34"/>
      <c r="N129" s="34"/>
    </row>
    <row r="130" spans="1:18">
      <c r="D130" s="36"/>
      <c r="E130" s="35" t="s">
        <v>126</v>
      </c>
      <c r="F130" s="54"/>
      <c r="G130" s="33"/>
      <c r="H130" s="33"/>
      <c r="I130" s="33"/>
      <c r="J130" s="33"/>
      <c r="K130" s="34"/>
      <c r="L130" s="34"/>
      <c r="M130" s="34"/>
      <c r="N130" s="34"/>
    </row>
    <row r="131" spans="1:18">
      <c r="A131" s="16" t="s">
        <v>611</v>
      </c>
      <c r="B131" s="16" t="s">
        <v>579</v>
      </c>
      <c r="C131" s="16" t="s">
        <v>580</v>
      </c>
      <c r="D131" s="36" t="s">
        <v>682</v>
      </c>
      <c r="E131" s="32" t="s">
        <v>282</v>
      </c>
      <c r="F131" s="54" t="s">
        <v>283</v>
      </c>
      <c r="G131" s="33">
        <v>12</v>
      </c>
      <c r="H131" s="33">
        <v>0</v>
      </c>
      <c r="I131" s="33">
        <v>36</v>
      </c>
      <c r="J131" s="33">
        <v>0</v>
      </c>
      <c r="K131" s="34" t="s">
        <v>80</v>
      </c>
      <c r="L131" s="34">
        <v>1</v>
      </c>
      <c r="M131" s="34" t="s">
        <v>87</v>
      </c>
      <c r="N131" s="12">
        <f>L131*G131</f>
        <v>12</v>
      </c>
      <c r="O131" s="13">
        <f>N131/12</f>
        <v>1</v>
      </c>
      <c r="P131" s="14">
        <v>0</v>
      </c>
      <c r="Q131" s="13">
        <f>O131*2</f>
        <v>2</v>
      </c>
      <c r="R131" s="13">
        <f>P131+Q131</f>
        <v>2</v>
      </c>
    </row>
    <row r="132" spans="1:18">
      <c r="D132" s="36"/>
      <c r="E132" s="55" t="s">
        <v>631</v>
      </c>
      <c r="F132" s="54"/>
      <c r="G132" s="33"/>
      <c r="H132" s="33"/>
      <c r="I132" s="33"/>
      <c r="J132" s="33"/>
      <c r="K132" s="34"/>
      <c r="L132" s="34"/>
      <c r="M132" s="34"/>
      <c r="N132" s="34"/>
    </row>
    <row r="133" spans="1:18">
      <c r="D133" s="36"/>
      <c r="E133" s="35" t="s">
        <v>31</v>
      </c>
      <c r="F133" s="54"/>
      <c r="G133" s="33"/>
      <c r="H133" s="33"/>
      <c r="I133" s="33"/>
      <c r="J133" s="33"/>
      <c r="K133" s="34"/>
      <c r="L133" s="34"/>
      <c r="M133" s="34"/>
      <c r="N133" s="34"/>
    </row>
    <row r="134" spans="1:18">
      <c r="D134" s="36"/>
      <c r="E134" s="35" t="s">
        <v>126</v>
      </c>
      <c r="F134" s="54"/>
      <c r="G134" s="33"/>
      <c r="H134" s="33"/>
      <c r="I134" s="33"/>
      <c r="J134" s="33"/>
      <c r="K134" s="34"/>
      <c r="L134" s="34"/>
      <c r="M134" s="34"/>
      <c r="N134" s="34"/>
    </row>
    <row r="135" spans="1:18">
      <c r="A135" s="16" t="s">
        <v>611</v>
      </c>
      <c r="B135" s="16" t="s">
        <v>579</v>
      </c>
      <c r="C135" s="16" t="s">
        <v>580</v>
      </c>
      <c r="D135" s="36" t="s">
        <v>683</v>
      </c>
      <c r="E135" s="32" t="s">
        <v>684</v>
      </c>
      <c r="F135" s="54" t="s">
        <v>83</v>
      </c>
      <c r="G135" s="33">
        <v>3</v>
      </c>
      <c r="H135" s="33">
        <v>2</v>
      </c>
      <c r="I135" s="33">
        <v>3</v>
      </c>
      <c r="J135" s="33">
        <v>5</v>
      </c>
      <c r="K135" s="34" t="s">
        <v>80</v>
      </c>
      <c r="L135" s="34">
        <v>3</v>
      </c>
      <c r="M135" s="34" t="s">
        <v>87</v>
      </c>
      <c r="N135" s="12">
        <f>L135*G135</f>
        <v>9</v>
      </c>
      <c r="O135" s="13">
        <f>N135/12</f>
        <v>0.75</v>
      </c>
      <c r="P135" s="14">
        <v>0</v>
      </c>
      <c r="Q135" s="13">
        <f>O135*2</f>
        <v>1.5</v>
      </c>
      <c r="R135" s="13">
        <f>P135+Q135</f>
        <v>1.5</v>
      </c>
    </row>
    <row r="136" spans="1:18">
      <c r="D136" s="36"/>
      <c r="E136" s="55" t="s">
        <v>685</v>
      </c>
      <c r="F136" s="54"/>
      <c r="G136" s="33"/>
      <c r="H136" s="33"/>
      <c r="I136" s="33"/>
      <c r="J136" s="33"/>
      <c r="K136" s="34"/>
      <c r="L136" s="34"/>
      <c r="M136" s="34"/>
      <c r="N136" s="34"/>
    </row>
    <row r="137" spans="1:18">
      <c r="D137" s="36"/>
      <c r="E137" s="35" t="s">
        <v>170</v>
      </c>
      <c r="F137" s="54"/>
      <c r="G137" s="33"/>
      <c r="H137" s="33"/>
      <c r="I137" s="33"/>
      <c r="J137" s="33"/>
      <c r="K137" s="34"/>
      <c r="L137" s="34"/>
      <c r="M137" s="34"/>
      <c r="N137" s="34"/>
    </row>
    <row r="138" spans="1:18">
      <c r="D138" s="36"/>
      <c r="E138" s="35" t="s">
        <v>374</v>
      </c>
      <c r="F138" s="54"/>
      <c r="G138" s="33"/>
      <c r="H138" s="33"/>
      <c r="I138" s="33"/>
      <c r="J138" s="33"/>
      <c r="K138" s="34"/>
      <c r="L138" s="34"/>
      <c r="M138" s="34"/>
      <c r="N138" s="34"/>
    </row>
    <row r="139" spans="1:18">
      <c r="A139" s="16" t="s">
        <v>611</v>
      </c>
      <c r="B139" s="16" t="s">
        <v>579</v>
      </c>
      <c r="C139" s="16" t="s">
        <v>580</v>
      </c>
      <c r="D139" s="36" t="s">
        <v>686</v>
      </c>
      <c r="E139" s="32" t="s">
        <v>639</v>
      </c>
      <c r="F139" s="54" t="s">
        <v>294</v>
      </c>
      <c r="G139" s="33">
        <v>1</v>
      </c>
      <c r="H139" s="33">
        <v>0</v>
      </c>
      <c r="I139" s="33">
        <v>2</v>
      </c>
      <c r="J139" s="33">
        <v>1</v>
      </c>
      <c r="K139" s="34" t="s">
        <v>80</v>
      </c>
      <c r="L139" s="34">
        <v>3</v>
      </c>
      <c r="M139" s="34" t="s">
        <v>87</v>
      </c>
      <c r="N139" s="12">
        <f>L139*G139</f>
        <v>3</v>
      </c>
      <c r="O139" s="13">
        <f>N139/12</f>
        <v>0.25</v>
      </c>
      <c r="P139" s="14">
        <v>0</v>
      </c>
      <c r="Q139" s="13">
        <f>O139*2</f>
        <v>0.5</v>
      </c>
      <c r="R139" s="13">
        <f>P139+Q139</f>
        <v>0.5</v>
      </c>
    </row>
    <row r="140" spans="1:18">
      <c r="D140" s="36"/>
      <c r="E140" s="55" t="s">
        <v>685</v>
      </c>
      <c r="F140" s="54"/>
      <c r="G140" s="33"/>
      <c r="H140" s="33"/>
      <c r="I140" s="33"/>
      <c r="J140" s="33"/>
      <c r="K140" s="34"/>
      <c r="L140" s="34"/>
      <c r="M140" s="34"/>
      <c r="N140" s="34"/>
    </row>
    <row r="141" spans="1:18">
      <c r="D141" s="36"/>
      <c r="E141" s="35" t="s">
        <v>153</v>
      </c>
      <c r="F141" s="54"/>
      <c r="G141" s="33"/>
      <c r="H141" s="33"/>
      <c r="I141" s="33"/>
      <c r="J141" s="33"/>
      <c r="K141" s="34"/>
      <c r="L141" s="34"/>
      <c r="M141" s="34"/>
      <c r="N141" s="34"/>
    </row>
    <row r="142" spans="1:18">
      <c r="D142" s="36"/>
      <c r="E142" s="35" t="s">
        <v>161</v>
      </c>
      <c r="F142" s="54"/>
      <c r="G142" s="33"/>
      <c r="H142" s="33"/>
      <c r="I142" s="33"/>
      <c r="J142" s="33"/>
      <c r="K142" s="34"/>
      <c r="L142" s="34"/>
      <c r="M142" s="34"/>
      <c r="N142" s="34"/>
    </row>
    <row r="143" spans="1:18">
      <c r="A143" s="16" t="s">
        <v>611</v>
      </c>
      <c r="B143" s="16" t="s">
        <v>579</v>
      </c>
      <c r="C143" s="16" t="s">
        <v>580</v>
      </c>
      <c r="D143" s="36" t="s">
        <v>687</v>
      </c>
      <c r="E143" s="32" t="s">
        <v>688</v>
      </c>
      <c r="F143" s="54" t="s">
        <v>83</v>
      </c>
      <c r="G143" s="33">
        <v>3</v>
      </c>
      <c r="H143" s="33">
        <v>2</v>
      </c>
      <c r="I143" s="33">
        <v>3</v>
      </c>
      <c r="J143" s="33">
        <v>5</v>
      </c>
      <c r="K143" s="34" t="s">
        <v>80</v>
      </c>
      <c r="L143" s="34">
        <v>3</v>
      </c>
      <c r="M143" s="34" t="s">
        <v>87</v>
      </c>
      <c r="N143" s="12">
        <f>L143*G143</f>
        <v>9</v>
      </c>
      <c r="O143" s="13">
        <f>N143/12</f>
        <v>0.75</v>
      </c>
      <c r="P143" s="14">
        <v>0</v>
      </c>
      <c r="Q143" s="13">
        <f>O143*2</f>
        <v>1.5</v>
      </c>
      <c r="R143" s="13">
        <f>P143+Q143</f>
        <v>1.5</v>
      </c>
    </row>
    <row r="144" spans="1:18">
      <c r="D144" s="36"/>
      <c r="E144" s="55" t="s">
        <v>685</v>
      </c>
      <c r="F144" s="54"/>
      <c r="G144" s="33"/>
      <c r="H144" s="33"/>
      <c r="I144" s="33"/>
      <c r="J144" s="33"/>
      <c r="K144" s="34"/>
      <c r="L144" s="34"/>
      <c r="M144" s="34"/>
      <c r="N144" s="34"/>
    </row>
    <row r="145" spans="1:18">
      <c r="D145" s="36"/>
      <c r="E145" s="35" t="s">
        <v>160</v>
      </c>
      <c r="F145" s="54"/>
      <c r="G145" s="33"/>
      <c r="H145" s="33"/>
      <c r="I145" s="33"/>
      <c r="J145" s="33"/>
      <c r="K145" s="34"/>
      <c r="L145" s="34"/>
      <c r="M145" s="34"/>
      <c r="N145" s="34"/>
    </row>
    <row r="146" spans="1:18">
      <c r="D146" s="36"/>
      <c r="E146" s="35" t="s">
        <v>161</v>
      </c>
      <c r="F146" s="54"/>
      <c r="G146" s="33"/>
      <c r="H146" s="33"/>
      <c r="I146" s="33"/>
      <c r="J146" s="33"/>
      <c r="K146" s="34"/>
      <c r="L146" s="34"/>
      <c r="M146" s="34"/>
      <c r="N146" s="34"/>
    </row>
    <row r="147" spans="1:18">
      <c r="A147" s="16" t="s">
        <v>611</v>
      </c>
      <c r="B147" s="16" t="s">
        <v>579</v>
      </c>
      <c r="C147" s="16" t="s">
        <v>580</v>
      </c>
      <c r="D147" s="36" t="s">
        <v>689</v>
      </c>
      <c r="E147" s="32" t="s">
        <v>690</v>
      </c>
      <c r="F147" s="54" t="s">
        <v>23</v>
      </c>
      <c r="G147" s="33">
        <v>3</v>
      </c>
      <c r="H147" s="33">
        <v>3</v>
      </c>
      <c r="I147" s="33">
        <v>0</v>
      </c>
      <c r="J147" s="33">
        <v>6</v>
      </c>
      <c r="K147" s="34" t="s">
        <v>80</v>
      </c>
      <c r="L147" s="34">
        <v>3</v>
      </c>
      <c r="M147" s="34" t="s">
        <v>87</v>
      </c>
      <c r="N147" s="12">
        <f>L147*G147</f>
        <v>9</v>
      </c>
      <c r="O147" s="13">
        <f>N147/12</f>
        <v>0.75</v>
      </c>
      <c r="P147" s="14">
        <v>0</v>
      </c>
      <c r="Q147" s="13">
        <f>O147*2</f>
        <v>1.5</v>
      </c>
      <c r="R147" s="13">
        <f>P147+Q147</f>
        <v>1.5</v>
      </c>
    </row>
    <row r="148" spans="1:18">
      <c r="D148" s="36"/>
      <c r="E148" s="55" t="s">
        <v>685</v>
      </c>
      <c r="F148" s="54"/>
      <c r="G148" s="33"/>
      <c r="H148" s="33"/>
      <c r="I148" s="33"/>
      <c r="J148" s="33"/>
      <c r="K148" s="34"/>
      <c r="L148" s="34"/>
      <c r="M148" s="34"/>
      <c r="N148" s="34"/>
    </row>
    <row r="149" spans="1:18">
      <c r="D149" s="36"/>
      <c r="E149" s="35" t="s">
        <v>170</v>
      </c>
      <c r="F149" s="54"/>
      <c r="G149" s="33"/>
      <c r="H149" s="33"/>
      <c r="I149" s="33"/>
      <c r="J149" s="33"/>
      <c r="K149" s="34"/>
      <c r="L149" s="34"/>
      <c r="M149" s="34"/>
      <c r="N149" s="34"/>
    </row>
    <row r="150" spans="1:18">
      <c r="A150" s="16" t="s">
        <v>611</v>
      </c>
      <c r="B150" s="16" t="s">
        <v>579</v>
      </c>
      <c r="C150" s="16" t="s">
        <v>580</v>
      </c>
      <c r="D150" s="36" t="s">
        <v>691</v>
      </c>
      <c r="E150" s="32" t="s">
        <v>621</v>
      </c>
      <c r="F150" s="54" t="s">
        <v>622</v>
      </c>
      <c r="G150" s="33">
        <v>6</v>
      </c>
      <c r="H150" s="33">
        <v>0</v>
      </c>
      <c r="I150" s="33">
        <v>18</v>
      </c>
      <c r="J150" s="33">
        <v>0</v>
      </c>
      <c r="K150" s="34" t="s">
        <v>80</v>
      </c>
      <c r="L150" s="34">
        <v>3</v>
      </c>
      <c r="M150" s="34" t="s">
        <v>87</v>
      </c>
      <c r="N150" s="12">
        <f>L150*G150</f>
        <v>18</v>
      </c>
      <c r="O150" s="13">
        <f>N150/12</f>
        <v>1.5</v>
      </c>
      <c r="P150" s="14">
        <v>0</v>
      </c>
      <c r="Q150" s="13">
        <f>O150*2</f>
        <v>3</v>
      </c>
      <c r="R150" s="13">
        <f>P150+Q150</f>
        <v>3</v>
      </c>
    </row>
    <row r="151" spans="1:18">
      <c r="D151" s="36"/>
      <c r="E151" s="55" t="s">
        <v>685</v>
      </c>
      <c r="F151" s="54"/>
      <c r="G151" s="33"/>
      <c r="H151" s="33"/>
      <c r="I151" s="33"/>
      <c r="J151" s="33"/>
      <c r="K151" s="34"/>
      <c r="L151" s="34"/>
      <c r="M151" s="34"/>
      <c r="N151" s="34"/>
    </row>
    <row r="152" spans="1:18">
      <c r="D152" s="36"/>
      <c r="E152" s="35" t="s">
        <v>167</v>
      </c>
      <c r="F152" s="54"/>
      <c r="G152" s="33"/>
      <c r="H152" s="33"/>
      <c r="I152" s="33"/>
      <c r="J152" s="33"/>
      <c r="K152" s="34"/>
      <c r="L152" s="34"/>
      <c r="M152" s="34"/>
      <c r="N152" s="34"/>
    </row>
    <row r="153" spans="1:18">
      <c r="A153" s="16" t="s">
        <v>611</v>
      </c>
      <c r="B153" s="16" t="s">
        <v>579</v>
      </c>
      <c r="C153" s="16" t="s">
        <v>580</v>
      </c>
      <c r="D153" s="36" t="s">
        <v>692</v>
      </c>
      <c r="E153" s="32" t="s">
        <v>624</v>
      </c>
      <c r="F153" s="54" t="s">
        <v>622</v>
      </c>
      <c r="G153" s="33">
        <v>6</v>
      </c>
      <c r="H153" s="33">
        <v>0</v>
      </c>
      <c r="I153" s="33">
        <v>18</v>
      </c>
      <c r="J153" s="33">
        <v>0</v>
      </c>
      <c r="K153" s="34" t="s">
        <v>80</v>
      </c>
      <c r="L153" s="34">
        <v>11</v>
      </c>
      <c r="M153" s="34" t="s">
        <v>87</v>
      </c>
      <c r="N153" s="12">
        <f>L153*G153</f>
        <v>66</v>
      </c>
      <c r="O153" s="13">
        <f>N153/12</f>
        <v>5.5</v>
      </c>
      <c r="P153" s="14">
        <v>0</v>
      </c>
      <c r="Q153" s="13">
        <f>O153*2</f>
        <v>11</v>
      </c>
      <c r="R153" s="13">
        <f>P153+Q153</f>
        <v>11</v>
      </c>
    </row>
    <row r="154" spans="1:18">
      <c r="D154" s="36"/>
      <c r="E154" s="55" t="s">
        <v>685</v>
      </c>
      <c r="F154" s="54"/>
      <c r="G154" s="33"/>
      <c r="H154" s="33"/>
      <c r="I154" s="33"/>
      <c r="J154" s="33"/>
      <c r="K154" s="34"/>
      <c r="L154" s="34"/>
      <c r="M154" s="34"/>
      <c r="N154" s="34"/>
    </row>
    <row r="155" spans="1:18">
      <c r="D155" s="36"/>
      <c r="E155" s="35" t="s">
        <v>167</v>
      </c>
      <c r="F155" s="54"/>
      <c r="G155" s="33"/>
      <c r="H155" s="33"/>
      <c r="I155" s="33"/>
      <c r="J155" s="33"/>
      <c r="K155" s="34"/>
      <c r="L155" s="34"/>
      <c r="M155" s="34"/>
      <c r="N155" s="34"/>
    </row>
  </sheetData>
  <autoFilter ref="A1:R155" xr:uid="{ACA2C286-0F88-4C4A-887A-B3D8BEB62E4A}"/>
  <hyperlinks>
    <hyperlink ref="D2" r:id="rId1" display="https://reg.mju.ac.th/registrar/class_info_2.asp?backto=home&amp;option=0&amp;courseid=8899313&amp;acadyear=2567&amp;semester=1&amp;avs1007269091=4" xr:uid="{FBA9EA36-D7B9-4B62-941D-125EC7CD3B4B}"/>
    <hyperlink ref="E6" r:id="rId2" display="https://sites.google.com/view/pattamahannok/home" xr:uid="{2834FD68-A4E1-4EEA-917A-01BE3A890D35}"/>
    <hyperlink ref="D7" r:id="rId3" display="https://reg.mju.ac.th/registrar/class_info_2.asp?backto=home&amp;option=0&amp;courseid=8899321&amp;acadyear=2567&amp;semester=1&amp;avs1007269091=5" xr:uid="{CBB364A5-2FD6-45C2-8EA1-9B4C399CE579}"/>
    <hyperlink ref="D9" r:id="rId4" display="https://reg.mju.ac.th/registrar/class_info_2.asp?backto=home&amp;option=0&amp;courseid=8899314&amp;acadyear=2567&amp;semester=1&amp;avs1007269091=6" xr:uid="{8FD8867E-4D6E-4637-AEAE-BAD84D40FFB7}"/>
    <hyperlink ref="D14" r:id="rId5" display="https://reg.mju.ac.th/registrar/class_info_2.asp?backto=home&amp;option=0&amp;courseid=8899436&amp;acadyear=2567&amp;semester=1&amp;avs1007269091=7" xr:uid="{84D519F4-4FB5-44D5-94BC-E89A75B1ED96}"/>
    <hyperlink ref="D19" r:id="rId6" display="https://reg.mju.ac.th/registrar/class_info_2.asp?backto=home&amp;option=0&amp;courseid=8899315&amp;acadyear=2567&amp;semester=1&amp;avs1007269091=8" xr:uid="{97C27358-80EF-4E60-9DAB-B56418BF96C7}"/>
    <hyperlink ref="D21" r:id="rId7" display="https://reg.mju.ac.th/registrar/class_info_2.asp?backto=home&amp;option=0&amp;courseid=8899437&amp;acadyear=2567&amp;semester=1&amp;avs1007269091=9" xr:uid="{8961C55C-C049-4B63-9041-B48AA1194DA7}"/>
    <hyperlink ref="D23" r:id="rId8" display="https://reg.mju.ac.th/registrar/class_info_2.asp?backto=home&amp;option=0&amp;courseid=8899437&amp;acadyear=2567&amp;semester=1&amp;avs1007269091=10" xr:uid="{417CE4DB-1686-483F-82DE-83C3C53CADAC}"/>
    <hyperlink ref="D25" r:id="rId9" display="https://reg.mju.ac.th/registrar/class_info_2.asp?backto=home&amp;option=0&amp;courseid=8897385&amp;acadyear=2567&amp;semester=1&amp;avs1007269091=11" xr:uid="{82B82D1B-F82D-41AE-BDCB-64D005D6932E}"/>
    <hyperlink ref="D27" r:id="rId10" display="https://reg.mju.ac.th/registrar/class_info_2.asp?backto=home&amp;option=0&amp;courseid=8897389&amp;acadyear=2567&amp;semester=1&amp;avs1007269091=12" xr:uid="{A9ECE949-1AFC-4973-8ECD-CBB40D953B2E}"/>
    <hyperlink ref="D29" r:id="rId11" display="https://reg.mju.ac.th/registrar/class_info_2.asp?backto=home&amp;option=0&amp;courseid=8897553&amp;acadyear=2567&amp;semester=1&amp;avs1007269091=13" xr:uid="{76E69792-1D63-4BAF-9AF7-05E6F7F573A4}"/>
    <hyperlink ref="D32" r:id="rId12" display="https://reg.mju.ac.th/registrar/class_info_2.asp?backto=home&amp;option=0&amp;courseid=8897516&amp;acadyear=2567&amp;semester=1&amp;avs1007269091=14" xr:uid="{3F7F009A-53CD-4146-A882-37600381ED58}"/>
    <hyperlink ref="D35" r:id="rId13" display="https://reg.mju.ac.th/registrar/class_info_2.asp?backto=home&amp;option=0&amp;courseid=8897390&amp;acadyear=2567&amp;semester=1&amp;avs1007269091=15" xr:uid="{8E1847C3-9903-4953-AA60-413E585C0DCD}"/>
    <hyperlink ref="D37" r:id="rId14" display="https://reg.mju.ac.th/registrar/class_info_2.asp?backto=home&amp;option=0&amp;courseid=8897386&amp;acadyear=2567&amp;semester=1&amp;avs1007269091=16" xr:uid="{5A9CDC19-00C6-40F9-8657-1897F0F0747F}"/>
    <hyperlink ref="D39" r:id="rId15" display="https://reg.mju.ac.th/registrar/class_info_2.asp?backto=home&amp;option=0&amp;courseid=8897574&amp;acadyear=2567&amp;semester=1&amp;avs1007269091=17" xr:uid="{6DC05376-441A-4B94-8096-87794186934F}"/>
    <hyperlink ref="D42" r:id="rId16" display="https://reg.mju.ac.th/registrar/class_info_2.asp?backto=home&amp;option=0&amp;courseid=8897552&amp;acadyear=2567&amp;semester=1&amp;avs1007269091=18" xr:uid="{E9AA1F03-7615-45EC-950D-E92F35D67119}"/>
    <hyperlink ref="D45" r:id="rId17" display="https://reg.mju.ac.th/registrar/class_info_2.asp?backto=home&amp;option=0&amp;courseid=8897640&amp;acadyear=2567&amp;semester=1&amp;avs1007269091=19" xr:uid="{805EDE0E-50C2-4740-B349-8E6E3BA5118D}"/>
    <hyperlink ref="D48" r:id="rId18" display="https://reg.mju.ac.th/registrar/class_info_2.asp?backto=home&amp;option=0&amp;courseid=8897387&amp;acadyear=2567&amp;semester=1&amp;avs1007269091=20" xr:uid="{7F5AB6D9-DE86-4C3C-9910-75F564C832F9}"/>
    <hyperlink ref="D52" r:id="rId19" display="https://reg.mju.ac.th/registrar/class_info_2.asp?backto=home&amp;option=0&amp;courseid=8897641&amp;acadyear=2567&amp;semester=1&amp;avs1007269091=21" xr:uid="{777FA361-22D7-4FE8-921D-BB8B481D3C5B}"/>
    <hyperlink ref="D56" r:id="rId20" display="https://reg.mju.ac.th/registrar/class_info_2.asp?backto=home&amp;option=0&amp;courseid=8898822&amp;acadyear=2567&amp;semester=1&amp;avs1007269091=22" xr:uid="{413D7825-57C8-4DCB-A0D1-89F671DE774A}"/>
    <hyperlink ref="D59" r:id="rId21" display="https://reg.mju.ac.th/registrar/class_info_2.asp?backto=home&amp;option=0&amp;courseid=8899411&amp;acadyear=2567&amp;semester=1&amp;avs1007269091=23" xr:uid="{EDB6F081-5B67-494E-8D74-819B107BEE0E}"/>
    <hyperlink ref="D61" r:id="rId22" display="https://reg.mju.ac.th/registrar/class_info_2.asp?backto=home&amp;option=0&amp;courseid=8899407&amp;acadyear=2567&amp;semester=1&amp;avs1007269091=24" xr:uid="{8C265F96-163E-4EC7-86AC-D00718FA5D23}"/>
    <hyperlink ref="D63" r:id="rId23" display="https://reg.mju.ac.th/registrar/class_info_2.asp?backto=home&amp;option=0&amp;courseid=8899408&amp;acadyear=2567&amp;semester=1&amp;avs1007269091=25" xr:uid="{98FC75A0-2EC2-4652-AA23-C50C41983EE8}"/>
    <hyperlink ref="D65" r:id="rId24" display="https://reg.mju.ac.th/registrar/class_info_2.asp?backto=home&amp;option=0&amp;courseid=8898823&amp;acadyear=2567&amp;semester=1&amp;avs1007269091=26" xr:uid="{5812E050-7AB6-4952-A484-1F9504768B13}"/>
    <hyperlink ref="D67" r:id="rId25" display="https://reg.mju.ac.th/registrar/class_info_2.asp?backto=home&amp;option=0&amp;courseid=8899405&amp;acadyear=2567&amp;semester=1&amp;avs1007269091=27" xr:uid="{3BB44242-9270-4794-912A-B04E902A8498}"/>
    <hyperlink ref="D69" r:id="rId26" display="https://reg.mju.ac.th/registrar/class_info_2.asp?backto=home&amp;option=0&amp;courseid=8899412&amp;acadyear=2567&amp;semester=1&amp;avs1007269091=28" xr:uid="{E1080106-1F54-434E-9312-263FA487B574}"/>
    <hyperlink ref="D71" r:id="rId27" display="https://reg.mju.ac.th/registrar/class_info_2.asp?backto=home&amp;option=0&amp;courseid=8895937&amp;acadyear=2567&amp;semester=1&amp;avs1007269091=29" xr:uid="{1711E029-5EF4-42EE-90ED-B150CA024879}"/>
    <hyperlink ref="D73" r:id="rId28" display="https://reg.mju.ac.th/registrar/class_info_2.asp?backto=home&amp;option=0&amp;courseid=8895938&amp;acadyear=2567&amp;semester=1&amp;avs1007269091=30" xr:uid="{5BB6E3EF-1F73-4770-A609-D8DBF9EBB1A8}"/>
    <hyperlink ref="D75" r:id="rId29" display="https://reg.mju.ac.th/registrar/class_info_2.asp?backto=home&amp;option=0&amp;courseid=8895981&amp;acadyear=2567&amp;semester=1&amp;avs1007269091=31" xr:uid="{6B8CCC14-2D37-4FD7-9B53-6DF18D5A6840}"/>
    <hyperlink ref="D77" r:id="rId30" display="https://reg.mju.ac.th/registrar/class_info_2.asp?backto=home&amp;option=0&amp;courseid=8895982&amp;acadyear=2567&amp;semester=1&amp;avs1007269091=32" xr:uid="{C6709DB6-6CA8-485E-8469-495CE3FBF6B3}"/>
    <hyperlink ref="D80" r:id="rId31" display="https://reg.mju.ac.th/registrar/class_info_2.asp?backto=home&amp;option=0&amp;courseid=8895995&amp;acadyear=2567&amp;semester=1&amp;avs1007269091=33" xr:uid="{716AEA29-C743-47A3-914B-C52294F8C8E0}"/>
    <hyperlink ref="D84" r:id="rId32" display="https://reg.mju.ac.th/registrar/class_info_2.asp?backto=home&amp;option=0&amp;courseid=8896009&amp;acadyear=2567&amp;semester=1&amp;avs1007269091=34" xr:uid="{6BCD943E-B8BC-4931-8EA6-CFBFB2B3F0EB}"/>
    <hyperlink ref="D86" r:id="rId33" display="https://reg.mju.ac.th/registrar/class_info_2.asp?backto=home&amp;option=0&amp;courseid=8895996&amp;acadyear=2567&amp;semester=1&amp;avs1007269091=35" xr:uid="{77C974E6-B02B-4F9F-8968-0F69694FAB89}"/>
    <hyperlink ref="D88" r:id="rId34" display="https://reg.mju.ac.th/registrar/class_info_2.asp?backto=home&amp;option=0&amp;courseid=8898530&amp;acadyear=2567&amp;semester=1&amp;avs1007269091=36" xr:uid="{FC892E30-1A1D-4944-BE37-5441B33888C8}"/>
    <hyperlink ref="D91" r:id="rId35" display="https://reg.mju.ac.th/registrar/class_info_2.asp?backto=home&amp;option=0&amp;courseid=8898532&amp;acadyear=2567&amp;semester=1&amp;avs1007269091=37" xr:uid="{A648CBBA-F315-449D-B1B5-2A77B30869B8}"/>
    <hyperlink ref="D94" r:id="rId36" display="https://reg.mju.ac.th/registrar/class_info_2.asp?backto=home&amp;option=0&amp;courseid=8890992&amp;acadyear=2567&amp;semester=1&amp;avs1007269091=38" xr:uid="{CD82A29B-9C30-419D-911A-DCC639B6CA88}"/>
    <hyperlink ref="D97" r:id="rId37" display="https://reg.mju.ac.th/registrar/class_info_2.asp?backto=home&amp;option=0&amp;courseid=8891023&amp;acadyear=2567&amp;semester=1&amp;avs1007269091=39" xr:uid="{20E5E2F3-CE58-4757-BC58-4E0DBA284258}"/>
    <hyperlink ref="D101" r:id="rId38" display="https://reg.mju.ac.th/registrar/class_info_2.asp?backto=home&amp;option=0&amp;courseid=8895165&amp;acadyear=2567&amp;semester=1&amp;avs1007269091=40" xr:uid="{166198BE-C7D1-48BF-8593-D6FDE4894852}"/>
    <hyperlink ref="D102" r:id="rId39" display="https://reg.mju.ac.th/registrar/class_info_2.asp?backto=home&amp;option=0&amp;courseid=8894444&amp;acadyear=2567&amp;semester=1&amp;avs1007269091=41" xr:uid="{1299F0D0-ABC4-4F56-83C3-1843987461FB}"/>
    <hyperlink ref="D107" r:id="rId40" display="https://reg.mju.ac.th/registrar/class_info_2.asp?backto=home&amp;option=0&amp;courseid=8894445&amp;acadyear=2567&amp;semester=1&amp;avs1007269091=42" xr:uid="{BD3B772D-F59E-4C02-8C9D-DC27D80002DA}"/>
    <hyperlink ref="D112" r:id="rId41" display="https://reg.mju.ac.th/registrar/class_info_2.asp?backto=home&amp;option=0&amp;courseid=8894446&amp;acadyear=2567&amp;semester=1&amp;avs1007269091=43" xr:uid="{1B40E9EB-6C03-47D3-B59F-F30DB6D85E8E}"/>
    <hyperlink ref="D114" r:id="rId42" display="https://reg.mju.ac.th/registrar/class_info_2.asp?backto=home&amp;option=0&amp;courseid=8894970&amp;acadyear=2567&amp;semester=1&amp;avs1007269091=44" xr:uid="{F1BCCBA7-D776-4B73-BEAA-AC6EE1BAA274}"/>
    <hyperlink ref="E115" r:id="rId43" display="https://sites.google.com/view/pattamahannok/home" xr:uid="{ADCA5EBF-EC2D-4CA7-ADE4-19C52DBC8FB0}"/>
    <hyperlink ref="D116" r:id="rId44" display="https://reg.mju.ac.th/registrar/class_info_2.asp?backto=home&amp;option=0&amp;courseid=8894970&amp;acadyear=2567&amp;semester=1&amp;avs1007269091=45" xr:uid="{7197075F-04AA-473C-B955-01F51AFEE09D}"/>
    <hyperlink ref="D118" r:id="rId45" display="https://reg.mju.ac.th/registrar/class_info_2.asp?backto=home&amp;option=0&amp;courseid=8894970&amp;acadyear=2567&amp;semester=1&amp;avs1007269091=46" xr:uid="{877D5D33-8D94-46A1-BFB8-8C2E2C806A3D}"/>
    <hyperlink ref="D120" r:id="rId46" display="https://reg.mju.ac.th/registrar/class_info_2.asp?backto=home&amp;option=0&amp;courseid=8894972&amp;acadyear=2567&amp;semester=1&amp;avs1007269091=47" xr:uid="{7A06044E-A091-445C-84B7-2540636EC177}"/>
    <hyperlink ref="D122" r:id="rId47" display="https://reg.mju.ac.th/registrar/class_info_2.asp?backto=home&amp;option=0&amp;courseid=8894972&amp;acadyear=2567&amp;semester=1&amp;avs1007269091=48" xr:uid="{85A3CB94-9B68-4D0E-BD92-3C6B5137A9A0}"/>
    <hyperlink ref="E123" r:id="rId48" display="https://sites.google.com/view/pattamahannok/home" xr:uid="{A57CAF8A-ACF8-4EE8-9E09-B5AE20DB868F}"/>
    <hyperlink ref="D124" r:id="rId49" display="https://reg.mju.ac.th/registrar/class_info_2.asp?backto=home&amp;option=0&amp;courseid=8895933&amp;acadyear=2567&amp;semester=1&amp;avs1007269091=49" xr:uid="{7B188E9B-A291-44EE-9EF1-1F1400548F40}"/>
    <hyperlink ref="D127" r:id="rId50" display="https://reg.mju.ac.th/registrar/class_info_2.asp?backto=home&amp;option=0&amp;courseid=8893188&amp;acadyear=2567&amp;semester=1&amp;avs1007269091=50" xr:uid="{53765F15-6DD5-4BBC-9A9B-B838D091A789}"/>
    <hyperlink ref="D131" r:id="rId51" display="https://reg.mju.ac.th/registrar/class_info_2.asp?backto=home&amp;option=0&amp;courseid=8893189&amp;acadyear=2567&amp;semester=1&amp;avs1007269091=51" xr:uid="{8B61FAE7-667C-4240-AEA9-644611642E18}"/>
    <hyperlink ref="D135" r:id="rId52" display="https://reg.mju.ac.th/registrar/class_info_2.asp?backto=home&amp;option=0&amp;courseid=8895148&amp;acadyear=2567&amp;semester=1&amp;avs1007269091=52" xr:uid="{D2AAC666-F12C-43AE-8471-CF37A5FF7FB1}"/>
    <hyperlink ref="D139" r:id="rId53" display="https://reg.mju.ac.th/registrar/class_info_2.asp?backto=home&amp;option=0&amp;courseid=8895524&amp;acadyear=2567&amp;semester=1&amp;avs1007269091=53" xr:uid="{1EF4AFED-AA15-420F-B8F8-9D233583A0A2}"/>
    <hyperlink ref="D143" r:id="rId54" display="https://reg.mju.ac.th/registrar/class_info_2.asp?backto=home&amp;option=0&amp;courseid=8895531&amp;acadyear=2567&amp;semester=1&amp;avs1007269091=54" xr:uid="{B3AC978C-A8B1-417B-9832-F5C3B8E8AE3D}"/>
    <hyperlink ref="D147" r:id="rId55" display="https://reg.mju.ac.th/registrar/class_info_2.asp?backto=home&amp;option=0&amp;courseid=8895535&amp;acadyear=2567&amp;semester=1&amp;avs1007269091=55" xr:uid="{61BACEA2-9DDE-4297-86DD-6F0829B9448E}"/>
    <hyperlink ref="D150" r:id="rId56" display="https://reg.mju.ac.th/registrar/class_info_2.asp?backto=home&amp;option=0&amp;courseid=8895526&amp;acadyear=2567&amp;semester=1&amp;avs1007269091=56" xr:uid="{A93A3E6E-0995-4966-86B2-C78D331F3518}"/>
    <hyperlink ref="D153" r:id="rId57" display="https://reg.mju.ac.th/registrar/class_info_2.asp?backto=home&amp;option=0&amp;courseid=8895527&amp;acadyear=2567&amp;semester=1&amp;avs1007269091=57" xr:uid="{309D794E-1ED8-44DF-9413-9F94355D9B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0C1F-1072-42EE-B82B-33425804764C}">
  <dimension ref="A1:AQ110"/>
  <sheetViews>
    <sheetView workbookViewId="0">
      <selection activeCell="A4" sqref="A4"/>
    </sheetView>
  </sheetViews>
  <sheetFormatPr defaultColWidth="5.25" defaultRowHeight="18"/>
  <cols>
    <col min="1" max="1" width="14.1640625" style="142" customWidth="1"/>
    <col min="2" max="2" width="7" style="313" customWidth="1"/>
    <col min="3" max="3" width="10.1640625" style="142" customWidth="1"/>
    <col min="4" max="4" width="6.5" style="144" customWidth="1"/>
    <col min="5" max="5" width="6.08203125" style="143" customWidth="1"/>
    <col min="6" max="6" width="11.9140625" style="142" customWidth="1"/>
    <col min="7" max="7" width="6.6640625" style="144" customWidth="1"/>
    <col min="8" max="8" width="5.25" style="144"/>
    <col min="9" max="9" width="5.25" style="142"/>
    <col min="10" max="10" width="6.08203125" style="142" customWidth="1"/>
    <col min="11" max="11" width="5.25" style="142"/>
    <col min="12" max="12" width="2.58203125" style="142" customWidth="1"/>
    <col min="13" max="13" width="7.08203125" style="144" customWidth="1"/>
    <col min="14" max="14" width="12.25" style="129" customWidth="1"/>
    <col min="15" max="15" width="0.4140625" style="128" customWidth="1"/>
    <col min="16" max="16" width="14.1640625" style="142" customWidth="1"/>
    <col min="17" max="17" width="7" style="313" customWidth="1"/>
    <col min="18" max="18" width="10.1640625" style="142" customWidth="1"/>
    <col min="19" max="19" width="6.5" style="142" customWidth="1"/>
    <col min="20" max="20" width="6.08203125" style="142" customWidth="1"/>
    <col min="21" max="21" width="11.9140625" style="142" customWidth="1"/>
    <col min="22" max="22" width="6.6640625" style="142" customWidth="1"/>
    <col min="23" max="26" width="5.25" style="142"/>
    <col min="27" max="27" width="2.58203125" style="142" customWidth="1"/>
    <col min="28" max="28" width="7.08203125" style="144" customWidth="1"/>
    <col min="29" max="29" width="9.08203125" style="129" customWidth="1"/>
    <col min="30" max="30" width="0.4140625" style="128" customWidth="1"/>
    <col min="31" max="31" width="10.75" style="142" customWidth="1"/>
    <col min="32" max="32" width="7" style="314" customWidth="1"/>
    <col min="33" max="33" width="10.1640625" style="142" customWidth="1"/>
    <col min="34" max="34" width="6.5" style="144" customWidth="1"/>
    <col min="35" max="35" width="6.08203125" style="142" customWidth="1"/>
    <col min="36" max="36" width="11.9140625" style="142" customWidth="1"/>
    <col min="37" max="37" width="6.6640625" style="144" customWidth="1"/>
    <col min="38" max="41" width="5.25" style="142"/>
    <col min="42" max="42" width="2.58203125" style="142" customWidth="1"/>
    <col min="43" max="43" width="7.08203125" style="144" customWidth="1"/>
    <col min="44" max="16384" width="5.25" style="142"/>
  </cols>
  <sheetData>
    <row r="1" spans="1:43">
      <c r="A1" s="485" t="s">
        <v>1349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27"/>
      <c r="P1" s="485" t="s">
        <v>1350</v>
      </c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127"/>
      <c r="AE1" s="485" t="s">
        <v>1348</v>
      </c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</row>
    <row r="2" spans="1:43">
      <c r="M2" s="212"/>
      <c r="N2" s="127"/>
      <c r="AC2" s="127"/>
    </row>
    <row r="3" spans="1:43" ht="22.5">
      <c r="A3" s="7"/>
      <c r="B3" s="46"/>
      <c r="C3" s="142" t="s">
        <v>958</v>
      </c>
      <c r="F3" s="146" t="s">
        <v>959</v>
      </c>
      <c r="G3" s="315">
        <v>4</v>
      </c>
      <c r="H3" s="144" t="s">
        <v>960</v>
      </c>
      <c r="M3" s="212"/>
      <c r="N3" s="127"/>
      <c r="P3" s="7"/>
      <c r="Q3" s="46"/>
      <c r="R3" s="142" t="s">
        <v>958</v>
      </c>
      <c r="U3" s="146" t="s">
        <v>959</v>
      </c>
      <c r="V3" s="146">
        <v>4</v>
      </c>
      <c r="W3" s="142" t="s">
        <v>960</v>
      </c>
      <c r="AC3" s="127"/>
      <c r="AE3" s="7"/>
      <c r="AF3" s="47"/>
      <c r="AG3" s="142" t="s">
        <v>958</v>
      </c>
      <c r="AJ3" s="146" t="s">
        <v>959</v>
      </c>
      <c r="AK3" s="315">
        <v>4</v>
      </c>
      <c r="AL3" s="142" t="s">
        <v>960</v>
      </c>
    </row>
    <row r="4" spans="1:43">
      <c r="C4" s="142" t="s">
        <v>962</v>
      </c>
      <c r="N4" s="127"/>
      <c r="R4" s="142" t="s">
        <v>962</v>
      </c>
      <c r="AC4" s="127"/>
      <c r="AG4" s="142" t="s">
        <v>962</v>
      </c>
    </row>
    <row r="7" spans="1:43">
      <c r="A7" s="85" t="s">
        <v>963</v>
      </c>
      <c r="P7" s="85" t="s">
        <v>963</v>
      </c>
      <c r="AE7" s="85" t="s">
        <v>963</v>
      </c>
    </row>
    <row r="8" spans="1:43">
      <c r="A8" s="142" t="s">
        <v>964</v>
      </c>
      <c r="P8" s="142" t="s">
        <v>964</v>
      </c>
      <c r="AE8" s="142" t="s">
        <v>964</v>
      </c>
    </row>
    <row r="9" spans="1:43">
      <c r="A9" s="484" t="s">
        <v>965</v>
      </c>
      <c r="B9" s="524" t="s">
        <v>966</v>
      </c>
      <c r="C9" s="288" t="s">
        <v>967</v>
      </c>
      <c r="D9" s="484" t="s">
        <v>968</v>
      </c>
      <c r="E9" s="486" t="s">
        <v>952</v>
      </c>
      <c r="F9" s="288" t="s">
        <v>969</v>
      </c>
      <c r="G9" s="484" t="s">
        <v>968</v>
      </c>
      <c r="H9" s="484" t="s">
        <v>952</v>
      </c>
      <c r="I9" s="487"/>
      <c r="J9" s="488" t="s">
        <v>970</v>
      </c>
      <c r="K9" s="489" t="s">
        <v>971</v>
      </c>
      <c r="L9" s="487"/>
      <c r="M9" s="484" t="s">
        <v>972</v>
      </c>
      <c r="P9" s="484" t="s">
        <v>965</v>
      </c>
      <c r="Q9" s="524" t="s">
        <v>966</v>
      </c>
      <c r="R9" s="288" t="s">
        <v>967</v>
      </c>
      <c r="S9" s="525" t="s">
        <v>968</v>
      </c>
      <c r="T9" s="527" t="s">
        <v>952</v>
      </c>
      <c r="U9" s="288" t="s">
        <v>969</v>
      </c>
      <c r="V9" s="525" t="s">
        <v>968</v>
      </c>
      <c r="W9" s="525" t="s">
        <v>952</v>
      </c>
      <c r="X9" s="522"/>
      <c r="Y9" s="529" t="s">
        <v>970</v>
      </c>
      <c r="Z9" s="520" t="s">
        <v>971</v>
      </c>
      <c r="AA9" s="522"/>
      <c r="AB9" s="520" t="s">
        <v>972</v>
      </c>
      <c r="AE9" s="484" t="s">
        <v>965</v>
      </c>
      <c r="AF9" s="483" t="s">
        <v>966</v>
      </c>
      <c r="AG9" s="288" t="s">
        <v>967</v>
      </c>
      <c r="AH9" s="484" t="s">
        <v>968</v>
      </c>
      <c r="AI9" s="496" t="s">
        <v>952</v>
      </c>
      <c r="AJ9" s="288" t="s">
        <v>969</v>
      </c>
      <c r="AK9" s="484" t="s">
        <v>968</v>
      </c>
      <c r="AL9" s="484" t="s">
        <v>952</v>
      </c>
      <c r="AM9" s="487"/>
      <c r="AN9" s="497" t="s">
        <v>970</v>
      </c>
      <c r="AO9" s="489" t="s">
        <v>971</v>
      </c>
      <c r="AP9" s="487"/>
      <c r="AQ9" s="489" t="s">
        <v>972</v>
      </c>
    </row>
    <row r="10" spans="1:43">
      <c r="A10" s="484"/>
      <c r="B10" s="524"/>
      <c r="C10" s="288" t="s">
        <v>973</v>
      </c>
      <c r="D10" s="484"/>
      <c r="E10" s="486"/>
      <c r="F10" s="288" t="s">
        <v>973</v>
      </c>
      <c r="G10" s="484"/>
      <c r="H10" s="484"/>
      <c r="I10" s="487"/>
      <c r="J10" s="488"/>
      <c r="K10" s="489"/>
      <c r="L10" s="487"/>
      <c r="M10" s="484"/>
      <c r="P10" s="484"/>
      <c r="Q10" s="524"/>
      <c r="R10" s="288" t="s">
        <v>973</v>
      </c>
      <c r="S10" s="526"/>
      <c r="T10" s="528"/>
      <c r="U10" s="288" t="s">
        <v>973</v>
      </c>
      <c r="V10" s="526"/>
      <c r="W10" s="526"/>
      <c r="X10" s="523"/>
      <c r="Y10" s="530"/>
      <c r="Z10" s="521"/>
      <c r="AA10" s="523"/>
      <c r="AB10" s="521"/>
      <c r="AE10" s="484"/>
      <c r="AF10" s="483"/>
      <c r="AG10" s="288" t="s">
        <v>973</v>
      </c>
      <c r="AH10" s="484"/>
      <c r="AI10" s="496"/>
      <c r="AJ10" s="288" t="s">
        <v>973</v>
      </c>
      <c r="AK10" s="484"/>
      <c r="AL10" s="484"/>
      <c r="AM10" s="487"/>
      <c r="AN10" s="497"/>
      <c r="AO10" s="489"/>
      <c r="AP10" s="487"/>
      <c r="AQ10" s="489"/>
    </row>
    <row r="11" spans="1:43">
      <c r="A11" s="490" t="s">
        <v>1240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P11" s="517" t="str">
        <f>A11</f>
        <v>4. การส่งเสริมและสื่อสารเกษตร</v>
      </c>
      <c r="Q11" s="518"/>
      <c r="R11" s="518"/>
      <c r="S11" s="518"/>
      <c r="T11" s="518"/>
      <c r="U11" s="518"/>
      <c r="V11" s="518"/>
      <c r="W11" s="518"/>
      <c r="X11" s="518"/>
      <c r="Y11" s="518"/>
      <c r="Z11" s="518"/>
      <c r="AA11" s="518"/>
      <c r="AB11" s="519"/>
      <c r="AE11" s="490" t="str">
        <f>A11</f>
        <v>4. การส่งเสริมและสื่อสารเกษตร</v>
      </c>
      <c r="AF11" s="490"/>
      <c r="AG11" s="490"/>
      <c r="AH11" s="490"/>
      <c r="AI11" s="490"/>
      <c r="AJ11" s="490"/>
      <c r="AK11" s="490"/>
      <c r="AL11" s="490"/>
      <c r="AM11" s="490"/>
      <c r="AN11" s="490"/>
      <c r="AO11" s="490"/>
      <c r="AP11" s="490"/>
      <c r="AQ11" s="490"/>
    </row>
    <row r="12" spans="1:43">
      <c r="A12" s="494" t="s">
        <v>1241</v>
      </c>
      <c r="B12" s="495"/>
      <c r="C12" s="495"/>
      <c r="D12" s="495"/>
      <c r="E12" s="495"/>
      <c r="F12" s="492"/>
      <c r="G12" s="492"/>
      <c r="H12" s="492"/>
      <c r="I12" s="495"/>
      <c r="J12" s="495"/>
      <c r="K12" s="495"/>
      <c r="L12" s="495"/>
      <c r="M12" s="493"/>
      <c r="P12" s="494" t="str">
        <f>A12</f>
        <v xml:space="preserve">   4.1 หลักสูตร วท.บ. สาขาวิชาการส่งเสริมและสื่อสารเกษตร</v>
      </c>
      <c r="Q12" s="495"/>
      <c r="R12" s="495"/>
      <c r="S12" s="495"/>
      <c r="T12" s="495"/>
      <c r="U12" s="495"/>
      <c r="V12" s="495"/>
      <c r="W12" s="495"/>
      <c r="X12" s="495"/>
      <c r="Y12" s="495"/>
      <c r="Z12" s="495"/>
      <c r="AA12" s="495"/>
      <c r="AB12" s="493"/>
      <c r="AE12" s="494" t="str">
        <f>A12</f>
        <v xml:space="preserve">   4.1 หลักสูตร วท.บ. สาขาวิชาการส่งเสริมและสื่อสารเกษตร</v>
      </c>
      <c r="AF12" s="495"/>
      <c r="AG12" s="495"/>
      <c r="AH12" s="495"/>
      <c r="AI12" s="495"/>
      <c r="AJ12" s="495"/>
      <c r="AK12" s="495"/>
      <c r="AL12" s="495"/>
      <c r="AM12" s="495"/>
      <c r="AN12" s="495"/>
      <c r="AO12" s="495"/>
      <c r="AP12" s="495"/>
      <c r="AQ12" s="493"/>
    </row>
    <row r="13" spans="1:43" ht="18" customHeight="1">
      <c r="A13" s="501" t="s">
        <v>1242</v>
      </c>
      <c r="B13" s="502" t="s">
        <v>1243</v>
      </c>
      <c r="C13" s="136" t="s">
        <v>159</v>
      </c>
      <c r="D13" s="137" t="s">
        <v>1267</v>
      </c>
      <c r="E13" s="135">
        <f>'2567-ตรี'!H204</f>
        <v>0.5</v>
      </c>
      <c r="F13" s="136" t="s">
        <v>419</v>
      </c>
      <c r="G13" s="137" t="s">
        <v>1266</v>
      </c>
      <c r="H13" s="135">
        <f>'2567-ตรี'!H949</f>
        <v>0.75</v>
      </c>
      <c r="I13" s="136"/>
      <c r="J13" s="136"/>
      <c r="K13" s="136"/>
      <c r="L13" s="136"/>
      <c r="M13" s="213"/>
      <c r="P13" s="501" t="s">
        <v>1242</v>
      </c>
      <c r="Q13" s="502" t="s">
        <v>1243</v>
      </c>
      <c r="R13" s="318"/>
      <c r="S13" s="215"/>
      <c r="T13" s="319"/>
      <c r="U13" s="318"/>
      <c r="V13" s="215"/>
      <c r="W13" s="319"/>
      <c r="X13" s="318"/>
      <c r="Y13" s="215"/>
      <c r="Z13" s="215"/>
      <c r="AA13" s="215"/>
      <c r="AB13" s="213"/>
      <c r="AE13" s="501" t="str">
        <f>A13</f>
        <v xml:space="preserve">รศ. ดร.นคเรศ รังควัต </v>
      </c>
      <c r="AF13" s="509" t="str">
        <f>B13</f>
        <v>อจ.ผู้รับผิดชอบ วท.บ. การส่งเสริมและสื่อสารเกษตร</v>
      </c>
      <c r="AG13" s="136"/>
      <c r="AH13" s="316"/>
      <c r="AI13" s="136"/>
      <c r="AJ13" s="136" t="s">
        <v>853</v>
      </c>
      <c r="AK13" s="316" t="s">
        <v>852</v>
      </c>
      <c r="AL13" s="293">
        <f>'2567-เอก'!H101</f>
        <v>0.3</v>
      </c>
      <c r="AM13" s="136"/>
      <c r="AN13" s="136"/>
      <c r="AO13" s="136"/>
      <c r="AP13" s="136"/>
      <c r="AQ13" s="213"/>
    </row>
    <row r="14" spans="1:43">
      <c r="A14" s="501"/>
      <c r="B14" s="502"/>
      <c r="C14" s="136" t="s">
        <v>163</v>
      </c>
      <c r="D14" s="137" t="s">
        <v>1254</v>
      </c>
      <c r="E14" s="135">
        <f>'2567-ตรี'!H210</f>
        <v>0.75</v>
      </c>
      <c r="F14" s="136" t="s">
        <v>163</v>
      </c>
      <c r="G14" s="137" t="s">
        <v>1254</v>
      </c>
      <c r="H14" s="135">
        <f>'2567-ตรี'!H953</f>
        <v>0.75</v>
      </c>
      <c r="I14" s="136"/>
      <c r="J14" s="136"/>
      <c r="K14" s="136"/>
      <c r="L14" s="136"/>
      <c r="M14" s="214"/>
      <c r="P14" s="501"/>
      <c r="Q14" s="502"/>
      <c r="R14" s="321"/>
      <c r="T14" s="322"/>
      <c r="U14" s="321"/>
      <c r="W14" s="322"/>
      <c r="X14" s="321"/>
      <c r="AB14" s="214"/>
      <c r="AE14" s="501"/>
      <c r="AF14" s="509"/>
      <c r="AG14" s="136"/>
      <c r="AH14" s="316"/>
      <c r="AI14" s="136"/>
      <c r="AJ14" s="136" t="s">
        <v>617</v>
      </c>
      <c r="AK14" s="316" t="s">
        <v>860</v>
      </c>
      <c r="AL14" s="293">
        <f>'2567-เอก'!H116</f>
        <v>0.125</v>
      </c>
      <c r="AM14" s="136"/>
      <c r="AN14" s="136"/>
      <c r="AO14" s="136"/>
      <c r="AP14" s="136"/>
      <c r="AQ14" s="214"/>
    </row>
    <row r="15" spans="1:43">
      <c r="A15" s="501"/>
      <c r="B15" s="502"/>
      <c r="C15" s="136"/>
      <c r="D15" s="137"/>
      <c r="E15" s="135"/>
      <c r="F15" s="136" t="s">
        <v>421</v>
      </c>
      <c r="G15" s="137" t="s">
        <v>1255</v>
      </c>
      <c r="H15" s="135">
        <f>'2567-ตรี'!H956</f>
        <v>0.75</v>
      </c>
      <c r="I15" s="136"/>
      <c r="J15" s="136"/>
      <c r="K15" s="136"/>
      <c r="L15" s="136"/>
      <c r="M15" s="214"/>
      <c r="P15" s="501"/>
      <c r="Q15" s="502"/>
      <c r="R15" s="321"/>
      <c r="T15" s="323"/>
      <c r="U15" s="321"/>
      <c r="W15" s="323"/>
      <c r="X15" s="321"/>
      <c r="AB15" s="214"/>
      <c r="AE15" s="501"/>
      <c r="AF15" s="509"/>
      <c r="AG15" s="136"/>
      <c r="AH15" s="316"/>
      <c r="AI15" s="136"/>
      <c r="AJ15" s="136"/>
      <c r="AK15" s="316"/>
      <c r="AL15" s="136"/>
      <c r="AM15" s="136"/>
      <c r="AN15" s="136"/>
      <c r="AO15" s="136"/>
      <c r="AP15" s="136"/>
      <c r="AQ15" s="214"/>
    </row>
    <row r="16" spans="1:43">
      <c r="A16" s="501"/>
      <c r="B16" s="502"/>
      <c r="C16" s="136"/>
      <c r="D16" s="137"/>
      <c r="E16" s="135"/>
      <c r="F16" s="136" t="s">
        <v>558</v>
      </c>
      <c r="G16" s="137" t="s">
        <v>557</v>
      </c>
      <c r="H16" s="135">
        <f>'2567-ตรี'!H1442</f>
        <v>0.75</v>
      </c>
      <c r="I16" s="136"/>
      <c r="J16" s="136"/>
      <c r="K16" s="136"/>
      <c r="L16" s="136"/>
      <c r="M16" s="214"/>
      <c r="P16" s="501"/>
      <c r="Q16" s="502"/>
      <c r="R16" s="321"/>
      <c r="T16" s="323"/>
      <c r="U16" s="321"/>
      <c r="W16" s="323"/>
      <c r="X16" s="321"/>
      <c r="AB16" s="214"/>
      <c r="AE16" s="501"/>
      <c r="AF16" s="509"/>
      <c r="AG16" s="136"/>
      <c r="AH16" s="316"/>
      <c r="AI16" s="136"/>
      <c r="AJ16" s="136"/>
      <c r="AK16" s="316"/>
      <c r="AL16" s="136"/>
      <c r="AM16" s="136"/>
      <c r="AN16" s="136"/>
      <c r="AO16" s="136"/>
      <c r="AP16" s="136"/>
      <c r="AQ16" s="214"/>
    </row>
    <row r="17" spans="1:43">
      <c r="A17" s="501"/>
      <c r="B17" s="502"/>
      <c r="C17" s="136"/>
      <c r="D17" s="137"/>
      <c r="E17" s="135"/>
      <c r="F17" s="136" t="s">
        <v>566</v>
      </c>
      <c r="G17" s="137" t="s">
        <v>565</v>
      </c>
      <c r="H17" s="135">
        <f>'2567-ตรี'!H1452</f>
        <v>0.75</v>
      </c>
      <c r="I17" s="136"/>
      <c r="J17" s="136"/>
      <c r="K17" s="136"/>
      <c r="L17" s="136"/>
      <c r="M17" s="214"/>
      <c r="P17" s="501"/>
      <c r="Q17" s="502"/>
      <c r="R17" s="321"/>
      <c r="T17" s="323"/>
      <c r="U17" s="321"/>
      <c r="W17" s="323"/>
      <c r="X17" s="321"/>
      <c r="AB17" s="214"/>
      <c r="AE17" s="501"/>
      <c r="AF17" s="509"/>
      <c r="AG17" s="136"/>
      <c r="AH17" s="316"/>
      <c r="AI17" s="136"/>
      <c r="AJ17" s="136"/>
      <c r="AK17" s="316"/>
      <c r="AL17" s="136"/>
      <c r="AM17" s="136"/>
      <c r="AN17" s="136"/>
      <c r="AO17" s="136"/>
      <c r="AP17" s="136"/>
      <c r="AQ17" s="214"/>
    </row>
    <row r="18" spans="1:43">
      <c r="A18" s="501"/>
      <c r="B18" s="502"/>
      <c r="C18" s="136"/>
      <c r="D18" s="137"/>
      <c r="E18" s="135"/>
      <c r="F18" s="136"/>
      <c r="G18" s="137"/>
      <c r="H18" s="137"/>
      <c r="I18" s="136"/>
      <c r="J18" s="136"/>
      <c r="K18" s="239">
        <f>J19/G3</f>
        <v>1.25</v>
      </c>
      <c r="L18" s="136"/>
      <c r="M18" s="214"/>
      <c r="P18" s="501"/>
      <c r="Q18" s="502"/>
      <c r="R18" s="321"/>
      <c r="T18" s="323"/>
      <c r="U18" s="321"/>
      <c r="W18" s="323"/>
      <c r="X18" s="321"/>
      <c r="Z18" s="364">
        <f>Y19/V3</f>
        <v>0</v>
      </c>
      <c r="AB18" s="214"/>
      <c r="AE18" s="501"/>
      <c r="AF18" s="509"/>
      <c r="AG18" s="136"/>
      <c r="AH18" s="316"/>
      <c r="AI18" s="136"/>
      <c r="AJ18" s="136"/>
      <c r="AK18" s="316"/>
      <c r="AL18" s="136"/>
      <c r="AM18" s="136"/>
      <c r="AN18" s="136"/>
      <c r="AO18" s="239">
        <f>AN19/AK3</f>
        <v>0.10625</v>
      </c>
      <c r="AP18" s="136"/>
      <c r="AQ18" s="214"/>
    </row>
    <row r="19" spans="1:43">
      <c r="A19" s="501"/>
      <c r="B19" s="502"/>
      <c r="C19" s="136"/>
      <c r="D19" s="325" t="s">
        <v>974</v>
      </c>
      <c r="E19" s="236">
        <f>SUM(E13:E18)</f>
        <v>1.25</v>
      </c>
      <c r="F19" s="324"/>
      <c r="G19" s="325" t="s">
        <v>974</v>
      </c>
      <c r="H19" s="236">
        <f>SUM(H13:H18)</f>
        <v>3.75</v>
      </c>
      <c r="I19" s="136"/>
      <c r="J19" s="136">
        <f>SUM(E19,H19)</f>
        <v>5</v>
      </c>
      <c r="K19" s="136">
        <f>IF(J19&gt;$G$3,1,(J19/$G$3))</f>
        <v>1</v>
      </c>
      <c r="L19" s="136"/>
      <c r="M19" s="246" t="str">
        <f>IF(J19&gt;4,"Overloaded","OK")</f>
        <v>Overloaded</v>
      </c>
      <c r="P19" s="501"/>
      <c r="Q19" s="502"/>
      <c r="R19" s="326"/>
      <c r="S19" s="343" t="s">
        <v>974</v>
      </c>
      <c r="T19" s="362">
        <f>SUM(T13:T18)</f>
        <v>0</v>
      </c>
      <c r="U19" s="345"/>
      <c r="V19" s="343" t="s">
        <v>974</v>
      </c>
      <c r="W19" s="362">
        <f>SUM(W13:W18)</f>
        <v>0</v>
      </c>
      <c r="X19" s="326"/>
      <c r="Y19" s="217">
        <f>SUM(T19,W19)</f>
        <v>0</v>
      </c>
      <c r="Z19" s="217">
        <f>IF(Y19&gt;$G$3,1,(Y19/$G$3))</f>
        <v>0</v>
      </c>
      <c r="AA19" s="217"/>
      <c r="AB19" s="327" t="str">
        <f>IF(Y19&gt;4,"Overloaded","OK")</f>
        <v>OK</v>
      </c>
      <c r="AE19" s="501"/>
      <c r="AF19" s="509"/>
      <c r="AG19" s="136"/>
      <c r="AH19" s="325" t="s">
        <v>974</v>
      </c>
      <c r="AI19" s="324">
        <f>SUM(AI13:AI18)</f>
        <v>0</v>
      </c>
      <c r="AJ19" s="324"/>
      <c r="AK19" s="325" t="s">
        <v>974</v>
      </c>
      <c r="AL19" s="465">
        <f>SUM(AL13:AL18)</f>
        <v>0.42499999999999999</v>
      </c>
      <c r="AM19" s="136"/>
      <c r="AN19" s="136">
        <f>SUM(AI19,AL19)</f>
        <v>0.42499999999999999</v>
      </c>
      <c r="AO19" s="136">
        <f>IF(AN19&gt;$G$3,1,(AN19/$G$3))</f>
        <v>0.10625</v>
      </c>
      <c r="AP19" s="136"/>
      <c r="AQ19" s="466" t="str">
        <f>IF(AN19&gt;4,"Overloaded","OK")</f>
        <v>OK</v>
      </c>
    </row>
    <row r="20" spans="1:43" ht="18" customHeight="1">
      <c r="A20" s="501" t="s">
        <v>1244</v>
      </c>
      <c r="B20" s="513" t="s">
        <v>1010</v>
      </c>
      <c r="C20" s="136" t="s">
        <v>169</v>
      </c>
      <c r="D20" s="137" t="s">
        <v>1256</v>
      </c>
      <c r="E20" s="135">
        <f>'2567-ตรี'!H217</f>
        <v>1</v>
      </c>
      <c r="F20" s="136" t="s">
        <v>425</v>
      </c>
      <c r="G20" s="137" t="s">
        <v>1258</v>
      </c>
      <c r="H20" s="135">
        <f>'2567-ตรี'!H963</f>
        <v>1</v>
      </c>
      <c r="I20" s="136"/>
      <c r="J20" s="136"/>
      <c r="K20" s="136"/>
      <c r="L20" s="136"/>
      <c r="M20" s="213"/>
      <c r="P20" s="501" t="s">
        <v>1244</v>
      </c>
      <c r="Q20" s="513" t="s">
        <v>1010</v>
      </c>
      <c r="R20" s="318" t="s">
        <v>684</v>
      </c>
      <c r="S20" s="215" t="s">
        <v>683</v>
      </c>
      <c r="T20" s="319">
        <f>'2567-โท'!H137</f>
        <v>0.75</v>
      </c>
      <c r="U20" s="318"/>
      <c r="V20" s="215"/>
      <c r="W20" s="319"/>
      <c r="X20" s="318"/>
      <c r="Y20" s="215"/>
      <c r="Z20" s="215"/>
      <c r="AA20" s="215"/>
      <c r="AB20" s="213"/>
      <c r="AE20" s="501" t="str">
        <f>A20</f>
        <v>รศ. ดร.จักรพงษ์ พวงงามชื่น</v>
      </c>
      <c r="AF20" s="509" t="str">
        <f>B20</f>
        <v xml:space="preserve"> -</v>
      </c>
      <c r="AG20" s="136"/>
      <c r="AH20" s="316"/>
      <c r="AI20" s="136"/>
      <c r="AJ20" s="136" t="s">
        <v>853</v>
      </c>
      <c r="AK20" s="316" t="s">
        <v>852</v>
      </c>
      <c r="AL20" s="293">
        <f>'2567-เอก'!H104</f>
        <v>0.3</v>
      </c>
      <c r="AM20" s="136"/>
      <c r="AN20" s="136"/>
      <c r="AO20" s="136"/>
      <c r="AP20" s="136"/>
      <c r="AQ20" s="213"/>
    </row>
    <row r="21" spans="1:43">
      <c r="A21" s="501"/>
      <c r="B21" s="513"/>
      <c r="C21" s="136" t="s">
        <v>376</v>
      </c>
      <c r="D21" s="137" t="s">
        <v>375</v>
      </c>
      <c r="E21" s="135">
        <f>'2567-ตรี'!H736</f>
        <v>0.75</v>
      </c>
      <c r="F21" s="136" t="s">
        <v>425</v>
      </c>
      <c r="G21" s="137" t="s">
        <v>1259</v>
      </c>
      <c r="H21" s="135">
        <f>'2567-ตรี'!H1447</f>
        <v>1</v>
      </c>
      <c r="I21" s="136"/>
      <c r="J21" s="136"/>
      <c r="K21" s="136"/>
      <c r="L21" s="136"/>
      <c r="M21" s="214"/>
      <c r="P21" s="501"/>
      <c r="Q21" s="513"/>
      <c r="R21" s="321" t="s">
        <v>690</v>
      </c>
      <c r="S21" s="142" t="s">
        <v>689</v>
      </c>
      <c r="T21" s="322">
        <f>'2567-โท'!H149</f>
        <v>1.5</v>
      </c>
      <c r="U21" s="321"/>
      <c r="W21" s="322"/>
      <c r="X21" s="321"/>
      <c r="AB21" s="214"/>
      <c r="AE21" s="501"/>
      <c r="AF21" s="509"/>
      <c r="AG21" s="136"/>
      <c r="AH21" s="316"/>
      <c r="AI21" s="136"/>
      <c r="AJ21" s="136" t="s">
        <v>817</v>
      </c>
      <c r="AK21" s="316" t="s">
        <v>1351</v>
      </c>
      <c r="AL21" s="136">
        <f>'2567-เอก'!H20</f>
        <v>0.25</v>
      </c>
      <c r="AM21" s="136"/>
      <c r="AN21" s="136"/>
      <c r="AO21" s="136"/>
      <c r="AP21" s="136"/>
      <c r="AQ21" s="214"/>
    </row>
    <row r="22" spans="1:43">
      <c r="A22" s="501"/>
      <c r="B22" s="513"/>
      <c r="C22" s="136" t="s">
        <v>169</v>
      </c>
      <c r="D22" s="137" t="s">
        <v>1257</v>
      </c>
      <c r="E22" s="135">
        <f>'2567-ตรี'!H739</f>
        <v>1</v>
      </c>
      <c r="F22" s="136"/>
      <c r="G22" s="137"/>
      <c r="H22" s="135"/>
      <c r="I22" s="136"/>
      <c r="J22" s="136"/>
      <c r="K22" s="136"/>
      <c r="L22" s="136"/>
      <c r="M22" s="214"/>
      <c r="P22" s="501"/>
      <c r="Q22" s="513"/>
      <c r="R22" s="321"/>
      <c r="T22" s="323"/>
      <c r="U22" s="321"/>
      <c r="W22" s="323"/>
      <c r="X22" s="321"/>
      <c r="AB22" s="214"/>
      <c r="AE22" s="501"/>
      <c r="AF22" s="509"/>
      <c r="AG22" s="136"/>
      <c r="AH22" s="316"/>
      <c r="AI22" s="136"/>
      <c r="AJ22" s="136"/>
      <c r="AK22" s="316"/>
      <c r="AL22" s="136"/>
      <c r="AM22" s="136"/>
      <c r="AN22" s="136"/>
      <c r="AO22" s="136"/>
      <c r="AP22" s="136"/>
      <c r="AQ22" s="214"/>
    </row>
    <row r="23" spans="1:43">
      <c r="A23" s="501"/>
      <c r="B23" s="513"/>
      <c r="C23" s="136"/>
      <c r="D23" s="137"/>
      <c r="E23" s="135"/>
      <c r="F23" s="136"/>
      <c r="G23" s="137"/>
      <c r="H23" s="137"/>
      <c r="I23" s="136"/>
      <c r="J23" s="136"/>
      <c r="K23" s="239">
        <f>J24/G3</f>
        <v>1.1875</v>
      </c>
      <c r="L23" s="136"/>
      <c r="M23" s="214"/>
      <c r="P23" s="501"/>
      <c r="Q23" s="513"/>
      <c r="R23" s="321"/>
      <c r="T23" s="323"/>
      <c r="U23" s="321"/>
      <c r="W23" s="323"/>
      <c r="X23" s="321"/>
      <c r="Z23" s="364">
        <f>Y24/V3</f>
        <v>0.5625</v>
      </c>
      <c r="AB23" s="214"/>
      <c r="AE23" s="501"/>
      <c r="AF23" s="509"/>
      <c r="AG23" s="136"/>
      <c r="AH23" s="316"/>
      <c r="AI23" s="136"/>
      <c r="AJ23" s="136"/>
      <c r="AK23" s="316"/>
      <c r="AL23" s="136"/>
      <c r="AM23" s="136"/>
      <c r="AN23" s="136"/>
      <c r="AO23" s="239">
        <f>AN24/AK3</f>
        <v>0.13750000000000001</v>
      </c>
      <c r="AP23" s="136"/>
      <c r="AQ23" s="214"/>
    </row>
    <row r="24" spans="1:43">
      <c r="A24" s="501"/>
      <c r="B24" s="513"/>
      <c r="C24" s="136"/>
      <c r="D24" s="325" t="s">
        <v>974</v>
      </c>
      <c r="E24" s="236">
        <f>SUM(E20:E23)</f>
        <v>2.75</v>
      </c>
      <c r="F24" s="324"/>
      <c r="G24" s="325" t="s">
        <v>974</v>
      </c>
      <c r="H24" s="236">
        <f>SUM(H20:H23)</f>
        <v>2</v>
      </c>
      <c r="I24" s="136"/>
      <c r="J24" s="136">
        <f>SUM(E24,H24)</f>
        <v>4.75</v>
      </c>
      <c r="K24" s="136">
        <f>IF(J24&gt;$G$3,1,(J24/$G$3))</f>
        <v>1</v>
      </c>
      <c r="L24" s="136"/>
      <c r="M24" s="246" t="str">
        <f>IF(J24&gt;4,"Overloaded","OK")</f>
        <v>Overloaded</v>
      </c>
      <c r="P24" s="501"/>
      <c r="Q24" s="513"/>
      <c r="R24" s="326"/>
      <c r="S24" s="343" t="s">
        <v>974</v>
      </c>
      <c r="T24" s="363">
        <f>SUM(T20:T23)</f>
        <v>2.25</v>
      </c>
      <c r="U24" s="345"/>
      <c r="V24" s="343" t="s">
        <v>974</v>
      </c>
      <c r="W24" s="363">
        <f>SUM(W20:W23)</f>
        <v>0</v>
      </c>
      <c r="X24" s="326"/>
      <c r="Y24" s="217">
        <f>SUM(T24,W24)</f>
        <v>2.25</v>
      </c>
      <c r="Z24" s="217">
        <f>IF(Y24&gt;$G$3,1,(Y24/$G$3))</f>
        <v>0.5625</v>
      </c>
      <c r="AA24" s="217"/>
      <c r="AB24" s="327" t="str">
        <f>IF(Y24&gt;4,"Overloaded","OK")</f>
        <v>OK</v>
      </c>
      <c r="AE24" s="501"/>
      <c r="AF24" s="509"/>
      <c r="AG24" s="136"/>
      <c r="AH24" s="325" t="s">
        <v>974</v>
      </c>
      <c r="AI24" s="324">
        <f>SUM(AI20:AI23)</f>
        <v>0</v>
      </c>
      <c r="AJ24" s="324"/>
      <c r="AK24" s="325" t="s">
        <v>974</v>
      </c>
      <c r="AL24" s="465">
        <f>SUM(AL20:AL23)</f>
        <v>0.55000000000000004</v>
      </c>
      <c r="AM24" s="136"/>
      <c r="AN24" s="136">
        <f>SUM(AI24,AL24)</f>
        <v>0.55000000000000004</v>
      </c>
      <c r="AO24" s="136">
        <f>IF(AN24&gt;$G$3,1,(AN24/$G$3))</f>
        <v>0.13750000000000001</v>
      </c>
      <c r="AP24" s="136"/>
      <c r="AQ24" s="466" t="str">
        <f>IF(AN24&gt;4,"Overloaded","OK")</f>
        <v>OK</v>
      </c>
    </row>
    <row r="25" spans="1:43" ht="18" customHeight="1">
      <c r="A25" s="501" t="s">
        <v>1245</v>
      </c>
      <c r="B25" s="502" t="s">
        <v>1243</v>
      </c>
      <c r="C25" s="136" t="s">
        <v>159</v>
      </c>
      <c r="D25" s="137" t="s">
        <v>1267</v>
      </c>
      <c r="E25" s="135">
        <f>'2567-ตรี'!H205</f>
        <v>0.5</v>
      </c>
      <c r="F25" s="136" t="s">
        <v>419</v>
      </c>
      <c r="G25" s="137" t="s">
        <v>418</v>
      </c>
      <c r="H25" s="135">
        <f>'2567-ตรี'!H951</f>
        <v>0.75</v>
      </c>
      <c r="I25" s="136"/>
      <c r="J25" s="136"/>
      <c r="K25" s="136"/>
      <c r="L25" s="136"/>
      <c r="M25" s="213"/>
      <c r="P25" s="501" t="s">
        <v>1245</v>
      </c>
      <c r="Q25" s="502" t="s">
        <v>1243</v>
      </c>
      <c r="R25" s="318" t="s">
        <v>639</v>
      </c>
      <c r="S25" s="215" t="s">
        <v>686</v>
      </c>
      <c r="T25" s="319">
        <f>'2567-โท'!H142</f>
        <v>0.125</v>
      </c>
      <c r="U25" s="318"/>
      <c r="V25" s="215"/>
      <c r="W25" s="319"/>
      <c r="X25" s="318"/>
      <c r="Y25" s="215"/>
      <c r="Z25" s="215"/>
      <c r="AA25" s="215"/>
      <c r="AB25" s="213"/>
      <c r="AE25" s="501" t="str">
        <f>A25</f>
        <v xml:space="preserve">ผศ. ดร.ปิยะ พละปัญญา </v>
      </c>
      <c r="AF25" s="509" t="str">
        <f>B25</f>
        <v>อจ.ผู้รับผิดชอบ วท.บ. การส่งเสริมและสื่อสารเกษตร</v>
      </c>
      <c r="AG25" s="136"/>
      <c r="AH25" s="316"/>
      <c r="AI25" s="136"/>
      <c r="AJ25" s="136" t="s">
        <v>617</v>
      </c>
      <c r="AK25" s="316" t="s">
        <v>860</v>
      </c>
      <c r="AL25" s="293">
        <f>'2567-เอก'!H115</f>
        <v>0.125</v>
      </c>
      <c r="AM25" s="136"/>
      <c r="AN25" s="136"/>
      <c r="AO25" s="136"/>
      <c r="AP25" s="136"/>
      <c r="AQ25" s="213"/>
    </row>
    <row r="26" spans="1:43">
      <c r="A26" s="501"/>
      <c r="B26" s="502"/>
      <c r="C26" s="136" t="s">
        <v>163</v>
      </c>
      <c r="D26" s="137" t="s">
        <v>1254</v>
      </c>
      <c r="E26" s="135">
        <f>'2567-ตรี'!H211</f>
        <v>0.75</v>
      </c>
      <c r="F26" s="136" t="s">
        <v>163</v>
      </c>
      <c r="G26" s="137" t="s">
        <v>1254</v>
      </c>
      <c r="H26" s="135">
        <f>'2567-ตรี'!H954</f>
        <v>0.75</v>
      </c>
      <c r="I26" s="136"/>
      <c r="J26" s="136"/>
      <c r="K26" s="136"/>
      <c r="L26" s="136"/>
      <c r="M26" s="214"/>
      <c r="P26" s="501"/>
      <c r="Q26" s="502"/>
      <c r="R26" s="321" t="s">
        <v>688</v>
      </c>
      <c r="S26" s="142" t="s">
        <v>687</v>
      </c>
      <c r="T26" s="322">
        <f>'2567-โท'!H146</f>
        <v>0.75</v>
      </c>
      <c r="U26" s="321"/>
      <c r="W26" s="323"/>
      <c r="X26" s="321"/>
      <c r="AB26" s="214"/>
      <c r="AE26" s="501"/>
      <c r="AF26" s="509"/>
      <c r="AG26" s="136"/>
      <c r="AH26" s="316"/>
      <c r="AI26" s="136"/>
      <c r="AJ26" s="136"/>
      <c r="AK26" s="316"/>
      <c r="AL26" s="136"/>
      <c r="AM26" s="136"/>
      <c r="AN26" s="136"/>
      <c r="AO26" s="136"/>
      <c r="AP26" s="136"/>
      <c r="AQ26" s="214"/>
    </row>
    <row r="27" spans="1:43">
      <c r="A27" s="501"/>
      <c r="B27" s="502"/>
      <c r="C27" s="136" t="s">
        <v>376</v>
      </c>
      <c r="D27" s="137" t="s">
        <v>375</v>
      </c>
      <c r="E27" s="135">
        <f>'2567-ตรี'!H737</f>
        <v>0.75</v>
      </c>
      <c r="F27" s="136" t="s">
        <v>421</v>
      </c>
      <c r="G27" s="137" t="s">
        <v>1255</v>
      </c>
      <c r="H27" s="135">
        <f>'2567-ตรี'!H957</f>
        <v>0.75</v>
      </c>
      <c r="I27" s="136"/>
      <c r="J27" s="136"/>
      <c r="K27" s="136"/>
      <c r="L27" s="136"/>
      <c r="M27" s="214"/>
      <c r="P27" s="501"/>
      <c r="Q27" s="502"/>
      <c r="R27" s="321"/>
      <c r="T27" s="323"/>
      <c r="U27" s="321"/>
      <c r="W27" s="323"/>
      <c r="X27" s="321"/>
      <c r="AB27" s="214"/>
      <c r="AE27" s="501"/>
      <c r="AF27" s="509"/>
      <c r="AG27" s="136"/>
      <c r="AH27" s="316"/>
      <c r="AI27" s="136"/>
      <c r="AJ27" s="136"/>
      <c r="AK27" s="316"/>
      <c r="AL27" s="136"/>
      <c r="AM27" s="136"/>
      <c r="AN27" s="136"/>
      <c r="AO27" s="136"/>
      <c r="AP27" s="136"/>
      <c r="AQ27" s="214"/>
    </row>
    <row r="28" spans="1:43">
      <c r="A28" s="501"/>
      <c r="B28" s="502"/>
      <c r="C28" s="136"/>
      <c r="D28" s="137"/>
      <c r="E28" s="135"/>
      <c r="F28" s="136" t="s">
        <v>442</v>
      </c>
      <c r="G28" s="137" t="s">
        <v>1260</v>
      </c>
      <c r="H28" s="135">
        <f>'2567-ตรี'!H1080</f>
        <v>0.33</v>
      </c>
      <c r="I28" s="136"/>
      <c r="J28" s="136"/>
      <c r="K28" s="136"/>
      <c r="L28" s="136"/>
      <c r="M28" s="214"/>
      <c r="P28" s="501"/>
      <c r="Q28" s="502"/>
      <c r="R28" s="321"/>
      <c r="T28" s="323"/>
      <c r="U28" s="321"/>
      <c r="W28" s="323"/>
      <c r="X28" s="321"/>
      <c r="AB28" s="214"/>
      <c r="AE28" s="501"/>
      <c r="AF28" s="509"/>
      <c r="AG28" s="136"/>
      <c r="AH28" s="316"/>
      <c r="AI28" s="136"/>
      <c r="AJ28" s="136"/>
      <c r="AK28" s="316"/>
      <c r="AL28" s="136"/>
      <c r="AM28" s="136"/>
      <c r="AN28" s="136"/>
      <c r="AO28" s="136"/>
      <c r="AP28" s="136"/>
      <c r="AQ28" s="214"/>
    </row>
    <row r="29" spans="1:43">
      <c r="A29" s="501"/>
      <c r="B29" s="502"/>
      <c r="C29" s="136"/>
      <c r="D29" s="137"/>
      <c r="E29" s="135"/>
      <c r="F29" s="136" t="s">
        <v>558</v>
      </c>
      <c r="G29" s="137" t="s">
        <v>557</v>
      </c>
      <c r="H29" s="135">
        <f>'2567-ตรี'!H1443</f>
        <v>0.75</v>
      </c>
      <c r="I29" s="136"/>
      <c r="J29" s="136"/>
      <c r="K29" s="136"/>
      <c r="L29" s="136"/>
      <c r="M29" s="214"/>
      <c r="P29" s="501"/>
      <c r="Q29" s="502"/>
      <c r="R29" s="321"/>
      <c r="T29" s="323"/>
      <c r="U29" s="321"/>
      <c r="W29" s="323"/>
      <c r="X29" s="321"/>
      <c r="AB29" s="214"/>
      <c r="AE29" s="501"/>
      <c r="AF29" s="509"/>
      <c r="AG29" s="136"/>
      <c r="AH29" s="316"/>
      <c r="AI29" s="136"/>
      <c r="AJ29" s="136"/>
      <c r="AK29" s="316"/>
      <c r="AL29" s="136"/>
      <c r="AM29" s="136"/>
      <c r="AN29" s="136"/>
      <c r="AO29" s="136"/>
      <c r="AP29" s="136"/>
      <c r="AQ29" s="214"/>
    </row>
    <row r="30" spans="1:43">
      <c r="A30" s="501"/>
      <c r="B30" s="502"/>
      <c r="C30" s="136"/>
      <c r="D30" s="137"/>
      <c r="E30" s="135"/>
      <c r="F30" s="136" t="s">
        <v>566</v>
      </c>
      <c r="G30" s="137" t="s">
        <v>565</v>
      </c>
      <c r="H30" s="135">
        <f>'2567-ตรี'!H1453</f>
        <v>0.75</v>
      </c>
      <c r="I30" s="136"/>
      <c r="J30" s="136"/>
      <c r="K30" s="136"/>
      <c r="L30" s="136"/>
      <c r="M30" s="214"/>
      <c r="P30" s="501"/>
      <c r="Q30" s="502"/>
      <c r="R30" s="321"/>
      <c r="T30" s="323"/>
      <c r="U30" s="321"/>
      <c r="W30" s="323"/>
      <c r="X30" s="321"/>
      <c r="AB30" s="214"/>
      <c r="AE30" s="501"/>
      <c r="AF30" s="509"/>
      <c r="AG30" s="136"/>
      <c r="AH30" s="316"/>
      <c r="AI30" s="136"/>
      <c r="AJ30" s="136"/>
      <c r="AK30" s="316"/>
      <c r="AL30" s="136"/>
      <c r="AM30" s="136"/>
      <c r="AN30" s="136"/>
      <c r="AO30" s="136"/>
      <c r="AP30" s="136"/>
      <c r="AQ30" s="214"/>
    </row>
    <row r="31" spans="1:43">
      <c r="A31" s="501"/>
      <c r="B31" s="502"/>
      <c r="C31" s="136"/>
      <c r="D31" s="137"/>
      <c r="E31" s="135"/>
      <c r="F31" s="136"/>
      <c r="G31" s="137"/>
      <c r="H31" s="137"/>
      <c r="I31" s="136"/>
      <c r="J31" s="136"/>
      <c r="K31" s="239">
        <f>J32/G3</f>
        <v>1.52</v>
      </c>
      <c r="L31" s="136"/>
      <c r="M31" s="214"/>
      <c r="P31" s="501"/>
      <c r="Q31" s="502"/>
      <c r="R31" s="321"/>
      <c r="T31" s="323"/>
      <c r="U31" s="321"/>
      <c r="W31" s="323"/>
      <c r="X31" s="321"/>
      <c r="Z31" s="364">
        <f>Y32/V3</f>
        <v>0.21875</v>
      </c>
      <c r="AB31" s="214"/>
      <c r="AE31" s="501"/>
      <c r="AF31" s="509"/>
      <c r="AG31" s="136"/>
      <c r="AH31" s="316"/>
      <c r="AI31" s="136"/>
      <c r="AJ31" s="136"/>
      <c r="AK31" s="316"/>
      <c r="AL31" s="136"/>
      <c r="AM31" s="136"/>
      <c r="AN31" s="136"/>
      <c r="AO31" s="239">
        <f>AN32/AK3</f>
        <v>3.125E-2</v>
      </c>
      <c r="AP31" s="136"/>
      <c r="AQ31" s="214"/>
    </row>
    <row r="32" spans="1:43">
      <c r="A32" s="501"/>
      <c r="B32" s="502"/>
      <c r="C32" s="136"/>
      <c r="D32" s="325"/>
      <c r="E32" s="236">
        <f>SUM(E25:E31)</f>
        <v>2</v>
      </c>
      <c r="F32" s="324"/>
      <c r="G32" s="325"/>
      <c r="H32" s="236">
        <f>SUM(H25:H31)</f>
        <v>4.08</v>
      </c>
      <c r="I32" s="136"/>
      <c r="J32" s="136">
        <f>SUM(E32,H32)</f>
        <v>6.08</v>
      </c>
      <c r="K32" s="136">
        <f>IF(J32&gt;$G$3,1,(J32/$G$3))</f>
        <v>1</v>
      </c>
      <c r="L32" s="136"/>
      <c r="M32" s="246" t="str">
        <f>IF(J32&gt;4,"Overloaded","OK")</f>
        <v>Overloaded</v>
      </c>
      <c r="P32" s="501"/>
      <c r="Q32" s="502"/>
      <c r="R32" s="326"/>
      <c r="S32" s="343" t="s">
        <v>974</v>
      </c>
      <c r="T32" s="362">
        <f>SUM(T25:T31)</f>
        <v>0.875</v>
      </c>
      <c r="U32" s="345"/>
      <c r="V32" s="343" t="s">
        <v>974</v>
      </c>
      <c r="W32" s="362">
        <f>SUM(W25:W31)</f>
        <v>0</v>
      </c>
      <c r="X32" s="326"/>
      <c r="Y32" s="217">
        <f>SUM(T32,W32)</f>
        <v>0.875</v>
      </c>
      <c r="Z32" s="217">
        <f>IF(Y32&gt;$G$3,1,(Y32/$G$3))</f>
        <v>0.21875</v>
      </c>
      <c r="AA32" s="217"/>
      <c r="AB32" s="327" t="str">
        <f>IF(Y32&gt;4,"Overloaded","OK")</f>
        <v>OK</v>
      </c>
      <c r="AE32" s="501"/>
      <c r="AF32" s="509"/>
      <c r="AG32" s="136"/>
      <c r="AH32" s="325" t="s">
        <v>974</v>
      </c>
      <c r="AI32" s="324">
        <f>SUM(AI25:AI31)</f>
        <v>0</v>
      </c>
      <c r="AJ32" s="324"/>
      <c r="AK32" s="325" t="s">
        <v>974</v>
      </c>
      <c r="AL32" s="465">
        <f>SUM(AL25:AL31)</f>
        <v>0.125</v>
      </c>
      <c r="AM32" s="136"/>
      <c r="AN32" s="136">
        <f>SUM(AI32,AL32)</f>
        <v>0.125</v>
      </c>
      <c r="AO32" s="136">
        <f>IF(AN32&gt;$G$3,1,(AN32/$G$3))</f>
        <v>3.125E-2</v>
      </c>
      <c r="AP32" s="136"/>
      <c r="AQ32" s="466" t="str">
        <f>IF(AN32&gt;4,"Overloaded","OK")</f>
        <v>OK</v>
      </c>
    </row>
    <row r="33" spans="1:43" ht="18" customHeight="1">
      <c r="A33" s="501" t="s">
        <v>1246</v>
      </c>
      <c r="B33" s="502" t="s">
        <v>1243</v>
      </c>
      <c r="C33" s="136" t="s">
        <v>373</v>
      </c>
      <c r="D33" s="137" t="s">
        <v>372</v>
      </c>
      <c r="E33" s="135">
        <f>'2567-ตรี'!H734</f>
        <v>1.5</v>
      </c>
      <c r="F33" s="136" t="s">
        <v>427</v>
      </c>
      <c r="G33" s="137" t="s">
        <v>1261</v>
      </c>
      <c r="H33" s="135">
        <f>'2567-ตรี'!H965</f>
        <v>1.5</v>
      </c>
      <c r="I33" s="136"/>
      <c r="J33" s="136"/>
      <c r="K33" s="136"/>
      <c r="L33" s="136"/>
      <c r="M33" s="213"/>
      <c r="P33" s="501" t="s">
        <v>1246</v>
      </c>
      <c r="Q33" s="502" t="s">
        <v>1243</v>
      </c>
      <c r="R33" s="318" t="s">
        <v>684</v>
      </c>
      <c r="S33" s="215" t="s">
        <v>683</v>
      </c>
      <c r="T33" s="319">
        <f>'2567-โท'!H138</f>
        <v>0.75</v>
      </c>
      <c r="U33" s="321" t="s">
        <v>641</v>
      </c>
      <c r="V33" s="142" t="s">
        <v>748</v>
      </c>
      <c r="W33" s="319">
        <f>'2567-โท'!H289</f>
        <v>0.25</v>
      </c>
      <c r="X33" s="318"/>
      <c r="Y33" s="215"/>
      <c r="Z33" s="215"/>
      <c r="AA33" s="215"/>
      <c r="AB33" s="213"/>
      <c r="AE33" s="501" t="str">
        <f>A33</f>
        <v>ผศ. ดร.กังสดาล กนกหงษ์</v>
      </c>
      <c r="AF33" s="509" t="str">
        <f>B33</f>
        <v>อจ.ผู้รับผิดชอบ วท.บ. การส่งเสริมและสื่อสารเกษตร</v>
      </c>
      <c r="AG33" s="136" t="s">
        <v>814</v>
      </c>
      <c r="AH33" s="316" t="s">
        <v>1342</v>
      </c>
      <c r="AI33" s="293">
        <f>'2567-เอก'!H15</f>
        <v>0.75</v>
      </c>
      <c r="AJ33" s="136" t="s">
        <v>853</v>
      </c>
      <c r="AK33" s="316" t="s">
        <v>852</v>
      </c>
      <c r="AL33" s="293">
        <f>'2567-เอก'!H103</f>
        <v>0.3</v>
      </c>
      <c r="AM33" s="136"/>
      <c r="AN33" s="136"/>
      <c r="AO33" s="136"/>
      <c r="AP33" s="136"/>
      <c r="AQ33" s="213"/>
    </row>
    <row r="34" spans="1:43">
      <c r="A34" s="501"/>
      <c r="B34" s="502"/>
      <c r="C34" s="136" t="s">
        <v>379</v>
      </c>
      <c r="D34" s="137" t="s">
        <v>378</v>
      </c>
      <c r="E34" s="135">
        <f>'2567-ตรี'!H741</f>
        <v>1.5</v>
      </c>
      <c r="F34" s="136" t="s">
        <v>560</v>
      </c>
      <c r="G34" s="137" t="s">
        <v>559</v>
      </c>
      <c r="H34" s="135">
        <f>'2567-ตรี'!H1445</f>
        <v>1.5</v>
      </c>
      <c r="I34" s="136"/>
      <c r="J34" s="136"/>
      <c r="K34" s="136"/>
      <c r="L34" s="136"/>
      <c r="M34" s="214"/>
      <c r="P34" s="501"/>
      <c r="Q34" s="502"/>
      <c r="R34" s="318"/>
      <c r="S34" s="215"/>
      <c r="T34" s="322"/>
      <c r="U34" s="321"/>
      <c r="W34" s="322"/>
      <c r="X34" s="321"/>
      <c r="AB34" s="214"/>
      <c r="AE34" s="501"/>
      <c r="AF34" s="509"/>
      <c r="AG34" s="136"/>
      <c r="AH34" s="316"/>
      <c r="AI34" s="136"/>
      <c r="AJ34" s="136" t="s">
        <v>857</v>
      </c>
      <c r="AK34" s="316" t="s">
        <v>856</v>
      </c>
      <c r="AL34" s="293">
        <f>'2567-เอก'!H109</f>
        <v>0.75</v>
      </c>
      <c r="AM34" s="136"/>
      <c r="AN34" s="136"/>
      <c r="AO34" s="136"/>
      <c r="AP34" s="136"/>
      <c r="AQ34" s="214"/>
    </row>
    <row r="35" spans="1:43">
      <c r="A35" s="501"/>
      <c r="B35" s="502"/>
      <c r="C35" s="136"/>
      <c r="D35" s="316"/>
      <c r="E35" s="135"/>
      <c r="F35" s="136"/>
      <c r="G35" s="316"/>
      <c r="H35" s="135"/>
      <c r="I35" s="136"/>
      <c r="J35" s="136"/>
      <c r="K35" s="136"/>
      <c r="L35" s="136"/>
      <c r="M35" s="214"/>
      <c r="P35" s="501"/>
      <c r="Q35" s="502"/>
      <c r="R35" s="321"/>
      <c r="S35" s="284"/>
      <c r="T35" s="322"/>
      <c r="U35" s="321"/>
      <c r="W35" s="322"/>
      <c r="X35" s="321"/>
      <c r="AB35" s="214"/>
      <c r="AE35" s="501"/>
      <c r="AF35" s="509"/>
      <c r="AG35" s="136"/>
      <c r="AH35" s="316"/>
      <c r="AI35" s="136"/>
      <c r="AJ35" s="136" t="s">
        <v>639</v>
      </c>
      <c r="AK35" s="316" t="s">
        <v>1346</v>
      </c>
      <c r="AL35" s="293">
        <f>'2567-เอก'!H118</f>
        <v>0.25</v>
      </c>
      <c r="AM35" s="136"/>
      <c r="AN35" s="136"/>
      <c r="AO35" s="136"/>
      <c r="AP35" s="136"/>
      <c r="AQ35" s="214"/>
    </row>
    <row r="36" spans="1:43">
      <c r="A36" s="501"/>
      <c r="B36" s="502"/>
      <c r="C36" s="136"/>
      <c r="D36" s="137"/>
      <c r="E36" s="135"/>
      <c r="F36" s="136"/>
      <c r="G36" s="137"/>
      <c r="H36" s="137"/>
      <c r="I36" s="136"/>
      <c r="J36" s="136"/>
      <c r="K36" s="239">
        <f>J37/G3</f>
        <v>1.5</v>
      </c>
      <c r="L36" s="136"/>
      <c r="M36" s="214"/>
      <c r="P36" s="501"/>
      <c r="Q36" s="502"/>
      <c r="R36" s="321"/>
      <c r="T36" s="323"/>
      <c r="U36" s="321"/>
      <c r="W36" s="323"/>
      <c r="X36" s="321"/>
      <c r="Z36" s="364">
        <f>Y37/V3</f>
        <v>0.25</v>
      </c>
      <c r="AB36" s="214"/>
      <c r="AE36" s="501"/>
      <c r="AF36" s="509"/>
      <c r="AG36" s="136"/>
      <c r="AH36" s="316"/>
      <c r="AI36" s="136"/>
      <c r="AJ36" s="136"/>
      <c r="AK36" s="316"/>
      <c r="AL36" s="136"/>
      <c r="AM36" s="136"/>
      <c r="AN36" s="136"/>
      <c r="AO36" s="239">
        <f>AN37/AK3</f>
        <v>0.51249999999999996</v>
      </c>
      <c r="AP36" s="136"/>
      <c r="AQ36" s="214"/>
    </row>
    <row r="37" spans="1:43">
      <c r="A37" s="501"/>
      <c r="B37" s="502"/>
      <c r="C37" s="136"/>
      <c r="D37" s="325" t="s">
        <v>974</v>
      </c>
      <c r="E37" s="236">
        <f>SUM(E33:E36)</f>
        <v>3</v>
      </c>
      <c r="F37" s="324"/>
      <c r="G37" s="325" t="s">
        <v>974</v>
      </c>
      <c r="H37" s="236">
        <f>SUM(H33:H36)</f>
        <v>3</v>
      </c>
      <c r="I37" s="136"/>
      <c r="J37" s="136">
        <f>SUM(E37,H37)</f>
        <v>6</v>
      </c>
      <c r="K37" s="136">
        <f>IF(J37&gt;$G$3,1,(J37/$G$3))</f>
        <v>1</v>
      </c>
      <c r="L37" s="136"/>
      <c r="M37" s="246" t="str">
        <f>IF(J37&gt;4,"Overloaded","OK")</f>
        <v>Overloaded</v>
      </c>
      <c r="P37" s="501"/>
      <c r="Q37" s="502"/>
      <c r="R37" s="326"/>
      <c r="S37" s="343" t="s">
        <v>974</v>
      </c>
      <c r="T37" s="363">
        <f>SUM(T33:T36)</f>
        <v>0.75</v>
      </c>
      <c r="U37" s="345"/>
      <c r="V37" s="343" t="s">
        <v>974</v>
      </c>
      <c r="W37" s="363">
        <f>SUM(W33:W36)</f>
        <v>0.25</v>
      </c>
      <c r="X37" s="326"/>
      <c r="Y37" s="217">
        <f>SUM(T37,W37)</f>
        <v>1</v>
      </c>
      <c r="Z37" s="217">
        <f>IF(Y37&gt;$G$3,1,(Y37/$G$3))</f>
        <v>0.25</v>
      </c>
      <c r="AA37" s="217"/>
      <c r="AB37" s="327" t="str">
        <f>IF(Y37&gt;4,"Overloaded","OK")</f>
        <v>OK</v>
      </c>
      <c r="AE37" s="501"/>
      <c r="AF37" s="509"/>
      <c r="AG37" s="136"/>
      <c r="AH37" s="325" t="s">
        <v>974</v>
      </c>
      <c r="AI37" s="465">
        <f>SUM(AI33:AI36)</f>
        <v>0.75</v>
      </c>
      <c r="AJ37" s="324"/>
      <c r="AK37" s="325" t="s">
        <v>974</v>
      </c>
      <c r="AL37" s="465">
        <f>SUM(AL33:AL36)</f>
        <v>1.3</v>
      </c>
      <c r="AM37" s="136"/>
      <c r="AN37" s="293">
        <f>SUM(AI37,AL37)</f>
        <v>2.0499999999999998</v>
      </c>
      <c r="AO37" s="136">
        <f>IF(AN37&gt;$G$3,1,(AN37/$G$3))</f>
        <v>0.51249999999999996</v>
      </c>
      <c r="AP37" s="136"/>
      <c r="AQ37" s="316" t="str">
        <f>IF(AN37&gt;4,"Overloaded","OK")</f>
        <v>OK</v>
      </c>
    </row>
    <row r="38" spans="1:43" ht="18" customHeight="1">
      <c r="A38" s="501" t="s">
        <v>1247</v>
      </c>
      <c r="B38" s="502" t="s">
        <v>1243</v>
      </c>
      <c r="C38" s="136" t="s">
        <v>156</v>
      </c>
      <c r="D38" s="137" t="s">
        <v>155</v>
      </c>
      <c r="E38" s="135">
        <f>'2567-ตรี'!H202</f>
        <v>1</v>
      </c>
      <c r="F38" s="136" t="s">
        <v>156</v>
      </c>
      <c r="G38" s="137" t="s">
        <v>155</v>
      </c>
      <c r="H38" s="135">
        <f>'2567-ตรี'!H944</f>
        <v>1</v>
      </c>
      <c r="I38" s="136"/>
      <c r="J38" s="136"/>
      <c r="K38" s="136"/>
      <c r="L38" s="136"/>
      <c r="M38" s="213"/>
      <c r="P38" s="501" t="s">
        <v>1247</v>
      </c>
      <c r="Q38" s="502" t="s">
        <v>1243</v>
      </c>
      <c r="R38" s="318"/>
      <c r="S38" s="215"/>
      <c r="T38" s="320"/>
      <c r="U38" s="318"/>
      <c r="V38" s="215"/>
      <c r="W38" s="319"/>
      <c r="X38" s="318"/>
      <c r="Y38" s="215"/>
      <c r="Z38" s="215"/>
      <c r="AA38" s="215"/>
      <c r="AB38" s="213"/>
      <c r="AE38" s="501" t="str">
        <f>A38</f>
        <v xml:space="preserve">อ. ดร.นภารัศม์ เวชสิทธิ์นิรภัย </v>
      </c>
      <c r="AF38" s="509" t="str">
        <f>B38</f>
        <v>อจ.ผู้รับผิดชอบ วท.บ. การส่งเสริมและสื่อสารเกษตร</v>
      </c>
      <c r="AG38" s="136"/>
      <c r="AH38" s="316"/>
      <c r="AI38" s="136"/>
      <c r="AJ38" s="136"/>
      <c r="AK38" s="316"/>
      <c r="AL38" s="136"/>
      <c r="AM38" s="136"/>
      <c r="AN38" s="136"/>
      <c r="AO38" s="136"/>
      <c r="AP38" s="136"/>
      <c r="AQ38" s="213"/>
    </row>
    <row r="39" spans="1:43">
      <c r="A39" s="501"/>
      <c r="B39" s="502"/>
      <c r="C39" s="136" t="s">
        <v>172</v>
      </c>
      <c r="D39" s="137" t="s">
        <v>171</v>
      </c>
      <c r="E39" s="135">
        <f>'2567-ตรี'!H219</f>
        <v>1</v>
      </c>
      <c r="F39" s="136" t="s">
        <v>172</v>
      </c>
      <c r="G39" s="137" t="s">
        <v>171</v>
      </c>
      <c r="H39" s="135">
        <f>'2567-ตรี'!H967</f>
        <v>1</v>
      </c>
      <c r="I39" s="136"/>
      <c r="J39" s="136"/>
      <c r="K39" s="136"/>
      <c r="L39" s="136"/>
      <c r="M39" s="214"/>
      <c r="P39" s="501"/>
      <c r="Q39" s="502"/>
      <c r="R39" s="321"/>
      <c r="T39" s="323"/>
      <c r="U39" s="321"/>
      <c r="W39" s="323"/>
      <c r="X39" s="321"/>
      <c r="AB39" s="214"/>
      <c r="AE39" s="501"/>
      <c r="AF39" s="509"/>
      <c r="AG39" s="136"/>
      <c r="AH39" s="316"/>
      <c r="AI39" s="136"/>
      <c r="AJ39" s="136"/>
      <c r="AK39" s="316"/>
      <c r="AL39" s="136"/>
      <c r="AM39" s="136"/>
      <c r="AN39" s="136"/>
      <c r="AO39" s="136"/>
      <c r="AP39" s="136"/>
      <c r="AQ39" s="214"/>
    </row>
    <row r="40" spans="1:43">
      <c r="A40" s="501"/>
      <c r="B40" s="502"/>
      <c r="C40" s="136" t="s">
        <v>299</v>
      </c>
      <c r="D40" s="137" t="s">
        <v>298</v>
      </c>
      <c r="E40" s="135">
        <f>'2567-ตรี'!H572</f>
        <v>1</v>
      </c>
      <c r="F40" s="136" t="s">
        <v>345</v>
      </c>
      <c r="G40" s="137" t="s">
        <v>1253</v>
      </c>
      <c r="H40" s="135">
        <f>'2567-ตรี'!H971</f>
        <v>1</v>
      </c>
      <c r="I40" s="136"/>
      <c r="J40" s="136"/>
      <c r="K40" s="136"/>
      <c r="L40" s="136"/>
      <c r="M40" s="214"/>
      <c r="P40" s="501"/>
      <c r="Q40" s="502"/>
      <c r="R40" s="321"/>
      <c r="T40" s="323"/>
      <c r="U40" s="321"/>
      <c r="W40" s="323"/>
      <c r="X40" s="321"/>
      <c r="AB40" s="214"/>
      <c r="AE40" s="501"/>
      <c r="AF40" s="509"/>
      <c r="AG40" s="136"/>
      <c r="AH40" s="316"/>
      <c r="AI40" s="136"/>
      <c r="AJ40" s="136"/>
      <c r="AK40" s="316"/>
      <c r="AL40" s="136"/>
      <c r="AM40" s="136"/>
      <c r="AN40" s="136"/>
      <c r="AO40" s="136"/>
      <c r="AP40" s="136"/>
      <c r="AQ40" s="214"/>
    </row>
    <row r="41" spans="1:43">
      <c r="A41" s="501"/>
      <c r="B41" s="502"/>
      <c r="C41" s="136" t="s">
        <v>302</v>
      </c>
      <c r="D41" s="137" t="s">
        <v>1109</v>
      </c>
      <c r="E41" s="135">
        <f>'2567-ตรี'!H576</f>
        <v>1</v>
      </c>
      <c r="F41" s="136" t="s">
        <v>563</v>
      </c>
      <c r="G41" s="137" t="s">
        <v>562</v>
      </c>
      <c r="H41" s="135">
        <f>'2567-ตรี'!H1450</f>
        <v>0.75</v>
      </c>
      <c r="I41" s="136"/>
      <c r="J41" s="136"/>
      <c r="K41" s="136"/>
      <c r="L41" s="136"/>
      <c r="M41" s="214"/>
      <c r="P41" s="501"/>
      <c r="Q41" s="502"/>
      <c r="R41" s="321"/>
      <c r="T41" s="323"/>
      <c r="U41" s="321"/>
      <c r="W41" s="323"/>
      <c r="X41" s="321"/>
      <c r="AB41" s="214"/>
      <c r="AE41" s="501"/>
      <c r="AF41" s="509"/>
      <c r="AG41" s="136"/>
      <c r="AH41" s="316"/>
      <c r="AI41" s="136"/>
      <c r="AJ41" s="136"/>
      <c r="AK41" s="316"/>
      <c r="AL41" s="136"/>
      <c r="AM41" s="136"/>
      <c r="AN41" s="136"/>
      <c r="AO41" s="136"/>
      <c r="AP41" s="136"/>
      <c r="AQ41" s="214"/>
    </row>
    <row r="42" spans="1:43">
      <c r="A42" s="501"/>
      <c r="B42" s="502"/>
      <c r="C42" s="136" t="s">
        <v>381</v>
      </c>
      <c r="D42" s="137" t="s">
        <v>1262</v>
      </c>
      <c r="E42" s="135">
        <f>'2567-ตรี'!H743</f>
        <v>1</v>
      </c>
      <c r="F42" s="136"/>
      <c r="G42" s="137"/>
      <c r="H42" s="135"/>
      <c r="I42" s="136"/>
      <c r="J42" s="136"/>
      <c r="K42" s="136"/>
      <c r="L42" s="136"/>
      <c r="M42" s="214"/>
      <c r="P42" s="501"/>
      <c r="Q42" s="502"/>
      <c r="R42" s="321"/>
      <c r="T42" s="323"/>
      <c r="U42" s="321"/>
      <c r="W42" s="323"/>
      <c r="X42" s="321"/>
      <c r="AB42" s="214"/>
      <c r="AE42" s="501"/>
      <c r="AF42" s="509"/>
      <c r="AG42" s="136"/>
      <c r="AH42" s="316"/>
      <c r="AI42" s="136"/>
      <c r="AJ42" s="136"/>
      <c r="AK42" s="316"/>
      <c r="AL42" s="136"/>
      <c r="AM42" s="136"/>
      <c r="AN42" s="136"/>
      <c r="AO42" s="136"/>
      <c r="AP42" s="136"/>
      <c r="AQ42" s="214"/>
    </row>
    <row r="43" spans="1:43">
      <c r="A43" s="501"/>
      <c r="B43" s="502"/>
      <c r="C43" s="136"/>
      <c r="D43" s="137"/>
      <c r="E43" s="135"/>
      <c r="F43" s="136"/>
      <c r="G43" s="137"/>
      <c r="H43" s="137"/>
      <c r="I43" s="136"/>
      <c r="J43" s="136"/>
      <c r="K43" s="239">
        <f>J44/G3</f>
        <v>2.1875</v>
      </c>
      <c r="L43" s="136"/>
      <c r="M43" s="214"/>
      <c r="P43" s="501"/>
      <c r="Q43" s="502"/>
      <c r="R43" s="321"/>
      <c r="T43" s="323"/>
      <c r="U43" s="321"/>
      <c r="W43" s="323"/>
      <c r="X43" s="321"/>
      <c r="Z43" s="364">
        <f>Y44/V3</f>
        <v>0</v>
      </c>
      <c r="AB43" s="214"/>
      <c r="AE43" s="501"/>
      <c r="AF43" s="509"/>
      <c r="AG43" s="136"/>
      <c r="AH43" s="316"/>
      <c r="AI43" s="136"/>
      <c r="AJ43" s="136"/>
      <c r="AK43" s="316"/>
      <c r="AL43" s="136"/>
      <c r="AM43" s="136"/>
      <c r="AN43" s="136"/>
      <c r="AO43" s="239">
        <f>AN44/AK3</f>
        <v>0</v>
      </c>
      <c r="AP43" s="136"/>
      <c r="AQ43" s="214"/>
    </row>
    <row r="44" spans="1:43">
      <c r="A44" s="501"/>
      <c r="B44" s="502"/>
      <c r="C44" s="136"/>
      <c r="D44" s="325" t="s">
        <v>974</v>
      </c>
      <c r="E44" s="236">
        <f>SUM(E38:E43)</f>
        <v>5</v>
      </c>
      <c r="F44" s="324"/>
      <c r="G44" s="325" t="s">
        <v>974</v>
      </c>
      <c r="H44" s="236">
        <f>SUM(H38:H43)</f>
        <v>3.75</v>
      </c>
      <c r="I44" s="136"/>
      <c r="J44" s="136">
        <f>SUM(E44,H44)</f>
        <v>8.75</v>
      </c>
      <c r="K44" s="136">
        <f>IF(J44&gt;$G$3,1,(J44/$G$3))</f>
        <v>1</v>
      </c>
      <c r="L44" s="136"/>
      <c r="M44" s="246" t="str">
        <f>IF(J44&gt;4,"Overloaded","OK")</f>
        <v>Overloaded</v>
      </c>
      <c r="P44" s="501"/>
      <c r="Q44" s="502"/>
      <c r="R44" s="326"/>
      <c r="S44" s="343" t="s">
        <v>974</v>
      </c>
      <c r="T44" s="362">
        <f>SUM(T38:T43)</f>
        <v>0</v>
      </c>
      <c r="U44" s="345"/>
      <c r="V44" s="343" t="s">
        <v>974</v>
      </c>
      <c r="W44" s="363">
        <f>SUM(W38:W43)</f>
        <v>0</v>
      </c>
      <c r="X44" s="326"/>
      <c r="Y44" s="217">
        <f>SUM(T44,W44)</f>
        <v>0</v>
      </c>
      <c r="Z44" s="217">
        <f>IF(Y44&gt;$G$3,1,(Y44/$G$3))</f>
        <v>0</v>
      </c>
      <c r="AA44" s="217"/>
      <c r="AB44" s="327" t="str">
        <f>IF(Y44&gt;4,"Overloaded","OK")</f>
        <v>OK</v>
      </c>
      <c r="AE44" s="501"/>
      <c r="AF44" s="509"/>
      <c r="AG44" s="136"/>
      <c r="AH44" s="325" t="s">
        <v>974</v>
      </c>
      <c r="AI44" s="324">
        <f>SUM(AI38:AI43)</f>
        <v>0</v>
      </c>
      <c r="AJ44" s="324"/>
      <c r="AK44" s="325" t="s">
        <v>974</v>
      </c>
      <c r="AL44" s="324">
        <f>SUM(AL38:AL43)</f>
        <v>0</v>
      </c>
      <c r="AM44" s="136"/>
      <c r="AN44" s="136">
        <f>SUM(AI44,AL44)</f>
        <v>0</v>
      </c>
      <c r="AO44" s="136">
        <f>IF(AN44&gt;$G$3,1,(AN44/$G$3))</f>
        <v>0</v>
      </c>
      <c r="AP44" s="136"/>
      <c r="AQ44" s="316" t="str">
        <f>IF(AN44&gt;4,"Overloaded","OK")</f>
        <v>OK</v>
      </c>
    </row>
    <row r="45" spans="1:43" ht="18" customHeight="1">
      <c r="A45" s="501" t="s">
        <v>417</v>
      </c>
      <c r="B45" s="502"/>
      <c r="C45" s="136"/>
      <c r="D45" s="137"/>
      <c r="E45" s="135"/>
      <c r="F45" s="318" t="s">
        <v>416</v>
      </c>
      <c r="G45" s="358" t="s">
        <v>415</v>
      </c>
      <c r="H45" s="135">
        <f>'2567-ตรี'!H947</f>
        <v>0.5</v>
      </c>
      <c r="I45" s="136"/>
      <c r="J45" s="136"/>
      <c r="K45" s="136"/>
      <c r="L45" s="136"/>
      <c r="M45" s="213"/>
      <c r="P45" s="501" t="s">
        <v>417</v>
      </c>
      <c r="Q45" s="502"/>
      <c r="R45" s="318"/>
      <c r="S45" s="215"/>
      <c r="T45" s="320"/>
      <c r="U45" s="318"/>
      <c r="V45" s="215"/>
      <c r="W45" s="319"/>
      <c r="X45" s="318"/>
      <c r="Y45" s="215"/>
      <c r="Z45" s="215"/>
      <c r="AA45" s="215"/>
      <c r="AB45" s="213"/>
      <c r="AE45" s="501" t="str">
        <f>A45</f>
        <v>อาจารย์ ดร.ปภพ จี้รัตน์</v>
      </c>
      <c r="AF45" s="509">
        <f>B45</f>
        <v>0</v>
      </c>
      <c r="AG45" s="136"/>
      <c r="AH45" s="316"/>
      <c r="AI45" s="136"/>
      <c r="AJ45" s="136"/>
      <c r="AK45" s="316"/>
      <c r="AL45" s="136"/>
      <c r="AM45" s="136"/>
      <c r="AN45" s="136"/>
      <c r="AO45" s="136"/>
      <c r="AP45" s="136"/>
      <c r="AQ45" s="213"/>
    </row>
    <row r="46" spans="1:43">
      <c r="A46" s="501"/>
      <c r="B46" s="502"/>
      <c r="C46" s="136"/>
      <c r="D46" s="137"/>
      <c r="E46" s="135"/>
      <c r="F46" s="328" t="s">
        <v>152</v>
      </c>
      <c r="G46" s="359" t="s">
        <v>556</v>
      </c>
      <c r="H46" s="135">
        <f>'2567-ตรี'!H1440</f>
        <v>0.75</v>
      </c>
      <c r="I46" s="136"/>
      <c r="J46" s="136"/>
      <c r="K46" s="136"/>
      <c r="L46" s="136"/>
      <c r="M46" s="214"/>
      <c r="P46" s="501"/>
      <c r="Q46" s="502"/>
      <c r="R46" s="321"/>
      <c r="T46" s="323"/>
      <c r="U46" s="321"/>
      <c r="W46" s="323"/>
      <c r="X46" s="321"/>
      <c r="AB46" s="214"/>
      <c r="AE46" s="501"/>
      <c r="AF46" s="509"/>
      <c r="AG46" s="136"/>
      <c r="AH46" s="316"/>
      <c r="AI46" s="136"/>
      <c r="AJ46" s="136"/>
      <c r="AK46" s="316"/>
      <c r="AL46" s="136"/>
      <c r="AM46" s="136"/>
      <c r="AN46" s="136"/>
      <c r="AO46" s="136"/>
      <c r="AP46" s="136"/>
      <c r="AQ46" s="214"/>
    </row>
    <row r="47" spans="1:43">
      <c r="A47" s="501"/>
      <c r="B47" s="502"/>
      <c r="C47" s="136"/>
      <c r="D47" s="137"/>
      <c r="E47" s="135"/>
      <c r="F47" s="136" t="s">
        <v>293</v>
      </c>
      <c r="G47" s="137" t="s">
        <v>570</v>
      </c>
      <c r="H47" s="135">
        <f>'2567-ตรี'!H1460</f>
        <v>0.16500000000000001</v>
      </c>
      <c r="I47" s="136"/>
      <c r="J47" s="136"/>
      <c r="K47" s="136"/>
      <c r="L47" s="136"/>
      <c r="M47" s="214"/>
      <c r="P47" s="501"/>
      <c r="Q47" s="502"/>
      <c r="R47" s="321"/>
      <c r="T47" s="323"/>
      <c r="U47" s="321"/>
      <c r="W47" s="323"/>
      <c r="X47" s="321"/>
      <c r="AB47" s="214"/>
      <c r="AE47" s="501"/>
      <c r="AF47" s="509"/>
      <c r="AG47" s="136"/>
      <c r="AH47" s="316"/>
      <c r="AI47" s="136"/>
      <c r="AJ47" s="136"/>
      <c r="AK47" s="316"/>
      <c r="AL47" s="136"/>
      <c r="AM47" s="136"/>
      <c r="AN47" s="136"/>
      <c r="AO47" s="136"/>
      <c r="AP47" s="136"/>
      <c r="AQ47" s="214"/>
    </row>
    <row r="48" spans="1:43">
      <c r="A48" s="501"/>
      <c r="B48" s="502"/>
      <c r="C48" s="136"/>
      <c r="D48" s="137"/>
      <c r="E48" s="135"/>
      <c r="F48" s="136"/>
      <c r="G48" s="137"/>
      <c r="H48" s="137"/>
      <c r="I48" s="136"/>
      <c r="J48" s="136"/>
      <c r="K48" s="239">
        <f>J49/G3</f>
        <v>0.35375000000000001</v>
      </c>
      <c r="L48" s="136"/>
      <c r="M48" s="214"/>
      <c r="P48" s="501"/>
      <c r="Q48" s="502"/>
      <c r="R48" s="321"/>
      <c r="T48" s="323"/>
      <c r="U48" s="321"/>
      <c r="W48" s="323"/>
      <c r="X48" s="321"/>
      <c r="Z48" s="364">
        <f>Y49/V3</f>
        <v>0</v>
      </c>
      <c r="AB48" s="214"/>
      <c r="AE48" s="501"/>
      <c r="AF48" s="509"/>
      <c r="AG48" s="136"/>
      <c r="AH48" s="316"/>
      <c r="AI48" s="136"/>
      <c r="AJ48" s="136"/>
      <c r="AK48" s="316"/>
      <c r="AL48" s="136"/>
      <c r="AM48" s="136"/>
      <c r="AN48" s="136"/>
      <c r="AO48" s="239">
        <f>AN49/AK3</f>
        <v>0</v>
      </c>
      <c r="AP48" s="136"/>
      <c r="AQ48" s="214"/>
    </row>
    <row r="49" spans="1:43">
      <c r="A49" s="501"/>
      <c r="B49" s="502"/>
      <c r="C49" s="136"/>
      <c r="D49" s="325" t="s">
        <v>974</v>
      </c>
      <c r="E49" s="236">
        <f>SUM(E45:E48)</f>
        <v>0</v>
      </c>
      <c r="F49" s="324"/>
      <c r="G49" s="325" t="s">
        <v>974</v>
      </c>
      <c r="H49" s="236">
        <f>SUM(H45:H48)</f>
        <v>1.415</v>
      </c>
      <c r="I49" s="136"/>
      <c r="J49" s="136">
        <f>SUM(E49,H49)</f>
        <v>1.415</v>
      </c>
      <c r="K49" s="136">
        <f>IF(J49&gt;$G$3,1,(J49/$G$3))</f>
        <v>0.35375000000000001</v>
      </c>
      <c r="L49" s="136"/>
      <c r="M49" s="245" t="str">
        <f>IF(J49&gt;4,"Overloaded","OK")</f>
        <v>OK</v>
      </c>
      <c r="P49" s="501"/>
      <c r="Q49" s="502"/>
      <c r="R49" s="326"/>
      <c r="S49" s="343" t="s">
        <v>974</v>
      </c>
      <c r="T49" s="362">
        <f>SUM(T45:T48)</f>
        <v>0</v>
      </c>
      <c r="U49" s="345"/>
      <c r="V49" s="343" t="s">
        <v>974</v>
      </c>
      <c r="W49" s="363">
        <f>SUM(W45:W48)</f>
        <v>0</v>
      </c>
      <c r="X49" s="326"/>
      <c r="Y49" s="217">
        <f>SUM(T49,W49)</f>
        <v>0</v>
      </c>
      <c r="Z49" s="217">
        <f>IF(Y49&gt;$G$3,1,(Y49/$G$3))</f>
        <v>0</v>
      </c>
      <c r="AA49" s="217"/>
      <c r="AB49" s="327" t="str">
        <f>IF(Y49&gt;4,"Overloaded","OK")</f>
        <v>OK</v>
      </c>
      <c r="AE49" s="501"/>
      <c r="AF49" s="509"/>
      <c r="AG49" s="136"/>
      <c r="AH49" s="325" t="s">
        <v>974</v>
      </c>
      <c r="AI49" s="324">
        <f>SUM(AI45:AI48)</f>
        <v>0</v>
      </c>
      <c r="AJ49" s="324"/>
      <c r="AK49" s="325" t="s">
        <v>974</v>
      </c>
      <c r="AL49" s="324">
        <f>SUM(AL45:AL48)</f>
        <v>0</v>
      </c>
      <c r="AM49" s="136"/>
      <c r="AN49" s="136">
        <f>SUM(AI49,AL49)</f>
        <v>0</v>
      </c>
      <c r="AO49" s="136">
        <f>IF(AN49&gt;$G$3,1,(AN49/$G$3))</f>
        <v>0</v>
      </c>
      <c r="AP49" s="136"/>
      <c r="AQ49" s="316" t="str">
        <f>IF(AN49&gt;4,"Overloaded","OK")</f>
        <v>OK</v>
      </c>
    </row>
    <row r="50" spans="1:43">
      <c r="A50" s="514" t="s">
        <v>1248</v>
      </c>
      <c r="B50" s="515"/>
      <c r="C50" s="515"/>
      <c r="D50" s="515"/>
      <c r="E50" s="515"/>
      <c r="F50" s="515"/>
      <c r="G50" s="515"/>
      <c r="H50" s="515"/>
      <c r="I50" s="515"/>
      <c r="J50" s="515"/>
      <c r="K50" s="515"/>
      <c r="L50" s="515"/>
      <c r="M50" s="516"/>
      <c r="P50" s="514" t="str">
        <f>A50</f>
        <v xml:space="preserve">   4.2 หลักสูตร วท.ม. สาขาวิชาส่งเสริมการเกษตรและการพัฒนาชนบท</v>
      </c>
      <c r="Q50" s="515"/>
      <c r="R50" s="515"/>
      <c r="S50" s="515"/>
      <c r="T50" s="515"/>
      <c r="U50" s="515"/>
      <c r="V50" s="515"/>
      <c r="W50" s="515"/>
      <c r="X50" s="515"/>
      <c r="Y50" s="515"/>
      <c r="Z50" s="515"/>
      <c r="AA50" s="515"/>
      <c r="AB50" s="516"/>
      <c r="AE50" s="494" t="str">
        <f>A50</f>
        <v xml:space="preserve">   4.2 หลักสูตร วท.ม. สาขาวิชาส่งเสริมการเกษตรและการพัฒนาชนบท</v>
      </c>
      <c r="AF50" s="495"/>
      <c r="AG50" s="495"/>
      <c r="AH50" s="495"/>
      <c r="AI50" s="495"/>
      <c r="AJ50" s="495"/>
      <c r="AK50" s="495"/>
      <c r="AL50" s="495"/>
      <c r="AM50" s="495"/>
      <c r="AN50" s="495"/>
      <c r="AO50" s="495"/>
      <c r="AP50" s="495"/>
      <c r="AQ50" s="493"/>
    </row>
    <row r="51" spans="1:43" ht="18" customHeight="1">
      <c r="A51" s="503" t="s">
        <v>1249</v>
      </c>
      <c r="B51" s="510" t="s">
        <v>1250</v>
      </c>
      <c r="C51" s="328" t="s">
        <v>152</v>
      </c>
      <c r="D51" s="359" t="s">
        <v>151</v>
      </c>
      <c r="E51" s="222">
        <f>'2567-ตรี'!H196</f>
        <v>0.5</v>
      </c>
      <c r="F51" s="328" t="s">
        <v>152</v>
      </c>
      <c r="G51" s="359" t="s">
        <v>556</v>
      </c>
      <c r="H51" s="222">
        <f>'2567-ตรี'!H1439</f>
        <v>0.75</v>
      </c>
      <c r="I51" s="328"/>
      <c r="J51" s="328"/>
      <c r="K51" s="328"/>
      <c r="L51" s="328"/>
      <c r="M51" s="213"/>
      <c r="P51" s="503" t="s">
        <v>1249</v>
      </c>
      <c r="Q51" s="510" t="s">
        <v>1250</v>
      </c>
      <c r="R51" s="321" t="s">
        <v>639</v>
      </c>
      <c r="S51" s="142" t="s">
        <v>686</v>
      </c>
      <c r="T51" s="319">
        <f>'2567-โท'!H141</f>
        <v>0.125</v>
      </c>
      <c r="U51" s="318"/>
      <c r="V51" s="215"/>
      <c r="W51" s="320"/>
      <c r="X51" s="318"/>
      <c r="Y51" s="215"/>
      <c r="Z51" s="215"/>
      <c r="AA51" s="215"/>
      <c r="AB51" s="213"/>
      <c r="AE51" s="501" t="str">
        <f>A51</f>
        <v xml:space="preserve">รศ. ดร.พุฒิสรรค์ เครือคำ </v>
      </c>
      <c r="AF51" s="509" t="str">
        <f>B51</f>
        <v>อจ.ผู้รับผิดชอบ วท.ม. / ปร.ด. ส่งเสริมการเกษตรและการพัฒนาชนบท</v>
      </c>
      <c r="AG51" s="136"/>
      <c r="AH51" s="316"/>
      <c r="AI51" s="136"/>
      <c r="AJ51" s="136" t="str">
        <f>'[1]ส่งเสริม 4.2-2566'!C174</f>
        <v>สัมมนา 5</v>
      </c>
      <c r="AK51" s="316" t="str">
        <f>'[1]ส่งเสริม 4.2-2566'!B174</f>
        <v> 30115795 </v>
      </c>
      <c r="AL51" s="293"/>
      <c r="AM51" s="136"/>
      <c r="AN51" s="136"/>
      <c r="AO51" s="136"/>
      <c r="AP51" s="136"/>
      <c r="AQ51" s="213"/>
    </row>
    <row r="52" spans="1:43">
      <c r="A52" s="504"/>
      <c r="B52" s="511"/>
      <c r="C52" s="329"/>
      <c r="D52" s="331"/>
      <c r="E52" s="330"/>
      <c r="F52" s="329"/>
      <c r="G52" s="331"/>
      <c r="H52" s="331"/>
      <c r="I52" s="329"/>
      <c r="J52" s="329"/>
      <c r="K52" s="332">
        <f>J53/G3</f>
        <v>0.3125</v>
      </c>
      <c r="L52" s="329"/>
      <c r="M52" s="214"/>
      <c r="P52" s="504"/>
      <c r="Q52" s="511"/>
      <c r="R52" s="318"/>
      <c r="S52" s="215"/>
      <c r="T52" s="323"/>
      <c r="U52" s="321"/>
      <c r="W52" s="323"/>
      <c r="X52" s="321"/>
      <c r="Z52" s="364">
        <f>Y53/V3</f>
        <v>3.125E-2</v>
      </c>
      <c r="AB52" s="214"/>
      <c r="AE52" s="501"/>
      <c r="AF52" s="509"/>
      <c r="AG52" s="136"/>
      <c r="AH52" s="316"/>
      <c r="AI52" s="136"/>
      <c r="AJ52" s="136"/>
      <c r="AK52" s="316"/>
      <c r="AL52" s="136"/>
      <c r="AM52" s="136"/>
      <c r="AN52" s="136"/>
      <c r="AO52" s="239">
        <f>AN53/AK3</f>
        <v>0</v>
      </c>
      <c r="AP52" s="136"/>
      <c r="AQ52" s="214"/>
    </row>
    <row r="53" spans="1:43">
      <c r="A53" s="505"/>
      <c r="B53" s="512"/>
      <c r="C53" s="333"/>
      <c r="D53" s="336" t="s">
        <v>974</v>
      </c>
      <c r="E53" s="335">
        <f>SUM(E51:E52)</f>
        <v>0.5</v>
      </c>
      <c r="F53" s="334"/>
      <c r="G53" s="336" t="s">
        <v>974</v>
      </c>
      <c r="H53" s="335">
        <f>SUM(H51:H52)</f>
        <v>0.75</v>
      </c>
      <c r="I53" s="333"/>
      <c r="J53" s="333">
        <f>SUM(E53,H53)</f>
        <v>1.25</v>
      </c>
      <c r="K53" s="333">
        <f>IF(J53&gt;$G$3,1,(J53/$G$3))</f>
        <v>0.3125</v>
      </c>
      <c r="L53" s="333"/>
      <c r="M53" s="337" t="str">
        <f>IF(J53&gt;4,"Overloaded","OK")</f>
        <v>OK</v>
      </c>
      <c r="P53" s="505"/>
      <c r="Q53" s="512"/>
      <c r="R53" s="326"/>
      <c r="S53" s="343" t="s">
        <v>974</v>
      </c>
      <c r="T53" s="362">
        <f>SUM(T51:T52)</f>
        <v>0.125</v>
      </c>
      <c r="U53" s="345"/>
      <c r="V53" s="343" t="s">
        <v>974</v>
      </c>
      <c r="W53" s="362">
        <f>SUM(W51:W52)</f>
        <v>0</v>
      </c>
      <c r="X53" s="326"/>
      <c r="Y53" s="217">
        <f>SUM(T53,W53)</f>
        <v>0.125</v>
      </c>
      <c r="Z53" s="217">
        <f>IF(Y53&gt;$G$3,1,(Y53/$G$3))</f>
        <v>3.125E-2</v>
      </c>
      <c r="AA53" s="217"/>
      <c r="AB53" s="327" t="str">
        <f>IF(Y53&gt;4,"Overloaded","OK")</f>
        <v>OK</v>
      </c>
      <c r="AE53" s="501"/>
      <c r="AF53" s="509"/>
      <c r="AG53" s="136"/>
      <c r="AH53" s="325" t="s">
        <v>974</v>
      </c>
      <c r="AI53" s="324">
        <f>SUM(AI51:AI52)</f>
        <v>0</v>
      </c>
      <c r="AJ53" s="324"/>
      <c r="AK53" s="325" t="s">
        <v>974</v>
      </c>
      <c r="AL53" s="465">
        <f>SUM(AL51:AL52)</f>
        <v>0</v>
      </c>
      <c r="AM53" s="136"/>
      <c r="AN53" s="136">
        <f>SUM(AI53,AL53)</f>
        <v>0</v>
      </c>
      <c r="AO53" s="136">
        <f>IF(AN53&gt;$G$3,1,(AN53/$G$3))</f>
        <v>0</v>
      </c>
      <c r="AP53" s="136"/>
      <c r="AQ53" s="316" t="str">
        <f>IF(AN53&gt;4,"Overloaded","OK")</f>
        <v>OK</v>
      </c>
    </row>
    <row r="54" spans="1:43" ht="18" customHeight="1">
      <c r="A54" s="501" t="s">
        <v>1251</v>
      </c>
      <c r="B54" s="502" t="s">
        <v>1250</v>
      </c>
      <c r="C54" s="136" t="s">
        <v>152</v>
      </c>
      <c r="D54" s="137" t="s">
        <v>151</v>
      </c>
      <c r="E54" s="135">
        <f>'2567-ตรี'!H197</f>
        <v>0.5</v>
      </c>
      <c r="F54" s="136" t="s">
        <v>416</v>
      </c>
      <c r="G54" s="137" t="s">
        <v>415</v>
      </c>
      <c r="H54" s="135">
        <f>'2567-ตรี'!H946</f>
        <v>0.5</v>
      </c>
      <c r="I54" s="136"/>
      <c r="J54" s="136"/>
      <c r="K54" s="136"/>
      <c r="L54" s="136"/>
      <c r="M54" s="213"/>
      <c r="P54" s="503" t="s">
        <v>1251</v>
      </c>
      <c r="Q54" s="510" t="s">
        <v>1250</v>
      </c>
      <c r="R54" s="318"/>
      <c r="S54" s="215"/>
      <c r="T54" s="319"/>
      <c r="U54" s="318"/>
      <c r="V54" s="215"/>
      <c r="W54" s="320"/>
      <c r="X54" s="318"/>
      <c r="Y54" s="215"/>
      <c r="Z54" s="215"/>
      <c r="AA54" s="215"/>
      <c r="AB54" s="213"/>
      <c r="AE54" s="501" t="str">
        <f>A54</f>
        <v xml:space="preserve">รศ. ดร.สายสกุล ฟองมูล </v>
      </c>
      <c r="AF54" s="509" t="str">
        <f>B54</f>
        <v>อจ.ผู้รับผิดชอบ วท.ม. / ปร.ด. ส่งเสริมการเกษตรและการพัฒนาชนบท</v>
      </c>
      <c r="AG54" s="136" t="s">
        <v>814</v>
      </c>
      <c r="AH54" s="316" t="s">
        <v>1342</v>
      </c>
      <c r="AI54" s="293">
        <f>'2567-เอก'!H16</f>
        <v>0.75</v>
      </c>
      <c r="AJ54" s="136" t="s">
        <v>853</v>
      </c>
      <c r="AK54" s="316" t="s">
        <v>852</v>
      </c>
      <c r="AL54" s="293">
        <f>'2567-เอก'!H105</f>
        <v>0.3</v>
      </c>
      <c r="AM54" s="136"/>
      <c r="AN54" s="136"/>
      <c r="AO54" s="136"/>
      <c r="AP54" s="136"/>
      <c r="AQ54" s="213"/>
    </row>
    <row r="55" spans="1:43">
      <c r="A55" s="501"/>
      <c r="B55" s="502"/>
      <c r="C55" s="136"/>
      <c r="D55" s="137"/>
      <c r="E55" s="135"/>
      <c r="F55" s="136" t="s">
        <v>429</v>
      </c>
      <c r="G55" s="137" t="s">
        <v>1263</v>
      </c>
      <c r="H55" s="135">
        <f>'2567-ตรี'!H969</f>
        <v>1.5</v>
      </c>
      <c r="I55" s="136"/>
      <c r="J55" s="136"/>
      <c r="K55" s="136"/>
      <c r="L55" s="136"/>
      <c r="M55" s="214"/>
      <c r="P55" s="504"/>
      <c r="Q55" s="511"/>
      <c r="R55" s="321"/>
      <c r="T55" s="322"/>
      <c r="U55" s="321"/>
      <c r="W55" s="323"/>
      <c r="X55" s="321"/>
      <c r="AB55" s="214"/>
      <c r="AE55" s="501"/>
      <c r="AF55" s="509"/>
      <c r="AG55" s="136"/>
      <c r="AH55" s="316"/>
      <c r="AI55" s="136"/>
      <c r="AJ55" s="136" t="s">
        <v>857</v>
      </c>
      <c r="AK55" s="316" t="s">
        <v>856</v>
      </c>
      <c r="AL55" s="293">
        <f>'2567-เอก'!H110</f>
        <v>0.75</v>
      </c>
      <c r="AM55" s="136"/>
      <c r="AN55" s="136"/>
      <c r="AO55" s="136"/>
      <c r="AP55" s="136"/>
      <c r="AQ55" s="214"/>
    </row>
    <row r="56" spans="1:43">
      <c r="A56" s="501"/>
      <c r="B56" s="502"/>
      <c r="C56" s="136"/>
      <c r="D56" s="137"/>
      <c r="E56" s="135"/>
      <c r="F56" s="136" t="s">
        <v>429</v>
      </c>
      <c r="G56" s="137" t="s">
        <v>569</v>
      </c>
      <c r="H56" s="135">
        <f>'2567-ตรี'!H1457</f>
        <v>1.5</v>
      </c>
      <c r="I56" s="136"/>
      <c r="J56" s="136"/>
      <c r="K56" s="136"/>
      <c r="L56" s="136"/>
      <c r="M56" s="214"/>
      <c r="P56" s="504"/>
      <c r="Q56" s="511"/>
      <c r="R56" s="321"/>
      <c r="T56" s="322"/>
      <c r="U56" s="321"/>
      <c r="W56" s="323"/>
      <c r="X56" s="321"/>
      <c r="AB56" s="214"/>
      <c r="AE56" s="501"/>
      <c r="AF56" s="509"/>
      <c r="AG56" s="136"/>
      <c r="AH56" s="316"/>
      <c r="AI56" s="136"/>
      <c r="AJ56" s="136" t="s">
        <v>859</v>
      </c>
      <c r="AK56" s="316" t="s">
        <v>1345</v>
      </c>
      <c r="AL56" s="136">
        <f>'2567-เอก'!H113</f>
        <v>0.75</v>
      </c>
      <c r="AM56" s="136"/>
      <c r="AN56" s="136"/>
      <c r="AO56" s="136"/>
      <c r="AP56" s="136"/>
      <c r="AQ56" s="214"/>
    </row>
    <row r="57" spans="1:43">
      <c r="A57" s="501"/>
      <c r="B57" s="502"/>
      <c r="C57" s="136"/>
      <c r="D57" s="137"/>
      <c r="E57" s="135"/>
      <c r="F57" s="136" t="s">
        <v>293</v>
      </c>
      <c r="G57" s="137" t="s">
        <v>570</v>
      </c>
      <c r="H57" s="135">
        <f>'2567-ตรี'!H1459</f>
        <v>0.16500000000000001</v>
      </c>
      <c r="I57" s="136"/>
      <c r="J57" s="136"/>
      <c r="K57" s="136"/>
      <c r="L57" s="136"/>
      <c r="M57" s="214"/>
      <c r="P57" s="504"/>
      <c r="Q57" s="511"/>
      <c r="R57" s="321"/>
      <c r="T57" s="322"/>
      <c r="U57" s="318"/>
      <c r="V57" s="215"/>
      <c r="W57" s="323"/>
      <c r="X57" s="321"/>
      <c r="AB57" s="214"/>
      <c r="AE57" s="501"/>
      <c r="AF57" s="509"/>
      <c r="AG57" s="136"/>
      <c r="AH57" s="316"/>
      <c r="AI57" s="136"/>
      <c r="AJ57" s="136"/>
      <c r="AK57" s="316"/>
      <c r="AL57" s="136"/>
      <c r="AM57" s="136"/>
      <c r="AN57" s="136"/>
      <c r="AO57" s="136"/>
      <c r="AP57" s="136"/>
      <c r="AQ57" s="214"/>
    </row>
    <row r="58" spans="1:43">
      <c r="A58" s="501"/>
      <c r="B58" s="502"/>
      <c r="C58" s="136"/>
      <c r="D58" s="137"/>
      <c r="E58" s="135"/>
      <c r="F58" s="136"/>
      <c r="G58" s="137"/>
      <c r="H58" s="137"/>
      <c r="I58" s="136"/>
      <c r="J58" s="136"/>
      <c r="K58" s="239">
        <f>J59/G3</f>
        <v>1.04125</v>
      </c>
      <c r="L58" s="136"/>
      <c r="M58" s="214"/>
      <c r="P58" s="504"/>
      <c r="Q58" s="511"/>
      <c r="R58" s="321"/>
      <c r="T58" s="323"/>
      <c r="U58" s="321"/>
      <c r="W58" s="323"/>
      <c r="X58" s="321"/>
      <c r="Z58" s="364">
        <f>Y59/V3</f>
        <v>0</v>
      </c>
      <c r="AB58" s="214"/>
      <c r="AE58" s="501"/>
      <c r="AF58" s="509"/>
      <c r="AG58" s="136"/>
      <c r="AH58" s="316"/>
      <c r="AI58" s="136"/>
      <c r="AJ58" s="136"/>
      <c r="AK58" s="316"/>
      <c r="AL58" s="136"/>
      <c r="AM58" s="136"/>
      <c r="AN58" s="136"/>
      <c r="AO58" s="239">
        <f>AN59/AK3</f>
        <v>0.63749999999999996</v>
      </c>
      <c r="AP58" s="136"/>
      <c r="AQ58" s="214"/>
    </row>
    <row r="59" spans="1:43">
      <c r="A59" s="501"/>
      <c r="B59" s="502"/>
      <c r="C59" s="136"/>
      <c r="D59" s="325" t="s">
        <v>974</v>
      </c>
      <c r="E59" s="236">
        <f>SUM(E54:E58)</f>
        <v>0.5</v>
      </c>
      <c r="F59" s="324"/>
      <c r="G59" s="325" t="s">
        <v>974</v>
      </c>
      <c r="H59" s="236">
        <f>SUM(H54:H58)</f>
        <v>3.665</v>
      </c>
      <c r="I59" s="136"/>
      <c r="J59" s="136">
        <f>SUM(E59,H59)</f>
        <v>4.165</v>
      </c>
      <c r="K59" s="136">
        <f>IF(J59&gt;$G$3,1,(J59/$G$3))</f>
        <v>1</v>
      </c>
      <c r="L59" s="136"/>
      <c r="M59" s="246" t="str">
        <f>IF(J59&gt;4,"Overloaded","OK")</f>
        <v>Overloaded</v>
      </c>
      <c r="P59" s="505"/>
      <c r="Q59" s="512"/>
      <c r="R59" s="326"/>
      <c r="S59" s="343" t="s">
        <v>974</v>
      </c>
      <c r="T59" s="363">
        <f>SUM(T54:T58)</f>
        <v>0</v>
      </c>
      <c r="U59" s="345"/>
      <c r="V59" s="343" t="s">
        <v>974</v>
      </c>
      <c r="W59" s="362">
        <f>SUM(W54:W58)</f>
        <v>0</v>
      </c>
      <c r="X59" s="326"/>
      <c r="Y59" s="217">
        <f>SUM(T59,W59)</f>
        <v>0</v>
      </c>
      <c r="Z59" s="217">
        <f>IF(Y59&gt;$G$3,1,(Y59/$G$3))</f>
        <v>0</v>
      </c>
      <c r="AA59" s="217"/>
      <c r="AB59" s="327" t="str">
        <f>IF(Y59&gt;4,"Overloaded","OK")</f>
        <v>OK</v>
      </c>
      <c r="AE59" s="501"/>
      <c r="AF59" s="509"/>
      <c r="AG59" s="136"/>
      <c r="AH59" s="325" t="s">
        <v>974</v>
      </c>
      <c r="AI59" s="465">
        <f>SUM(AI54:AI58)</f>
        <v>0.75</v>
      </c>
      <c r="AJ59" s="324"/>
      <c r="AK59" s="325" t="s">
        <v>974</v>
      </c>
      <c r="AL59" s="465">
        <f>SUM(AL54:AL58)</f>
        <v>1.8</v>
      </c>
      <c r="AM59" s="136"/>
      <c r="AN59" s="136">
        <f>SUM(AI59,AL59)</f>
        <v>2.5499999999999998</v>
      </c>
      <c r="AO59" s="136">
        <f>IF(AN59&gt;$G$3,1,(AN59/$G$3))</f>
        <v>0.63749999999999996</v>
      </c>
      <c r="AP59" s="136"/>
      <c r="AQ59" s="316" t="str">
        <f>IF(AN59&gt;4,"Overloaded","OK")</f>
        <v>OK</v>
      </c>
    </row>
    <row r="60" spans="1:43" ht="18" customHeight="1">
      <c r="A60" s="501" t="s">
        <v>1252</v>
      </c>
      <c r="B60" s="502" t="s">
        <v>1250</v>
      </c>
      <c r="C60" s="136" t="s">
        <v>166</v>
      </c>
      <c r="D60" s="137" t="s">
        <v>165</v>
      </c>
      <c r="E60" s="135">
        <f>'2567-ตรี'!H213</f>
        <v>1</v>
      </c>
      <c r="F60" s="136" t="s">
        <v>568</v>
      </c>
      <c r="G60" s="137" t="s">
        <v>567</v>
      </c>
      <c r="H60" s="135">
        <f>'2567-ตรี'!H1455</f>
        <v>1.5</v>
      </c>
      <c r="I60" s="136"/>
      <c r="J60" s="136"/>
      <c r="K60" s="136"/>
      <c r="L60" s="136"/>
      <c r="M60" s="213"/>
      <c r="P60" s="503" t="s">
        <v>1252</v>
      </c>
      <c r="Q60" s="510" t="s">
        <v>1250</v>
      </c>
      <c r="R60" s="321" t="s">
        <v>621</v>
      </c>
      <c r="S60" s="142" t="s">
        <v>1319</v>
      </c>
      <c r="T60" s="319">
        <f>'2567-โท'!H152</f>
        <v>1</v>
      </c>
      <c r="U60" s="318" t="s">
        <v>1264</v>
      </c>
      <c r="V60" s="215" t="s">
        <v>1265</v>
      </c>
      <c r="W60" s="319"/>
      <c r="X60" s="318"/>
      <c r="Y60" s="215"/>
      <c r="Z60" s="215"/>
      <c r="AA60" s="215"/>
      <c r="AB60" s="213"/>
      <c r="AE60" s="501" t="str">
        <f>A60</f>
        <v xml:space="preserve">ผศ. ดร.พหล ศักดิ์คะทัศน์ </v>
      </c>
      <c r="AF60" s="509" t="str">
        <f>B60</f>
        <v>อจ.ผู้รับผิดชอบ วท.ม. / ปร.ด. ส่งเสริมการเกษตรและการพัฒนาชนบท</v>
      </c>
      <c r="AG60" s="136" t="s">
        <v>619</v>
      </c>
      <c r="AH60" s="316" t="s">
        <v>1343</v>
      </c>
      <c r="AI60" s="293">
        <f>'2567-เอก'!H18</f>
        <v>0.25</v>
      </c>
      <c r="AJ60" s="136" t="s">
        <v>853</v>
      </c>
      <c r="AK60" s="316" t="s">
        <v>852</v>
      </c>
      <c r="AL60" s="293">
        <f>'2567-เอก'!H102</f>
        <v>0.3</v>
      </c>
      <c r="AM60" s="136"/>
      <c r="AN60" s="136"/>
      <c r="AO60" s="136"/>
      <c r="AP60" s="136"/>
      <c r="AQ60" s="213"/>
    </row>
    <row r="61" spans="1:43">
      <c r="A61" s="501"/>
      <c r="B61" s="502"/>
      <c r="C61" s="136" t="s">
        <v>423</v>
      </c>
      <c r="D61" s="137" t="s">
        <v>422</v>
      </c>
      <c r="E61" s="135">
        <f>'2567-ตรี'!H959</f>
        <v>1.5</v>
      </c>
      <c r="F61" s="136"/>
      <c r="G61" s="137"/>
      <c r="H61" s="135"/>
      <c r="I61" s="136"/>
      <c r="J61" s="136"/>
      <c r="K61" s="136"/>
      <c r="L61" s="136"/>
      <c r="M61" s="214"/>
      <c r="P61" s="504"/>
      <c r="Q61" s="511"/>
      <c r="R61" s="321" t="s">
        <v>624</v>
      </c>
      <c r="S61" s="142" t="s">
        <v>692</v>
      </c>
      <c r="T61" s="322">
        <f>'2567-โท'!H155</f>
        <v>1</v>
      </c>
      <c r="U61" s="321" t="s">
        <v>624</v>
      </c>
      <c r="V61" s="142" t="s">
        <v>692</v>
      </c>
      <c r="W61" s="322"/>
      <c r="X61" s="321"/>
      <c r="AB61" s="214"/>
      <c r="AE61" s="501"/>
      <c r="AF61" s="509"/>
      <c r="AG61" s="136" t="s">
        <v>812</v>
      </c>
      <c r="AH61" s="316" t="s">
        <v>1344</v>
      </c>
      <c r="AI61" s="293">
        <f>'2567-เอก'!H22</f>
        <v>1</v>
      </c>
      <c r="AJ61" s="136" t="s">
        <v>855</v>
      </c>
      <c r="AK61" s="316" t="s">
        <v>854</v>
      </c>
      <c r="AL61" s="293">
        <f>'2567-เอก'!H107</f>
        <v>1.5</v>
      </c>
      <c r="AM61" s="136"/>
      <c r="AN61" s="136"/>
      <c r="AO61" s="136"/>
      <c r="AP61" s="136"/>
      <c r="AQ61" s="214"/>
    </row>
    <row r="62" spans="1:43">
      <c r="A62" s="501"/>
      <c r="B62" s="502"/>
      <c r="C62" s="136"/>
      <c r="D62" s="316"/>
      <c r="E62" s="135"/>
      <c r="F62" s="136"/>
      <c r="G62" s="316"/>
      <c r="H62" s="135"/>
      <c r="I62" s="136"/>
      <c r="J62" s="136"/>
      <c r="K62" s="136"/>
      <c r="L62" s="136"/>
      <c r="M62" s="214"/>
      <c r="P62" s="504"/>
      <c r="Q62" s="511"/>
      <c r="R62" s="321"/>
      <c r="T62" s="322"/>
      <c r="U62" s="321"/>
      <c r="W62" s="322"/>
      <c r="X62" s="321"/>
      <c r="AB62" s="214"/>
      <c r="AE62" s="501"/>
      <c r="AF62" s="509"/>
      <c r="AG62" s="136" t="s">
        <v>820</v>
      </c>
      <c r="AH62" s="316">
        <v>30115895</v>
      </c>
      <c r="AI62" s="293">
        <f>'2567-เอก'!H24</f>
        <v>1</v>
      </c>
      <c r="AJ62" s="136" t="s">
        <v>859</v>
      </c>
      <c r="AK62" s="316" t="s">
        <v>1345</v>
      </c>
      <c r="AL62" s="293">
        <f>'2567-เอก'!H112</f>
        <v>0.75</v>
      </c>
      <c r="AM62" s="136"/>
      <c r="AN62" s="136"/>
      <c r="AO62" s="136"/>
      <c r="AP62" s="136"/>
      <c r="AQ62" s="214"/>
    </row>
    <row r="63" spans="1:43">
      <c r="A63" s="501"/>
      <c r="B63" s="502"/>
      <c r="C63" s="136"/>
      <c r="D63" s="316"/>
      <c r="E63" s="135"/>
      <c r="F63" s="136"/>
      <c r="G63" s="316"/>
      <c r="H63" s="135"/>
      <c r="I63" s="136"/>
      <c r="J63" s="136"/>
      <c r="K63" s="136"/>
      <c r="L63" s="136"/>
      <c r="M63" s="214"/>
      <c r="P63" s="504"/>
      <c r="Q63" s="511"/>
      <c r="R63" s="321"/>
      <c r="T63" s="322"/>
      <c r="U63" s="321"/>
      <c r="W63" s="322"/>
      <c r="X63" s="321"/>
      <c r="AB63" s="214"/>
      <c r="AE63" s="501"/>
      <c r="AF63" s="509"/>
      <c r="AG63" s="136" t="s">
        <v>837</v>
      </c>
      <c r="AH63" s="316">
        <v>30115896</v>
      </c>
      <c r="AI63" s="293">
        <f>'2567-เอก'!H64</f>
        <v>1</v>
      </c>
      <c r="AJ63" s="136" t="s">
        <v>832</v>
      </c>
      <c r="AK63" s="316" t="s">
        <v>1347</v>
      </c>
      <c r="AL63" s="293">
        <f>'2567-เอก'!H120</f>
        <v>1</v>
      </c>
      <c r="AM63" s="136"/>
      <c r="AN63" s="136"/>
      <c r="AO63" s="136"/>
      <c r="AP63" s="136"/>
      <c r="AQ63" s="214"/>
    </row>
    <row r="64" spans="1:43">
      <c r="A64" s="501"/>
      <c r="B64" s="502"/>
      <c r="C64" s="136"/>
      <c r="D64" s="316"/>
      <c r="E64" s="135"/>
      <c r="F64" s="136"/>
      <c r="G64" s="316"/>
      <c r="H64" s="135"/>
      <c r="I64" s="136"/>
      <c r="J64" s="136"/>
      <c r="K64" s="136"/>
      <c r="L64" s="136"/>
      <c r="M64" s="214"/>
      <c r="P64" s="504"/>
      <c r="Q64" s="511"/>
      <c r="R64" s="321"/>
      <c r="T64" s="322"/>
      <c r="U64" s="321"/>
      <c r="W64" s="322"/>
      <c r="X64" s="321"/>
      <c r="AB64" s="214"/>
      <c r="AE64" s="501"/>
      <c r="AF64" s="509"/>
      <c r="AG64" s="136"/>
      <c r="AH64" s="316"/>
      <c r="AI64" s="293"/>
      <c r="AJ64" s="136" t="s">
        <v>820</v>
      </c>
      <c r="AK64" s="316">
        <v>30115895</v>
      </c>
      <c r="AL64" s="293">
        <f>'2567-เอก'!H122</f>
        <v>1</v>
      </c>
      <c r="AM64" s="136"/>
      <c r="AN64" s="136"/>
      <c r="AO64" s="136"/>
      <c r="AP64" s="136"/>
      <c r="AQ64" s="214"/>
    </row>
    <row r="65" spans="1:43">
      <c r="A65" s="501"/>
      <c r="B65" s="502"/>
      <c r="C65" s="136"/>
      <c r="D65" s="316"/>
      <c r="E65" s="135"/>
      <c r="F65" s="136"/>
      <c r="G65" s="316"/>
      <c r="H65" s="135"/>
      <c r="I65" s="136"/>
      <c r="J65" s="136"/>
      <c r="K65" s="136"/>
      <c r="L65" s="136"/>
      <c r="M65" s="214"/>
      <c r="P65" s="504"/>
      <c r="Q65" s="511"/>
      <c r="R65" s="321"/>
      <c r="T65" s="322"/>
      <c r="U65" s="321"/>
      <c r="W65" s="322"/>
      <c r="X65" s="321"/>
      <c r="AB65" s="214"/>
      <c r="AE65" s="501"/>
      <c r="AF65" s="509"/>
      <c r="AG65" s="136"/>
      <c r="AH65" s="316"/>
      <c r="AI65" s="293"/>
      <c r="AJ65" s="136" t="s">
        <v>837</v>
      </c>
      <c r="AK65" s="316" t="s">
        <v>1353</v>
      </c>
      <c r="AL65" s="293">
        <f>'2567-เอก'!H167</f>
        <v>1</v>
      </c>
      <c r="AM65" s="136"/>
      <c r="AN65" s="136"/>
      <c r="AO65" s="136"/>
      <c r="AP65" s="136"/>
      <c r="AQ65" s="214"/>
    </row>
    <row r="66" spans="1:43">
      <c r="A66" s="501"/>
      <c r="B66" s="502"/>
      <c r="C66" s="136"/>
      <c r="D66" s="137"/>
      <c r="E66" s="135"/>
      <c r="F66" s="136"/>
      <c r="G66" s="137"/>
      <c r="H66" s="137"/>
      <c r="I66" s="136"/>
      <c r="J66" s="136"/>
      <c r="K66" s="239">
        <f>J67/G3</f>
        <v>1</v>
      </c>
      <c r="L66" s="136"/>
      <c r="M66" s="214"/>
      <c r="P66" s="504"/>
      <c r="Q66" s="511"/>
      <c r="R66" s="321"/>
      <c r="T66" s="323"/>
      <c r="U66" s="321"/>
      <c r="W66" s="323"/>
      <c r="X66" s="321"/>
      <c r="Z66" s="364">
        <f>Y67/V3</f>
        <v>0.5</v>
      </c>
      <c r="AB66" s="214"/>
      <c r="AE66" s="501"/>
      <c r="AF66" s="509"/>
      <c r="AG66" s="136"/>
      <c r="AH66" s="316"/>
      <c r="AI66" s="136"/>
      <c r="AJ66" s="136"/>
      <c r="AK66" s="316"/>
      <c r="AL66" s="136"/>
      <c r="AM66" s="136"/>
      <c r="AN66" s="136"/>
      <c r="AO66" s="239">
        <f>AN67/AK3</f>
        <v>2.2000000000000002</v>
      </c>
      <c r="AP66" s="136"/>
      <c r="AQ66" s="214"/>
    </row>
    <row r="67" spans="1:43">
      <c r="A67" s="501"/>
      <c r="B67" s="502"/>
      <c r="C67" s="136"/>
      <c r="D67" s="325" t="s">
        <v>974</v>
      </c>
      <c r="E67" s="236">
        <f>SUM(E60:E66)</f>
        <v>2.5</v>
      </c>
      <c r="F67" s="324"/>
      <c r="G67" s="325" t="s">
        <v>974</v>
      </c>
      <c r="H67" s="236">
        <f>SUM(H60:H66)</f>
        <v>1.5</v>
      </c>
      <c r="I67" s="136"/>
      <c r="J67" s="136">
        <f>SUM(E67,H67)</f>
        <v>4</v>
      </c>
      <c r="K67" s="136">
        <f>IF(J67&gt;$G$3,1,(J67/$G$3))</f>
        <v>1</v>
      </c>
      <c r="L67" s="136"/>
      <c r="M67" s="245" t="str">
        <f>IF(J67&gt;4,"Overloaded","OK")</f>
        <v>OK</v>
      </c>
      <c r="P67" s="505"/>
      <c r="Q67" s="512"/>
      <c r="R67" s="326"/>
      <c r="S67" s="343" t="s">
        <v>974</v>
      </c>
      <c r="T67" s="363">
        <f>SUM(T60:T66)</f>
        <v>2</v>
      </c>
      <c r="U67" s="345"/>
      <c r="V67" s="343" t="s">
        <v>974</v>
      </c>
      <c r="W67" s="363">
        <f>SUM(W60:W66)</f>
        <v>0</v>
      </c>
      <c r="X67" s="326"/>
      <c r="Y67" s="217">
        <f>SUM(T67,W67)</f>
        <v>2</v>
      </c>
      <c r="Z67" s="217">
        <f>IF(Y67&gt;$G$3,1,(Y67/$G$3))</f>
        <v>0.5</v>
      </c>
      <c r="AA67" s="217"/>
      <c r="AB67" s="338" t="str">
        <f>IF(Y67&gt;4,"Overloaded","OK")</f>
        <v>OK</v>
      </c>
      <c r="AE67" s="501"/>
      <c r="AF67" s="509"/>
      <c r="AG67" s="136"/>
      <c r="AH67" s="325" t="s">
        <v>974</v>
      </c>
      <c r="AI67" s="465">
        <f>SUM(AI60:AI66)</f>
        <v>3.25</v>
      </c>
      <c r="AJ67" s="324"/>
      <c r="AK67" s="325" t="s">
        <v>974</v>
      </c>
      <c r="AL67" s="465">
        <f>SUM(AL60:AL66)</f>
        <v>5.55</v>
      </c>
      <c r="AM67" s="136"/>
      <c r="AN67" s="136">
        <f>SUM(AI67,AL67)</f>
        <v>8.8000000000000007</v>
      </c>
      <c r="AO67" s="136">
        <f>IF(AN67&gt;$G$3,1,(AN67/$G$3))</f>
        <v>1</v>
      </c>
      <c r="AP67" s="136"/>
      <c r="AQ67" s="467" t="str">
        <f>IF(AN67&gt;4,"Overloaded","OK")</f>
        <v>Overloaded</v>
      </c>
    </row>
    <row r="69" spans="1:43">
      <c r="J69" s="146" t="s">
        <v>975</v>
      </c>
      <c r="K69" s="146">
        <f>SUM(K18+K23+K31+K36+K43+K52+K58+K66)</f>
        <v>9.9987499999999994</v>
      </c>
      <c r="M69" s="212" t="s">
        <v>976</v>
      </c>
      <c r="Y69" s="146" t="s">
        <v>975</v>
      </c>
      <c r="Z69" s="146">
        <f>SUM(Z18+Z23+Z31+Z36+Z43+Z52+Z58+Z66)</f>
        <v>1.5625</v>
      </c>
      <c r="AB69" s="144" t="s">
        <v>976</v>
      </c>
      <c r="AN69" s="146" t="s">
        <v>975</v>
      </c>
      <c r="AO69" s="146">
        <f>SUM(AO18+AO23+AO31+AO36+AO43+AO52+AO58+AO66)</f>
        <v>3.625</v>
      </c>
      <c r="AQ69" s="212" t="s">
        <v>976</v>
      </c>
    </row>
    <row r="70" spans="1:43">
      <c r="J70" s="147" t="s">
        <v>977</v>
      </c>
      <c r="K70" s="147">
        <f>K69/6</f>
        <v>1.6664583333333332</v>
      </c>
      <c r="M70" s="212" t="s">
        <v>978</v>
      </c>
      <c r="Y70" s="147" t="s">
        <v>977</v>
      </c>
      <c r="Z70" s="147">
        <f>Z69/3</f>
        <v>0.52083333333333337</v>
      </c>
      <c r="AB70" s="144" t="s">
        <v>978</v>
      </c>
      <c r="AN70" s="147" t="s">
        <v>977</v>
      </c>
      <c r="AO70" s="147">
        <f>AO69/3</f>
        <v>1.2083333333333333</v>
      </c>
      <c r="AQ70" s="212" t="s">
        <v>978</v>
      </c>
    </row>
    <row r="71" spans="1:43">
      <c r="K71" s="148"/>
      <c r="Z71" s="148"/>
      <c r="AO71" s="148"/>
    </row>
    <row r="72" spans="1:43">
      <c r="A72" s="142" t="s">
        <v>979</v>
      </c>
      <c r="P72" s="142" t="s">
        <v>979</v>
      </c>
      <c r="AE72" s="142" t="s">
        <v>979</v>
      </c>
    </row>
    <row r="73" spans="1:43">
      <c r="A73" s="503"/>
      <c r="B73" s="506"/>
      <c r="C73" s="318"/>
      <c r="D73" s="358"/>
      <c r="E73" s="339"/>
      <c r="F73" s="318"/>
      <c r="G73" s="358"/>
      <c r="H73" s="339"/>
      <c r="I73" s="318"/>
      <c r="J73" s="215"/>
      <c r="K73" s="215"/>
      <c r="L73" s="215"/>
      <c r="M73" s="213"/>
      <c r="P73" s="503"/>
      <c r="Q73" s="506"/>
      <c r="R73" s="318"/>
      <c r="S73" s="215"/>
      <c r="T73" s="320"/>
      <c r="U73" s="318"/>
      <c r="V73" s="215"/>
      <c r="W73" s="319"/>
      <c r="X73" s="318"/>
      <c r="Y73" s="215"/>
      <c r="Z73" s="215"/>
      <c r="AA73" s="215"/>
      <c r="AB73" s="213"/>
      <c r="AE73" s="328"/>
      <c r="AF73" s="340" t="s">
        <v>981</v>
      </c>
      <c r="AG73" s="318"/>
      <c r="AH73" s="358"/>
      <c r="AI73" s="320"/>
      <c r="AJ73" s="318"/>
      <c r="AK73" s="358"/>
      <c r="AL73" s="320"/>
      <c r="AM73" s="318"/>
      <c r="AN73" s="215"/>
      <c r="AO73" s="215"/>
      <c r="AP73" s="215"/>
      <c r="AQ73" s="213"/>
    </row>
    <row r="74" spans="1:43">
      <c r="A74" s="504"/>
      <c r="B74" s="507"/>
      <c r="C74" s="321"/>
      <c r="E74" s="341"/>
      <c r="F74" s="321"/>
      <c r="H74" s="341"/>
      <c r="I74" s="321"/>
      <c r="M74" s="214"/>
      <c r="P74" s="504"/>
      <c r="Q74" s="507"/>
      <c r="R74" s="321"/>
      <c r="T74" s="323"/>
      <c r="U74" s="321"/>
      <c r="W74" s="323"/>
      <c r="X74" s="321"/>
      <c r="AB74" s="214"/>
      <c r="AE74" s="329"/>
      <c r="AF74" s="342"/>
      <c r="AG74" s="321"/>
      <c r="AI74" s="323"/>
      <c r="AJ74" s="321"/>
      <c r="AL74" s="323"/>
      <c r="AM74" s="321"/>
      <c r="AQ74" s="214"/>
    </row>
    <row r="75" spans="1:43">
      <c r="A75" s="504"/>
      <c r="B75" s="507"/>
      <c r="C75" s="321"/>
      <c r="E75" s="341"/>
      <c r="F75" s="321"/>
      <c r="H75" s="214"/>
      <c r="I75" s="321"/>
      <c r="M75" s="214"/>
      <c r="P75" s="504"/>
      <c r="Q75" s="507"/>
      <c r="R75" s="321"/>
      <c r="T75" s="323"/>
      <c r="U75" s="321"/>
      <c r="W75" s="323"/>
      <c r="X75" s="321"/>
      <c r="AB75" s="214"/>
      <c r="AE75" s="329"/>
      <c r="AF75" s="342"/>
      <c r="AG75" s="321"/>
      <c r="AI75" s="323"/>
      <c r="AJ75" s="321"/>
      <c r="AL75" s="323"/>
      <c r="AM75" s="321"/>
      <c r="AQ75" s="214"/>
    </row>
    <row r="76" spans="1:43">
      <c r="A76" s="505"/>
      <c r="B76" s="508"/>
      <c r="C76" s="326"/>
      <c r="D76" s="346" t="s">
        <v>974</v>
      </c>
      <c r="E76" s="344">
        <f>SUM(E73:E75)</f>
        <v>0</v>
      </c>
      <c r="F76" s="345"/>
      <c r="G76" s="346" t="s">
        <v>974</v>
      </c>
      <c r="H76" s="344">
        <f>SUM(H73:H75)</f>
        <v>0</v>
      </c>
      <c r="I76" s="326"/>
      <c r="J76" s="216">
        <f>SUM(E76,H76)</f>
        <v>0</v>
      </c>
      <c r="K76" s="217">
        <f>IF(J76&gt;$G$3,1,(J76/$G$3))</f>
        <v>0</v>
      </c>
      <c r="L76" s="217"/>
      <c r="M76" s="327" t="str">
        <f>IF(J76&gt;4,"Overloaded","OK")</f>
        <v>OK</v>
      </c>
      <c r="P76" s="505"/>
      <c r="Q76" s="508"/>
      <c r="R76" s="326"/>
      <c r="S76" s="343" t="s">
        <v>974</v>
      </c>
      <c r="T76" s="362">
        <f>SUM(T73:T75)</f>
        <v>0</v>
      </c>
      <c r="U76" s="345"/>
      <c r="V76" s="343" t="s">
        <v>974</v>
      </c>
      <c r="W76" s="363">
        <f>SUM(W73:W75)</f>
        <v>0</v>
      </c>
      <c r="X76" s="326"/>
      <c r="Y76" s="217">
        <f>SUM(T76,W76)</f>
        <v>0</v>
      </c>
      <c r="Z76" s="217">
        <f>IF(Y76&gt;$G$3,1,(Y76/$G$3))</f>
        <v>0</v>
      </c>
      <c r="AA76" s="217"/>
      <c r="AB76" s="327" t="str">
        <f>IF(Y76&gt;4,"Overloaded","OK")</f>
        <v>OK</v>
      </c>
      <c r="AE76" s="333"/>
      <c r="AF76" s="347"/>
      <c r="AG76" s="326"/>
      <c r="AH76" s="346" t="s">
        <v>974</v>
      </c>
      <c r="AI76" s="362">
        <f>SUM(AI73:AI75)</f>
        <v>0</v>
      </c>
      <c r="AJ76" s="345"/>
      <c r="AK76" s="346" t="s">
        <v>974</v>
      </c>
      <c r="AL76" s="362">
        <f>SUM(AL73:AL75)</f>
        <v>0</v>
      </c>
      <c r="AM76" s="326"/>
      <c r="AN76" s="217">
        <f>SUM(AI76,AL76)</f>
        <v>0</v>
      </c>
      <c r="AO76" s="217">
        <f>IF(AN76&gt;$G$3,1,(AN76/$G$3))</f>
        <v>0</v>
      </c>
      <c r="AP76" s="217"/>
      <c r="AQ76" s="327" t="str">
        <f>IF(AN76&gt;4,"Overloaded","OK")</f>
        <v>OK</v>
      </c>
    </row>
    <row r="77" spans="1:43">
      <c r="A77" s="510"/>
      <c r="B77" s="506"/>
      <c r="C77" s="318"/>
      <c r="D77" s="358"/>
      <c r="E77" s="339"/>
      <c r="F77" s="318"/>
      <c r="G77" s="358"/>
      <c r="H77" s="339"/>
      <c r="I77" s="318"/>
      <c r="J77" s="215"/>
      <c r="K77" s="215"/>
      <c r="L77" s="215"/>
      <c r="M77" s="213"/>
      <c r="P77" s="510"/>
      <c r="Q77" s="506"/>
      <c r="R77" s="318"/>
      <c r="S77" s="215"/>
      <c r="T77" s="320"/>
      <c r="U77" s="321"/>
      <c r="W77" s="319"/>
      <c r="X77" s="318"/>
      <c r="Y77" s="215"/>
      <c r="Z77" s="215"/>
      <c r="AA77" s="215"/>
      <c r="AB77" s="213"/>
      <c r="AE77" s="328"/>
      <c r="AF77" s="314" t="s">
        <v>981</v>
      </c>
      <c r="AG77" s="318"/>
      <c r="AH77" s="358"/>
      <c r="AI77" s="320"/>
      <c r="AJ77" s="318"/>
      <c r="AK77" s="358"/>
      <c r="AL77" s="320"/>
      <c r="AM77" s="318"/>
      <c r="AN77" s="215"/>
      <c r="AO77" s="215"/>
      <c r="AP77" s="215"/>
      <c r="AQ77" s="213"/>
    </row>
    <row r="78" spans="1:43">
      <c r="A78" s="511"/>
      <c r="B78" s="507"/>
      <c r="C78" s="321"/>
      <c r="E78" s="341"/>
      <c r="F78" s="321"/>
      <c r="H78" s="214"/>
      <c r="I78" s="321"/>
      <c r="M78" s="214"/>
      <c r="P78" s="511"/>
      <c r="Q78" s="507"/>
      <c r="R78" s="321"/>
      <c r="T78" s="323"/>
      <c r="U78" s="321"/>
      <c r="W78" s="323"/>
      <c r="X78" s="321"/>
      <c r="AB78" s="214"/>
      <c r="AE78" s="329"/>
      <c r="AF78" s="342"/>
      <c r="AG78" s="321"/>
      <c r="AI78" s="323"/>
      <c r="AJ78" s="321"/>
      <c r="AL78" s="323"/>
      <c r="AM78" s="321"/>
      <c r="AQ78" s="214"/>
    </row>
    <row r="79" spans="1:43">
      <c r="A79" s="512"/>
      <c r="B79" s="508"/>
      <c r="C79" s="326"/>
      <c r="D79" s="346" t="s">
        <v>974</v>
      </c>
      <c r="E79" s="344">
        <f>SUM(E77:E78)</f>
        <v>0</v>
      </c>
      <c r="F79" s="345"/>
      <c r="G79" s="346" t="s">
        <v>974</v>
      </c>
      <c r="H79" s="344">
        <f>SUM(H77:H78)</f>
        <v>0</v>
      </c>
      <c r="I79" s="326"/>
      <c r="J79" s="217">
        <f>SUM(E79,H79)</f>
        <v>0</v>
      </c>
      <c r="K79" s="217">
        <f>IF(J79&gt;$G$3,1,(J79/$G$3))</f>
        <v>0</v>
      </c>
      <c r="L79" s="217"/>
      <c r="M79" s="327" t="str">
        <f>IF(J79&gt;4,"Overloaded","OK")</f>
        <v>OK</v>
      </c>
      <c r="P79" s="512"/>
      <c r="Q79" s="508"/>
      <c r="R79" s="326"/>
      <c r="S79" s="343" t="s">
        <v>974</v>
      </c>
      <c r="T79" s="362">
        <f>SUM(T77:T78)</f>
        <v>0</v>
      </c>
      <c r="U79" s="345"/>
      <c r="V79" s="343" t="s">
        <v>974</v>
      </c>
      <c r="W79" s="363">
        <f>SUM(W77:W78)</f>
        <v>0</v>
      </c>
      <c r="X79" s="326"/>
      <c r="Y79" s="217">
        <f>SUM(T79,W79)</f>
        <v>0</v>
      </c>
      <c r="Z79" s="217">
        <f>IF(Y79&gt;$G$3,1,(Y79/$G$3))</f>
        <v>0</v>
      </c>
      <c r="AA79" s="217"/>
      <c r="AB79" s="327" t="str">
        <f>IF(Y79&gt;4,"Overloaded","OK")</f>
        <v>OK</v>
      </c>
      <c r="AE79" s="333"/>
      <c r="AF79" s="347"/>
      <c r="AG79" s="326"/>
      <c r="AH79" s="346" t="s">
        <v>974</v>
      </c>
      <c r="AI79" s="362">
        <f>SUM(AI77:AI78)</f>
        <v>0</v>
      </c>
      <c r="AJ79" s="345"/>
      <c r="AK79" s="346" t="s">
        <v>974</v>
      </c>
      <c r="AL79" s="362">
        <f>SUM(AL77:AL78)</f>
        <v>0</v>
      </c>
      <c r="AM79" s="326"/>
      <c r="AN79" s="217">
        <f>SUM(AI79,AL79)</f>
        <v>0</v>
      </c>
      <c r="AO79" s="217">
        <f>IF(AN79&gt;$G$3,1,(AN79/$G$3))</f>
        <v>0</v>
      </c>
      <c r="AP79" s="217"/>
      <c r="AQ79" s="327" t="str">
        <f>IF(AN79&gt;4,"Overloaded","OK")</f>
        <v>OK</v>
      </c>
    </row>
    <row r="82" spans="1:43">
      <c r="J82" s="146" t="s">
        <v>975</v>
      </c>
      <c r="K82" s="146">
        <f>SUM(K76:K81)</f>
        <v>0</v>
      </c>
      <c r="M82" s="144" t="s">
        <v>987</v>
      </c>
      <c r="Y82" s="146" t="s">
        <v>975</v>
      </c>
      <c r="Z82" s="146">
        <f>SUM(Z76:Z79)</f>
        <v>0</v>
      </c>
      <c r="AB82" s="144" t="s">
        <v>987</v>
      </c>
      <c r="AN82" s="146" t="s">
        <v>975</v>
      </c>
      <c r="AO82" s="146">
        <f>SUM(AO76:AO81)</f>
        <v>0</v>
      </c>
      <c r="AQ82" s="144" t="s">
        <v>987</v>
      </c>
    </row>
    <row r="83" spans="1:43">
      <c r="J83" s="147" t="s">
        <v>977</v>
      </c>
      <c r="K83" s="147">
        <f>K82/2</f>
        <v>0</v>
      </c>
      <c r="M83" s="144" t="s">
        <v>988</v>
      </c>
      <c r="Y83" s="147" t="s">
        <v>977</v>
      </c>
      <c r="Z83" s="147">
        <f>Z82/2</f>
        <v>0</v>
      </c>
      <c r="AB83" s="144" t="s">
        <v>988</v>
      </c>
      <c r="AN83" s="147" t="s">
        <v>977</v>
      </c>
      <c r="AO83" s="147">
        <f>AO82/3</f>
        <v>0</v>
      </c>
      <c r="AQ83" s="144" t="s">
        <v>988</v>
      </c>
    </row>
    <row r="84" spans="1:43">
      <c r="K84" s="148"/>
      <c r="Z84" s="148"/>
      <c r="AO84" s="148"/>
    </row>
    <row r="85" spans="1:43">
      <c r="J85" s="149"/>
      <c r="K85" s="149"/>
      <c r="Y85" s="149"/>
      <c r="Z85" s="149"/>
      <c r="AN85" s="149"/>
      <c r="AO85" s="149"/>
    </row>
    <row r="86" spans="1:43">
      <c r="K86" s="148"/>
      <c r="Z86" s="148"/>
      <c r="AO86" s="148"/>
    </row>
    <row r="87" spans="1:43">
      <c r="A87" s="85" t="s">
        <v>989</v>
      </c>
      <c r="P87" s="85" t="s">
        <v>989</v>
      </c>
      <c r="AE87" s="85" t="s">
        <v>989</v>
      </c>
    </row>
    <row r="88" spans="1:43">
      <c r="A88" s="142" t="s">
        <v>990</v>
      </c>
      <c r="P88" s="142" t="s">
        <v>990</v>
      </c>
      <c r="AE88" s="142" t="s">
        <v>990</v>
      </c>
    </row>
    <row r="89" spans="1:43">
      <c r="A89" s="142" t="s">
        <v>991</v>
      </c>
      <c r="B89" s="348" t="s">
        <v>992</v>
      </c>
      <c r="C89" s="349" t="s">
        <v>992</v>
      </c>
      <c r="D89" s="349" t="s">
        <v>993</v>
      </c>
      <c r="E89" s="243" t="s">
        <v>993</v>
      </c>
      <c r="F89" s="349" t="s">
        <v>994</v>
      </c>
      <c r="G89" s="349" t="s">
        <v>994</v>
      </c>
      <c r="J89" s="212"/>
      <c r="P89" s="142" t="s">
        <v>991</v>
      </c>
      <c r="Q89" s="348" t="s">
        <v>992</v>
      </c>
      <c r="R89" s="360" t="s">
        <v>992</v>
      </c>
      <c r="S89" s="360" t="s">
        <v>993</v>
      </c>
      <c r="T89" s="360" t="s">
        <v>993</v>
      </c>
      <c r="U89" s="360" t="s">
        <v>994</v>
      </c>
      <c r="V89" s="360" t="s">
        <v>994</v>
      </c>
      <c r="Y89" s="212"/>
      <c r="AE89" s="142" t="s">
        <v>991</v>
      </c>
      <c r="AF89" s="361" t="s">
        <v>992</v>
      </c>
      <c r="AG89" s="360" t="s">
        <v>992</v>
      </c>
      <c r="AH89" s="461" t="s">
        <v>993</v>
      </c>
      <c r="AI89" s="360" t="s">
        <v>993</v>
      </c>
      <c r="AJ89" s="360" t="s">
        <v>994</v>
      </c>
      <c r="AK89" s="461" t="s">
        <v>994</v>
      </c>
      <c r="AN89" s="212"/>
    </row>
    <row r="90" spans="1:43">
      <c r="B90" s="348" t="s">
        <v>995</v>
      </c>
      <c r="C90" s="349" t="s">
        <v>996</v>
      </c>
      <c r="D90" s="349" t="s">
        <v>995</v>
      </c>
      <c r="E90" s="243" t="s">
        <v>996</v>
      </c>
      <c r="F90" s="349" t="s">
        <v>995</v>
      </c>
      <c r="G90" s="349" t="s">
        <v>997</v>
      </c>
      <c r="Q90" s="348" t="s">
        <v>995</v>
      </c>
      <c r="R90" s="360" t="s">
        <v>996</v>
      </c>
      <c r="S90" s="360" t="s">
        <v>995</v>
      </c>
      <c r="T90" s="360" t="s">
        <v>996</v>
      </c>
      <c r="U90" s="360" t="s">
        <v>995</v>
      </c>
      <c r="V90" s="360" t="s">
        <v>997</v>
      </c>
      <c r="AF90" s="361" t="s">
        <v>995</v>
      </c>
      <c r="AG90" s="360" t="s">
        <v>996</v>
      </c>
      <c r="AH90" s="461" t="s">
        <v>995</v>
      </c>
      <c r="AI90" s="360" t="s">
        <v>996</v>
      </c>
      <c r="AJ90" s="360" t="s">
        <v>995</v>
      </c>
      <c r="AK90" s="461" t="s">
        <v>997</v>
      </c>
    </row>
    <row r="91" spans="1:43">
      <c r="B91" s="350"/>
      <c r="C91" s="136" t="s">
        <v>563</v>
      </c>
      <c r="D91" s="137"/>
      <c r="E91" s="135"/>
      <c r="F91" s="136"/>
      <c r="G91" s="137"/>
      <c r="Q91" s="350"/>
      <c r="R91" s="351"/>
      <c r="S91" s="351"/>
      <c r="T91" s="351"/>
      <c r="U91" s="351"/>
      <c r="V91" s="351"/>
      <c r="AF91" s="352"/>
      <c r="AG91" s="351"/>
      <c r="AH91" s="462"/>
      <c r="AI91" s="351"/>
      <c r="AJ91" s="351"/>
      <c r="AK91" s="462"/>
    </row>
    <row r="92" spans="1:43">
      <c r="B92" s="350"/>
      <c r="C92" s="136"/>
      <c r="D92" s="137"/>
      <c r="E92" s="135"/>
      <c r="F92" s="136"/>
      <c r="G92" s="137"/>
      <c r="Q92" s="350"/>
      <c r="R92" s="353"/>
      <c r="S92" s="353"/>
      <c r="T92" s="353"/>
      <c r="U92" s="353"/>
      <c r="V92" s="353"/>
      <c r="AF92" s="354"/>
      <c r="AG92" s="353"/>
      <c r="AH92" s="463"/>
      <c r="AI92" s="353"/>
      <c r="AJ92" s="353"/>
      <c r="AK92" s="463"/>
    </row>
    <row r="93" spans="1:43">
      <c r="B93" s="350"/>
      <c r="C93" s="136"/>
      <c r="D93" s="137"/>
      <c r="E93" s="135"/>
      <c r="F93" s="136"/>
      <c r="G93" s="137"/>
      <c r="Q93" s="350"/>
      <c r="R93" s="353"/>
      <c r="S93" s="353"/>
      <c r="T93" s="353"/>
      <c r="U93" s="353"/>
      <c r="V93" s="353"/>
      <c r="AF93" s="354"/>
      <c r="AG93" s="353"/>
      <c r="AH93" s="463"/>
      <c r="AI93" s="353"/>
      <c r="AJ93" s="353"/>
      <c r="AK93" s="463"/>
    </row>
    <row r="94" spans="1:43">
      <c r="B94" s="350"/>
      <c r="C94" s="136"/>
      <c r="D94" s="137"/>
      <c r="E94" s="135"/>
      <c r="F94" s="136"/>
      <c r="G94" s="137"/>
      <c r="Q94" s="350"/>
      <c r="R94" s="353"/>
      <c r="S94" s="353"/>
      <c r="T94" s="353"/>
      <c r="U94" s="353"/>
      <c r="V94" s="353"/>
      <c r="AF94" s="354"/>
      <c r="AG94" s="353"/>
      <c r="AH94" s="463"/>
      <c r="AI94" s="353"/>
      <c r="AJ94" s="353"/>
      <c r="AK94" s="463"/>
    </row>
    <row r="95" spans="1:43">
      <c r="B95" s="350"/>
      <c r="C95" s="136"/>
      <c r="D95" s="137"/>
      <c r="E95" s="135"/>
      <c r="F95" s="136"/>
      <c r="G95" s="137"/>
      <c r="Q95" s="350"/>
      <c r="R95" s="355"/>
      <c r="S95" s="355"/>
      <c r="T95" s="355"/>
      <c r="U95" s="355"/>
      <c r="V95" s="355"/>
      <c r="AF95" s="356"/>
      <c r="AG95" s="355"/>
      <c r="AH95" s="464"/>
      <c r="AI95" s="355"/>
      <c r="AJ95" s="355"/>
      <c r="AK95" s="464"/>
    </row>
    <row r="96" spans="1:43">
      <c r="B96" s="350"/>
      <c r="C96" s="136"/>
      <c r="D96" s="137"/>
      <c r="E96" s="135"/>
      <c r="F96" s="136"/>
      <c r="G96" s="137"/>
      <c r="Q96" s="350"/>
      <c r="R96" s="357"/>
      <c r="S96" s="357"/>
      <c r="T96" s="357"/>
      <c r="U96" s="357"/>
      <c r="V96" s="357"/>
      <c r="AF96" s="356"/>
      <c r="AG96" s="355"/>
      <c r="AH96" s="464"/>
      <c r="AI96" s="355"/>
      <c r="AJ96" s="355"/>
      <c r="AK96" s="464"/>
    </row>
    <row r="98" spans="2:43">
      <c r="J98" s="146" t="s">
        <v>975</v>
      </c>
      <c r="K98" s="146">
        <f>(1/4)*1</f>
        <v>0.25</v>
      </c>
      <c r="M98" s="144" t="s">
        <v>998</v>
      </c>
      <c r="Y98" s="146" t="s">
        <v>975</v>
      </c>
      <c r="Z98" s="146">
        <f>(0/4)*0</f>
        <v>0</v>
      </c>
      <c r="AB98" s="144" t="s">
        <v>998</v>
      </c>
      <c r="AF98" s="314" t="s">
        <v>999</v>
      </c>
      <c r="AN98" s="146" t="s">
        <v>975</v>
      </c>
      <c r="AO98" s="146">
        <f>(0/4)*0</f>
        <v>0</v>
      </c>
      <c r="AQ98" s="144" t="s">
        <v>998</v>
      </c>
    </row>
    <row r="99" spans="2:43">
      <c r="B99" s="313" t="s">
        <v>1000</v>
      </c>
      <c r="D99" s="144">
        <v>1</v>
      </c>
      <c r="E99" s="150" t="s">
        <v>1001</v>
      </c>
      <c r="J99" s="147" t="s">
        <v>977</v>
      </c>
      <c r="K99" s="147">
        <f>K98/1</f>
        <v>0.25</v>
      </c>
      <c r="M99" s="144" t="s">
        <v>1002</v>
      </c>
      <c r="Q99" s="313" t="s">
        <v>1000</v>
      </c>
      <c r="S99" s="142">
        <v>0</v>
      </c>
      <c r="T99" s="142" t="s">
        <v>1001</v>
      </c>
      <c r="Y99" s="147" t="s">
        <v>977</v>
      </c>
      <c r="Z99" s="147">
        <v>0</v>
      </c>
      <c r="AB99" s="144" t="s">
        <v>1002</v>
      </c>
      <c r="AF99" s="314" t="s">
        <v>1000</v>
      </c>
      <c r="AH99" s="144">
        <v>0</v>
      </c>
      <c r="AI99" s="142" t="s">
        <v>1001</v>
      </c>
      <c r="AN99" s="147" t="s">
        <v>977</v>
      </c>
      <c r="AO99" s="147">
        <f>AO98/12</f>
        <v>0</v>
      </c>
      <c r="AQ99" s="144" t="s">
        <v>1002</v>
      </c>
    </row>
    <row r="100" spans="2:43" ht="30">
      <c r="B100" s="313" t="s">
        <v>1003</v>
      </c>
      <c r="D100" s="144">
        <v>1</v>
      </c>
      <c r="E100" s="150" t="s">
        <v>1004</v>
      </c>
      <c r="Q100" s="313" t="s">
        <v>1003</v>
      </c>
      <c r="S100" s="142">
        <v>0</v>
      </c>
      <c r="T100" s="142" t="s">
        <v>1004</v>
      </c>
      <c r="AF100" s="314" t="s">
        <v>1003</v>
      </c>
      <c r="AH100" s="144">
        <v>0</v>
      </c>
      <c r="AI100" s="142" t="s">
        <v>1004</v>
      </c>
    </row>
    <row r="101" spans="2:43">
      <c r="J101" s="149"/>
      <c r="K101" s="149"/>
      <c r="Y101" s="149"/>
      <c r="Z101" s="149"/>
      <c r="AN101" s="149"/>
      <c r="AO101" s="149"/>
    </row>
    <row r="106" spans="2:43">
      <c r="J106" s="149"/>
      <c r="K106" s="149"/>
      <c r="Y106" s="149"/>
      <c r="Z106" s="149"/>
      <c r="AN106" s="149"/>
      <c r="AO106" s="149"/>
    </row>
    <row r="107" spans="2:43">
      <c r="J107" s="151" t="s">
        <v>977</v>
      </c>
      <c r="K107" s="151">
        <f>SUM(K69+K82)/9</f>
        <v>1.1109722222222222</v>
      </c>
      <c r="M107" s="212" t="s">
        <v>1005</v>
      </c>
      <c r="Y107" s="151" t="s">
        <v>977</v>
      </c>
      <c r="Z107" s="151">
        <f>SUM(Z69+Z82)/3</f>
        <v>0.52083333333333337</v>
      </c>
      <c r="AB107" s="144" t="s">
        <v>1005</v>
      </c>
      <c r="AN107" s="151" t="s">
        <v>977</v>
      </c>
      <c r="AO107" s="151">
        <f>SUM(AO69+AO82)/9</f>
        <v>0.40277777777777779</v>
      </c>
      <c r="AQ107" s="144" t="s">
        <v>1005</v>
      </c>
    </row>
    <row r="108" spans="2:43">
      <c r="J108" s="149"/>
      <c r="K108" s="149"/>
      <c r="Y108" s="149"/>
      <c r="Z108" s="149"/>
      <c r="AN108" s="149"/>
      <c r="AO108" s="149"/>
    </row>
    <row r="109" spans="2:43">
      <c r="J109" s="151" t="s">
        <v>977</v>
      </c>
      <c r="K109" s="151">
        <f>SUM(K69+K82+K98)/10</f>
        <v>1.024875</v>
      </c>
      <c r="M109" s="212" t="s">
        <v>1006</v>
      </c>
      <c r="Y109" s="151" t="s">
        <v>977</v>
      </c>
      <c r="Z109" s="151">
        <f>SUM(Z69+Z82+Z98)/3</f>
        <v>0.52083333333333337</v>
      </c>
      <c r="AB109" s="144" t="s">
        <v>1006</v>
      </c>
      <c r="AN109" s="151" t="s">
        <v>977</v>
      </c>
      <c r="AO109" s="151">
        <f>SUM(AO69+AO82+AO98)/9</f>
        <v>0.40277777777777779</v>
      </c>
      <c r="AQ109" s="144" t="s">
        <v>1006</v>
      </c>
    </row>
    <row r="110" spans="2:43">
      <c r="J110" s="149"/>
      <c r="K110" s="149"/>
      <c r="Y110" s="149"/>
      <c r="Z110" s="149"/>
      <c r="AN110" s="149"/>
      <c r="AO110" s="149"/>
    </row>
  </sheetData>
  <mergeCells count="107">
    <mergeCell ref="A1:M1"/>
    <mergeCell ref="P1:AB1"/>
    <mergeCell ref="AE1:AQ1"/>
    <mergeCell ref="A9:A10"/>
    <mergeCell ref="B9:B10"/>
    <mergeCell ref="D9:D10"/>
    <mergeCell ref="E9:E10"/>
    <mergeCell ref="G9:G10"/>
    <mergeCell ref="H9:H10"/>
    <mergeCell ref="I9:I10"/>
    <mergeCell ref="AF9:AF10"/>
    <mergeCell ref="AH9:AH10"/>
    <mergeCell ref="S9:S10"/>
    <mergeCell ref="T9:T10"/>
    <mergeCell ref="V9:V10"/>
    <mergeCell ref="W9:W10"/>
    <mergeCell ref="X9:X10"/>
    <mergeCell ref="Y9:Y10"/>
    <mergeCell ref="J9:J10"/>
    <mergeCell ref="K9:K10"/>
    <mergeCell ref="L9:L10"/>
    <mergeCell ref="M9:M10"/>
    <mergeCell ref="P9:P10"/>
    <mergeCell ref="Q9:Q10"/>
    <mergeCell ref="AP9:AP10"/>
    <mergeCell ref="AQ9:AQ10"/>
    <mergeCell ref="A11:M11"/>
    <mergeCell ref="P11:AB11"/>
    <mergeCell ref="AE11:AQ11"/>
    <mergeCell ref="A12:M12"/>
    <mergeCell ref="P12:AB12"/>
    <mergeCell ref="AE12:AQ12"/>
    <mergeCell ref="AI9:AI10"/>
    <mergeCell ref="AK9:AK10"/>
    <mergeCell ref="AL9:AL10"/>
    <mergeCell ref="AM9:AM10"/>
    <mergeCell ref="AN9:AN10"/>
    <mergeCell ref="AO9:AO10"/>
    <mergeCell ref="Z9:Z10"/>
    <mergeCell ref="AA9:AA10"/>
    <mergeCell ref="AB9:AB10"/>
    <mergeCell ref="AE9:AE10"/>
    <mergeCell ref="AF38:AF44"/>
    <mergeCell ref="A50:M50"/>
    <mergeCell ref="P50:AB50"/>
    <mergeCell ref="AE50:AQ50"/>
    <mergeCell ref="A51:A53"/>
    <mergeCell ref="B51:B53"/>
    <mergeCell ref="P51:P53"/>
    <mergeCell ref="A25:A32"/>
    <mergeCell ref="B25:B32"/>
    <mergeCell ref="P25:P32"/>
    <mergeCell ref="Q25:Q32"/>
    <mergeCell ref="AE25:AE32"/>
    <mergeCell ref="AF25:AF32"/>
    <mergeCell ref="A33:A37"/>
    <mergeCell ref="B33:B37"/>
    <mergeCell ref="P33:P37"/>
    <mergeCell ref="Q33:Q37"/>
    <mergeCell ref="AE33:AE37"/>
    <mergeCell ref="AF33:AF37"/>
    <mergeCell ref="AF51:AF53"/>
    <mergeCell ref="A77:A79"/>
    <mergeCell ref="B77:B79"/>
    <mergeCell ref="P77:P79"/>
    <mergeCell ref="Q77:Q79"/>
    <mergeCell ref="A38:A44"/>
    <mergeCell ref="B38:B44"/>
    <mergeCell ref="P38:P44"/>
    <mergeCell ref="Q38:Q44"/>
    <mergeCell ref="AE38:AE44"/>
    <mergeCell ref="A73:A76"/>
    <mergeCell ref="B73:B76"/>
    <mergeCell ref="P73:P76"/>
    <mergeCell ref="Q73:Q76"/>
    <mergeCell ref="Q51:Q53"/>
    <mergeCell ref="AE51:AE53"/>
    <mergeCell ref="A54:A59"/>
    <mergeCell ref="B54:B59"/>
    <mergeCell ref="P54:P59"/>
    <mergeCell ref="Q54:Q59"/>
    <mergeCell ref="AE54:AE59"/>
    <mergeCell ref="A13:A19"/>
    <mergeCell ref="B13:B19"/>
    <mergeCell ref="P13:P19"/>
    <mergeCell ref="Q13:Q19"/>
    <mergeCell ref="AE13:AE19"/>
    <mergeCell ref="AF13:AF19"/>
    <mergeCell ref="A20:A24"/>
    <mergeCell ref="B20:B24"/>
    <mergeCell ref="P20:P24"/>
    <mergeCell ref="Q20:Q24"/>
    <mergeCell ref="AE20:AE24"/>
    <mergeCell ref="AF20:AF24"/>
    <mergeCell ref="AF54:AF59"/>
    <mergeCell ref="A45:A49"/>
    <mergeCell ref="B45:B49"/>
    <mergeCell ref="P45:P49"/>
    <mergeCell ref="Q45:Q49"/>
    <mergeCell ref="AE45:AE49"/>
    <mergeCell ref="AF45:AF49"/>
    <mergeCell ref="A60:A67"/>
    <mergeCell ref="B60:B67"/>
    <mergeCell ref="P60:P67"/>
    <mergeCell ref="Q60:Q67"/>
    <mergeCell ref="AE60:AE67"/>
    <mergeCell ref="AF60:AF67"/>
  </mergeCells>
  <phoneticPr fontId="41" type="noConversion"/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285E-B03C-4D78-8428-B1F8EA58199B}">
  <dimension ref="A1:R138"/>
  <sheetViews>
    <sheetView topLeftCell="A81" workbookViewId="0">
      <selection activeCell="A2" sqref="A2:R155"/>
    </sheetView>
  </sheetViews>
  <sheetFormatPr defaultColWidth="8.75" defaultRowHeight="21"/>
  <cols>
    <col min="1" max="3" width="8.75" style="16"/>
    <col min="4" max="4" width="8.75" style="7"/>
    <col min="5" max="5" width="41.6640625" style="7" customWidth="1"/>
    <col min="6" max="6" width="8.75" style="7"/>
    <col min="7" max="18" width="8.75" style="8"/>
    <col min="19" max="16384" width="8.75" style="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3" t="s">
        <v>28</v>
      </c>
      <c r="K1" s="2" t="s">
        <v>10</v>
      </c>
      <c r="L1" s="4" t="s">
        <v>11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>
      <c r="A2" s="16" t="s">
        <v>611</v>
      </c>
      <c r="B2" s="16" t="s">
        <v>579</v>
      </c>
      <c r="C2" s="16" t="s">
        <v>581</v>
      </c>
      <c r="D2" s="36" t="s">
        <v>471</v>
      </c>
      <c r="E2" s="32" t="s">
        <v>472</v>
      </c>
      <c r="F2" s="54" t="s">
        <v>83</v>
      </c>
      <c r="G2" s="33">
        <v>3</v>
      </c>
      <c r="H2" s="33">
        <v>2</v>
      </c>
      <c r="I2" s="33">
        <v>3</v>
      </c>
      <c r="J2" s="33">
        <v>5</v>
      </c>
      <c r="K2" s="34" t="s">
        <v>80</v>
      </c>
      <c r="L2" s="34">
        <v>0</v>
      </c>
      <c r="M2" s="34" t="s">
        <v>454</v>
      </c>
      <c r="N2" s="12">
        <f>L2*G2</f>
        <v>0</v>
      </c>
      <c r="O2" s="13">
        <f>N2/12</f>
        <v>0</v>
      </c>
      <c r="P2" s="14">
        <v>0</v>
      </c>
      <c r="Q2" s="13">
        <f>O2*2</f>
        <v>0</v>
      </c>
      <c r="R2" s="13">
        <f>P2+Q2</f>
        <v>0</v>
      </c>
    </row>
    <row r="3" spans="1:18">
      <c r="D3" s="36"/>
      <c r="E3" s="55" t="s">
        <v>693</v>
      </c>
      <c r="F3" s="54"/>
      <c r="G3" s="33"/>
      <c r="H3" s="33"/>
      <c r="I3" s="33"/>
      <c r="J3" s="33"/>
      <c r="K3" s="34"/>
      <c r="L3" s="34"/>
      <c r="M3" s="34"/>
      <c r="N3" s="34"/>
    </row>
    <row r="4" spans="1:18">
      <c r="D4" s="36"/>
      <c r="E4" s="35" t="s">
        <v>72</v>
      </c>
      <c r="F4" s="54"/>
      <c r="G4" s="33"/>
      <c r="H4" s="33"/>
      <c r="I4" s="33"/>
      <c r="J4" s="33"/>
      <c r="K4" s="34"/>
      <c r="L4" s="34"/>
      <c r="M4" s="34"/>
      <c r="N4" s="34"/>
    </row>
    <row r="5" spans="1:18">
      <c r="A5" s="16" t="s">
        <v>611</v>
      </c>
      <c r="B5" s="16" t="s">
        <v>579</v>
      </c>
      <c r="C5" s="16" t="s">
        <v>581</v>
      </c>
      <c r="D5" s="36" t="s">
        <v>694</v>
      </c>
      <c r="E5" s="32" t="s">
        <v>695</v>
      </c>
      <c r="F5" s="54" t="s">
        <v>83</v>
      </c>
      <c r="G5" s="33">
        <v>3</v>
      </c>
      <c r="H5" s="33">
        <v>2</v>
      </c>
      <c r="I5" s="33">
        <v>3</v>
      </c>
      <c r="J5" s="33">
        <v>5</v>
      </c>
      <c r="K5" s="34" t="s">
        <v>80</v>
      </c>
      <c r="L5" s="34">
        <v>1</v>
      </c>
      <c r="M5" s="34" t="s">
        <v>87</v>
      </c>
      <c r="N5" s="12">
        <f>L5*G5</f>
        <v>3</v>
      </c>
      <c r="O5" s="13">
        <f>N5/12</f>
        <v>0.25</v>
      </c>
      <c r="P5" s="14">
        <v>0</v>
      </c>
      <c r="Q5" s="13">
        <f>O5*2</f>
        <v>0.5</v>
      </c>
      <c r="R5" s="13">
        <f>P5+Q5</f>
        <v>0.5</v>
      </c>
    </row>
    <row r="6" spans="1:18">
      <c r="D6" s="36"/>
      <c r="E6" s="35" t="s">
        <v>98</v>
      </c>
      <c r="F6" s="54"/>
      <c r="G6" s="33"/>
      <c r="H6" s="33"/>
      <c r="I6" s="33"/>
      <c r="J6" s="33"/>
      <c r="K6" s="34"/>
      <c r="L6" s="34"/>
      <c r="M6" s="34"/>
      <c r="N6" s="34"/>
    </row>
    <row r="7" spans="1:18">
      <c r="A7" s="16" t="s">
        <v>611</v>
      </c>
      <c r="B7" s="16" t="s">
        <v>579</v>
      </c>
      <c r="C7" s="16" t="s">
        <v>581</v>
      </c>
      <c r="D7" s="36" t="s">
        <v>696</v>
      </c>
      <c r="E7" s="32" t="s">
        <v>697</v>
      </c>
      <c r="F7" s="54" t="s">
        <v>83</v>
      </c>
      <c r="G7" s="33">
        <v>3</v>
      </c>
      <c r="H7" s="33">
        <v>2</v>
      </c>
      <c r="I7" s="33">
        <v>3</v>
      </c>
      <c r="J7" s="33">
        <v>5</v>
      </c>
      <c r="K7" s="34" t="s">
        <v>80</v>
      </c>
      <c r="L7" s="34">
        <v>1</v>
      </c>
      <c r="M7" s="34" t="s">
        <v>87</v>
      </c>
      <c r="N7" s="12">
        <f>L7*G7</f>
        <v>3</v>
      </c>
      <c r="O7" s="13">
        <f>N7/12</f>
        <v>0.25</v>
      </c>
      <c r="P7" s="14">
        <v>0</v>
      </c>
      <c r="Q7" s="13">
        <f>O7*2</f>
        <v>0.5</v>
      </c>
      <c r="R7" s="13">
        <f>P7+Q7</f>
        <v>0.5</v>
      </c>
    </row>
    <row r="8" spans="1:18">
      <c r="D8" s="36"/>
      <c r="E8" s="35" t="s">
        <v>191</v>
      </c>
      <c r="F8" s="54"/>
      <c r="G8" s="33"/>
      <c r="H8" s="33"/>
      <c r="I8" s="33"/>
      <c r="J8" s="33"/>
      <c r="K8" s="34"/>
      <c r="L8" s="34"/>
      <c r="M8" s="34"/>
      <c r="N8" s="34"/>
    </row>
    <row r="9" spans="1:18">
      <c r="A9" s="16" t="s">
        <v>611</v>
      </c>
      <c r="B9" s="16" t="s">
        <v>579</v>
      </c>
      <c r="C9" s="16" t="s">
        <v>581</v>
      </c>
      <c r="D9" s="36" t="s">
        <v>623</v>
      </c>
      <c r="E9" s="32" t="s">
        <v>624</v>
      </c>
      <c r="F9" s="54" t="s">
        <v>622</v>
      </c>
      <c r="G9" s="33">
        <v>6</v>
      </c>
      <c r="H9" s="33">
        <v>0</v>
      </c>
      <c r="I9" s="33">
        <v>18</v>
      </c>
      <c r="J9" s="33">
        <v>0</v>
      </c>
      <c r="K9" s="34" t="s">
        <v>80</v>
      </c>
      <c r="L9" s="34">
        <v>1</v>
      </c>
      <c r="M9" s="34" t="s">
        <v>87</v>
      </c>
      <c r="N9" s="12">
        <f>L9*G9</f>
        <v>6</v>
      </c>
      <c r="O9" s="13">
        <f>N9/12</f>
        <v>0.5</v>
      </c>
      <c r="P9" s="14">
        <v>0</v>
      </c>
      <c r="Q9" s="13">
        <f>O9*2</f>
        <v>1</v>
      </c>
      <c r="R9" s="13">
        <f>P9+Q9</f>
        <v>1</v>
      </c>
    </row>
    <row r="10" spans="1:18">
      <c r="D10" s="36"/>
      <c r="E10" s="35" t="s">
        <v>191</v>
      </c>
      <c r="F10" s="54"/>
      <c r="G10" s="33"/>
      <c r="H10" s="33"/>
      <c r="I10" s="33"/>
      <c r="J10" s="33"/>
      <c r="K10" s="34"/>
      <c r="L10" s="34"/>
      <c r="M10" s="34"/>
      <c r="N10" s="34"/>
    </row>
    <row r="11" spans="1:18">
      <c r="A11" s="16" t="s">
        <v>611</v>
      </c>
      <c r="B11" s="16" t="s">
        <v>579</v>
      </c>
      <c r="C11" s="16" t="s">
        <v>581</v>
      </c>
      <c r="D11" s="36" t="s">
        <v>698</v>
      </c>
      <c r="E11" s="32" t="s">
        <v>699</v>
      </c>
      <c r="F11" s="54" t="s">
        <v>283</v>
      </c>
      <c r="G11" s="33">
        <v>12</v>
      </c>
      <c r="H11" s="33">
        <v>0</v>
      </c>
      <c r="I11" s="33">
        <v>36</v>
      </c>
      <c r="J11" s="33">
        <v>0</v>
      </c>
      <c r="K11" s="34" t="s">
        <v>80</v>
      </c>
      <c r="L11" s="34">
        <v>1</v>
      </c>
      <c r="M11" s="34" t="s">
        <v>87</v>
      </c>
      <c r="N11" s="12">
        <f>L11*G11</f>
        <v>12</v>
      </c>
      <c r="O11" s="13">
        <f>N11/12</f>
        <v>1</v>
      </c>
      <c r="P11" s="14">
        <v>0</v>
      </c>
      <c r="Q11" s="13">
        <f>O11*2</f>
        <v>2</v>
      </c>
      <c r="R11" s="13">
        <f>P11+Q11</f>
        <v>2</v>
      </c>
    </row>
    <row r="12" spans="1:18">
      <c r="D12" s="36"/>
      <c r="E12" s="55" t="s">
        <v>700</v>
      </c>
      <c r="F12" s="54"/>
      <c r="G12" s="33"/>
      <c r="H12" s="33"/>
      <c r="I12" s="33"/>
      <c r="J12" s="33"/>
      <c r="K12" s="34"/>
      <c r="L12" s="34"/>
      <c r="M12" s="34"/>
      <c r="N12" s="34"/>
    </row>
    <row r="13" spans="1:18">
      <c r="D13" s="36"/>
      <c r="E13" s="35" t="s">
        <v>191</v>
      </c>
      <c r="F13" s="54"/>
      <c r="G13" s="33"/>
      <c r="H13" s="33"/>
      <c r="I13" s="33"/>
      <c r="J13" s="33"/>
      <c r="K13" s="34"/>
      <c r="L13" s="34"/>
      <c r="M13" s="34"/>
      <c r="N13" s="34"/>
    </row>
    <row r="14" spans="1:18">
      <c r="A14" s="16" t="s">
        <v>611</v>
      </c>
      <c r="B14" s="16" t="s">
        <v>579</v>
      </c>
      <c r="C14" s="16" t="s">
        <v>581</v>
      </c>
      <c r="D14" s="36" t="s">
        <v>701</v>
      </c>
      <c r="E14" s="32" t="s">
        <v>702</v>
      </c>
      <c r="F14" s="54" t="s">
        <v>83</v>
      </c>
      <c r="G14" s="33">
        <v>3</v>
      </c>
      <c r="H14" s="33">
        <v>2</v>
      </c>
      <c r="I14" s="33">
        <v>3</v>
      </c>
      <c r="J14" s="33">
        <v>5</v>
      </c>
      <c r="K14" s="34" t="s">
        <v>80</v>
      </c>
      <c r="L14" s="34">
        <v>4</v>
      </c>
      <c r="M14" s="34" t="s">
        <v>87</v>
      </c>
      <c r="N14" s="12">
        <f>L14*G14</f>
        <v>12</v>
      </c>
      <c r="O14" s="13">
        <f>N14/12</f>
        <v>1</v>
      </c>
      <c r="P14" s="14">
        <v>0</v>
      </c>
      <c r="Q14" s="13">
        <f>O14*2</f>
        <v>2</v>
      </c>
      <c r="R14" s="13">
        <f>P14+Q14</f>
        <v>2</v>
      </c>
    </row>
    <row r="15" spans="1:18">
      <c r="D15" s="36"/>
      <c r="E15" s="55" t="s">
        <v>700</v>
      </c>
      <c r="F15" s="54"/>
      <c r="G15" s="33"/>
      <c r="H15" s="33"/>
      <c r="I15" s="33"/>
      <c r="J15" s="33"/>
      <c r="K15" s="34"/>
      <c r="L15" s="34"/>
      <c r="M15" s="34"/>
      <c r="N15" s="34"/>
    </row>
    <row r="16" spans="1:18">
      <c r="D16" s="36"/>
      <c r="E16" s="35" t="s">
        <v>36</v>
      </c>
      <c r="F16" s="54"/>
      <c r="G16" s="33"/>
      <c r="H16" s="33"/>
      <c r="I16" s="33"/>
      <c r="J16" s="33"/>
      <c r="K16" s="34"/>
      <c r="L16" s="34"/>
      <c r="M16" s="34"/>
      <c r="N16" s="34"/>
    </row>
    <row r="17" spans="1:18">
      <c r="A17" s="16" t="s">
        <v>611</v>
      </c>
      <c r="B17" s="16" t="s">
        <v>579</v>
      </c>
      <c r="C17" s="16" t="s">
        <v>581</v>
      </c>
      <c r="D17" s="36" t="s">
        <v>629</v>
      </c>
      <c r="E17" s="32" t="s">
        <v>630</v>
      </c>
      <c r="F17" s="54" t="s">
        <v>83</v>
      </c>
      <c r="G17" s="33">
        <v>3</v>
      </c>
      <c r="H17" s="33">
        <v>2</v>
      </c>
      <c r="I17" s="33">
        <v>3</v>
      </c>
      <c r="J17" s="33">
        <v>5</v>
      </c>
      <c r="K17" s="34" t="s">
        <v>80</v>
      </c>
      <c r="L17" s="34">
        <v>3</v>
      </c>
      <c r="M17" s="34" t="s">
        <v>87</v>
      </c>
      <c r="N17" s="12">
        <f>L17*G17</f>
        <v>9</v>
      </c>
      <c r="O17" s="13">
        <f>N17/12</f>
        <v>0.75</v>
      </c>
      <c r="P17" s="14">
        <v>0</v>
      </c>
      <c r="Q17" s="13">
        <f>O17*2</f>
        <v>1.5</v>
      </c>
      <c r="R17" s="13">
        <f>P17+Q17</f>
        <v>1.5</v>
      </c>
    </row>
    <row r="18" spans="1:18">
      <c r="D18" s="36"/>
      <c r="E18" s="35" t="s">
        <v>31</v>
      </c>
      <c r="F18" s="54"/>
      <c r="G18" s="33"/>
      <c r="H18" s="33"/>
      <c r="I18" s="33"/>
      <c r="J18" s="33"/>
      <c r="K18" s="34"/>
      <c r="L18" s="34"/>
      <c r="M18" s="34"/>
      <c r="N18" s="34"/>
    </row>
    <row r="19" spans="1:18">
      <c r="D19" s="36"/>
      <c r="E19" s="35" t="s">
        <v>57</v>
      </c>
      <c r="F19" s="54"/>
      <c r="G19" s="33"/>
      <c r="H19" s="33"/>
      <c r="I19" s="33"/>
      <c r="J19" s="33"/>
      <c r="K19" s="34"/>
      <c r="L19" s="34"/>
      <c r="M19" s="34"/>
      <c r="N19" s="34"/>
    </row>
    <row r="20" spans="1:18">
      <c r="A20" s="16" t="s">
        <v>611</v>
      </c>
      <c r="B20" s="16" t="s">
        <v>579</v>
      </c>
      <c r="C20" s="16" t="s">
        <v>581</v>
      </c>
      <c r="D20" s="36" t="s">
        <v>703</v>
      </c>
      <c r="E20" s="32" t="s">
        <v>704</v>
      </c>
      <c r="F20" s="54" t="s">
        <v>83</v>
      </c>
      <c r="G20" s="33">
        <v>3</v>
      </c>
      <c r="H20" s="33">
        <v>2</v>
      </c>
      <c r="I20" s="33">
        <v>3</v>
      </c>
      <c r="J20" s="33">
        <v>5</v>
      </c>
      <c r="K20" s="34" t="s">
        <v>80</v>
      </c>
      <c r="L20" s="34">
        <v>5</v>
      </c>
      <c r="M20" s="34" t="s">
        <v>87</v>
      </c>
      <c r="N20" s="12">
        <f>L20*G20</f>
        <v>15</v>
      </c>
      <c r="O20" s="13">
        <f>N20/12</f>
        <v>1.25</v>
      </c>
      <c r="P20" s="14">
        <v>0</v>
      </c>
      <c r="Q20" s="13">
        <f>O20*2</f>
        <v>2.5</v>
      </c>
      <c r="R20" s="13">
        <f>P20+Q20</f>
        <v>2.5</v>
      </c>
    </row>
    <row r="21" spans="1:18">
      <c r="D21" s="36"/>
      <c r="E21" s="55" t="s">
        <v>631</v>
      </c>
      <c r="F21" s="54"/>
      <c r="G21" s="33"/>
      <c r="H21" s="33"/>
      <c r="I21" s="33"/>
      <c r="J21" s="33"/>
      <c r="K21" s="34"/>
      <c r="L21" s="34"/>
      <c r="M21" s="34"/>
      <c r="N21" s="34"/>
    </row>
    <row r="22" spans="1:18">
      <c r="D22" s="36"/>
      <c r="E22" s="35" t="s">
        <v>126</v>
      </c>
      <c r="F22" s="54"/>
      <c r="G22" s="33"/>
      <c r="H22" s="33"/>
      <c r="I22" s="33"/>
      <c r="J22" s="33"/>
      <c r="K22" s="34"/>
      <c r="L22" s="34"/>
      <c r="M22" s="34"/>
      <c r="N22" s="34"/>
    </row>
    <row r="23" spans="1:18">
      <c r="A23" s="16" t="s">
        <v>611</v>
      </c>
      <c r="B23" s="16" t="s">
        <v>579</v>
      </c>
      <c r="C23" s="16" t="s">
        <v>581</v>
      </c>
      <c r="D23" s="36" t="s">
        <v>705</v>
      </c>
      <c r="E23" s="32" t="s">
        <v>706</v>
      </c>
      <c r="F23" s="54" t="s">
        <v>83</v>
      </c>
      <c r="G23" s="33">
        <v>3</v>
      </c>
      <c r="H23" s="33">
        <v>2</v>
      </c>
      <c r="I23" s="33">
        <v>3</v>
      </c>
      <c r="J23" s="33">
        <v>5</v>
      </c>
      <c r="K23" s="34" t="s">
        <v>80</v>
      </c>
      <c r="L23" s="34">
        <v>1</v>
      </c>
      <c r="M23" s="34" t="s">
        <v>87</v>
      </c>
      <c r="N23" s="12">
        <f>L23*G23</f>
        <v>3</v>
      </c>
      <c r="O23" s="13">
        <f>N23/12</f>
        <v>0.25</v>
      </c>
      <c r="P23" s="14">
        <v>0</v>
      </c>
      <c r="Q23" s="13">
        <f>O23*2</f>
        <v>0.5</v>
      </c>
      <c r="R23" s="13">
        <f>P23+Q23</f>
        <v>0.5</v>
      </c>
    </row>
    <row r="24" spans="1:18">
      <c r="D24" s="36"/>
      <c r="E24" s="35" t="s">
        <v>36</v>
      </c>
      <c r="F24" s="54"/>
      <c r="G24" s="33"/>
      <c r="H24" s="33"/>
      <c r="I24" s="33"/>
      <c r="J24" s="33"/>
      <c r="K24" s="34"/>
      <c r="L24" s="34"/>
      <c r="M24" s="34"/>
      <c r="N24" s="34"/>
    </row>
    <row r="25" spans="1:18">
      <c r="A25" s="16" t="s">
        <v>611</v>
      </c>
      <c r="B25" s="16" t="s">
        <v>579</v>
      </c>
      <c r="C25" s="16" t="s">
        <v>581</v>
      </c>
      <c r="D25" s="36" t="s">
        <v>707</v>
      </c>
      <c r="E25" s="32" t="s">
        <v>708</v>
      </c>
      <c r="F25" s="54" t="s">
        <v>83</v>
      </c>
      <c r="G25" s="33">
        <v>3</v>
      </c>
      <c r="H25" s="33">
        <v>2</v>
      </c>
      <c r="I25" s="33">
        <v>3</v>
      </c>
      <c r="J25" s="33">
        <v>5</v>
      </c>
      <c r="K25" s="34" t="s">
        <v>80</v>
      </c>
      <c r="L25" s="34">
        <v>1</v>
      </c>
      <c r="M25" s="34" t="s">
        <v>87</v>
      </c>
      <c r="N25" s="12">
        <f>L25*G25</f>
        <v>3</v>
      </c>
      <c r="O25" s="13">
        <f>N25/12</f>
        <v>0.25</v>
      </c>
      <c r="P25" s="14">
        <v>0</v>
      </c>
      <c r="Q25" s="13">
        <f>O25*2</f>
        <v>0.5</v>
      </c>
      <c r="R25" s="13">
        <f>P25+Q25</f>
        <v>0.5</v>
      </c>
    </row>
    <row r="26" spans="1:18">
      <c r="D26" s="36"/>
      <c r="E26" s="55" t="s">
        <v>700</v>
      </c>
      <c r="F26" s="54"/>
      <c r="G26" s="33"/>
      <c r="H26" s="33"/>
      <c r="I26" s="33"/>
      <c r="J26" s="33"/>
      <c r="K26" s="34"/>
      <c r="L26" s="34"/>
      <c r="M26" s="34"/>
      <c r="N26" s="34"/>
    </row>
    <row r="27" spans="1:18">
      <c r="D27" s="36"/>
      <c r="E27" s="35" t="s">
        <v>31</v>
      </c>
      <c r="F27" s="54"/>
      <c r="G27" s="33"/>
      <c r="H27" s="33"/>
      <c r="I27" s="33"/>
      <c r="J27" s="33"/>
      <c r="K27" s="34"/>
      <c r="L27" s="34"/>
      <c r="M27" s="34"/>
      <c r="N27" s="34"/>
    </row>
    <row r="28" spans="1:18">
      <c r="A28" s="16" t="s">
        <v>611</v>
      </c>
      <c r="B28" s="16" t="s">
        <v>579</v>
      </c>
      <c r="C28" s="16" t="s">
        <v>581</v>
      </c>
      <c r="D28" s="36" t="s">
        <v>709</v>
      </c>
      <c r="E28" s="32" t="s">
        <v>710</v>
      </c>
      <c r="F28" s="54" t="s">
        <v>83</v>
      </c>
      <c r="G28" s="33">
        <v>3</v>
      </c>
      <c r="H28" s="33">
        <v>2</v>
      </c>
      <c r="I28" s="33">
        <v>3</v>
      </c>
      <c r="J28" s="33">
        <v>5</v>
      </c>
      <c r="K28" s="34" t="s">
        <v>80</v>
      </c>
      <c r="L28" s="34">
        <v>4</v>
      </c>
      <c r="M28" s="34" t="s">
        <v>87</v>
      </c>
      <c r="N28" s="12">
        <f>L28*G28</f>
        <v>12</v>
      </c>
      <c r="O28" s="13">
        <f>N28/12</f>
        <v>1</v>
      </c>
      <c r="P28" s="14">
        <v>0</v>
      </c>
      <c r="Q28" s="13">
        <f>O28*2</f>
        <v>2</v>
      </c>
      <c r="R28" s="13">
        <f>P28+Q28</f>
        <v>2</v>
      </c>
    </row>
    <row r="29" spans="1:18">
      <c r="D29" s="36"/>
      <c r="E29" s="55" t="s">
        <v>631</v>
      </c>
      <c r="F29" s="54"/>
      <c r="G29" s="33"/>
      <c r="H29" s="33"/>
      <c r="I29" s="33"/>
      <c r="J29" s="33"/>
      <c r="K29" s="34"/>
      <c r="L29" s="34"/>
      <c r="M29" s="34"/>
      <c r="N29" s="34"/>
    </row>
    <row r="30" spans="1:18">
      <c r="D30" s="36"/>
      <c r="E30" s="35" t="s">
        <v>109</v>
      </c>
      <c r="F30" s="54"/>
      <c r="G30" s="33"/>
      <c r="H30" s="33"/>
      <c r="I30" s="33"/>
      <c r="J30" s="33"/>
      <c r="K30" s="34"/>
      <c r="L30" s="34"/>
      <c r="M30" s="34"/>
      <c r="N30" s="34"/>
    </row>
    <row r="31" spans="1:18">
      <c r="A31" s="16" t="s">
        <v>611</v>
      </c>
      <c r="B31" s="16" t="s">
        <v>579</v>
      </c>
      <c r="C31" s="16" t="s">
        <v>581</v>
      </c>
      <c r="D31" s="36" t="s">
        <v>711</v>
      </c>
      <c r="E31" s="32" t="s">
        <v>712</v>
      </c>
      <c r="F31" s="54" t="s">
        <v>83</v>
      </c>
      <c r="G31" s="33">
        <v>3</v>
      </c>
      <c r="H31" s="33">
        <v>2</v>
      </c>
      <c r="I31" s="33">
        <v>3</v>
      </c>
      <c r="J31" s="33">
        <v>5</v>
      </c>
      <c r="K31" s="34" t="s">
        <v>80</v>
      </c>
      <c r="L31" s="34">
        <v>4</v>
      </c>
      <c r="M31" s="34" t="s">
        <v>87</v>
      </c>
      <c r="N31" s="12">
        <f>L31*G31</f>
        <v>12</v>
      </c>
      <c r="O31" s="13">
        <f>N31/12</f>
        <v>1</v>
      </c>
      <c r="P31" s="14">
        <v>0</v>
      </c>
      <c r="Q31" s="13">
        <f>O31*2</f>
        <v>2</v>
      </c>
      <c r="R31" s="13">
        <f>P31+Q31</f>
        <v>2</v>
      </c>
    </row>
    <row r="32" spans="1:18">
      <c r="D32" s="36"/>
      <c r="E32" s="55" t="s">
        <v>700</v>
      </c>
      <c r="F32" s="54"/>
      <c r="G32" s="33"/>
      <c r="H32" s="33"/>
      <c r="I32" s="33"/>
      <c r="J32" s="33"/>
      <c r="K32" s="34"/>
      <c r="L32" s="34"/>
      <c r="M32" s="34"/>
      <c r="N32" s="34"/>
    </row>
    <row r="33" spans="1:18">
      <c r="D33" s="36"/>
      <c r="E33" s="35" t="s">
        <v>57</v>
      </c>
      <c r="F33" s="54"/>
      <c r="G33" s="33"/>
      <c r="H33" s="33"/>
      <c r="I33" s="33"/>
      <c r="J33" s="33"/>
      <c r="K33" s="34"/>
      <c r="L33" s="34"/>
      <c r="M33" s="34"/>
      <c r="N33" s="34"/>
    </row>
    <row r="34" spans="1:18">
      <c r="A34" s="16" t="s">
        <v>611</v>
      </c>
      <c r="B34" s="16" t="s">
        <v>579</v>
      </c>
      <c r="C34" s="16" t="s">
        <v>581</v>
      </c>
      <c r="D34" s="36" t="s">
        <v>637</v>
      </c>
      <c r="E34" s="32" t="s">
        <v>619</v>
      </c>
      <c r="F34" s="54" t="s">
        <v>294</v>
      </c>
      <c r="G34" s="33">
        <v>1</v>
      </c>
      <c r="H34" s="33">
        <v>0</v>
      </c>
      <c r="I34" s="33">
        <v>2</v>
      </c>
      <c r="J34" s="33">
        <v>1</v>
      </c>
      <c r="K34" s="34" t="s">
        <v>80</v>
      </c>
      <c r="L34" s="34">
        <v>4</v>
      </c>
      <c r="M34" s="34" t="s">
        <v>87</v>
      </c>
      <c r="N34" s="12">
        <f>L34*G34</f>
        <v>4</v>
      </c>
      <c r="O34" s="13">
        <f>N34/12</f>
        <v>0.33333333333333331</v>
      </c>
      <c r="P34" s="14">
        <v>0</v>
      </c>
      <c r="Q34" s="13">
        <f>O34*2</f>
        <v>0.66666666666666663</v>
      </c>
      <c r="R34" s="13">
        <f>P34+Q34</f>
        <v>0.66666666666666663</v>
      </c>
    </row>
    <row r="35" spans="1:18">
      <c r="D35" s="36"/>
      <c r="E35" s="55" t="s">
        <v>700</v>
      </c>
      <c r="F35" s="54"/>
      <c r="G35" s="33"/>
      <c r="H35" s="33"/>
      <c r="I35" s="33"/>
      <c r="J35" s="33"/>
      <c r="K35" s="34"/>
      <c r="L35" s="34"/>
      <c r="M35" s="34"/>
      <c r="N35" s="34"/>
    </row>
    <row r="36" spans="1:18">
      <c r="D36" s="36"/>
      <c r="E36" s="35" t="s">
        <v>109</v>
      </c>
      <c r="F36" s="54"/>
      <c r="G36" s="33"/>
      <c r="H36" s="33"/>
      <c r="I36" s="33"/>
      <c r="J36" s="33"/>
      <c r="K36" s="34"/>
      <c r="L36" s="34"/>
      <c r="M36" s="34"/>
      <c r="N36" s="34"/>
    </row>
    <row r="37" spans="1:18">
      <c r="A37" s="16" t="s">
        <v>611</v>
      </c>
      <c r="B37" s="16" t="s">
        <v>579</v>
      </c>
      <c r="C37" s="16" t="s">
        <v>581</v>
      </c>
      <c r="D37" s="36" t="s">
        <v>638</v>
      </c>
      <c r="E37" s="32" t="s">
        <v>639</v>
      </c>
      <c r="F37" s="54" t="s">
        <v>294</v>
      </c>
      <c r="G37" s="33">
        <v>1</v>
      </c>
      <c r="H37" s="33">
        <v>0</v>
      </c>
      <c r="I37" s="33">
        <v>2</v>
      </c>
      <c r="J37" s="33">
        <v>1</v>
      </c>
      <c r="K37" s="34" t="s">
        <v>80</v>
      </c>
      <c r="L37" s="34">
        <v>1</v>
      </c>
      <c r="M37" s="34" t="s">
        <v>87</v>
      </c>
      <c r="N37" s="12">
        <f>L37*G37</f>
        <v>1</v>
      </c>
      <c r="O37" s="13">
        <f>N37/12</f>
        <v>8.3333333333333329E-2</v>
      </c>
      <c r="P37" s="14">
        <v>0</v>
      </c>
      <c r="Q37" s="13">
        <f>O37*2</f>
        <v>0.16666666666666666</v>
      </c>
      <c r="R37" s="13">
        <f>P37+Q37</f>
        <v>0.16666666666666666</v>
      </c>
    </row>
    <row r="38" spans="1:18">
      <c r="D38" s="36"/>
      <c r="E38" s="35" t="s">
        <v>109</v>
      </c>
      <c r="F38" s="54"/>
      <c r="G38" s="33"/>
      <c r="H38" s="33"/>
      <c r="I38" s="33"/>
      <c r="J38" s="33"/>
      <c r="K38" s="34"/>
      <c r="L38" s="34"/>
      <c r="M38" s="34"/>
      <c r="N38" s="34"/>
    </row>
    <row r="39" spans="1:18">
      <c r="A39" s="16" t="s">
        <v>611</v>
      </c>
      <c r="B39" s="16" t="s">
        <v>579</v>
      </c>
      <c r="C39" s="16" t="s">
        <v>581</v>
      </c>
      <c r="D39" s="36" t="s">
        <v>640</v>
      </c>
      <c r="E39" s="32" t="s">
        <v>641</v>
      </c>
      <c r="F39" s="54" t="s">
        <v>294</v>
      </c>
      <c r="G39" s="33">
        <v>1</v>
      </c>
      <c r="H39" s="33">
        <v>0</v>
      </c>
      <c r="I39" s="33">
        <v>2</v>
      </c>
      <c r="J39" s="33">
        <v>1</v>
      </c>
      <c r="K39" s="34" t="s">
        <v>80</v>
      </c>
      <c r="L39" s="34">
        <v>3</v>
      </c>
      <c r="M39" s="34" t="s">
        <v>87</v>
      </c>
      <c r="N39" s="12">
        <f>L39*G39</f>
        <v>3</v>
      </c>
      <c r="O39" s="13">
        <f>N39/12</f>
        <v>0.25</v>
      </c>
      <c r="P39" s="14">
        <v>0</v>
      </c>
      <c r="Q39" s="13">
        <f>O39*2</f>
        <v>0.5</v>
      </c>
      <c r="R39" s="13">
        <f>P39+Q39</f>
        <v>0.5</v>
      </c>
    </row>
    <row r="40" spans="1:18">
      <c r="D40" s="36"/>
      <c r="E40" s="35" t="s">
        <v>109</v>
      </c>
      <c r="F40" s="54"/>
      <c r="G40" s="33"/>
      <c r="H40" s="33"/>
      <c r="I40" s="33"/>
      <c r="J40" s="33"/>
      <c r="K40" s="34"/>
      <c r="L40" s="34"/>
      <c r="M40" s="34"/>
      <c r="N40" s="34"/>
    </row>
    <row r="41" spans="1:18">
      <c r="A41" s="16" t="s">
        <v>611</v>
      </c>
      <c r="B41" s="16" t="s">
        <v>579</v>
      </c>
      <c r="C41" s="16" t="s">
        <v>581</v>
      </c>
      <c r="D41" s="36" t="s">
        <v>643</v>
      </c>
      <c r="E41" s="32" t="s">
        <v>624</v>
      </c>
      <c r="F41" s="54" t="s">
        <v>622</v>
      </c>
      <c r="G41" s="33">
        <v>6</v>
      </c>
      <c r="H41" s="33">
        <v>0</v>
      </c>
      <c r="I41" s="33">
        <v>18</v>
      </c>
      <c r="J41" s="33">
        <v>0</v>
      </c>
      <c r="K41" s="34" t="s">
        <v>80</v>
      </c>
      <c r="L41" s="34">
        <v>8</v>
      </c>
      <c r="M41" s="34" t="s">
        <v>87</v>
      </c>
      <c r="N41" s="12">
        <f>L41*G41</f>
        <v>48</v>
      </c>
      <c r="O41" s="13">
        <f>N41/12</f>
        <v>4</v>
      </c>
      <c r="P41" s="14">
        <v>0</v>
      </c>
      <c r="Q41" s="13">
        <f>O41*2</f>
        <v>8</v>
      </c>
      <c r="R41" s="13">
        <f>P41+Q41</f>
        <v>8</v>
      </c>
    </row>
    <row r="42" spans="1:18">
      <c r="D42" s="36"/>
      <c r="E42" s="35" t="s">
        <v>31</v>
      </c>
      <c r="F42" s="54"/>
      <c r="G42" s="33"/>
      <c r="H42" s="33"/>
      <c r="I42" s="33"/>
      <c r="J42" s="33"/>
      <c r="K42" s="34"/>
      <c r="L42" s="34"/>
      <c r="M42" s="34"/>
      <c r="N42" s="34"/>
    </row>
    <row r="43" spans="1:18">
      <c r="D43" s="36"/>
      <c r="E43" s="35" t="s">
        <v>51</v>
      </c>
      <c r="F43" s="54"/>
      <c r="G43" s="33"/>
      <c r="H43" s="33"/>
      <c r="I43" s="33"/>
      <c r="J43" s="33"/>
      <c r="K43" s="34"/>
      <c r="L43" s="34"/>
      <c r="M43" s="34"/>
      <c r="N43" s="34"/>
    </row>
    <row r="44" spans="1:18">
      <c r="D44" s="36"/>
      <c r="E44" s="35" t="s">
        <v>105</v>
      </c>
      <c r="F44" s="54"/>
      <c r="G44" s="33"/>
      <c r="H44" s="33"/>
      <c r="I44" s="33"/>
      <c r="J44" s="33"/>
      <c r="K44" s="34"/>
      <c r="L44" s="34"/>
      <c r="M44" s="34"/>
      <c r="N44" s="34"/>
    </row>
    <row r="45" spans="1:18">
      <c r="D45" s="36"/>
      <c r="E45" s="35" t="s">
        <v>63</v>
      </c>
      <c r="F45" s="54"/>
      <c r="G45" s="33"/>
      <c r="H45" s="33"/>
      <c r="I45" s="33"/>
      <c r="J45" s="33"/>
      <c r="K45" s="34"/>
      <c r="L45" s="34"/>
      <c r="M45" s="34"/>
      <c r="N45" s="34"/>
    </row>
    <row r="46" spans="1:18">
      <c r="D46" s="36"/>
      <c r="E46" s="35" t="s">
        <v>37</v>
      </c>
      <c r="F46" s="54"/>
      <c r="G46" s="33"/>
      <c r="H46" s="33"/>
      <c r="I46" s="33"/>
      <c r="J46" s="33"/>
      <c r="K46" s="34"/>
      <c r="L46" s="34"/>
      <c r="M46" s="34"/>
      <c r="N46" s="34"/>
    </row>
    <row r="47" spans="1:18">
      <c r="A47" s="16" t="s">
        <v>611</v>
      </c>
      <c r="B47" s="16" t="s">
        <v>579</v>
      </c>
      <c r="C47" s="16" t="s">
        <v>581</v>
      </c>
      <c r="D47" s="36" t="s">
        <v>713</v>
      </c>
      <c r="E47" s="32" t="s">
        <v>699</v>
      </c>
      <c r="F47" s="54" t="s">
        <v>283</v>
      </c>
      <c r="G47" s="33">
        <v>12</v>
      </c>
      <c r="H47" s="33">
        <v>0</v>
      </c>
      <c r="I47" s="33">
        <v>36</v>
      </c>
      <c r="J47" s="33">
        <v>0</v>
      </c>
      <c r="K47" s="34" t="s">
        <v>80</v>
      </c>
      <c r="L47" s="34">
        <v>1</v>
      </c>
      <c r="M47" s="34" t="s">
        <v>87</v>
      </c>
      <c r="N47" s="12">
        <f>L47*G47</f>
        <v>12</v>
      </c>
      <c r="O47" s="13">
        <f>N47/12</f>
        <v>1</v>
      </c>
      <c r="P47" s="14">
        <v>0</v>
      </c>
      <c r="Q47" s="13">
        <f>O47*2</f>
        <v>2</v>
      </c>
      <c r="R47" s="13">
        <f>P47+Q47</f>
        <v>2</v>
      </c>
    </row>
    <row r="48" spans="1:18">
      <c r="D48" s="36"/>
      <c r="E48" s="35" t="s">
        <v>31</v>
      </c>
      <c r="F48" s="54"/>
      <c r="G48" s="33"/>
      <c r="H48" s="33"/>
      <c r="I48" s="33"/>
      <c r="J48" s="33"/>
      <c r="K48" s="34"/>
      <c r="L48" s="34"/>
      <c r="M48" s="34"/>
      <c r="N48" s="34"/>
    </row>
    <row r="49" spans="1:18">
      <c r="D49" s="36"/>
      <c r="E49" s="35" t="s">
        <v>36</v>
      </c>
      <c r="F49" s="54"/>
      <c r="G49" s="33"/>
      <c r="H49" s="33"/>
      <c r="I49" s="33"/>
      <c r="J49" s="33"/>
      <c r="K49" s="34"/>
      <c r="L49" s="34"/>
      <c r="M49" s="34"/>
      <c r="N49" s="34"/>
    </row>
    <row r="50" spans="1:18">
      <c r="A50" s="16" t="s">
        <v>611</v>
      </c>
      <c r="B50" s="16" t="s">
        <v>579</v>
      </c>
      <c r="C50" s="16" t="s">
        <v>581</v>
      </c>
      <c r="D50" s="36" t="s">
        <v>281</v>
      </c>
      <c r="E50" s="32" t="s">
        <v>282</v>
      </c>
      <c r="F50" s="54" t="s">
        <v>283</v>
      </c>
      <c r="G50" s="33">
        <v>12</v>
      </c>
      <c r="H50" s="33">
        <v>0</v>
      </c>
      <c r="I50" s="33">
        <v>36</v>
      </c>
      <c r="J50" s="33">
        <v>0</v>
      </c>
      <c r="K50" s="34" t="s">
        <v>80</v>
      </c>
      <c r="L50" s="34">
        <v>1</v>
      </c>
      <c r="M50" s="34" t="s">
        <v>87</v>
      </c>
      <c r="N50" s="12">
        <f>L50*G50</f>
        <v>12</v>
      </c>
      <c r="O50" s="13">
        <f>N50/12</f>
        <v>1</v>
      </c>
      <c r="P50" s="14">
        <v>0</v>
      </c>
      <c r="Q50" s="13">
        <f>O50*2</f>
        <v>2</v>
      </c>
      <c r="R50" s="13">
        <f>P50+Q50</f>
        <v>2</v>
      </c>
    </row>
    <row r="51" spans="1:18">
      <c r="D51" s="36"/>
      <c r="E51" s="35" t="s">
        <v>31</v>
      </c>
      <c r="F51" s="54"/>
      <c r="G51" s="33"/>
      <c r="H51" s="33"/>
      <c r="I51" s="33"/>
      <c r="J51" s="33"/>
      <c r="K51" s="34"/>
      <c r="L51" s="34"/>
      <c r="M51" s="34"/>
      <c r="N51" s="34"/>
    </row>
    <row r="52" spans="1:18">
      <c r="D52" s="36"/>
      <c r="E52" s="35" t="s">
        <v>36</v>
      </c>
      <c r="F52" s="54"/>
      <c r="G52" s="33"/>
      <c r="H52" s="33"/>
      <c r="I52" s="33"/>
      <c r="J52" s="33"/>
      <c r="K52" s="34"/>
      <c r="L52" s="34"/>
      <c r="M52" s="34"/>
      <c r="N52" s="34"/>
    </row>
    <row r="53" spans="1:18">
      <c r="A53" s="16" t="s">
        <v>611</v>
      </c>
      <c r="B53" s="16" t="s">
        <v>579</v>
      </c>
      <c r="C53" s="16" t="s">
        <v>581</v>
      </c>
      <c r="D53" s="36" t="s">
        <v>714</v>
      </c>
      <c r="E53" s="32" t="s">
        <v>715</v>
      </c>
      <c r="F53" s="54" t="s">
        <v>83</v>
      </c>
      <c r="G53" s="33">
        <v>3</v>
      </c>
      <c r="H53" s="33">
        <v>2</v>
      </c>
      <c r="I53" s="33">
        <v>3</v>
      </c>
      <c r="J53" s="33">
        <v>5</v>
      </c>
      <c r="K53" s="34" t="s">
        <v>80</v>
      </c>
      <c r="L53" s="34">
        <v>2</v>
      </c>
      <c r="M53" s="34" t="s">
        <v>87</v>
      </c>
      <c r="N53" s="12">
        <f>L53*G53</f>
        <v>6</v>
      </c>
      <c r="O53" s="13">
        <f>N53/12</f>
        <v>0.5</v>
      </c>
      <c r="P53" s="14">
        <v>0</v>
      </c>
      <c r="Q53" s="13">
        <f>O53*2</f>
        <v>1</v>
      </c>
      <c r="R53" s="13">
        <f>P53+Q53</f>
        <v>1</v>
      </c>
    </row>
    <row r="54" spans="1:18">
      <c r="D54" s="36"/>
      <c r="E54" s="35" t="s">
        <v>72</v>
      </c>
      <c r="F54" s="54"/>
      <c r="G54" s="33"/>
      <c r="H54" s="33"/>
      <c r="I54" s="33"/>
      <c r="J54" s="33"/>
      <c r="K54" s="34"/>
      <c r="L54" s="34"/>
      <c r="M54" s="34"/>
      <c r="N54" s="34"/>
    </row>
    <row r="55" spans="1:18">
      <c r="A55" s="16" t="s">
        <v>611</v>
      </c>
      <c r="B55" s="16" t="s">
        <v>579</v>
      </c>
      <c r="C55" s="16" t="s">
        <v>581</v>
      </c>
      <c r="D55" s="36" t="s">
        <v>648</v>
      </c>
      <c r="E55" s="32" t="s">
        <v>649</v>
      </c>
      <c r="F55" s="54" t="s">
        <v>83</v>
      </c>
      <c r="G55" s="33">
        <v>3</v>
      </c>
      <c r="H55" s="33">
        <v>2</v>
      </c>
      <c r="I55" s="33">
        <v>3</v>
      </c>
      <c r="J55" s="33">
        <v>5</v>
      </c>
      <c r="K55" s="34" t="s">
        <v>80</v>
      </c>
      <c r="L55" s="34">
        <v>1</v>
      </c>
      <c r="M55" s="34" t="s">
        <v>87</v>
      </c>
      <c r="N55" s="12">
        <f>L55*G55</f>
        <v>3</v>
      </c>
      <c r="O55" s="13">
        <f>N55/12</f>
        <v>0.25</v>
      </c>
      <c r="P55" s="14">
        <v>0</v>
      </c>
      <c r="Q55" s="13">
        <f>O55*2</f>
        <v>0.5</v>
      </c>
      <c r="R55" s="13">
        <f>P55+Q55</f>
        <v>0.5</v>
      </c>
    </row>
    <row r="56" spans="1:18">
      <c r="D56" s="36"/>
      <c r="E56" s="35" t="s">
        <v>67</v>
      </c>
      <c r="F56" s="54"/>
      <c r="G56" s="33"/>
      <c r="H56" s="33"/>
      <c r="I56" s="33"/>
      <c r="J56" s="33"/>
      <c r="K56" s="34"/>
      <c r="L56" s="34"/>
      <c r="M56" s="34"/>
      <c r="N56" s="34"/>
    </row>
    <row r="57" spans="1:18">
      <c r="A57" s="16" t="s">
        <v>611</v>
      </c>
      <c r="B57" s="16" t="s">
        <v>579</v>
      </c>
      <c r="C57" s="16" t="s">
        <v>581</v>
      </c>
      <c r="D57" s="36" t="s">
        <v>716</v>
      </c>
      <c r="E57" s="32" t="s">
        <v>717</v>
      </c>
      <c r="F57" s="54" t="s">
        <v>83</v>
      </c>
      <c r="G57" s="33">
        <v>3</v>
      </c>
      <c r="H57" s="33">
        <v>2</v>
      </c>
      <c r="I57" s="33">
        <v>3</v>
      </c>
      <c r="J57" s="33">
        <v>5</v>
      </c>
      <c r="K57" s="34" t="s">
        <v>80</v>
      </c>
      <c r="L57" s="34">
        <v>1</v>
      </c>
      <c r="M57" s="34" t="s">
        <v>87</v>
      </c>
      <c r="N57" s="12">
        <f>L57*G57</f>
        <v>3</v>
      </c>
      <c r="O57" s="13">
        <f>N57/12</f>
        <v>0.25</v>
      </c>
      <c r="P57" s="14">
        <v>0</v>
      </c>
      <c r="Q57" s="13">
        <f>O57*2</f>
        <v>0.5</v>
      </c>
      <c r="R57" s="13">
        <f>P57+Q57</f>
        <v>0.5</v>
      </c>
    </row>
    <row r="58" spans="1:18">
      <c r="D58" s="36"/>
      <c r="E58" s="35" t="s">
        <v>67</v>
      </c>
      <c r="F58" s="54"/>
      <c r="G58" s="33"/>
      <c r="H58" s="33"/>
      <c r="I58" s="33"/>
      <c r="J58" s="33"/>
      <c r="K58" s="34"/>
      <c r="L58" s="34"/>
      <c r="M58" s="34"/>
      <c r="N58" s="34"/>
    </row>
    <row r="59" spans="1:18">
      <c r="A59" s="16" t="s">
        <v>611</v>
      </c>
      <c r="B59" s="16" t="s">
        <v>579</v>
      </c>
      <c r="C59" s="16" t="s">
        <v>581</v>
      </c>
      <c r="D59" s="36" t="s">
        <v>718</v>
      </c>
      <c r="E59" s="32" t="s">
        <v>719</v>
      </c>
      <c r="F59" s="54" t="s">
        <v>83</v>
      </c>
      <c r="G59" s="33">
        <v>3</v>
      </c>
      <c r="H59" s="33">
        <v>2</v>
      </c>
      <c r="I59" s="33">
        <v>3</v>
      </c>
      <c r="J59" s="33">
        <v>5</v>
      </c>
      <c r="K59" s="34" t="s">
        <v>80</v>
      </c>
      <c r="L59" s="34">
        <v>1</v>
      </c>
      <c r="M59" s="34" t="s">
        <v>87</v>
      </c>
      <c r="N59" s="12">
        <f>L59*G59</f>
        <v>3</v>
      </c>
      <c r="O59" s="13">
        <f>N59/12</f>
        <v>0.25</v>
      </c>
      <c r="P59" s="14">
        <v>0</v>
      </c>
      <c r="Q59" s="13">
        <f>O59*2</f>
        <v>0.5</v>
      </c>
      <c r="R59" s="13">
        <f>P59+Q59</f>
        <v>0.5</v>
      </c>
    </row>
    <row r="60" spans="1:18">
      <c r="D60" s="36"/>
      <c r="E60" s="35" t="s">
        <v>67</v>
      </c>
      <c r="F60" s="54"/>
      <c r="G60" s="33"/>
      <c r="H60" s="33"/>
      <c r="I60" s="33"/>
      <c r="J60" s="33"/>
      <c r="K60" s="34"/>
      <c r="L60" s="34"/>
      <c r="M60" s="34"/>
      <c r="N60" s="34"/>
    </row>
    <row r="61" spans="1:18">
      <c r="A61" s="16" t="s">
        <v>611</v>
      </c>
      <c r="B61" s="16" t="s">
        <v>579</v>
      </c>
      <c r="C61" s="16" t="s">
        <v>581</v>
      </c>
      <c r="D61" s="36" t="s">
        <v>653</v>
      </c>
      <c r="E61" s="32" t="s">
        <v>619</v>
      </c>
      <c r="F61" s="54" t="s">
        <v>294</v>
      </c>
      <c r="G61" s="33">
        <v>1</v>
      </c>
      <c r="H61" s="33">
        <v>0</v>
      </c>
      <c r="I61" s="33">
        <v>2</v>
      </c>
      <c r="J61" s="33">
        <v>1</v>
      </c>
      <c r="K61" s="34" t="s">
        <v>80</v>
      </c>
      <c r="L61" s="34">
        <v>4</v>
      </c>
      <c r="M61" s="34" t="s">
        <v>87</v>
      </c>
      <c r="N61" s="12">
        <f>L61*G61</f>
        <v>4</v>
      </c>
      <c r="O61" s="13">
        <f>N61/12</f>
        <v>0.33333333333333331</v>
      </c>
      <c r="P61" s="14">
        <v>0</v>
      </c>
      <c r="Q61" s="13">
        <f>O61*2</f>
        <v>0.66666666666666663</v>
      </c>
      <c r="R61" s="13">
        <f>P61+Q61</f>
        <v>0.66666666666666663</v>
      </c>
    </row>
    <row r="62" spans="1:18">
      <c r="D62" s="36"/>
      <c r="E62" s="35" t="s">
        <v>72</v>
      </c>
      <c r="F62" s="54"/>
      <c r="G62" s="33"/>
      <c r="H62" s="33"/>
      <c r="I62" s="33"/>
      <c r="J62" s="33"/>
      <c r="K62" s="34"/>
      <c r="L62" s="34"/>
      <c r="M62" s="34"/>
      <c r="N62" s="34"/>
    </row>
    <row r="63" spans="1:18">
      <c r="A63" s="16" t="s">
        <v>611</v>
      </c>
      <c r="B63" s="16" t="s">
        <v>579</v>
      </c>
      <c r="C63" s="16" t="s">
        <v>581</v>
      </c>
      <c r="D63" s="36" t="s">
        <v>720</v>
      </c>
      <c r="E63" s="32" t="s">
        <v>639</v>
      </c>
      <c r="F63" s="54" t="s">
        <v>294</v>
      </c>
      <c r="G63" s="33">
        <v>1</v>
      </c>
      <c r="H63" s="33">
        <v>0</v>
      </c>
      <c r="I63" s="33">
        <v>2</v>
      </c>
      <c r="J63" s="33">
        <v>1</v>
      </c>
      <c r="K63" s="34" t="s">
        <v>80</v>
      </c>
      <c r="L63" s="34">
        <v>1</v>
      </c>
      <c r="M63" s="34" t="s">
        <v>87</v>
      </c>
      <c r="N63" s="12">
        <f>L63*G63</f>
        <v>1</v>
      </c>
      <c r="O63" s="13">
        <f>N63/12</f>
        <v>8.3333333333333329E-2</v>
      </c>
      <c r="P63" s="14">
        <v>0</v>
      </c>
      <c r="Q63" s="13">
        <f>O63*2</f>
        <v>0.16666666666666666</v>
      </c>
      <c r="R63" s="13">
        <f>P63+Q63</f>
        <v>0.16666666666666666</v>
      </c>
    </row>
    <row r="64" spans="1:18">
      <c r="D64" s="36"/>
      <c r="E64" s="35" t="s">
        <v>72</v>
      </c>
      <c r="F64" s="54"/>
      <c r="G64" s="33"/>
      <c r="H64" s="33"/>
      <c r="I64" s="33"/>
      <c r="J64" s="33"/>
      <c r="K64" s="34"/>
      <c r="L64" s="34"/>
      <c r="M64" s="34"/>
      <c r="N64" s="34"/>
    </row>
    <row r="65" spans="1:18">
      <c r="A65" s="16" t="s">
        <v>611</v>
      </c>
      <c r="B65" s="16" t="s">
        <v>579</v>
      </c>
      <c r="C65" s="16" t="s">
        <v>581</v>
      </c>
      <c r="D65" s="36" t="s">
        <v>721</v>
      </c>
      <c r="E65" s="32" t="s">
        <v>641</v>
      </c>
      <c r="F65" s="54" t="s">
        <v>294</v>
      </c>
      <c r="G65" s="33">
        <v>1</v>
      </c>
      <c r="H65" s="33">
        <v>0</v>
      </c>
      <c r="I65" s="33">
        <v>2</v>
      </c>
      <c r="J65" s="33">
        <v>1</v>
      </c>
      <c r="K65" s="34" t="s">
        <v>80</v>
      </c>
      <c r="L65" s="34">
        <v>1</v>
      </c>
      <c r="M65" s="34" t="s">
        <v>87</v>
      </c>
      <c r="N65" s="12">
        <f>L65*G65</f>
        <v>1</v>
      </c>
      <c r="O65" s="13">
        <f>N65/12</f>
        <v>8.3333333333333329E-2</v>
      </c>
      <c r="P65" s="14">
        <v>0</v>
      </c>
      <c r="Q65" s="13">
        <f>O65*2</f>
        <v>0.16666666666666666</v>
      </c>
      <c r="R65" s="13">
        <f>P65+Q65</f>
        <v>0.16666666666666666</v>
      </c>
    </row>
    <row r="66" spans="1:18">
      <c r="D66" s="36"/>
      <c r="E66" s="35" t="s">
        <v>72</v>
      </c>
      <c r="F66" s="54"/>
      <c r="G66" s="33"/>
      <c r="H66" s="33"/>
      <c r="I66" s="33"/>
      <c r="J66" s="33"/>
      <c r="K66" s="34"/>
      <c r="L66" s="34"/>
      <c r="M66" s="34"/>
      <c r="N66" s="34"/>
    </row>
    <row r="67" spans="1:18">
      <c r="A67" s="16" t="s">
        <v>611</v>
      </c>
      <c r="B67" s="16" t="s">
        <v>579</v>
      </c>
      <c r="C67" s="16" t="s">
        <v>581</v>
      </c>
      <c r="D67" s="36" t="s">
        <v>722</v>
      </c>
      <c r="E67" s="32" t="s">
        <v>723</v>
      </c>
      <c r="F67" s="54" t="s">
        <v>83</v>
      </c>
      <c r="G67" s="33">
        <v>3</v>
      </c>
      <c r="H67" s="33">
        <v>2</v>
      </c>
      <c r="I67" s="33">
        <v>3</v>
      </c>
      <c r="J67" s="33">
        <v>5</v>
      </c>
      <c r="K67" s="34" t="s">
        <v>80</v>
      </c>
      <c r="L67" s="34">
        <v>2</v>
      </c>
      <c r="M67" s="34" t="s">
        <v>87</v>
      </c>
      <c r="N67" s="12">
        <f>L67*G67</f>
        <v>6</v>
      </c>
      <c r="O67" s="13">
        <f>N67/12</f>
        <v>0.5</v>
      </c>
      <c r="P67" s="14">
        <v>0</v>
      </c>
      <c r="Q67" s="13">
        <f>O67*2</f>
        <v>1</v>
      </c>
      <c r="R67" s="13">
        <f>P67+Q67</f>
        <v>1</v>
      </c>
    </row>
    <row r="68" spans="1:18">
      <c r="D68" s="36"/>
      <c r="E68" s="35" t="s">
        <v>67</v>
      </c>
      <c r="F68" s="54"/>
      <c r="G68" s="33"/>
      <c r="H68" s="33"/>
      <c r="I68" s="33"/>
      <c r="J68" s="33"/>
      <c r="K68" s="34"/>
      <c r="L68" s="34"/>
      <c r="M68" s="34"/>
      <c r="N68" s="34"/>
    </row>
    <row r="69" spans="1:18">
      <c r="A69" s="16" t="s">
        <v>611</v>
      </c>
      <c r="B69" s="16" t="s">
        <v>579</v>
      </c>
      <c r="C69" s="16" t="s">
        <v>581</v>
      </c>
      <c r="D69" s="36" t="s">
        <v>724</v>
      </c>
      <c r="E69" s="32" t="s">
        <v>725</v>
      </c>
      <c r="F69" s="54" t="s">
        <v>83</v>
      </c>
      <c r="G69" s="33">
        <v>3</v>
      </c>
      <c r="H69" s="33">
        <v>2</v>
      </c>
      <c r="I69" s="33">
        <v>3</v>
      </c>
      <c r="J69" s="33">
        <v>5</v>
      </c>
      <c r="K69" s="34" t="s">
        <v>80</v>
      </c>
      <c r="L69" s="34">
        <v>1</v>
      </c>
      <c r="M69" s="34" t="s">
        <v>87</v>
      </c>
      <c r="N69" s="12">
        <f>L69*G69</f>
        <v>3</v>
      </c>
      <c r="O69" s="13">
        <f>N69/12</f>
        <v>0.25</v>
      </c>
      <c r="P69" s="14">
        <v>0</v>
      </c>
      <c r="Q69" s="13">
        <f>O69*2</f>
        <v>0.5</v>
      </c>
      <c r="R69" s="13">
        <f>P69+Q69</f>
        <v>0.5</v>
      </c>
    </row>
    <row r="70" spans="1:18">
      <c r="D70" s="36"/>
      <c r="E70" s="35" t="s">
        <v>74</v>
      </c>
      <c r="F70" s="54"/>
      <c r="G70" s="33"/>
      <c r="H70" s="33"/>
      <c r="I70" s="33"/>
      <c r="J70" s="33"/>
      <c r="K70" s="34"/>
      <c r="L70" s="34"/>
      <c r="M70" s="34"/>
      <c r="N70" s="34"/>
    </row>
    <row r="71" spans="1:18">
      <c r="A71" s="16" t="s">
        <v>611</v>
      </c>
      <c r="B71" s="16" t="s">
        <v>579</v>
      </c>
      <c r="C71" s="16" t="s">
        <v>581</v>
      </c>
      <c r="D71" s="36" t="s">
        <v>654</v>
      </c>
      <c r="E71" s="32" t="s">
        <v>621</v>
      </c>
      <c r="F71" s="54" t="s">
        <v>622</v>
      </c>
      <c r="G71" s="33">
        <v>6</v>
      </c>
      <c r="H71" s="33">
        <v>0</v>
      </c>
      <c r="I71" s="33">
        <v>18</v>
      </c>
      <c r="J71" s="33">
        <v>0</v>
      </c>
      <c r="K71" s="34" t="s">
        <v>80</v>
      </c>
      <c r="L71" s="34">
        <v>2</v>
      </c>
      <c r="M71" s="34" t="s">
        <v>87</v>
      </c>
      <c r="N71" s="12">
        <f>L71*G71</f>
        <v>12</v>
      </c>
      <c r="O71" s="13">
        <f>N71/12</f>
        <v>1</v>
      </c>
      <c r="P71" s="14">
        <v>0</v>
      </c>
      <c r="Q71" s="13">
        <f>O71*2</f>
        <v>2</v>
      </c>
      <c r="R71" s="13">
        <f>P71+Q71</f>
        <v>2</v>
      </c>
    </row>
    <row r="72" spans="1:18">
      <c r="D72" s="36"/>
      <c r="E72" s="35" t="s">
        <v>67</v>
      </c>
      <c r="F72" s="54"/>
      <c r="G72" s="33"/>
      <c r="H72" s="33"/>
      <c r="I72" s="33"/>
      <c r="J72" s="33"/>
      <c r="K72" s="34"/>
      <c r="L72" s="34"/>
      <c r="M72" s="34"/>
      <c r="N72" s="34"/>
    </row>
    <row r="73" spans="1:18">
      <c r="D73" s="36"/>
      <c r="E73" s="35" t="s">
        <v>72</v>
      </c>
      <c r="F73" s="54"/>
      <c r="G73" s="33"/>
      <c r="H73" s="33"/>
      <c r="I73" s="33"/>
      <c r="J73" s="33"/>
      <c r="K73" s="34"/>
      <c r="L73" s="34"/>
      <c r="M73" s="34"/>
      <c r="N73" s="34"/>
    </row>
    <row r="74" spans="1:18">
      <c r="A74" s="16" t="s">
        <v>611</v>
      </c>
      <c r="B74" s="16" t="s">
        <v>579</v>
      </c>
      <c r="C74" s="16" t="s">
        <v>581</v>
      </c>
      <c r="D74" s="36" t="s">
        <v>726</v>
      </c>
      <c r="E74" s="32" t="s">
        <v>624</v>
      </c>
      <c r="F74" s="54" t="s">
        <v>622</v>
      </c>
      <c r="G74" s="33">
        <v>6</v>
      </c>
      <c r="H74" s="33">
        <v>0</v>
      </c>
      <c r="I74" s="33">
        <v>18</v>
      </c>
      <c r="J74" s="33">
        <v>0</v>
      </c>
      <c r="K74" s="34" t="s">
        <v>80</v>
      </c>
      <c r="L74" s="34">
        <v>4</v>
      </c>
      <c r="M74" s="34" t="s">
        <v>87</v>
      </c>
      <c r="N74" s="12">
        <f>L74*G74</f>
        <v>24</v>
      </c>
      <c r="O74" s="13">
        <f>N74/12</f>
        <v>2</v>
      </c>
      <c r="P74" s="14">
        <v>0</v>
      </c>
      <c r="Q74" s="13">
        <f>O74*2</f>
        <v>4</v>
      </c>
      <c r="R74" s="13">
        <f>P74+Q74</f>
        <v>4</v>
      </c>
    </row>
    <row r="75" spans="1:18">
      <c r="D75" s="36"/>
      <c r="E75" s="35" t="s">
        <v>72</v>
      </c>
      <c r="F75" s="54"/>
      <c r="G75" s="33"/>
      <c r="H75" s="33"/>
      <c r="I75" s="33"/>
      <c r="J75" s="33"/>
      <c r="K75" s="34"/>
      <c r="L75" s="34"/>
      <c r="M75" s="34"/>
      <c r="N75" s="34"/>
    </row>
    <row r="76" spans="1:18">
      <c r="D76" s="36"/>
      <c r="E76" s="35" t="s">
        <v>74</v>
      </c>
      <c r="F76" s="54"/>
      <c r="G76" s="33"/>
      <c r="H76" s="33"/>
      <c r="I76" s="33"/>
      <c r="J76" s="33"/>
      <c r="K76" s="34"/>
      <c r="L76" s="34"/>
      <c r="M76" s="34"/>
      <c r="N76" s="34"/>
    </row>
    <row r="77" spans="1:18">
      <c r="A77" s="16" t="s">
        <v>611</v>
      </c>
      <c r="B77" s="16" t="s">
        <v>579</v>
      </c>
      <c r="C77" s="16" t="s">
        <v>581</v>
      </c>
      <c r="D77" s="36" t="s">
        <v>655</v>
      </c>
      <c r="E77" s="32" t="s">
        <v>656</v>
      </c>
      <c r="F77" s="54" t="s">
        <v>164</v>
      </c>
      <c r="G77" s="33">
        <v>3</v>
      </c>
      <c r="H77" s="33">
        <v>2</v>
      </c>
      <c r="I77" s="33">
        <v>2</v>
      </c>
      <c r="J77" s="33">
        <v>5</v>
      </c>
      <c r="K77" s="34" t="s">
        <v>80</v>
      </c>
      <c r="L77" s="34">
        <v>4</v>
      </c>
      <c r="M77" s="34" t="s">
        <v>87</v>
      </c>
      <c r="N77" s="12">
        <f>L77*G77</f>
        <v>12</v>
      </c>
      <c r="O77" s="13">
        <f>N77/12</f>
        <v>1</v>
      </c>
      <c r="P77" s="14">
        <v>0</v>
      </c>
      <c r="Q77" s="13">
        <f>O77*2</f>
        <v>2</v>
      </c>
      <c r="R77" s="13">
        <f>P77+Q77</f>
        <v>2</v>
      </c>
    </row>
    <row r="78" spans="1:18">
      <c r="D78" s="36"/>
      <c r="E78" s="35" t="s">
        <v>555</v>
      </c>
      <c r="F78" s="54"/>
      <c r="G78" s="33"/>
      <c r="H78" s="33"/>
      <c r="I78" s="33"/>
      <c r="J78" s="33"/>
      <c r="K78" s="34"/>
      <c r="L78" s="34"/>
      <c r="M78" s="34"/>
      <c r="N78" s="34"/>
    </row>
    <row r="79" spans="1:18">
      <c r="A79" s="16" t="s">
        <v>611</v>
      </c>
      <c r="B79" s="16" t="s">
        <v>579</v>
      </c>
      <c r="C79" s="16" t="s">
        <v>581</v>
      </c>
      <c r="D79" s="36" t="s">
        <v>727</v>
      </c>
      <c r="E79" s="32" t="s">
        <v>728</v>
      </c>
      <c r="F79" s="54" t="s">
        <v>164</v>
      </c>
      <c r="G79" s="33">
        <v>3</v>
      </c>
      <c r="H79" s="33">
        <v>2</v>
      </c>
      <c r="I79" s="33">
        <v>2</v>
      </c>
      <c r="J79" s="33">
        <v>5</v>
      </c>
      <c r="K79" s="34" t="s">
        <v>80</v>
      </c>
      <c r="L79" s="34">
        <v>4</v>
      </c>
      <c r="M79" s="34" t="s">
        <v>87</v>
      </c>
      <c r="N79" s="12">
        <f>L79*G79</f>
        <v>12</v>
      </c>
      <c r="O79" s="13">
        <f>N79/12</f>
        <v>1</v>
      </c>
      <c r="P79" s="14">
        <v>0</v>
      </c>
      <c r="Q79" s="13">
        <f>O79*2</f>
        <v>2</v>
      </c>
      <c r="R79" s="13">
        <f>P79+Q79</f>
        <v>2</v>
      </c>
    </row>
    <row r="80" spans="1:18">
      <c r="D80" s="36"/>
      <c r="E80" s="35" t="s">
        <v>184</v>
      </c>
      <c r="F80" s="54"/>
      <c r="G80" s="33"/>
      <c r="H80" s="33"/>
      <c r="I80" s="33"/>
      <c r="J80" s="33"/>
      <c r="K80" s="34"/>
      <c r="L80" s="34"/>
      <c r="M80" s="34"/>
      <c r="N80" s="34"/>
    </row>
    <row r="81" spans="1:18">
      <c r="A81" s="16" t="s">
        <v>611</v>
      </c>
      <c r="B81" s="16" t="s">
        <v>579</v>
      </c>
      <c r="C81" s="16" t="s">
        <v>581</v>
      </c>
      <c r="D81" s="36" t="s">
        <v>729</v>
      </c>
      <c r="E81" s="32" t="s">
        <v>730</v>
      </c>
      <c r="F81" s="54" t="s">
        <v>164</v>
      </c>
      <c r="G81" s="33">
        <v>3</v>
      </c>
      <c r="H81" s="33">
        <v>2</v>
      </c>
      <c r="I81" s="33">
        <v>2</v>
      </c>
      <c r="J81" s="33">
        <v>5</v>
      </c>
      <c r="K81" s="34" t="s">
        <v>80</v>
      </c>
      <c r="L81" s="34">
        <v>4</v>
      </c>
      <c r="M81" s="34" t="s">
        <v>87</v>
      </c>
      <c r="N81" s="12">
        <f>L81*G81</f>
        <v>12</v>
      </c>
      <c r="O81" s="13">
        <f>N81/12</f>
        <v>1</v>
      </c>
      <c r="P81" s="14">
        <v>0</v>
      </c>
      <c r="Q81" s="13">
        <f>O81*2</f>
        <v>2</v>
      </c>
      <c r="R81" s="13">
        <f>P81+Q81</f>
        <v>2</v>
      </c>
    </row>
    <row r="82" spans="1:18">
      <c r="D82" s="36"/>
      <c r="E82" s="35" t="s">
        <v>731</v>
      </c>
      <c r="F82" s="54"/>
      <c r="G82" s="33"/>
      <c r="H82" s="33"/>
      <c r="I82" s="33"/>
      <c r="J82" s="33"/>
      <c r="K82" s="34"/>
      <c r="L82" s="34"/>
      <c r="M82" s="34"/>
      <c r="N82" s="34"/>
    </row>
    <row r="83" spans="1:18">
      <c r="A83" s="16" t="s">
        <v>611</v>
      </c>
      <c r="B83" s="16" t="s">
        <v>579</v>
      </c>
      <c r="C83" s="16" t="s">
        <v>581</v>
      </c>
      <c r="D83" s="36" t="s">
        <v>732</v>
      </c>
      <c r="E83" s="32" t="s">
        <v>733</v>
      </c>
      <c r="F83" s="54" t="s">
        <v>164</v>
      </c>
      <c r="G83" s="33">
        <v>3</v>
      </c>
      <c r="H83" s="33">
        <v>2</v>
      </c>
      <c r="I83" s="33">
        <v>2</v>
      </c>
      <c r="J83" s="33">
        <v>5</v>
      </c>
      <c r="K83" s="34" t="s">
        <v>80</v>
      </c>
      <c r="L83" s="34">
        <v>4</v>
      </c>
      <c r="M83" s="34" t="s">
        <v>87</v>
      </c>
      <c r="N83" s="12">
        <f>L83*G83</f>
        <v>12</v>
      </c>
      <c r="O83" s="13">
        <f>N83/12</f>
        <v>1</v>
      </c>
      <c r="P83" s="14">
        <v>0</v>
      </c>
      <c r="Q83" s="13">
        <f>O83*2</f>
        <v>2</v>
      </c>
      <c r="R83" s="13">
        <f>P83+Q83</f>
        <v>2</v>
      </c>
    </row>
    <row r="84" spans="1:18">
      <c r="D84" s="36"/>
      <c r="E84" s="35" t="s">
        <v>734</v>
      </c>
      <c r="F84" s="54"/>
      <c r="G84" s="33"/>
      <c r="H84" s="33"/>
      <c r="I84" s="33"/>
      <c r="J84" s="33"/>
      <c r="K84" s="34"/>
      <c r="L84" s="34"/>
      <c r="M84" s="34"/>
      <c r="N84" s="34"/>
    </row>
    <row r="85" spans="1:18">
      <c r="A85" s="16" t="s">
        <v>611</v>
      </c>
      <c r="B85" s="16" t="s">
        <v>579</v>
      </c>
      <c r="C85" s="16" t="s">
        <v>581</v>
      </c>
      <c r="D85" s="36" t="s">
        <v>735</v>
      </c>
      <c r="E85" s="32" t="s">
        <v>736</v>
      </c>
      <c r="F85" s="54" t="s">
        <v>164</v>
      </c>
      <c r="G85" s="33">
        <v>3</v>
      </c>
      <c r="H85" s="33">
        <v>2</v>
      </c>
      <c r="I85" s="33">
        <v>2</v>
      </c>
      <c r="J85" s="33">
        <v>5</v>
      </c>
      <c r="K85" s="34" t="s">
        <v>80</v>
      </c>
      <c r="L85" s="34">
        <v>4</v>
      </c>
      <c r="M85" s="34" t="s">
        <v>87</v>
      </c>
      <c r="N85" s="12">
        <f>L85*G85</f>
        <v>12</v>
      </c>
      <c r="O85" s="13">
        <f>N85/12</f>
        <v>1</v>
      </c>
      <c r="P85" s="14">
        <v>0</v>
      </c>
      <c r="Q85" s="13">
        <f>O85*2</f>
        <v>2</v>
      </c>
      <c r="R85" s="13">
        <f>P85+Q85</f>
        <v>2</v>
      </c>
    </row>
    <row r="86" spans="1:18">
      <c r="D86" s="36"/>
      <c r="E86" s="35" t="s">
        <v>658</v>
      </c>
      <c r="F86" s="54"/>
      <c r="G86" s="33"/>
      <c r="H86" s="33"/>
      <c r="I86" s="33"/>
      <c r="J86" s="33"/>
      <c r="K86" s="34"/>
      <c r="L86" s="34"/>
      <c r="M86" s="34"/>
      <c r="N86" s="34"/>
    </row>
    <row r="87" spans="1:18">
      <c r="A87" s="16" t="s">
        <v>611</v>
      </c>
      <c r="B87" s="16" t="s">
        <v>579</v>
      </c>
      <c r="C87" s="16" t="s">
        <v>581</v>
      </c>
      <c r="D87" s="36" t="s">
        <v>657</v>
      </c>
      <c r="E87" s="32" t="s">
        <v>617</v>
      </c>
      <c r="F87" s="54" t="s">
        <v>294</v>
      </c>
      <c r="G87" s="33">
        <v>1</v>
      </c>
      <c r="H87" s="33">
        <v>0</v>
      </c>
      <c r="I87" s="33">
        <v>2</v>
      </c>
      <c r="J87" s="33">
        <v>1</v>
      </c>
      <c r="K87" s="34" t="s">
        <v>80</v>
      </c>
      <c r="L87" s="34">
        <v>4</v>
      </c>
      <c r="M87" s="34" t="s">
        <v>87</v>
      </c>
      <c r="N87" s="12">
        <f>L87*G87</f>
        <v>4</v>
      </c>
      <c r="O87" s="13">
        <f>N87/12</f>
        <v>0.33333333333333331</v>
      </c>
      <c r="P87" s="14">
        <v>0</v>
      </c>
      <c r="Q87" s="13">
        <f>O87*2</f>
        <v>0.66666666666666663</v>
      </c>
      <c r="R87" s="13">
        <f>P87+Q87</f>
        <v>0.66666666666666663</v>
      </c>
    </row>
    <row r="88" spans="1:18">
      <c r="D88" s="36"/>
      <c r="E88" s="35" t="s">
        <v>658</v>
      </c>
      <c r="F88" s="54"/>
      <c r="G88" s="33"/>
      <c r="H88" s="33"/>
      <c r="I88" s="33"/>
      <c r="J88" s="33"/>
      <c r="K88" s="34"/>
      <c r="L88" s="34"/>
      <c r="M88" s="34"/>
      <c r="N88" s="34"/>
    </row>
    <row r="89" spans="1:18">
      <c r="A89" s="16" t="s">
        <v>611</v>
      </c>
      <c r="B89" s="16" t="s">
        <v>579</v>
      </c>
      <c r="C89" s="16" t="s">
        <v>581</v>
      </c>
      <c r="D89" s="36" t="s">
        <v>737</v>
      </c>
      <c r="E89" s="32" t="s">
        <v>619</v>
      </c>
      <c r="F89" s="54" t="s">
        <v>294</v>
      </c>
      <c r="G89" s="33">
        <v>1</v>
      </c>
      <c r="H89" s="33">
        <v>0</v>
      </c>
      <c r="I89" s="33">
        <v>2</v>
      </c>
      <c r="J89" s="33">
        <v>1</v>
      </c>
      <c r="K89" s="34" t="s">
        <v>80</v>
      </c>
      <c r="L89" s="34">
        <v>1</v>
      </c>
      <c r="M89" s="34" t="s">
        <v>87</v>
      </c>
      <c r="N89" s="12">
        <f>L89*G89</f>
        <v>1</v>
      </c>
      <c r="O89" s="13">
        <f>N89/12</f>
        <v>8.3333333333333329E-2</v>
      </c>
      <c r="P89" s="14">
        <v>0</v>
      </c>
      <c r="Q89" s="13">
        <f>O89*2</f>
        <v>0.16666666666666666</v>
      </c>
      <c r="R89" s="13">
        <f>P89+Q89</f>
        <v>0.16666666666666666</v>
      </c>
    </row>
    <row r="90" spans="1:18">
      <c r="D90" s="36"/>
      <c r="E90" s="35" t="s">
        <v>738</v>
      </c>
      <c r="F90" s="54"/>
      <c r="G90" s="33"/>
      <c r="H90" s="33"/>
      <c r="I90" s="33"/>
      <c r="J90" s="33"/>
      <c r="K90" s="34"/>
      <c r="L90" s="34"/>
      <c r="M90" s="34"/>
      <c r="N90" s="34"/>
    </row>
    <row r="91" spans="1:18">
      <c r="A91" s="16" t="s">
        <v>611</v>
      </c>
      <c r="B91" s="16" t="s">
        <v>579</v>
      </c>
      <c r="C91" s="16" t="s">
        <v>581</v>
      </c>
      <c r="D91" s="36" t="s">
        <v>660</v>
      </c>
      <c r="E91" s="32" t="s">
        <v>624</v>
      </c>
      <c r="F91" s="54" t="s">
        <v>622</v>
      </c>
      <c r="G91" s="33">
        <v>6</v>
      </c>
      <c r="H91" s="33">
        <v>0</v>
      </c>
      <c r="I91" s="33">
        <v>18</v>
      </c>
      <c r="J91" s="33">
        <v>0</v>
      </c>
      <c r="K91" s="34" t="s">
        <v>80</v>
      </c>
      <c r="L91" s="34">
        <v>1</v>
      </c>
      <c r="M91" s="34" t="s">
        <v>87</v>
      </c>
      <c r="N91" s="12">
        <f>L91*G91</f>
        <v>6</v>
      </c>
      <c r="O91" s="13">
        <f>N91/12</f>
        <v>0.5</v>
      </c>
      <c r="P91" s="14">
        <v>0</v>
      </c>
      <c r="Q91" s="13">
        <f>O91*2</f>
        <v>1</v>
      </c>
      <c r="R91" s="13">
        <f>P91+Q91</f>
        <v>1</v>
      </c>
    </row>
    <row r="92" spans="1:18">
      <c r="D92" s="36"/>
      <c r="E92" s="35" t="s">
        <v>658</v>
      </c>
      <c r="F92" s="54"/>
      <c r="G92" s="33"/>
      <c r="H92" s="33"/>
      <c r="I92" s="33"/>
      <c r="J92" s="33"/>
      <c r="K92" s="34"/>
      <c r="L92" s="34"/>
      <c r="M92" s="34"/>
      <c r="N92" s="34"/>
    </row>
    <row r="93" spans="1:18">
      <c r="A93" s="16" t="s">
        <v>611</v>
      </c>
      <c r="B93" s="16" t="s">
        <v>579</v>
      </c>
      <c r="C93" s="16" t="s">
        <v>581</v>
      </c>
      <c r="D93" s="36" t="s">
        <v>660</v>
      </c>
      <c r="E93" s="32" t="s">
        <v>624</v>
      </c>
      <c r="F93" s="54" t="s">
        <v>622</v>
      </c>
      <c r="G93" s="33">
        <v>6</v>
      </c>
      <c r="H93" s="33">
        <v>0</v>
      </c>
      <c r="I93" s="33">
        <v>18</v>
      </c>
      <c r="J93" s="33">
        <v>0</v>
      </c>
      <c r="K93" s="34" t="s">
        <v>43</v>
      </c>
      <c r="L93" s="34">
        <v>3</v>
      </c>
      <c r="M93" s="34" t="s">
        <v>87</v>
      </c>
      <c r="N93" s="12">
        <f>L93*G93</f>
        <v>18</v>
      </c>
      <c r="O93" s="13">
        <f>N93/12</f>
        <v>1.5</v>
      </c>
      <c r="P93" s="14">
        <v>0</v>
      </c>
      <c r="Q93" s="13">
        <f>O93*2</f>
        <v>3</v>
      </c>
      <c r="R93" s="13">
        <f>P93+Q93</f>
        <v>3</v>
      </c>
    </row>
    <row r="94" spans="1:18">
      <c r="D94" s="36"/>
      <c r="E94" s="55" t="s">
        <v>661</v>
      </c>
      <c r="F94" s="54"/>
      <c r="G94" s="33"/>
      <c r="H94" s="33"/>
      <c r="I94" s="33"/>
      <c r="J94" s="33"/>
      <c r="K94" s="34"/>
      <c r="L94" s="34"/>
      <c r="M94" s="34"/>
      <c r="N94" s="34"/>
    </row>
    <row r="95" spans="1:18">
      <c r="D95" s="36"/>
      <c r="E95" s="35" t="s">
        <v>555</v>
      </c>
      <c r="F95" s="54"/>
      <c r="G95" s="33"/>
      <c r="H95" s="33"/>
      <c r="I95" s="33"/>
      <c r="J95" s="33"/>
      <c r="K95" s="34"/>
      <c r="L95" s="34"/>
      <c r="M95" s="34"/>
      <c r="N95" s="34"/>
    </row>
    <row r="96" spans="1:18">
      <c r="A96" s="16" t="s">
        <v>611</v>
      </c>
      <c r="B96" s="16" t="s">
        <v>579</v>
      </c>
      <c r="C96" s="16" t="s">
        <v>581</v>
      </c>
      <c r="D96" s="36" t="s">
        <v>739</v>
      </c>
      <c r="E96" s="32" t="s">
        <v>740</v>
      </c>
      <c r="F96" s="54" t="s">
        <v>83</v>
      </c>
      <c r="G96" s="33">
        <v>3</v>
      </c>
      <c r="H96" s="33">
        <v>2</v>
      </c>
      <c r="I96" s="33">
        <v>3</v>
      </c>
      <c r="J96" s="33">
        <v>5</v>
      </c>
      <c r="K96" s="34" t="s">
        <v>80</v>
      </c>
      <c r="L96" s="34">
        <v>3</v>
      </c>
      <c r="M96" s="34" t="s">
        <v>87</v>
      </c>
      <c r="N96" s="12">
        <f>L96*G96</f>
        <v>9</v>
      </c>
      <c r="O96" s="13">
        <f>N96/12</f>
        <v>0.75</v>
      </c>
      <c r="P96" s="14">
        <v>0</v>
      </c>
      <c r="Q96" s="13">
        <f>O96*2</f>
        <v>1.5</v>
      </c>
      <c r="R96" s="13">
        <f>P96+Q96</f>
        <v>1.5</v>
      </c>
    </row>
    <row r="97" spans="1:18">
      <c r="D97" s="36"/>
      <c r="E97" s="55" t="s">
        <v>631</v>
      </c>
      <c r="F97" s="54"/>
      <c r="G97" s="33"/>
      <c r="H97" s="33"/>
      <c r="I97" s="33"/>
      <c r="J97" s="33"/>
      <c r="K97" s="34"/>
      <c r="L97" s="34"/>
      <c r="M97" s="34"/>
      <c r="N97" s="34"/>
    </row>
    <row r="98" spans="1:18">
      <c r="D98" s="36"/>
      <c r="E98" s="35" t="s">
        <v>54</v>
      </c>
      <c r="F98" s="54"/>
      <c r="G98" s="33"/>
      <c r="H98" s="33"/>
      <c r="I98" s="33"/>
      <c r="J98" s="33"/>
      <c r="K98" s="34"/>
      <c r="L98" s="34"/>
      <c r="M98" s="34"/>
      <c r="N98" s="34"/>
    </row>
    <row r="99" spans="1:18">
      <c r="A99" s="16" t="s">
        <v>611</v>
      </c>
      <c r="B99" s="16" t="s">
        <v>579</v>
      </c>
      <c r="C99" s="16" t="s">
        <v>581</v>
      </c>
      <c r="D99" s="36" t="s">
        <v>741</v>
      </c>
      <c r="E99" s="32" t="s">
        <v>742</v>
      </c>
      <c r="F99" s="54" t="s">
        <v>83</v>
      </c>
      <c r="G99" s="33">
        <v>3</v>
      </c>
      <c r="H99" s="33">
        <v>2</v>
      </c>
      <c r="I99" s="33">
        <v>3</v>
      </c>
      <c r="J99" s="33">
        <v>5</v>
      </c>
      <c r="K99" s="34" t="s">
        <v>80</v>
      </c>
      <c r="L99" s="34">
        <v>3</v>
      </c>
      <c r="M99" s="34" t="s">
        <v>87</v>
      </c>
      <c r="N99" s="12">
        <f>L99*G99</f>
        <v>9</v>
      </c>
      <c r="O99" s="13">
        <f>N99/12</f>
        <v>0.75</v>
      </c>
      <c r="P99" s="14">
        <v>0</v>
      </c>
      <c r="Q99" s="13">
        <f>O99*2</f>
        <v>1.5</v>
      </c>
      <c r="R99" s="13">
        <f>P99+Q99</f>
        <v>1.5</v>
      </c>
    </row>
    <row r="100" spans="1:18">
      <c r="D100" s="36"/>
      <c r="E100" s="55" t="s">
        <v>631</v>
      </c>
      <c r="F100" s="54"/>
      <c r="G100" s="33"/>
      <c r="H100" s="33"/>
      <c r="I100" s="33"/>
      <c r="J100" s="33"/>
      <c r="K100" s="34"/>
      <c r="L100" s="34"/>
      <c r="M100" s="34"/>
      <c r="N100" s="34"/>
    </row>
    <row r="101" spans="1:18">
      <c r="D101" s="36"/>
      <c r="E101" s="35" t="s">
        <v>109</v>
      </c>
      <c r="F101" s="54"/>
      <c r="G101" s="33"/>
      <c r="H101" s="33"/>
      <c r="I101" s="33"/>
      <c r="J101" s="33"/>
      <c r="K101" s="34"/>
      <c r="L101" s="34"/>
      <c r="M101" s="34"/>
      <c r="N101" s="34"/>
    </row>
    <row r="102" spans="1:18">
      <c r="D102" s="36"/>
      <c r="E102" s="35" t="s">
        <v>54</v>
      </c>
      <c r="F102" s="54"/>
      <c r="G102" s="33"/>
      <c r="H102" s="33"/>
      <c r="I102" s="33"/>
      <c r="J102" s="33"/>
      <c r="K102" s="34"/>
      <c r="L102" s="34"/>
      <c r="M102" s="34"/>
      <c r="N102" s="34"/>
    </row>
    <row r="103" spans="1:18">
      <c r="A103" s="16" t="s">
        <v>611</v>
      </c>
      <c r="B103" s="16" t="s">
        <v>579</v>
      </c>
      <c r="C103" s="16" t="s">
        <v>581</v>
      </c>
      <c r="D103" s="36" t="s">
        <v>743</v>
      </c>
      <c r="E103" s="32" t="s">
        <v>744</v>
      </c>
      <c r="F103" s="54" t="s">
        <v>83</v>
      </c>
      <c r="G103" s="33">
        <v>3</v>
      </c>
      <c r="H103" s="33">
        <v>2</v>
      </c>
      <c r="I103" s="33">
        <v>3</v>
      </c>
      <c r="J103" s="33">
        <v>5</v>
      </c>
      <c r="K103" s="34" t="s">
        <v>80</v>
      </c>
      <c r="L103" s="34">
        <v>3</v>
      </c>
      <c r="M103" s="34" t="s">
        <v>87</v>
      </c>
      <c r="N103" s="12">
        <f>L103*G103</f>
        <v>9</v>
      </c>
      <c r="O103" s="13">
        <f>N103/12</f>
        <v>0.75</v>
      </c>
      <c r="P103" s="14">
        <v>0</v>
      </c>
      <c r="Q103" s="13">
        <f>O103*2</f>
        <v>1.5</v>
      </c>
      <c r="R103" s="13">
        <f>P103+Q103</f>
        <v>1.5</v>
      </c>
    </row>
    <row r="104" spans="1:18">
      <c r="D104" s="36"/>
      <c r="E104" s="55" t="s">
        <v>631</v>
      </c>
      <c r="F104" s="54"/>
      <c r="G104" s="33"/>
      <c r="H104" s="33"/>
      <c r="I104" s="33"/>
      <c r="J104" s="33"/>
      <c r="K104" s="34"/>
      <c r="L104" s="34"/>
      <c r="M104" s="34"/>
      <c r="N104" s="34"/>
    </row>
    <row r="105" spans="1:18">
      <c r="D105" s="36"/>
      <c r="E105" s="35" t="s">
        <v>54</v>
      </c>
      <c r="F105" s="54"/>
      <c r="G105" s="33"/>
      <c r="H105" s="33"/>
      <c r="I105" s="33"/>
      <c r="J105" s="33"/>
      <c r="K105" s="34"/>
      <c r="L105" s="34"/>
      <c r="M105" s="34"/>
      <c r="N105" s="34"/>
    </row>
    <row r="106" spans="1:18">
      <c r="D106" s="36"/>
      <c r="E106" s="35" t="s">
        <v>175</v>
      </c>
      <c r="F106" s="54"/>
      <c r="G106" s="33"/>
      <c r="H106" s="33"/>
      <c r="I106" s="33"/>
      <c r="J106" s="33"/>
      <c r="K106" s="34"/>
      <c r="L106" s="34"/>
      <c r="M106" s="34"/>
      <c r="N106" s="34"/>
    </row>
    <row r="107" spans="1:18">
      <c r="D107" s="36"/>
      <c r="E107" s="35" t="s">
        <v>109</v>
      </c>
      <c r="F107" s="54"/>
      <c r="G107" s="33"/>
      <c r="H107" s="33"/>
      <c r="I107" s="33"/>
      <c r="J107" s="33"/>
      <c r="K107" s="34"/>
      <c r="L107" s="34"/>
      <c r="M107" s="34"/>
      <c r="N107" s="34"/>
    </row>
    <row r="108" spans="1:18">
      <c r="A108" s="16" t="s">
        <v>611</v>
      </c>
      <c r="B108" s="16" t="s">
        <v>579</v>
      </c>
      <c r="C108" s="16" t="s">
        <v>581</v>
      </c>
      <c r="D108" s="36" t="s">
        <v>745</v>
      </c>
      <c r="E108" s="32" t="s">
        <v>619</v>
      </c>
      <c r="F108" s="54" t="s">
        <v>294</v>
      </c>
      <c r="G108" s="33">
        <v>1</v>
      </c>
      <c r="H108" s="33">
        <v>0</v>
      </c>
      <c r="I108" s="33">
        <v>2</v>
      </c>
      <c r="J108" s="33">
        <v>1</v>
      </c>
      <c r="K108" s="34" t="s">
        <v>80</v>
      </c>
      <c r="L108" s="34">
        <v>3</v>
      </c>
      <c r="M108" s="34" t="s">
        <v>87</v>
      </c>
      <c r="N108" s="12">
        <f>L108*G108</f>
        <v>3</v>
      </c>
      <c r="O108" s="13">
        <f>N108/12</f>
        <v>0.25</v>
      </c>
      <c r="P108" s="14">
        <v>0</v>
      </c>
      <c r="Q108" s="13">
        <f>O108*2</f>
        <v>0.5</v>
      </c>
      <c r="R108" s="13">
        <f>P108+Q108</f>
        <v>0.5</v>
      </c>
    </row>
    <row r="109" spans="1:18">
      <c r="D109" s="36"/>
      <c r="E109" s="55" t="s">
        <v>631</v>
      </c>
      <c r="F109" s="54"/>
      <c r="G109" s="33"/>
      <c r="H109" s="33"/>
      <c r="I109" s="33"/>
      <c r="J109" s="33"/>
      <c r="K109" s="34"/>
      <c r="L109" s="34"/>
      <c r="M109" s="34"/>
      <c r="N109" s="34"/>
    </row>
    <row r="110" spans="1:18">
      <c r="D110" s="36"/>
      <c r="E110" s="35" t="s">
        <v>109</v>
      </c>
      <c r="F110" s="54"/>
      <c r="G110" s="33"/>
      <c r="H110" s="33"/>
      <c r="I110" s="33"/>
      <c r="J110" s="33"/>
      <c r="K110" s="34"/>
      <c r="L110" s="34"/>
      <c r="M110" s="34"/>
      <c r="N110" s="34"/>
    </row>
    <row r="111" spans="1:18">
      <c r="A111" s="16" t="s">
        <v>611</v>
      </c>
      <c r="B111" s="16" t="s">
        <v>579</v>
      </c>
      <c r="C111" s="16" t="s">
        <v>581</v>
      </c>
      <c r="D111" s="36" t="s">
        <v>670</v>
      </c>
      <c r="E111" s="32" t="s">
        <v>671</v>
      </c>
      <c r="F111" s="54" t="s">
        <v>283</v>
      </c>
      <c r="G111" s="33">
        <v>12</v>
      </c>
      <c r="H111" s="33">
        <v>0</v>
      </c>
      <c r="I111" s="33">
        <v>36</v>
      </c>
      <c r="J111" s="33">
        <v>0</v>
      </c>
      <c r="K111" s="34" t="s">
        <v>80</v>
      </c>
      <c r="L111" s="34">
        <v>1</v>
      </c>
      <c r="M111" s="34" t="s">
        <v>87</v>
      </c>
      <c r="N111" s="12">
        <f>L111*G111</f>
        <v>12</v>
      </c>
      <c r="O111" s="13">
        <f>N111/12</f>
        <v>1</v>
      </c>
      <c r="P111" s="14">
        <v>0</v>
      </c>
      <c r="Q111" s="13">
        <f>O111*2</f>
        <v>2</v>
      </c>
      <c r="R111" s="13">
        <f>P111+Q111</f>
        <v>2</v>
      </c>
    </row>
    <row r="112" spans="1:18">
      <c r="A112" s="16" t="s">
        <v>611</v>
      </c>
      <c r="B112" s="16" t="s">
        <v>579</v>
      </c>
      <c r="C112" s="16" t="s">
        <v>581</v>
      </c>
      <c r="D112" s="36" t="s">
        <v>746</v>
      </c>
      <c r="E112" s="32" t="s">
        <v>747</v>
      </c>
      <c r="F112" s="54" t="s">
        <v>83</v>
      </c>
      <c r="G112" s="33">
        <v>3</v>
      </c>
      <c r="H112" s="33">
        <v>2</v>
      </c>
      <c r="I112" s="33">
        <v>3</v>
      </c>
      <c r="J112" s="33">
        <v>5</v>
      </c>
      <c r="K112" s="34" t="s">
        <v>80</v>
      </c>
      <c r="L112" s="34">
        <v>1</v>
      </c>
      <c r="M112" s="34" t="s">
        <v>87</v>
      </c>
      <c r="N112" s="12">
        <f>L112*G112</f>
        <v>3</v>
      </c>
      <c r="O112" s="13">
        <f>N112/12</f>
        <v>0.25</v>
      </c>
      <c r="P112" s="14">
        <v>0</v>
      </c>
      <c r="Q112" s="13">
        <f>O112*2</f>
        <v>0.5</v>
      </c>
      <c r="R112" s="13">
        <f>P112+Q112</f>
        <v>0.5</v>
      </c>
    </row>
    <row r="113" spans="1:18">
      <c r="D113" s="36"/>
      <c r="E113" s="35" t="s">
        <v>254</v>
      </c>
      <c r="F113" s="54"/>
      <c r="G113" s="33"/>
      <c r="H113" s="33"/>
      <c r="I113" s="33"/>
      <c r="J113" s="33"/>
      <c r="K113" s="34"/>
      <c r="L113" s="34"/>
      <c r="M113" s="34"/>
      <c r="N113" s="34"/>
    </row>
    <row r="114" spans="1:18">
      <c r="D114" s="36"/>
      <c r="E114" s="35" t="s">
        <v>202</v>
      </c>
      <c r="F114" s="54"/>
      <c r="G114" s="33"/>
      <c r="H114" s="33"/>
      <c r="I114" s="33"/>
      <c r="J114" s="33"/>
      <c r="K114" s="34"/>
      <c r="L114" s="34"/>
      <c r="M114" s="34"/>
      <c r="N114" s="34"/>
    </row>
    <row r="115" spans="1:18">
      <c r="A115" s="16" t="s">
        <v>611</v>
      </c>
      <c r="B115" s="16" t="s">
        <v>579</v>
      </c>
      <c r="C115" s="16" t="s">
        <v>581</v>
      </c>
      <c r="D115" s="36" t="s">
        <v>676</v>
      </c>
      <c r="E115" s="32" t="s">
        <v>641</v>
      </c>
      <c r="F115" s="54" t="s">
        <v>294</v>
      </c>
      <c r="G115" s="33">
        <v>1</v>
      </c>
      <c r="H115" s="33">
        <v>0</v>
      </c>
      <c r="I115" s="33">
        <v>2</v>
      </c>
      <c r="J115" s="33">
        <v>1</v>
      </c>
      <c r="K115" s="34" t="s">
        <v>80</v>
      </c>
      <c r="L115" s="34">
        <v>2</v>
      </c>
      <c r="M115" s="34" t="s">
        <v>87</v>
      </c>
      <c r="N115" s="12">
        <f>L115*G115</f>
        <v>2</v>
      </c>
      <c r="O115" s="13">
        <f>N115/12</f>
        <v>0.16666666666666666</v>
      </c>
      <c r="P115" s="14">
        <v>0</v>
      </c>
      <c r="Q115" s="13">
        <f>O115*2</f>
        <v>0.33333333333333331</v>
      </c>
      <c r="R115" s="13">
        <f>P115+Q115</f>
        <v>0.33333333333333331</v>
      </c>
    </row>
    <row r="116" spans="1:18">
      <c r="D116" s="36"/>
      <c r="E116" s="35" t="s">
        <v>98</v>
      </c>
      <c r="F116" s="54"/>
      <c r="G116" s="33"/>
      <c r="H116" s="33"/>
      <c r="I116" s="33"/>
      <c r="J116" s="33"/>
      <c r="K116" s="34"/>
      <c r="L116" s="34"/>
      <c r="M116" s="34"/>
      <c r="N116" s="34"/>
    </row>
    <row r="117" spans="1:18">
      <c r="D117" s="36"/>
      <c r="E117" s="35" t="s">
        <v>198</v>
      </c>
      <c r="F117" s="54"/>
      <c r="G117" s="33"/>
      <c r="H117" s="33"/>
      <c r="I117" s="33"/>
      <c r="J117" s="33"/>
      <c r="K117" s="34"/>
      <c r="L117" s="34"/>
      <c r="M117" s="34"/>
      <c r="N117" s="34"/>
    </row>
    <row r="118" spans="1:18">
      <c r="D118" s="36"/>
      <c r="E118" s="35" t="s">
        <v>202</v>
      </c>
      <c r="F118" s="54"/>
      <c r="G118" s="33"/>
      <c r="H118" s="33"/>
      <c r="I118" s="33"/>
      <c r="J118" s="33"/>
      <c r="K118" s="34"/>
      <c r="L118" s="34"/>
      <c r="M118" s="34"/>
      <c r="N118" s="34"/>
    </row>
    <row r="119" spans="1:18">
      <c r="D119" s="36"/>
      <c r="E119" s="35" t="s">
        <v>191</v>
      </c>
      <c r="F119" s="54"/>
      <c r="G119" s="33"/>
      <c r="H119" s="33"/>
      <c r="I119" s="33"/>
      <c r="J119" s="33"/>
      <c r="K119" s="34"/>
      <c r="L119" s="34"/>
      <c r="M119" s="34"/>
      <c r="N119" s="34"/>
    </row>
    <row r="120" spans="1:18">
      <c r="A120" s="16" t="s">
        <v>611</v>
      </c>
      <c r="B120" s="16" t="s">
        <v>579</v>
      </c>
      <c r="C120" s="16" t="s">
        <v>581</v>
      </c>
      <c r="D120" s="36" t="s">
        <v>678</v>
      </c>
      <c r="E120" s="32" t="s">
        <v>624</v>
      </c>
      <c r="F120" s="54" t="s">
        <v>622</v>
      </c>
      <c r="G120" s="33">
        <v>6</v>
      </c>
      <c r="H120" s="33">
        <v>0</v>
      </c>
      <c r="I120" s="33">
        <v>18</v>
      </c>
      <c r="J120" s="33">
        <v>0</v>
      </c>
      <c r="K120" s="34" t="s">
        <v>80</v>
      </c>
      <c r="L120" s="34">
        <v>2</v>
      </c>
      <c r="M120" s="34" t="s">
        <v>87</v>
      </c>
      <c r="N120" s="12">
        <f>L120*G120</f>
        <v>12</v>
      </c>
      <c r="O120" s="13">
        <f>N120/12</f>
        <v>1</v>
      </c>
      <c r="P120" s="14">
        <v>0</v>
      </c>
      <c r="Q120" s="13">
        <f>O120*2</f>
        <v>2</v>
      </c>
      <c r="R120" s="13">
        <f>P120+Q120</f>
        <v>2</v>
      </c>
    </row>
    <row r="121" spans="1:18">
      <c r="D121" s="36"/>
      <c r="E121" s="35" t="s">
        <v>201</v>
      </c>
      <c r="F121" s="54"/>
      <c r="G121" s="33"/>
      <c r="H121" s="33"/>
      <c r="I121" s="33"/>
      <c r="J121" s="33"/>
      <c r="K121" s="34"/>
      <c r="L121" s="34"/>
      <c r="M121" s="34"/>
      <c r="N121" s="34"/>
    </row>
    <row r="122" spans="1:18">
      <c r="A122" s="16" t="s">
        <v>611</v>
      </c>
      <c r="B122" s="16" t="s">
        <v>579</v>
      </c>
      <c r="C122" s="16" t="s">
        <v>581</v>
      </c>
      <c r="D122" s="36" t="s">
        <v>678</v>
      </c>
      <c r="E122" s="32" t="s">
        <v>624</v>
      </c>
      <c r="F122" s="54" t="s">
        <v>622</v>
      </c>
      <c r="G122" s="33">
        <v>6</v>
      </c>
      <c r="H122" s="33">
        <v>0</v>
      </c>
      <c r="I122" s="33">
        <v>18</v>
      </c>
      <c r="J122" s="33">
        <v>0</v>
      </c>
      <c r="K122" s="34" t="s">
        <v>43</v>
      </c>
      <c r="L122" s="34">
        <v>1</v>
      </c>
      <c r="M122" s="34" t="s">
        <v>87</v>
      </c>
      <c r="N122" s="12">
        <f>L122*G122</f>
        <v>6</v>
      </c>
      <c r="O122" s="13">
        <f>N122/12</f>
        <v>0.5</v>
      </c>
      <c r="P122" s="14">
        <v>0</v>
      </c>
      <c r="Q122" s="13">
        <f>O122*2</f>
        <v>1</v>
      </c>
      <c r="R122" s="13">
        <f>P122+Q122</f>
        <v>1</v>
      </c>
    </row>
    <row r="123" spans="1:18">
      <c r="D123" s="36"/>
      <c r="E123" s="55" t="s">
        <v>700</v>
      </c>
      <c r="F123" s="54"/>
      <c r="G123" s="33"/>
      <c r="H123" s="33"/>
      <c r="I123" s="33"/>
      <c r="J123" s="33"/>
      <c r="K123" s="34"/>
      <c r="L123" s="34"/>
      <c r="M123" s="34"/>
      <c r="N123" s="34"/>
    </row>
    <row r="124" spans="1:18">
      <c r="D124" s="36"/>
      <c r="E124" s="35" t="s">
        <v>191</v>
      </c>
      <c r="F124" s="54"/>
      <c r="G124" s="33"/>
      <c r="H124" s="33"/>
      <c r="I124" s="33"/>
      <c r="J124" s="33"/>
      <c r="K124" s="34"/>
      <c r="L124" s="34"/>
      <c r="M124" s="34"/>
      <c r="N124" s="34"/>
    </row>
    <row r="125" spans="1:18">
      <c r="A125" s="16" t="s">
        <v>611</v>
      </c>
      <c r="B125" s="16" t="s">
        <v>579</v>
      </c>
      <c r="C125" s="16" t="s">
        <v>581</v>
      </c>
      <c r="D125" s="36" t="s">
        <v>678</v>
      </c>
      <c r="E125" s="32" t="s">
        <v>624</v>
      </c>
      <c r="F125" s="54" t="s">
        <v>622</v>
      </c>
      <c r="G125" s="33">
        <v>6</v>
      </c>
      <c r="H125" s="33">
        <v>0</v>
      </c>
      <c r="I125" s="33">
        <v>18</v>
      </c>
      <c r="J125" s="33">
        <v>0</v>
      </c>
      <c r="K125" s="34" t="s">
        <v>55</v>
      </c>
      <c r="L125" s="34">
        <v>1</v>
      </c>
      <c r="M125" s="34" t="s">
        <v>87</v>
      </c>
      <c r="N125" s="12">
        <f>L125*G125</f>
        <v>6</v>
      </c>
      <c r="O125" s="13">
        <f>N125/12</f>
        <v>0.5</v>
      </c>
      <c r="P125" s="14">
        <v>0</v>
      </c>
      <c r="Q125" s="13">
        <f>O125*2</f>
        <v>1</v>
      </c>
      <c r="R125" s="13">
        <f>P125+Q125</f>
        <v>1</v>
      </c>
    </row>
    <row r="126" spans="1:18">
      <c r="D126" s="36"/>
      <c r="E126" s="35" t="s">
        <v>202</v>
      </c>
      <c r="F126" s="54"/>
      <c r="G126" s="33"/>
      <c r="H126" s="33"/>
      <c r="I126" s="33"/>
      <c r="J126" s="33"/>
      <c r="K126" s="34"/>
      <c r="L126" s="34"/>
      <c r="M126" s="34"/>
      <c r="N126" s="34"/>
    </row>
    <row r="127" spans="1:18">
      <c r="A127" s="16" t="s">
        <v>611</v>
      </c>
      <c r="B127" s="16" t="s">
        <v>579</v>
      </c>
      <c r="C127" s="16" t="s">
        <v>581</v>
      </c>
      <c r="D127" s="36" t="s">
        <v>678</v>
      </c>
      <c r="E127" s="32" t="s">
        <v>624</v>
      </c>
      <c r="F127" s="54" t="s">
        <v>622</v>
      </c>
      <c r="G127" s="33">
        <v>6</v>
      </c>
      <c r="H127" s="33">
        <v>0</v>
      </c>
      <c r="I127" s="33">
        <v>18</v>
      </c>
      <c r="J127" s="33">
        <v>0</v>
      </c>
      <c r="K127" s="34" t="s">
        <v>178</v>
      </c>
      <c r="L127" s="34">
        <v>1</v>
      </c>
      <c r="M127" s="34" t="s">
        <v>87</v>
      </c>
      <c r="N127" s="12">
        <f>L127*G127</f>
        <v>6</v>
      </c>
      <c r="O127" s="13">
        <f>N127/12</f>
        <v>0.5</v>
      </c>
      <c r="P127" s="14">
        <v>0</v>
      </c>
      <c r="Q127" s="13">
        <f>O127*2</f>
        <v>1</v>
      </c>
      <c r="R127" s="13">
        <f>P127+Q127</f>
        <v>1</v>
      </c>
    </row>
    <row r="128" spans="1:18">
      <c r="D128" s="36"/>
      <c r="E128" s="35" t="s">
        <v>109</v>
      </c>
      <c r="F128" s="54"/>
      <c r="G128" s="33"/>
      <c r="H128" s="33"/>
      <c r="I128" s="33"/>
      <c r="J128" s="33"/>
      <c r="K128" s="34"/>
      <c r="L128" s="34"/>
      <c r="M128" s="34"/>
      <c r="N128" s="34"/>
    </row>
    <row r="129" spans="1:18">
      <c r="A129" s="16" t="s">
        <v>611</v>
      </c>
      <c r="B129" s="16" t="s">
        <v>579</v>
      </c>
      <c r="C129" s="16" t="s">
        <v>581</v>
      </c>
      <c r="D129" s="36" t="s">
        <v>679</v>
      </c>
      <c r="E129" s="32" t="s">
        <v>282</v>
      </c>
      <c r="F129" s="54" t="s">
        <v>283</v>
      </c>
      <c r="G129" s="33">
        <v>12</v>
      </c>
      <c r="H129" s="33">
        <v>0</v>
      </c>
      <c r="I129" s="33">
        <v>36</v>
      </c>
      <c r="J129" s="33">
        <v>0</v>
      </c>
      <c r="K129" s="34" t="s">
        <v>80</v>
      </c>
      <c r="L129" s="34">
        <v>1</v>
      </c>
      <c r="M129" s="34" t="s">
        <v>87</v>
      </c>
      <c r="N129" s="12">
        <f>L129*G129</f>
        <v>12</v>
      </c>
      <c r="O129" s="13">
        <f>N129/12</f>
        <v>1</v>
      </c>
      <c r="P129" s="14">
        <v>0</v>
      </c>
      <c r="Q129" s="13">
        <f>O129*2</f>
        <v>2</v>
      </c>
      <c r="R129" s="13">
        <f>P129+Q129</f>
        <v>2</v>
      </c>
    </row>
    <row r="130" spans="1:18">
      <c r="D130" s="36"/>
      <c r="E130" s="35" t="s">
        <v>201</v>
      </c>
      <c r="F130" s="54"/>
      <c r="G130" s="33"/>
      <c r="H130" s="33"/>
      <c r="I130" s="33"/>
      <c r="J130" s="33"/>
      <c r="K130" s="34"/>
      <c r="L130" s="34"/>
      <c r="M130" s="34"/>
      <c r="N130" s="34"/>
    </row>
    <row r="131" spans="1:18">
      <c r="A131" s="16" t="s">
        <v>611</v>
      </c>
      <c r="B131" s="16" t="s">
        <v>579</v>
      </c>
      <c r="C131" s="16" t="s">
        <v>581</v>
      </c>
      <c r="D131" s="36" t="s">
        <v>681</v>
      </c>
      <c r="E131" s="32" t="s">
        <v>624</v>
      </c>
      <c r="F131" s="54" t="s">
        <v>622</v>
      </c>
      <c r="G131" s="33">
        <v>6</v>
      </c>
      <c r="H131" s="33">
        <v>0</v>
      </c>
      <c r="I131" s="33">
        <v>18</v>
      </c>
      <c r="J131" s="33">
        <v>0</v>
      </c>
      <c r="K131" s="34" t="s">
        <v>80</v>
      </c>
      <c r="L131" s="34">
        <v>4</v>
      </c>
      <c r="M131" s="34" t="s">
        <v>87</v>
      </c>
      <c r="N131" s="12">
        <f>L131*G131</f>
        <v>24</v>
      </c>
      <c r="O131" s="13">
        <f>N131/12</f>
        <v>2</v>
      </c>
      <c r="P131" s="14">
        <v>0</v>
      </c>
      <c r="Q131" s="13">
        <f>O131*2</f>
        <v>4</v>
      </c>
      <c r="R131" s="13">
        <f>P131+Q131</f>
        <v>4</v>
      </c>
    </row>
    <row r="132" spans="1:18">
      <c r="D132" s="36"/>
      <c r="E132" s="35" t="s">
        <v>31</v>
      </c>
      <c r="F132" s="54"/>
      <c r="G132" s="33"/>
      <c r="H132" s="33"/>
      <c r="I132" s="33"/>
      <c r="J132" s="33"/>
      <c r="K132" s="34"/>
      <c r="L132" s="34"/>
      <c r="M132" s="34"/>
      <c r="N132" s="34"/>
    </row>
    <row r="133" spans="1:18">
      <c r="A133" s="16" t="s">
        <v>611</v>
      </c>
      <c r="B133" s="16" t="s">
        <v>579</v>
      </c>
      <c r="C133" s="16" t="s">
        <v>581</v>
      </c>
      <c r="D133" s="36" t="s">
        <v>748</v>
      </c>
      <c r="E133" s="32" t="s">
        <v>641</v>
      </c>
      <c r="F133" s="54" t="s">
        <v>294</v>
      </c>
      <c r="G133" s="33">
        <v>1</v>
      </c>
      <c r="H133" s="33">
        <v>0</v>
      </c>
      <c r="I133" s="33">
        <v>2</v>
      </c>
      <c r="J133" s="33">
        <v>1</v>
      </c>
      <c r="K133" s="34" t="s">
        <v>80</v>
      </c>
      <c r="L133" s="34">
        <v>3</v>
      </c>
      <c r="M133" s="34" t="s">
        <v>87</v>
      </c>
      <c r="N133" s="12">
        <f>L133*G133</f>
        <v>3</v>
      </c>
      <c r="O133" s="13">
        <f>N133/12</f>
        <v>0.25</v>
      </c>
      <c r="P133" s="14">
        <v>0</v>
      </c>
      <c r="Q133" s="13">
        <f>O133*2</f>
        <v>0.5</v>
      </c>
      <c r="R133" s="13">
        <f>P133+Q133</f>
        <v>0.5</v>
      </c>
    </row>
    <row r="134" spans="1:18">
      <c r="D134" s="36"/>
      <c r="E134" s="55" t="s">
        <v>685</v>
      </c>
      <c r="F134" s="54"/>
      <c r="G134" s="33"/>
      <c r="H134" s="33"/>
      <c r="I134" s="33"/>
      <c r="J134" s="33"/>
      <c r="K134" s="34"/>
      <c r="L134" s="34"/>
      <c r="M134" s="34"/>
      <c r="N134" s="34"/>
    </row>
    <row r="135" spans="1:18">
      <c r="D135" s="36"/>
      <c r="E135" s="35" t="s">
        <v>374</v>
      </c>
      <c r="F135" s="54"/>
      <c r="G135" s="33"/>
      <c r="H135" s="33"/>
      <c r="I135" s="33"/>
      <c r="J135" s="33"/>
      <c r="K135" s="34"/>
      <c r="L135" s="34"/>
      <c r="M135" s="34"/>
      <c r="N135" s="34"/>
    </row>
    <row r="136" spans="1:18">
      <c r="A136" s="16" t="s">
        <v>611</v>
      </c>
      <c r="B136" s="16" t="s">
        <v>579</v>
      </c>
      <c r="C136" s="16" t="s">
        <v>581</v>
      </c>
      <c r="D136" s="36" t="s">
        <v>692</v>
      </c>
      <c r="E136" s="32" t="s">
        <v>624</v>
      </c>
      <c r="F136" s="54" t="s">
        <v>622</v>
      </c>
      <c r="G136" s="33">
        <v>6</v>
      </c>
      <c r="H136" s="33">
        <v>0</v>
      </c>
      <c r="I136" s="33">
        <v>18</v>
      </c>
      <c r="J136" s="33">
        <v>0</v>
      </c>
      <c r="K136" s="34" t="s">
        <v>80</v>
      </c>
      <c r="L136" s="34">
        <v>8</v>
      </c>
      <c r="M136" s="34" t="s">
        <v>87</v>
      </c>
      <c r="N136" s="12">
        <f>L136*G136</f>
        <v>48</v>
      </c>
      <c r="O136" s="13">
        <f>N136/12</f>
        <v>4</v>
      </c>
      <c r="P136" s="14">
        <v>0</v>
      </c>
      <c r="Q136" s="13">
        <f>O136*2</f>
        <v>8</v>
      </c>
      <c r="R136" s="13">
        <f>P136+Q136</f>
        <v>8</v>
      </c>
    </row>
    <row r="137" spans="1:18">
      <c r="D137" s="36"/>
      <c r="E137" s="55" t="s">
        <v>685</v>
      </c>
      <c r="F137" s="54"/>
      <c r="G137" s="33"/>
      <c r="H137" s="33"/>
      <c r="I137" s="33"/>
      <c r="J137" s="33"/>
      <c r="K137" s="34"/>
      <c r="L137" s="34"/>
      <c r="M137" s="34"/>
      <c r="N137" s="34"/>
    </row>
    <row r="138" spans="1:18">
      <c r="D138" s="36"/>
      <c r="E138" s="35" t="s">
        <v>167</v>
      </c>
      <c r="F138" s="54"/>
      <c r="G138" s="33"/>
      <c r="H138" s="33"/>
      <c r="I138" s="33"/>
      <c r="J138" s="33"/>
      <c r="K138" s="34"/>
      <c r="L138" s="34"/>
      <c r="M138" s="34"/>
      <c r="N138" s="34"/>
    </row>
  </sheetData>
  <autoFilter ref="D1:R138" xr:uid="{CE4E285E-B03C-4D78-8428-B1F8EA58199B}"/>
  <hyperlinks>
    <hyperlink ref="D2" r:id="rId1" display="https://reg.mju.ac.th/registrar/class_info_2.asp?backto=home&amp;option=0&amp;courseid=8896093&amp;acadyear=2567&amp;semester=2&amp;avs1007269091=61" xr:uid="{3295E7E5-4B6E-4B96-9FCD-5AD621C46D26}"/>
    <hyperlink ref="D5" r:id="rId2" display="https://reg.mju.ac.th/registrar/class_info_2.asp?backto=home&amp;option=0&amp;courseid=8899439&amp;acadyear=2567&amp;semester=2&amp;avs1007269091=62" xr:uid="{79874F4C-C8A8-4109-8951-7A7F8A477D72}"/>
    <hyperlink ref="D7" r:id="rId3" display="https://reg.mju.ac.th/registrar/class_info_2.asp?backto=home&amp;option=0&amp;courseid=8899320&amp;acadyear=2567&amp;semester=2&amp;avs1007269091=63" xr:uid="{FB551FCA-030D-4B26-B443-FE59F8767174}"/>
    <hyperlink ref="D9" r:id="rId4" display="https://reg.mju.ac.th/registrar/class_info_2.asp?backto=home&amp;option=0&amp;courseid=8899437&amp;acadyear=2567&amp;semester=2&amp;avs1007269091=64" xr:uid="{A67C6D4E-C121-49CD-9004-884F407043C9}"/>
    <hyperlink ref="D11" r:id="rId5" display="https://reg.mju.ac.th/registrar/class_info_2.asp?backto=home&amp;option=0&amp;courseid=8899454&amp;acadyear=2567&amp;semester=2&amp;avs1007269091=65" xr:uid="{2D66AC25-11DB-4DB7-A4FF-579C3AFF87EC}"/>
    <hyperlink ref="D14" r:id="rId6" display="https://reg.mju.ac.th/registrar/class_info_2.asp?backto=home&amp;option=0&amp;courseid=8897388&amp;acadyear=2567&amp;semester=2&amp;avs1007269091=66" xr:uid="{E6001078-94DA-499E-A042-2649B1143C4E}"/>
    <hyperlink ref="D17" r:id="rId7" display="https://reg.mju.ac.th/registrar/class_info_2.asp?backto=home&amp;option=0&amp;courseid=8897553&amp;acadyear=2567&amp;semester=2&amp;avs1007269091=67" xr:uid="{6D905F51-DD13-46B0-A923-B37666566094}"/>
    <hyperlink ref="D20" r:id="rId8" display="https://reg.mju.ac.th/registrar/class_info_2.asp?backto=home&amp;option=0&amp;courseid=8897540&amp;acadyear=2567&amp;semester=2&amp;avs1007269091=68" xr:uid="{1D86709E-6FD5-4935-A968-34B38DC83F82}"/>
    <hyperlink ref="D23" r:id="rId9" display="https://reg.mju.ac.th/registrar/class_info_2.asp?backto=home&amp;option=0&amp;courseid=8897647&amp;acadyear=2567&amp;semester=2&amp;avs1007269091=69" xr:uid="{FF36C32F-BE88-4057-9F05-8C0D57F74C6C}"/>
    <hyperlink ref="D25" r:id="rId10" display="https://reg.mju.ac.th/registrar/class_info_2.asp?backto=home&amp;option=0&amp;courseid=8897517&amp;acadyear=2567&amp;semester=2&amp;avs1007269091=70" xr:uid="{9D95BF49-9C3F-4198-B5B0-5BB81267CCBE}"/>
    <hyperlink ref="D28" r:id="rId11" display="https://reg.mju.ac.th/registrar/class_info_2.asp?backto=home&amp;option=0&amp;courseid=8897648&amp;acadyear=2567&amp;semester=2&amp;avs1007269091=71" xr:uid="{D0157860-FB97-4405-8950-225C9274BDEF}"/>
    <hyperlink ref="D31" r:id="rId12" display="https://reg.mju.ac.th/registrar/class_info_2.asp?backto=home&amp;option=0&amp;courseid=8897576&amp;acadyear=2567&amp;semester=2&amp;avs1007269091=72" xr:uid="{25FA71F5-280B-4CCA-B0B4-C5D854D86D6C}"/>
    <hyperlink ref="D34" r:id="rId13" display="https://reg.mju.ac.th/registrar/class_info_2.asp?backto=home&amp;option=0&amp;courseid=8897574&amp;acadyear=2567&amp;semester=2&amp;avs1007269091=73" xr:uid="{AFF4A828-6BD8-496B-9700-4A49DC14CD92}"/>
    <hyperlink ref="D37" r:id="rId14" display="https://reg.mju.ac.th/registrar/class_info_2.asp?backto=home&amp;option=0&amp;courseid=8897552&amp;acadyear=2567&amp;semester=2&amp;avs1007269091=74" xr:uid="{28069727-D640-497A-A793-FCB9D91E9D9F}"/>
    <hyperlink ref="D39" r:id="rId15" display="https://reg.mju.ac.th/registrar/class_info_2.asp?backto=home&amp;option=0&amp;courseid=8897640&amp;acadyear=2567&amp;semester=2&amp;avs1007269091=75" xr:uid="{17E7140A-AF69-46F7-8BA5-DE971CE6CD1C}"/>
    <hyperlink ref="D41" r:id="rId16" display="https://reg.mju.ac.th/registrar/class_info_2.asp?backto=home&amp;option=0&amp;courseid=8897641&amp;acadyear=2567&amp;semester=2&amp;avs1007269091=76" xr:uid="{BFABEBB3-6E50-425C-9C81-58D3BC0B74D7}"/>
    <hyperlink ref="D47" r:id="rId17" display="https://reg.mju.ac.th/registrar/class_info_2.asp?backto=home&amp;option=0&amp;courseid=8897642&amp;acadyear=2567&amp;semester=2&amp;avs1007269091=77" xr:uid="{1E9C685B-3FFA-41F8-A7C8-F67E15EF71F0}"/>
    <hyperlink ref="D50" r:id="rId18" display="https://reg.mju.ac.th/registrar/class_info_2.asp?backto=home&amp;option=0&amp;courseid=8897643&amp;acadyear=2567&amp;semester=2&amp;avs1007269091=78" xr:uid="{DC667D9D-36D4-4AA3-9E74-097BE1B1F9E5}"/>
    <hyperlink ref="D53" r:id="rId19" display="https://reg.mju.ac.th/registrar/class_info_2.asp?backto=home&amp;option=0&amp;courseid=8899422&amp;acadyear=2567&amp;semester=2&amp;avs1007269091=79" xr:uid="{73F0D3DB-36A3-4B05-9F2D-4AA5374E0734}"/>
    <hyperlink ref="D55" r:id="rId20" display="https://reg.mju.ac.th/registrar/class_info_2.asp?backto=home&amp;option=0&amp;courseid=8899407&amp;acadyear=2567&amp;semester=2&amp;avs1007269091=80" xr:uid="{D02E325A-B24E-4CA5-8D21-5E39A03CD783}"/>
    <hyperlink ref="D57" r:id="rId21" display="https://reg.mju.ac.th/registrar/class_info_2.asp?backto=home&amp;option=0&amp;courseid=8899432&amp;acadyear=2567&amp;semester=2&amp;avs1007269091=81" xr:uid="{EBC81274-9924-40A5-8476-3E5AF86225E9}"/>
    <hyperlink ref="D59" r:id="rId22" display="https://reg.mju.ac.th/registrar/class_info_2.asp?backto=home&amp;option=0&amp;courseid=8898824&amp;acadyear=2567&amp;semester=2&amp;avs1007269091=82" xr:uid="{423543FF-A230-445D-9DB1-9CE98352276E}"/>
    <hyperlink ref="D61" r:id="rId23" display="https://reg.mju.ac.th/registrar/class_info_2.asp?backto=home&amp;option=0&amp;courseid=8899405&amp;acadyear=2567&amp;semester=2&amp;avs1007269091=83" xr:uid="{494E772F-D9A4-4E4C-9271-8A0F415D5838}"/>
    <hyperlink ref="D63" r:id="rId24" display="https://reg.mju.ac.th/registrar/class_info_2.asp?backto=home&amp;option=0&amp;courseid=8899409&amp;acadyear=2567&amp;semester=2&amp;avs1007269091=84" xr:uid="{BA302733-236E-463F-8C37-7BA4A6CC3360}"/>
    <hyperlink ref="D65" r:id="rId25" display="https://reg.mju.ac.th/registrar/class_info_2.asp?backto=home&amp;option=0&amp;courseid=8899410&amp;acadyear=2567&amp;semester=2&amp;avs1007269091=85" xr:uid="{4C80A900-42C3-46BB-B79A-99D89203375F}"/>
    <hyperlink ref="D67" r:id="rId26" display="https://reg.mju.ac.th/registrar/class_info_2.asp?backto=home&amp;option=0&amp;courseid=8899435&amp;acadyear=2567&amp;semester=2&amp;avs1007269091=86" xr:uid="{82825BCE-8200-4154-834E-0E634176CECD}"/>
    <hyperlink ref="D69" r:id="rId27" display="https://reg.mju.ac.th/registrar/class_info_2.asp?backto=home&amp;option=0&amp;courseid=8898825&amp;acadyear=2567&amp;semester=2&amp;avs1007269091=87" xr:uid="{ACFFF783-903C-4AA7-BA25-2C4A710E2150}"/>
    <hyperlink ref="D71" r:id="rId28" display="https://reg.mju.ac.th/registrar/class_info_2.asp?backto=home&amp;option=0&amp;courseid=8899412&amp;acadyear=2567&amp;semester=2&amp;avs1007269091=88" xr:uid="{05FDB36F-46CD-4A80-BEC0-36DB9415FE2E}"/>
    <hyperlink ref="D74" r:id="rId29" display="https://reg.mju.ac.th/registrar/class_info_2.asp?backto=home&amp;option=0&amp;courseid=8899413&amp;acadyear=2567&amp;semester=2&amp;avs1007269091=89" xr:uid="{B541FDA0-67AC-4150-BCD3-9A18CF75A4A7}"/>
    <hyperlink ref="D77" r:id="rId30" display="https://reg.mju.ac.th/registrar/class_info_2.asp?backto=home&amp;option=0&amp;courseid=8895937&amp;acadyear=2567&amp;semester=2&amp;avs1007269091=90" xr:uid="{1B77A125-F27C-4DAD-A4AB-24FD7A694714}"/>
    <hyperlink ref="D79" r:id="rId31" display="https://reg.mju.ac.th/registrar/class_info_2.asp?backto=home&amp;option=0&amp;courseid=8895985&amp;acadyear=2567&amp;semester=2&amp;avs1007269091=91" xr:uid="{92909411-CBE3-4FC2-BAE2-88BF721A6DEF}"/>
    <hyperlink ref="D81" r:id="rId32" display="https://reg.mju.ac.th/registrar/class_info_2.asp?backto=home&amp;option=0&amp;courseid=8895986&amp;acadyear=2567&amp;semester=2&amp;avs1007269091=92" xr:uid="{C6E134C2-A201-4338-9629-5D81076A53BB}"/>
    <hyperlink ref="D83" r:id="rId33" display="https://reg.mju.ac.th/registrar/class_info_2.asp?backto=home&amp;option=0&amp;courseid=8895941&amp;acadyear=2567&amp;semester=2&amp;avs1007269091=93" xr:uid="{C0A4991F-A884-43CB-BA1A-871A1531A949}"/>
    <hyperlink ref="D85" r:id="rId34" display="https://reg.mju.ac.th/registrar/class_info_2.asp?backto=home&amp;option=0&amp;courseid=8895987&amp;acadyear=2567&amp;semester=2&amp;avs1007269091=94" xr:uid="{8A2B4854-E8BF-4D25-B7A0-349F2A39243D}"/>
    <hyperlink ref="D87" r:id="rId35" display="https://reg.mju.ac.th/registrar/class_info_2.asp?backto=home&amp;option=0&amp;courseid=8895938&amp;acadyear=2567&amp;semester=2&amp;avs1007269091=95" xr:uid="{3F04A9D4-0D38-4914-8656-0A593D81CCBF}"/>
    <hyperlink ref="D89" r:id="rId36" display="https://reg.mju.ac.th/registrar/class_info_2.asp?backto=home&amp;option=0&amp;courseid=8895950&amp;acadyear=2567&amp;semester=2&amp;avs1007269091=96" xr:uid="{0BB58A0A-09FC-473B-AC94-5742F806227F}"/>
    <hyperlink ref="D91" r:id="rId37" display="https://reg.mju.ac.th/registrar/class_info_2.asp?backto=home&amp;option=0&amp;courseid=8895982&amp;acadyear=2567&amp;semester=2&amp;avs1007269091=97" xr:uid="{C3B1EE97-F001-4521-B633-C0B307E7F240}"/>
    <hyperlink ref="D93" r:id="rId38" display="https://reg.mju.ac.th/registrar/class_info_2.asp?backto=home&amp;option=0&amp;courseid=8895982&amp;acadyear=2567&amp;semester=2&amp;avs1007269091=98" xr:uid="{C6536844-00A2-4430-9378-6CE3FD09EDDD}"/>
    <hyperlink ref="D96" r:id="rId39" display="https://reg.mju.ac.th/registrar/class_info_2.asp?backto=home&amp;option=0&amp;courseid=8897806&amp;acadyear=2567&amp;semester=2&amp;avs1007269091=99" xr:uid="{31477F52-B3C8-49DA-8BB7-D68F89AA9592}"/>
    <hyperlink ref="D99" r:id="rId40" display="https://reg.mju.ac.th/registrar/class_info_2.asp?backto=home&amp;option=0&amp;courseid=8897807&amp;acadyear=2567&amp;semester=2&amp;avs1007269091=100" xr:uid="{B2895AA0-BBA9-4566-B69F-36FBB23EA867}"/>
    <hyperlink ref="D103" r:id="rId41" display="https://reg.mju.ac.th/registrar/class_info_2.asp?backto=home&amp;option=0&amp;courseid=8897809&amp;acadyear=2567&amp;semester=2&amp;avs1007269091=101" xr:uid="{EF5090C1-07F0-4B61-81DF-4C2D1F6E0C47}"/>
    <hyperlink ref="D108" r:id="rId42" display="https://reg.mju.ac.th/registrar/class_info_2.asp?backto=home&amp;option=0&amp;courseid=8897804&amp;acadyear=2567&amp;semester=2&amp;avs1007269091=102" xr:uid="{2825EAC2-8013-4DA9-8EEA-51188E591F3B}"/>
    <hyperlink ref="D111" r:id="rId43" display="https://reg.mju.ac.th/registrar/class_info_2.asp?backto=home&amp;option=0&amp;courseid=8898532&amp;acadyear=2567&amp;semester=2&amp;avs1007269091=103" xr:uid="{5B4F0D7C-8125-4618-A54E-D74C3B67AAFA}"/>
    <hyperlink ref="D112" r:id="rId44" display="https://reg.mju.ac.th/registrar/class_info_2.asp?backto=home&amp;option=0&amp;courseid=8894455&amp;acadyear=2567&amp;semester=2&amp;avs1007269091=104" xr:uid="{5FA5B00E-2912-4061-90E4-4DF9A6F28816}"/>
    <hyperlink ref="D115" r:id="rId45" display="https://reg.mju.ac.th/registrar/class_info_2.asp?backto=home&amp;option=0&amp;courseid=8894445&amp;acadyear=2567&amp;semester=2&amp;avs1007269091=105" xr:uid="{4BC0D7BC-711A-4B98-A508-29FA8BA4B3EE}"/>
    <hyperlink ref="D120" r:id="rId46" display="https://reg.mju.ac.th/registrar/class_info_2.asp?backto=home&amp;option=0&amp;courseid=8894970&amp;acadyear=2567&amp;semester=2&amp;avs1007269091=106" xr:uid="{AF79D0A0-D300-423B-95DA-5E397B42DD25}"/>
    <hyperlink ref="D122" r:id="rId47" display="https://reg.mju.ac.th/registrar/class_info_2.asp?backto=home&amp;option=0&amp;courseid=8894970&amp;acadyear=2567&amp;semester=2&amp;avs1007269091=107" xr:uid="{AC25A522-107A-4F53-871C-AAFD46A35F09}"/>
    <hyperlink ref="D125" r:id="rId48" display="https://reg.mju.ac.th/registrar/class_info_2.asp?backto=home&amp;option=0&amp;courseid=8894970&amp;acadyear=2567&amp;semester=2&amp;avs1007269091=108" xr:uid="{2F577897-C403-46C9-907D-9F8AF4BFBD74}"/>
    <hyperlink ref="D127" r:id="rId49" display="https://reg.mju.ac.th/registrar/class_info_2.asp?backto=home&amp;option=0&amp;courseid=8894970&amp;acadyear=2567&amp;semester=2&amp;avs1007269091=109" xr:uid="{9C8168B4-E703-4BE9-BA22-AC871E98A971}"/>
    <hyperlink ref="D129" r:id="rId50" display="https://reg.mju.ac.th/registrar/class_info_2.asp?backto=home&amp;option=0&amp;courseid=8894972&amp;acadyear=2567&amp;semester=2&amp;avs1007269091=110" xr:uid="{66202363-3A59-477B-8D6E-2166CD1F567F}"/>
    <hyperlink ref="D131" r:id="rId51" display="https://reg.mju.ac.th/registrar/class_info_2.asp?backto=home&amp;option=0&amp;courseid=8893188&amp;acadyear=2567&amp;semester=2&amp;avs1007269091=111" xr:uid="{B8776AC9-A4DB-4E15-9FD0-0ECD94B29FFF}"/>
    <hyperlink ref="D133" r:id="rId52" display="https://reg.mju.ac.th/registrar/class_info_2.asp?backto=home&amp;option=0&amp;courseid=8895525&amp;acadyear=2567&amp;semester=2&amp;avs1007269091=112" xr:uid="{980526A6-1D3F-4CF2-B3A4-FEB7AF09C502}"/>
    <hyperlink ref="D136" r:id="rId53" display="https://reg.mju.ac.th/registrar/class_info_2.asp?backto=home&amp;option=0&amp;courseid=8895527&amp;acadyear=2567&amp;semester=2&amp;avs1007269091=113" xr:uid="{BD7C10EF-70A8-421F-AAC7-A7AE0D5CB753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7603-D2F9-4EFA-931C-1101B348A448}">
  <dimension ref="A1:R91"/>
  <sheetViews>
    <sheetView topLeftCell="A78" workbookViewId="0">
      <selection activeCell="A2" sqref="A2:R155"/>
    </sheetView>
  </sheetViews>
  <sheetFormatPr defaultColWidth="8.75" defaultRowHeight="21"/>
  <cols>
    <col min="1" max="3" width="8.75" style="16"/>
    <col min="4" max="4" width="8.75" style="7"/>
    <col min="5" max="5" width="59.25" style="7" bestFit="1" customWidth="1"/>
    <col min="6" max="6" width="8.75" style="7"/>
    <col min="7" max="9" width="8.75" style="8"/>
    <col min="10" max="10" width="8.75" style="69"/>
    <col min="11" max="18" width="8.75" style="8"/>
    <col min="19" max="16384" width="8.75" style="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67" t="s">
        <v>28</v>
      </c>
      <c r="K1" s="2" t="s">
        <v>10</v>
      </c>
      <c r="L1" s="4" t="s">
        <v>11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>
      <c r="A2" s="16" t="s">
        <v>611</v>
      </c>
      <c r="B2" s="16" t="s">
        <v>610</v>
      </c>
      <c r="C2" s="16" t="s">
        <v>580</v>
      </c>
      <c r="D2" s="66" t="s">
        <v>750</v>
      </c>
      <c r="E2" s="54" t="s">
        <v>619</v>
      </c>
      <c r="F2" s="54" t="s">
        <v>294</v>
      </c>
      <c r="G2" s="33">
        <v>1</v>
      </c>
      <c r="H2" s="33">
        <v>0</v>
      </c>
      <c r="I2" s="33">
        <v>2</v>
      </c>
      <c r="J2" s="68">
        <v>1</v>
      </c>
      <c r="K2" s="33" t="s">
        <v>80</v>
      </c>
      <c r="L2" s="33">
        <v>10</v>
      </c>
      <c r="M2" s="33" t="s">
        <v>87</v>
      </c>
      <c r="N2" s="12">
        <f>L2*G2</f>
        <v>10</v>
      </c>
      <c r="O2" s="13">
        <f>N2/12</f>
        <v>0.83333333333333337</v>
      </c>
      <c r="P2" s="14">
        <v>0</v>
      </c>
      <c r="Q2" s="13">
        <f>O2*2</f>
        <v>1.6666666666666667</v>
      </c>
      <c r="R2" s="13">
        <f>P2+Q2</f>
        <v>1.6666666666666667</v>
      </c>
    </row>
    <row r="3" spans="1:18">
      <c r="D3" s="66"/>
      <c r="E3" s="57" t="s">
        <v>507</v>
      </c>
      <c r="F3" s="54"/>
      <c r="G3" s="33"/>
      <c r="H3" s="33"/>
      <c r="I3" s="33"/>
      <c r="J3" s="68"/>
      <c r="K3" s="33"/>
      <c r="L3" s="33"/>
      <c r="M3" s="33"/>
      <c r="N3" s="33"/>
    </row>
    <row r="4" spans="1:18">
      <c r="D4" s="66"/>
      <c r="E4" s="57" t="s">
        <v>751</v>
      </c>
      <c r="F4" s="54"/>
      <c r="G4" s="33"/>
      <c r="H4" s="33"/>
      <c r="I4" s="33"/>
      <c r="J4" s="68"/>
      <c r="K4" s="33"/>
      <c r="L4" s="33"/>
      <c r="M4" s="33"/>
      <c r="N4" s="33"/>
    </row>
    <row r="5" spans="1:18">
      <c r="A5" s="16" t="s">
        <v>611</v>
      </c>
      <c r="B5" s="16" t="s">
        <v>610</v>
      </c>
      <c r="C5" s="16" t="s">
        <v>580</v>
      </c>
      <c r="D5" s="66" t="s">
        <v>752</v>
      </c>
      <c r="E5" s="54" t="s">
        <v>641</v>
      </c>
      <c r="F5" s="54" t="s">
        <v>294</v>
      </c>
      <c r="G5" s="33">
        <v>1</v>
      </c>
      <c r="H5" s="33">
        <v>0</v>
      </c>
      <c r="I5" s="33">
        <v>2</v>
      </c>
      <c r="J5" s="68">
        <v>1</v>
      </c>
      <c r="K5" s="33" t="s">
        <v>80</v>
      </c>
      <c r="L5" s="33">
        <v>10</v>
      </c>
      <c r="M5" s="33" t="s">
        <v>87</v>
      </c>
      <c r="N5" s="12">
        <f>L5*G5</f>
        <v>10</v>
      </c>
      <c r="O5" s="13">
        <f>N5/12</f>
        <v>0.83333333333333337</v>
      </c>
      <c r="P5" s="14">
        <v>0</v>
      </c>
      <c r="Q5" s="13">
        <f>O5*2</f>
        <v>1.6666666666666667</v>
      </c>
      <c r="R5" s="13">
        <f>P5+Q5</f>
        <v>1.6666666666666667</v>
      </c>
    </row>
    <row r="6" spans="1:18">
      <c r="D6" s="66"/>
      <c r="E6" s="57" t="s">
        <v>507</v>
      </c>
      <c r="F6" s="54"/>
      <c r="G6" s="33"/>
      <c r="H6" s="33"/>
      <c r="I6" s="33"/>
      <c r="J6" s="68"/>
      <c r="K6" s="33"/>
      <c r="L6" s="33"/>
      <c r="M6" s="33"/>
      <c r="N6" s="33"/>
    </row>
    <row r="7" spans="1:18">
      <c r="A7" s="16" t="s">
        <v>611</v>
      </c>
      <c r="B7" s="16" t="s">
        <v>610</v>
      </c>
      <c r="C7" s="16" t="s">
        <v>580</v>
      </c>
      <c r="D7" s="66" t="s">
        <v>753</v>
      </c>
      <c r="E7" s="54" t="s">
        <v>754</v>
      </c>
      <c r="F7" s="54" t="s">
        <v>23</v>
      </c>
      <c r="G7" s="33">
        <v>3</v>
      </c>
      <c r="H7" s="33">
        <v>3</v>
      </c>
      <c r="I7" s="33">
        <v>0</v>
      </c>
      <c r="J7" s="68">
        <v>6</v>
      </c>
      <c r="K7" s="33" t="s">
        <v>80</v>
      </c>
      <c r="L7" s="33">
        <v>12</v>
      </c>
      <c r="M7" s="33" t="s">
        <v>87</v>
      </c>
      <c r="N7" s="12">
        <f>L7*G7</f>
        <v>36</v>
      </c>
      <c r="O7" s="13">
        <f>N7/12</f>
        <v>3</v>
      </c>
      <c r="P7" s="14">
        <v>0</v>
      </c>
      <c r="Q7" s="13">
        <f>O7*2</f>
        <v>6</v>
      </c>
      <c r="R7" s="13">
        <f>P7+Q7</f>
        <v>6</v>
      </c>
    </row>
    <row r="8" spans="1:18">
      <c r="D8" s="66"/>
      <c r="E8" s="57" t="s">
        <v>58</v>
      </c>
      <c r="F8" s="54"/>
      <c r="G8" s="33"/>
      <c r="H8" s="33"/>
      <c r="I8" s="33"/>
      <c r="J8" s="68"/>
      <c r="K8" s="33"/>
      <c r="L8" s="33"/>
      <c r="M8" s="33"/>
      <c r="N8" s="33"/>
    </row>
    <row r="9" spans="1:18">
      <c r="D9" s="66"/>
      <c r="E9" s="57" t="s">
        <v>60</v>
      </c>
      <c r="F9" s="54"/>
      <c r="G9" s="33"/>
      <c r="H9" s="33"/>
      <c r="I9" s="33"/>
      <c r="J9" s="68"/>
      <c r="K9" s="33"/>
      <c r="L9" s="33"/>
      <c r="M9" s="33"/>
      <c r="N9" s="33"/>
    </row>
    <row r="10" spans="1:18">
      <c r="A10" s="16" t="s">
        <v>611</v>
      </c>
      <c r="B10" s="16" t="s">
        <v>610</v>
      </c>
      <c r="C10" s="16" t="s">
        <v>580</v>
      </c>
      <c r="D10" s="66" t="s">
        <v>755</v>
      </c>
      <c r="E10" s="54" t="s">
        <v>756</v>
      </c>
      <c r="F10" s="54" t="s">
        <v>23</v>
      </c>
      <c r="G10" s="33">
        <v>3</v>
      </c>
      <c r="H10" s="33">
        <v>3</v>
      </c>
      <c r="I10" s="33">
        <v>0</v>
      </c>
      <c r="J10" s="68">
        <v>6</v>
      </c>
      <c r="K10" s="33" t="s">
        <v>80</v>
      </c>
      <c r="L10" s="33">
        <v>12</v>
      </c>
      <c r="M10" s="33" t="s">
        <v>87</v>
      </c>
      <c r="N10" s="12">
        <f>L10*G10</f>
        <v>36</v>
      </c>
      <c r="O10" s="13">
        <f>N10/12</f>
        <v>3</v>
      </c>
      <c r="P10" s="14">
        <v>0</v>
      </c>
      <c r="Q10" s="13">
        <f>O10*2</f>
        <v>6</v>
      </c>
      <c r="R10" s="13">
        <f>P10+Q10</f>
        <v>6</v>
      </c>
    </row>
    <row r="11" spans="1:18">
      <c r="D11" s="66"/>
      <c r="E11" s="57" t="s">
        <v>59</v>
      </c>
      <c r="F11" s="54"/>
      <c r="G11" s="33"/>
      <c r="H11" s="33"/>
      <c r="I11" s="33"/>
      <c r="J11" s="68"/>
      <c r="K11" s="33"/>
      <c r="L11" s="33"/>
      <c r="M11" s="33"/>
      <c r="N11" s="33"/>
    </row>
    <row r="12" spans="1:18">
      <c r="D12" s="66"/>
      <c r="E12" s="57" t="s">
        <v>58</v>
      </c>
      <c r="F12" s="54"/>
      <c r="G12" s="33"/>
      <c r="H12" s="33"/>
      <c r="I12" s="33"/>
      <c r="J12" s="68"/>
      <c r="K12" s="33"/>
      <c r="L12" s="33"/>
      <c r="M12" s="33"/>
      <c r="N12" s="33"/>
    </row>
    <row r="13" spans="1:18">
      <c r="A13" s="16" t="s">
        <v>611</v>
      </c>
      <c r="B13" s="16" t="s">
        <v>610</v>
      </c>
      <c r="C13" s="16" t="s">
        <v>580</v>
      </c>
      <c r="D13" s="66" t="s">
        <v>757</v>
      </c>
      <c r="E13" s="54" t="s">
        <v>758</v>
      </c>
      <c r="F13" s="54" t="s">
        <v>23</v>
      </c>
      <c r="G13" s="33">
        <v>3</v>
      </c>
      <c r="H13" s="33">
        <v>3</v>
      </c>
      <c r="I13" s="33">
        <v>0</v>
      </c>
      <c r="J13" s="68">
        <v>6</v>
      </c>
      <c r="K13" s="33" t="s">
        <v>80</v>
      </c>
      <c r="L13" s="33">
        <v>12</v>
      </c>
      <c r="M13" s="33" t="s">
        <v>87</v>
      </c>
      <c r="N13" s="12">
        <f>L13*G13</f>
        <v>36</v>
      </c>
      <c r="O13" s="13">
        <f>N13/12</f>
        <v>3</v>
      </c>
      <c r="P13" s="14">
        <v>0</v>
      </c>
      <c r="Q13" s="13">
        <f>O13*2</f>
        <v>6</v>
      </c>
      <c r="R13" s="13">
        <f>P13+Q13</f>
        <v>6</v>
      </c>
    </row>
    <row r="14" spans="1:18">
      <c r="D14" s="66"/>
      <c r="E14" s="57" t="s">
        <v>751</v>
      </c>
      <c r="F14" s="54"/>
      <c r="G14" s="33"/>
      <c r="H14" s="33"/>
      <c r="I14" s="33"/>
      <c r="J14" s="68"/>
      <c r="K14" s="33"/>
      <c r="L14" s="33"/>
      <c r="M14" s="33"/>
      <c r="N14" s="33"/>
    </row>
    <row r="15" spans="1:18">
      <c r="D15" s="66"/>
      <c r="E15" s="57" t="s">
        <v>507</v>
      </c>
      <c r="F15" s="54"/>
      <c r="G15" s="33"/>
      <c r="H15" s="33"/>
      <c r="I15" s="33"/>
      <c r="J15" s="68"/>
      <c r="K15" s="33"/>
      <c r="L15" s="33"/>
      <c r="M15" s="33"/>
      <c r="N15" s="33"/>
    </row>
    <row r="16" spans="1:18">
      <c r="D16" s="66"/>
      <c r="E16" s="57" t="s">
        <v>60</v>
      </c>
      <c r="F16" s="54"/>
      <c r="G16" s="33"/>
      <c r="H16" s="33"/>
      <c r="I16" s="33"/>
      <c r="J16" s="68"/>
      <c r="K16" s="33"/>
      <c r="L16" s="33"/>
      <c r="M16" s="33"/>
      <c r="N16" s="33"/>
    </row>
    <row r="17" spans="1:18">
      <c r="A17" s="16" t="s">
        <v>611</v>
      </c>
      <c r="B17" s="16" t="s">
        <v>610</v>
      </c>
      <c r="C17" s="16" t="s">
        <v>580</v>
      </c>
      <c r="D17" s="66" t="s">
        <v>759</v>
      </c>
      <c r="E17" s="54" t="s">
        <v>760</v>
      </c>
      <c r="F17" s="54" t="s">
        <v>23</v>
      </c>
      <c r="G17" s="33">
        <v>3</v>
      </c>
      <c r="H17" s="33">
        <v>3</v>
      </c>
      <c r="I17" s="33">
        <v>0</v>
      </c>
      <c r="J17" s="68">
        <v>6</v>
      </c>
      <c r="K17" s="33" t="s">
        <v>80</v>
      </c>
      <c r="L17" s="33">
        <v>12</v>
      </c>
      <c r="M17" s="33" t="s">
        <v>87</v>
      </c>
      <c r="N17" s="12">
        <f>L17*G17</f>
        <v>36</v>
      </c>
      <c r="O17" s="13">
        <f>N17/12</f>
        <v>3</v>
      </c>
      <c r="P17" s="14">
        <v>0</v>
      </c>
      <c r="Q17" s="13">
        <f>O17*2</f>
        <v>6</v>
      </c>
      <c r="R17" s="13">
        <f>P17+Q17</f>
        <v>6</v>
      </c>
    </row>
    <row r="18" spans="1:18">
      <c r="D18" s="66"/>
      <c r="E18" s="57" t="s">
        <v>60</v>
      </c>
      <c r="F18" s="54"/>
      <c r="G18" s="33"/>
      <c r="H18" s="33"/>
      <c r="I18" s="33"/>
      <c r="J18" s="68"/>
      <c r="K18" s="33"/>
      <c r="L18" s="33"/>
      <c r="M18" s="33"/>
      <c r="N18" s="33"/>
    </row>
    <row r="19" spans="1:18">
      <c r="D19" s="66"/>
      <c r="E19" s="57" t="s">
        <v>59</v>
      </c>
      <c r="F19" s="54"/>
      <c r="G19" s="33"/>
      <c r="H19" s="33"/>
      <c r="I19" s="33"/>
      <c r="J19" s="68"/>
      <c r="K19" s="33"/>
      <c r="L19" s="33"/>
      <c r="M19" s="33"/>
      <c r="N19" s="33"/>
    </row>
    <row r="20" spans="1:18">
      <c r="A20" s="16" t="s">
        <v>611</v>
      </c>
      <c r="B20" s="16" t="s">
        <v>610</v>
      </c>
      <c r="C20" s="16" t="s">
        <v>580</v>
      </c>
      <c r="D20" s="66" t="s">
        <v>761</v>
      </c>
      <c r="E20" s="54" t="s">
        <v>762</v>
      </c>
      <c r="F20" s="54" t="s">
        <v>23</v>
      </c>
      <c r="G20" s="33">
        <v>3</v>
      </c>
      <c r="H20" s="33">
        <v>3</v>
      </c>
      <c r="I20" s="33">
        <v>0</v>
      </c>
      <c r="J20" s="68">
        <v>6</v>
      </c>
      <c r="K20" s="33" t="s">
        <v>80</v>
      </c>
      <c r="L20" s="33">
        <v>7</v>
      </c>
      <c r="M20" s="33" t="s">
        <v>87</v>
      </c>
      <c r="N20" s="12">
        <f>L20*G20</f>
        <v>21</v>
      </c>
      <c r="O20" s="13">
        <f>N20/12</f>
        <v>1.75</v>
      </c>
      <c r="P20" s="14">
        <v>0</v>
      </c>
      <c r="Q20" s="13">
        <f>O20*2</f>
        <v>3.5</v>
      </c>
      <c r="R20" s="13">
        <f>P20+Q20</f>
        <v>3.5</v>
      </c>
    </row>
    <row r="21" spans="1:18">
      <c r="D21" s="66"/>
      <c r="E21" s="57" t="s">
        <v>99</v>
      </c>
      <c r="F21" s="54"/>
      <c r="G21" s="33"/>
      <c r="H21" s="33"/>
      <c r="I21" s="33"/>
      <c r="J21" s="68"/>
      <c r="K21" s="33"/>
      <c r="L21" s="33"/>
      <c r="M21" s="33"/>
      <c r="N21" s="33"/>
    </row>
    <row r="22" spans="1:18">
      <c r="D22" s="66"/>
      <c r="E22" s="57" t="s">
        <v>254</v>
      </c>
      <c r="F22" s="54"/>
      <c r="G22" s="33"/>
      <c r="H22" s="33"/>
      <c r="I22" s="33"/>
      <c r="J22" s="68"/>
      <c r="K22" s="33"/>
      <c r="L22" s="33"/>
      <c r="M22" s="33"/>
      <c r="N22" s="33"/>
    </row>
    <row r="23" spans="1:18">
      <c r="D23" s="66"/>
      <c r="E23" s="57" t="s">
        <v>72</v>
      </c>
      <c r="F23" s="54"/>
      <c r="G23" s="33"/>
      <c r="H23" s="33"/>
      <c r="I23" s="33"/>
      <c r="J23" s="68"/>
      <c r="K23" s="33"/>
      <c r="L23" s="33"/>
      <c r="M23" s="33"/>
      <c r="N23" s="33"/>
    </row>
    <row r="24" spans="1:18">
      <c r="D24" s="66"/>
      <c r="E24" s="57" t="s">
        <v>198</v>
      </c>
      <c r="F24" s="54"/>
      <c r="G24" s="33"/>
      <c r="H24" s="33"/>
      <c r="I24" s="33"/>
      <c r="J24" s="68"/>
      <c r="K24" s="33"/>
      <c r="L24" s="33"/>
      <c r="M24" s="33"/>
      <c r="N24" s="33"/>
    </row>
    <row r="25" spans="1:18">
      <c r="D25" s="66"/>
      <c r="E25" s="57" t="s">
        <v>75</v>
      </c>
      <c r="F25" s="54"/>
      <c r="G25" s="33"/>
      <c r="H25" s="33"/>
      <c r="I25" s="33"/>
      <c r="J25" s="68"/>
      <c r="K25" s="33"/>
      <c r="L25" s="33"/>
      <c r="M25" s="33"/>
      <c r="N25" s="33"/>
    </row>
    <row r="26" spans="1:18">
      <c r="D26" s="66"/>
      <c r="E26" s="57" t="s">
        <v>763</v>
      </c>
      <c r="F26" s="54"/>
      <c r="G26" s="33"/>
      <c r="H26" s="33"/>
      <c r="I26" s="33"/>
      <c r="J26" s="68"/>
      <c r="K26" s="33"/>
      <c r="L26" s="33"/>
      <c r="M26" s="33"/>
      <c r="N26" s="33"/>
    </row>
    <row r="27" spans="1:18">
      <c r="A27" s="16" t="s">
        <v>611</v>
      </c>
      <c r="B27" s="16" t="s">
        <v>610</v>
      </c>
      <c r="C27" s="16" t="s">
        <v>580</v>
      </c>
      <c r="D27" s="66" t="s">
        <v>764</v>
      </c>
      <c r="E27" s="54" t="s">
        <v>765</v>
      </c>
      <c r="F27" s="54" t="s">
        <v>23</v>
      </c>
      <c r="G27" s="33">
        <v>3</v>
      </c>
      <c r="H27" s="33">
        <v>3</v>
      </c>
      <c r="I27" s="33">
        <v>0</v>
      </c>
      <c r="J27" s="68">
        <v>6</v>
      </c>
      <c r="K27" s="33" t="s">
        <v>80</v>
      </c>
      <c r="L27" s="33">
        <v>7</v>
      </c>
      <c r="M27" s="33" t="s">
        <v>87</v>
      </c>
      <c r="N27" s="12">
        <f>L27*G27</f>
        <v>21</v>
      </c>
      <c r="O27" s="13">
        <f>N27/12</f>
        <v>1.75</v>
      </c>
      <c r="P27" s="14">
        <v>0</v>
      </c>
      <c r="Q27" s="13">
        <f>O27*2</f>
        <v>3.5</v>
      </c>
      <c r="R27" s="13">
        <f>P27+Q27</f>
        <v>3.5</v>
      </c>
    </row>
    <row r="28" spans="1:18">
      <c r="D28" s="66"/>
      <c r="E28" s="57" t="s">
        <v>72</v>
      </c>
      <c r="F28" s="54"/>
      <c r="G28" s="33"/>
      <c r="H28" s="33"/>
      <c r="I28" s="33"/>
      <c r="J28" s="68"/>
      <c r="K28" s="33"/>
      <c r="L28" s="33"/>
      <c r="M28" s="33"/>
      <c r="N28" s="33"/>
    </row>
    <row r="29" spans="1:18">
      <c r="D29" s="66"/>
      <c r="E29" s="57" t="s">
        <v>59</v>
      </c>
      <c r="F29" s="54"/>
      <c r="G29" s="33"/>
      <c r="H29" s="33"/>
      <c r="I29" s="33"/>
      <c r="J29" s="68"/>
      <c r="K29" s="33"/>
      <c r="L29" s="33"/>
      <c r="M29" s="33"/>
      <c r="N29" s="33"/>
    </row>
    <row r="30" spans="1:18">
      <c r="D30" s="66"/>
      <c r="E30" s="57" t="s">
        <v>766</v>
      </c>
      <c r="F30" s="54"/>
      <c r="G30" s="33"/>
      <c r="H30" s="33"/>
      <c r="I30" s="33"/>
      <c r="J30" s="68"/>
      <c r="K30" s="33"/>
      <c r="L30" s="33"/>
      <c r="M30" s="33"/>
      <c r="N30" s="33"/>
    </row>
    <row r="31" spans="1:18">
      <c r="A31" s="16" t="s">
        <v>611</v>
      </c>
      <c r="B31" s="16" t="s">
        <v>610</v>
      </c>
      <c r="C31" s="16" t="s">
        <v>580</v>
      </c>
      <c r="D31" s="66" t="s">
        <v>767</v>
      </c>
      <c r="E31" s="54" t="s">
        <v>768</v>
      </c>
      <c r="F31" s="54" t="s">
        <v>622</v>
      </c>
      <c r="G31" s="33">
        <v>6</v>
      </c>
      <c r="H31" s="33">
        <v>0</v>
      </c>
      <c r="I31" s="33">
        <v>18</v>
      </c>
      <c r="J31" s="68">
        <v>0</v>
      </c>
      <c r="K31" s="33" t="s">
        <v>80</v>
      </c>
      <c r="L31" s="33">
        <v>4</v>
      </c>
      <c r="M31" s="33" t="s">
        <v>87</v>
      </c>
      <c r="N31" s="12">
        <f>L31*G31</f>
        <v>24</v>
      </c>
      <c r="O31" s="13">
        <f>N31/12</f>
        <v>2</v>
      </c>
      <c r="P31" s="14">
        <v>0</v>
      </c>
      <c r="Q31" s="13">
        <f>O31*2</f>
        <v>4</v>
      </c>
      <c r="R31" s="13">
        <f>P31+Q31</f>
        <v>4</v>
      </c>
    </row>
    <row r="32" spans="1:18">
      <c r="D32" s="66"/>
      <c r="E32" s="57" t="s">
        <v>60</v>
      </c>
      <c r="F32" s="54"/>
      <c r="G32" s="33"/>
      <c r="H32" s="33"/>
      <c r="I32" s="33"/>
      <c r="J32" s="68"/>
      <c r="K32" s="33"/>
      <c r="L32" s="33"/>
      <c r="M32" s="33"/>
      <c r="N32" s="33"/>
    </row>
    <row r="33" spans="1:18">
      <c r="D33" s="66"/>
      <c r="E33" s="57" t="s">
        <v>58</v>
      </c>
      <c r="F33" s="54"/>
      <c r="G33" s="33"/>
      <c r="H33" s="33"/>
      <c r="I33" s="33"/>
      <c r="J33" s="68"/>
      <c r="K33" s="33"/>
      <c r="L33" s="33"/>
      <c r="M33" s="33"/>
      <c r="N33" s="33"/>
    </row>
    <row r="34" spans="1:18">
      <c r="A34" s="16" t="s">
        <v>611</v>
      </c>
      <c r="B34" s="16" t="s">
        <v>610</v>
      </c>
      <c r="C34" s="16" t="s">
        <v>580</v>
      </c>
      <c r="D34" s="66" t="s">
        <v>769</v>
      </c>
      <c r="E34" s="54" t="s">
        <v>770</v>
      </c>
      <c r="F34" s="54" t="s">
        <v>622</v>
      </c>
      <c r="G34" s="33">
        <v>6</v>
      </c>
      <c r="H34" s="33">
        <v>0</v>
      </c>
      <c r="I34" s="33">
        <v>18</v>
      </c>
      <c r="J34" s="68">
        <v>0</v>
      </c>
      <c r="K34" s="33" t="s">
        <v>80</v>
      </c>
      <c r="L34" s="33">
        <v>3</v>
      </c>
      <c r="M34" s="33" t="s">
        <v>87</v>
      </c>
      <c r="N34" s="12">
        <f>L34*G34</f>
        <v>18</v>
      </c>
      <c r="O34" s="13">
        <f>N34/12</f>
        <v>1.5</v>
      </c>
      <c r="P34" s="14">
        <v>0</v>
      </c>
      <c r="Q34" s="13">
        <f>O34*2</f>
        <v>3</v>
      </c>
      <c r="R34" s="13">
        <f>P34+Q34</f>
        <v>3</v>
      </c>
    </row>
    <row r="35" spans="1:18">
      <c r="D35" s="66"/>
      <c r="E35" s="57" t="s">
        <v>60</v>
      </c>
      <c r="F35" s="54"/>
      <c r="G35" s="33"/>
      <c r="H35" s="33"/>
      <c r="I35" s="33"/>
      <c r="J35" s="68"/>
      <c r="K35" s="33"/>
      <c r="L35" s="33"/>
      <c r="M35" s="33"/>
      <c r="N35" s="33"/>
    </row>
    <row r="36" spans="1:18">
      <c r="D36" s="66"/>
      <c r="E36" s="57" t="s">
        <v>58</v>
      </c>
      <c r="F36" s="54"/>
      <c r="G36" s="33"/>
      <c r="H36" s="33"/>
      <c r="I36" s="33"/>
      <c r="J36" s="68"/>
      <c r="K36" s="33"/>
      <c r="L36" s="33"/>
      <c r="M36" s="33"/>
      <c r="N36" s="33"/>
    </row>
    <row r="37" spans="1:18">
      <c r="A37" s="16" t="s">
        <v>611</v>
      </c>
      <c r="B37" s="16" t="s">
        <v>610</v>
      </c>
      <c r="C37" s="16" t="s">
        <v>580</v>
      </c>
      <c r="D37" s="66" t="s">
        <v>771</v>
      </c>
      <c r="E37" s="54" t="s">
        <v>772</v>
      </c>
      <c r="F37" s="54" t="s">
        <v>622</v>
      </c>
      <c r="G37" s="33">
        <v>6</v>
      </c>
      <c r="H37" s="33">
        <v>0</v>
      </c>
      <c r="I37" s="33">
        <v>18</v>
      </c>
      <c r="J37" s="68">
        <v>0</v>
      </c>
      <c r="K37" s="33" t="s">
        <v>80</v>
      </c>
      <c r="L37" s="33">
        <v>7</v>
      </c>
      <c r="M37" s="33" t="s">
        <v>87</v>
      </c>
      <c r="N37" s="12">
        <f>L37*G37</f>
        <v>42</v>
      </c>
      <c r="O37" s="13">
        <f>N37/12</f>
        <v>3.5</v>
      </c>
      <c r="P37" s="14">
        <v>0</v>
      </c>
      <c r="Q37" s="13">
        <f>O37*2</f>
        <v>7</v>
      </c>
      <c r="R37" s="13">
        <f>P37+Q37</f>
        <v>7</v>
      </c>
    </row>
    <row r="38" spans="1:18">
      <c r="D38" s="66"/>
      <c r="E38" s="57" t="s">
        <v>59</v>
      </c>
      <c r="F38" s="54"/>
      <c r="G38" s="33"/>
      <c r="H38" s="33"/>
      <c r="I38" s="33"/>
      <c r="J38" s="68"/>
      <c r="K38" s="33"/>
      <c r="L38" s="33"/>
      <c r="M38" s="33"/>
      <c r="N38" s="33"/>
    </row>
    <row r="39" spans="1:18">
      <c r="D39" s="66"/>
      <c r="E39" s="57" t="s">
        <v>60</v>
      </c>
      <c r="F39" s="54"/>
      <c r="G39" s="33"/>
      <c r="H39" s="33"/>
      <c r="I39" s="33"/>
      <c r="J39" s="68"/>
      <c r="K39" s="33"/>
      <c r="L39" s="33"/>
      <c r="M39" s="33"/>
      <c r="N39" s="33"/>
    </row>
    <row r="40" spans="1:18">
      <c r="A40" s="16" t="s">
        <v>611</v>
      </c>
      <c r="B40" s="16" t="s">
        <v>610</v>
      </c>
      <c r="C40" s="16" t="s">
        <v>580</v>
      </c>
      <c r="D40" s="66" t="s">
        <v>655</v>
      </c>
      <c r="E40" s="54" t="s">
        <v>656</v>
      </c>
      <c r="F40" s="54" t="s">
        <v>164</v>
      </c>
      <c r="G40" s="33">
        <v>3</v>
      </c>
      <c r="H40" s="33">
        <v>2</v>
      </c>
      <c r="I40" s="33">
        <v>2</v>
      </c>
      <c r="J40" s="68">
        <v>5</v>
      </c>
      <c r="K40" s="33" t="s">
        <v>80</v>
      </c>
      <c r="L40" s="33">
        <v>2</v>
      </c>
      <c r="M40" s="33" t="s">
        <v>87</v>
      </c>
      <c r="N40" s="12">
        <f>L40*G40</f>
        <v>6</v>
      </c>
      <c r="O40" s="13">
        <f>N40/12</f>
        <v>0.5</v>
      </c>
      <c r="P40" s="14">
        <v>0</v>
      </c>
      <c r="Q40" s="13">
        <f>O40*2</f>
        <v>1</v>
      </c>
      <c r="R40" s="13">
        <f>P40+Q40</f>
        <v>1</v>
      </c>
    </row>
    <row r="41" spans="1:18">
      <c r="D41" s="66"/>
      <c r="E41" s="57" t="s">
        <v>555</v>
      </c>
      <c r="F41" s="54"/>
      <c r="G41" s="33"/>
      <c r="H41" s="33"/>
      <c r="I41" s="33"/>
      <c r="J41" s="68"/>
      <c r="K41" s="33"/>
      <c r="L41" s="33"/>
      <c r="M41" s="33"/>
      <c r="N41" s="33"/>
    </row>
    <row r="42" spans="1:18">
      <c r="A42" s="16" t="s">
        <v>611</v>
      </c>
      <c r="B42" s="16" t="s">
        <v>610</v>
      </c>
      <c r="C42" s="16" t="s">
        <v>580</v>
      </c>
      <c r="D42" s="66" t="s">
        <v>773</v>
      </c>
      <c r="E42" s="54" t="s">
        <v>774</v>
      </c>
      <c r="F42" s="54" t="s">
        <v>164</v>
      </c>
      <c r="G42" s="33">
        <v>3</v>
      </c>
      <c r="H42" s="33">
        <v>2</v>
      </c>
      <c r="I42" s="33">
        <v>2</v>
      </c>
      <c r="J42" s="68">
        <v>5</v>
      </c>
      <c r="K42" s="33" t="s">
        <v>80</v>
      </c>
      <c r="L42" s="33">
        <v>2</v>
      </c>
      <c r="M42" s="33" t="s">
        <v>87</v>
      </c>
      <c r="N42" s="12">
        <f>L42*G42</f>
        <v>6</v>
      </c>
      <c r="O42" s="13">
        <f>N42/12</f>
        <v>0.5</v>
      </c>
      <c r="P42" s="14">
        <v>0</v>
      </c>
      <c r="Q42" s="13">
        <f>O42*2</f>
        <v>1</v>
      </c>
      <c r="R42" s="13">
        <f>P42+Q42</f>
        <v>1</v>
      </c>
    </row>
    <row r="43" spans="1:18">
      <c r="D43" s="66"/>
      <c r="E43" s="57" t="s">
        <v>775</v>
      </c>
      <c r="F43" s="54"/>
      <c r="G43" s="33"/>
      <c r="H43" s="33"/>
      <c r="I43" s="33"/>
      <c r="J43" s="68"/>
      <c r="K43" s="33"/>
      <c r="L43" s="33"/>
      <c r="M43" s="33"/>
      <c r="N43" s="33"/>
    </row>
    <row r="44" spans="1:18">
      <c r="A44" s="16" t="s">
        <v>611</v>
      </c>
      <c r="B44" s="16" t="s">
        <v>610</v>
      </c>
      <c r="C44" s="16" t="s">
        <v>580</v>
      </c>
      <c r="D44" s="66" t="s">
        <v>776</v>
      </c>
      <c r="E44" s="54" t="s">
        <v>777</v>
      </c>
      <c r="F44" s="54" t="s">
        <v>164</v>
      </c>
      <c r="G44" s="33">
        <v>3</v>
      </c>
      <c r="H44" s="33">
        <v>2</v>
      </c>
      <c r="I44" s="33">
        <v>2</v>
      </c>
      <c r="J44" s="68">
        <v>5</v>
      </c>
      <c r="K44" s="33" t="s">
        <v>80</v>
      </c>
      <c r="L44" s="33">
        <v>2</v>
      </c>
      <c r="M44" s="33" t="s">
        <v>87</v>
      </c>
      <c r="N44" s="12">
        <f>L44*G44</f>
        <v>6</v>
      </c>
      <c r="O44" s="13">
        <f>N44/12</f>
        <v>0.5</v>
      </c>
      <c r="P44" s="14">
        <v>0</v>
      </c>
      <c r="Q44" s="13">
        <f>O44*2</f>
        <v>1</v>
      </c>
      <c r="R44" s="13">
        <f>P44+Q44</f>
        <v>1</v>
      </c>
    </row>
    <row r="45" spans="1:18">
      <c r="D45" s="66"/>
      <c r="E45" s="57" t="s">
        <v>778</v>
      </c>
      <c r="F45" s="54"/>
      <c r="G45" s="33"/>
      <c r="H45" s="33"/>
      <c r="I45" s="33"/>
      <c r="J45" s="68"/>
      <c r="K45" s="33"/>
      <c r="L45" s="33"/>
      <c r="M45" s="33"/>
      <c r="N45" s="33"/>
    </row>
    <row r="46" spans="1:18">
      <c r="A46" s="16" t="s">
        <v>611</v>
      </c>
      <c r="B46" s="16" t="s">
        <v>610</v>
      </c>
      <c r="C46" s="16" t="s">
        <v>580</v>
      </c>
      <c r="D46" s="66" t="s">
        <v>727</v>
      </c>
      <c r="E46" s="54" t="s">
        <v>728</v>
      </c>
      <c r="F46" s="54" t="s">
        <v>164</v>
      </c>
      <c r="G46" s="33">
        <v>3</v>
      </c>
      <c r="H46" s="33">
        <v>2</v>
      </c>
      <c r="I46" s="33">
        <v>2</v>
      </c>
      <c r="J46" s="68">
        <v>5</v>
      </c>
      <c r="K46" s="33" t="s">
        <v>80</v>
      </c>
      <c r="L46" s="33">
        <v>1</v>
      </c>
      <c r="M46" s="33" t="s">
        <v>87</v>
      </c>
      <c r="N46" s="12">
        <f>L46*G46</f>
        <v>3</v>
      </c>
      <c r="O46" s="13">
        <f>N46/12</f>
        <v>0.25</v>
      </c>
      <c r="P46" s="14">
        <v>0</v>
      </c>
      <c r="Q46" s="13">
        <f>O46*2</f>
        <v>0.5</v>
      </c>
      <c r="R46" s="13">
        <f>P46+Q46</f>
        <v>0.5</v>
      </c>
    </row>
    <row r="47" spans="1:18">
      <c r="D47" s="66"/>
      <c r="E47" s="57" t="s">
        <v>184</v>
      </c>
      <c r="F47" s="54"/>
      <c r="G47" s="33"/>
      <c r="H47" s="33"/>
      <c r="I47" s="33"/>
      <c r="J47" s="68"/>
      <c r="K47" s="33"/>
      <c r="L47" s="33"/>
      <c r="M47" s="33"/>
      <c r="N47" s="33"/>
    </row>
    <row r="48" spans="1:18">
      <c r="A48" s="16" t="s">
        <v>611</v>
      </c>
      <c r="B48" s="16" t="s">
        <v>610</v>
      </c>
      <c r="C48" s="16" t="s">
        <v>580</v>
      </c>
      <c r="D48" s="66" t="s">
        <v>729</v>
      </c>
      <c r="E48" s="54" t="s">
        <v>730</v>
      </c>
      <c r="F48" s="54" t="s">
        <v>164</v>
      </c>
      <c r="G48" s="33">
        <v>3</v>
      </c>
      <c r="H48" s="33">
        <v>2</v>
      </c>
      <c r="I48" s="33">
        <v>2</v>
      </c>
      <c r="J48" s="68">
        <v>5</v>
      </c>
      <c r="K48" s="33" t="s">
        <v>80</v>
      </c>
      <c r="L48" s="33">
        <v>1</v>
      </c>
      <c r="M48" s="33" t="s">
        <v>87</v>
      </c>
      <c r="N48" s="12">
        <f>L48*G48</f>
        <v>3</v>
      </c>
      <c r="O48" s="13">
        <f>N48/12</f>
        <v>0.25</v>
      </c>
      <c r="P48" s="14">
        <v>0</v>
      </c>
      <c r="Q48" s="13">
        <f>O48*2</f>
        <v>0.5</v>
      </c>
      <c r="R48" s="13">
        <f>P48+Q48</f>
        <v>0.5</v>
      </c>
    </row>
    <row r="49" spans="1:18">
      <c r="D49" s="66"/>
      <c r="E49" s="57" t="s">
        <v>731</v>
      </c>
      <c r="F49" s="54"/>
      <c r="G49" s="33"/>
      <c r="H49" s="33"/>
      <c r="I49" s="33"/>
      <c r="J49" s="68"/>
      <c r="K49" s="33"/>
      <c r="L49" s="33"/>
      <c r="M49" s="33"/>
      <c r="N49" s="33"/>
    </row>
    <row r="50" spans="1:18">
      <c r="A50" s="16" t="s">
        <v>611</v>
      </c>
      <c r="B50" s="16" t="s">
        <v>610</v>
      </c>
      <c r="C50" s="16" t="s">
        <v>580</v>
      </c>
      <c r="D50" s="66" t="s">
        <v>732</v>
      </c>
      <c r="E50" s="54" t="s">
        <v>733</v>
      </c>
      <c r="F50" s="54" t="s">
        <v>164</v>
      </c>
      <c r="G50" s="33">
        <v>3</v>
      </c>
      <c r="H50" s="33">
        <v>2</v>
      </c>
      <c r="I50" s="33">
        <v>2</v>
      </c>
      <c r="J50" s="68">
        <v>5</v>
      </c>
      <c r="K50" s="33" t="s">
        <v>80</v>
      </c>
      <c r="L50" s="33">
        <v>2</v>
      </c>
      <c r="M50" s="33" t="s">
        <v>87</v>
      </c>
      <c r="N50" s="12">
        <f>L50*G50</f>
        <v>6</v>
      </c>
      <c r="O50" s="13">
        <f>N50/12</f>
        <v>0.5</v>
      </c>
      <c r="P50" s="14">
        <v>0</v>
      </c>
      <c r="Q50" s="13">
        <f>O50*2</f>
        <v>1</v>
      </c>
      <c r="R50" s="13">
        <f>P50+Q50</f>
        <v>1</v>
      </c>
    </row>
    <row r="51" spans="1:18">
      <c r="D51" s="66"/>
      <c r="E51" s="57" t="s">
        <v>184</v>
      </c>
      <c r="F51" s="54"/>
      <c r="G51" s="33"/>
      <c r="H51" s="33"/>
      <c r="I51" s="33"/>
      <c r="J51" s="68"/>
      <c r="K51" s="33"/>
      <c r="L51" s="33"/>
      <c r="M51" s="33"/>
      <c r="N51" s="33"/>
    </row>
    <row r="52" spans="1:18">
      <c r="A52" s="16" t="s">
        <v>611</v>
      </c>
      <c r="B52" s="16" t="s">
        <v>610</v>
      </c>
      <c r="C52" s="16" t="s">
        <v>580</v>
      </c>
      <c r="D52" s="66" t="s">
        <v>735</v>
      </c>
      <c r="E52" s="54" t="s">
        <v>736</v>
      </c>
      <c r="F52" s="54" t="s">
        <v>164</v>
      </c>
      <c r="G52" s="33">
        <v>3</v>
      </c>
      <c r="H52" s="33">
        <v>2</v>
      </c>
      <c r="I52" s="33">
        <v>2</v>
      </c>
      <c r="J52" s="68">
        <v>5</v>
      </c>
      <c r="K52" s="33" t="s">
        <v>80</v>
      </c>
      <c r="L52" s="33">
        <v>3</v>
      </c>
      <c r="M52" s="33" t="s">
        <v>87</v>
      </c>
      <c r="N52" s="12">
        <f>L52*G52</f>
        <v>9</v>
      </c>
      <c r="O52" s="13">
        <f>N52/12</f>
        <v>0.75</v>
      </c>
      <c r="P52" s="14">
        <v>0</v>
      </c>
      <c r="Q52" s="13">
        <f>O52*2</f>
        <v>1.5</v>
      </c>
      <c r="R52" s="13">
        <f>P52+Q52</f>
        <v>1.5</v>
      </c>
    </row>
    <row r="53" spans="1:18">
      <c r="D53" s="66"/>
      <c r="E53" s="57" t="s">
        <v>658</v>
      </c>
      <c r="F53" s="54"/>
      <c r="G53" s="33"/>
      <c r="H53" s="33"/>
      <c r="I53" s="33"/>
      <c r="J53" s="68"/>
      <c r="K53" s="33"/>
      <c r="L53" s="33"/>
      <c r="M53" s="33"/>
      <c r="N53" s="33"/>
    </row>
    <row r="54" spans="1:18">
      <c r="A54" s="16" t="s">
        <v>611</v>
      </c>
      <c r="B54" s="16" t="s">
        <v>610</v>
      </c>
      <c r="C54" s="16" t="s">
        <v>580</v>
      </c>
      <c r="D54" s="66" t="s">
        <v>779</v>
      </c>
      <c r="E54" s="54" t="s">
        <v>780</v>
      </c>
      <c r="F54" s="54" t="s">
        <v>164</v>
      </c>
      <c r="G54" s="33">
        <v>3</v>
      </c>
      <c r="H54" s="33">
        <v>2</v>
      </c>
      <c r="I54" s="33">
        <v>2</v>
      </c>
      <c r="J54" s="68">
        <v>5</v>
      </c>
      <c r="K54" s="33" t="s">
        <v>80</v>
      </c>
      <c r="L54" s="33">
        <v>6</v>
      </c>
      <c r="M54" s="33" t="s">
        <v>87</v>
      </c>
      <c r="N54" s="12">
        <f>L54*G54</f>
        <v>18</v>
      </c>
      <c r="O54" s="13">
        <f>N54/12</f>
        <v>1.5</v>
      </c>
      <c r="P54" s="14">
        <v>0</v>
      </c>
      <c r="Q54" s="13">
        <f>O54*2</f>
        <v>3</v>
      </c>
      <c r="R54" s="13">
        <f>P54+Q54</f>
        <v>3</v>
      </c>
    </row>
    <row r="55" spans="1:18">
      <c r="D55" s="66"/>
      <c r="E55" s="57" t="s">
        <v>738</v>
      </c>
      <c r="F55" s="54"/>
      <c r="G55" s="33"/>
      <c r="H55" s="33"/>
      <c r="I55" s="33"/>
      <c r="J55" s="68"/>
      <c r="K55" s="33"/>
      <c r="L55" s="33"/>
      <c r="M55" s="33"/>
      <c r="N55" s="33"/>
    </row>
    <row r="56" spans="1:18">
      <c r="A56" s="16" t="s">
        <v>611</v>
      </c>
      <c r="B56" s="16" t="s">
        <v>610</v>
      </c>
      <c r="C56" s="16" t="s">
        <v>580</v>
      </c>
      <c r="D56" s="66" t="s">
        <v>781</v>
      </c>
      <c r="E56" s="54" t="s">
        <v>782</v>
      </c>
      <c r="F56" s="54" t="s">
        <v>164</v>
      </c>
      <c r="G56" s="33">
        <v>3</v>
      </c>
      <c r="H56" s="33">
        <v>2</v>
      </c>
      <c r="I56" s="33">
        <v>2</v>
      </c>
      <c r="J56" s="68">
        <v>5</v>
      </c>
      <c r="K56" s="33" t="s">
        <v>80</v>
      </c>
      <c r="L56" s="33">
        <v>3</v>
      </c>
      <c r="M56" s="33" t="s">
        <v>87</v>
      </c>
      <c r="N56" s="12">
        <f>L56*G56</f>
        <v>9</v>
      </c>
      <c r="O56" s="13">
        <f>N56/12</f>
        <v>0.75</v>
      </c>
      <c r="P56" s="14">
        <v>0</v>
      </c>
      <c r="Q56" s="13">
        <f>O56*2</f>
        <v>1.5</v>
      </c>
      <c r="R56" s="13">
        <f>P56+Q56</f>
        <v>1.5</v>
      </c>
    </row>
    <row r="57" spans="1:18">
      <c r="D57" s="66"/>
      <c r="E57" s="57" t="s">
        <v>555</v>
      </c>
      <c r="F57" s="54"/>
      <c r="G57" s="33"/>
      <c r="H57" s="33"/>
      <c r="I57" s="33"/>
      <c r="J57" s="68"/>
      <c r="K57" s="33"/>
      <c r="L57" s="33"/>
      <c r="M57" s="33"/>
      <c r="N57" s="33"/>
    </row>
    <row r="58" spans="1:18">
      <c r="A58" s="16" t="s">
        <v>611</v>
      </c>
      <c r="B58" s="16" t="s">
        <v>610</v>
      </c>
      <c r="C58" s="16" t="s">
        <v>580</v>
      </c>
      <c r="D58" s="66" t="s">
        <v>657</v>
      </c>
      <c r="E58" s="54" t="s">
        <v>617</v>
      </c>
      <c r="F58" s="54" t="s">
        <v>294</v>
      </c>
      <c r="G58" s="33">
        <v>1</v>
      </c>
      <c r="H58" s="33">
        <v>0</v>
      </c>
      <c r="I58" s="33">
        <v>2</v>
      </c>
      <c r="J58" s="68">
        <v>1</v>
      </c>
      <c r="K58" s="33" t="s">
        <v>80</v>
      </c>
      <c r="L58" s="33">
        <v>2</v>
      </c>
      <c r="M58" s="33" t="s">
        <v>87</v>
      </c>
      <c r="N58" s="12">
        <f>L58*G58</f>
        <v>2</v>
      </c>
      <c r="O58" s="13">
        <f>N58/12</f>
        <v>0.16666666666666666</v>
      </c>
      <c r="P58" s="14">
        <v>0</v>
      </c>
      <c r="Q58" s="13">
        <f>O58*2</f>
        <v>0.33333333333333331</v>
      </c>
      <c r="R58" s="13">
        <f>P58+Q58</f>
        <v>0.33333333333333331</v>
      </c>
    </row>
    <row r="59" spans="1:18">
      <c r="D59" s="66"/>
      <c r="E59" s="57" t="s">
        <v>658</v>
      </c>
      <c r="F59" s="54"/>
      <c r="G59" s="33"/>
      <c r="H59" s="33"/>
      <c r="I59" s="33"/>
      <c r="J59" s="68"/>
      <c r="K59" s="33"/>
      <c r="L59" s="33"/>
      <c r="M59" s="33"/>
      <c r="N59" s="33"/>
    </row>
    <row r="60" spans="1:18">
      <c r="A60" s="16" t="s">
        <v>611</v>
      </c>
      <c r="B60" s="16" t="s">
        <v>610</v>
      </c>
      <c r="C60" s="16" t="s">
        <v>580</v>
      </c>
      <c r="D60" s="66" t="s">
        <v>783</v>
      </c>
      <c r="E60" s="54" t="s">
        <v>639</v>
      </c>
      <c r="F60" s="54" t="s">
        <v>294</v>
      </c>
      <c r="G60" s="33">
        <v>1</v>
      </c>
      <c r="H60" s="33">
        <v>0</v>
      </c>
      <c r="I60" s="33">
        <v>2</v>
      </c>
      <c r="J60" s="68">
        <v>1</v>
      </c>
      <c r="K60" s="33" t="s">
        <v>80</v>
      </c>
      <c r="L60" s="33">
        <v>3</v>
      </c>
      <c r="M60" s="33" t="s">
        <v>87</v>
      </c>
      <c r="N60" s="12">
        <f>L60*G60</f>
        <v>3</v>
      </c>
      <c r="O60" s="13">
        <f>N60/12</f>
        <v>0.25</v>
      </c>
      <c r="P60" s="14">
        <v>0</v>
      </c>
      <c r="Q60" s="13">
        <f>O60*2</f>
        <v>0.5</v>
      </c>
      <c r="R60" s="13">
        <f>P60+Q60</f>
        <v>0.5</v>
      </c>
    </row>
    <row r="61" spans="1:18">
      <c r="D61" s="66"/>
      <c r="E61" s="57" t="s">
        <v>784</v>
      </c>
      <c r="F61" s="54"/>
      <c r="G61" s="33"/>
      <c r="H61" s="33"/>
      <c r="I61" s="33"/>
      <c r="J61" s="68"/>
      <c r="K61" s="33"/>
      <c r="L61" s="33"/>
      <c r="M61" s="33"/>
      <c r="N61" s="33"/>
    </row>
    <row r="62" spans="1:18">
      <c r="A62" s="16" t="s">
        <v>611</v>
      </c>
      <c r="B62" s="16" t="s">
        <v>610</v>
      </c>
      <c r="C62" s="16" t="s">
        <v>580</v>
      </c>
      <c r="D62" s="66" t="s">
        <v>785</v>
      </c>
      <c r="E62" s="54" t="s">
        <v>641</v>
      </c>
      <c r="F62" s="54" t="s">
        <v>294</v>
      </c>
      <c r="G62" s="33">
        <v>1</v>
      </c>
      <c r="H62" s="33">
        <v>0</v>
      </c>
      <c r="I62" s="33">
        <v>2</v>
      </c>
      <c r="J62" s="68">
        <v>1</v>
      </c>
      <c r="K62" s="33" t="s">
        <v>80</v>
      </c>
      <c r="L62" s="33">
        <v>4</v>
      </c>
      <c r="M62" s="33" t="s">
        <v>87</v>
      </c>
      <c r="N62" s="12">
        <f>L62*G62</f>
        <v>4</v>
      </c>
      <c r="O62" s="13">
        <f>N62/12</f>
        <v>0.33333333333333331</v>
      </c>
      <c r="P62" s="14">
        <v>0</v>
      </c>
      <c r="Q62" s="13">
        <f>O62*2</f>
        <v>0.66666666666666663</v>
      </c>
      <c r="R62" s="13">
        <f>P62+Q62</f>
        <v>0.66666666666666663</v>
      </c>
    </row>
    <row r="63" spans="1:18">
      <c r="D63" s="66"/>
      <c r="E63" s="57" t="s">
        <v>184</v>
      </c>
      <c r="F63" s="54"/>
      <c r="G63" s="33"/>
      <c r="H63" s="33"/>
      <c r="I63" s="33"/>
      <c r="J63" s="68"/>
      <c r="K63" s="33"/>
      <c r="L63" s="33"/>
      <c r="M63" s="33"/>
      <c r="N63" s="33"/>
    </row>
    <row r="64" spans="1:18">
      <c r="A64" s="16" t="s">
        <v>611</v>
      </c>
      <c r="B64" s="16" t="s">
        <v>610</v>
      </c>
      <c r="C64" s="16" t="s">
        <v>580</v>
      </c>
      <c r="D64" s="66" t="s">
        <v>660</v>
      </c>
      <c r="E64" s="54" t="s">
        <v>624</v>
      </c>
      <c r="F64" s="54" t="s">
        <v>622</v>
      </c>
      <c r="G64" s="33">
        <v>6</v>
      </c>
      <c r="H64" s="33">
        <v>0</v>
      </c>
      <c r="I64" s="33">
        <v>18</v>
      </c>
      <c r="J64" s="68">
        <v>0</v>
      </c>
      <c r="K64" s="33" t="s">
        <v>80</v>
      </c>
      <c r="L64" s="33">
        <v>1</v>
      </c>
      <c r="M64" s="33" t="s">
        <v>87</v>
      </c>
      <c r="N64" s="12">
        <f>L64*G64</f>
        <v>6</v>
      </c>
      <c r="O64" s="13">
        <f>N64/12</f>
        <v>0.5</v>
      </c>
      <c r="P64" s="14">
        <v>0</v>
      </c>
      <c r="Q64" s="13">
        <f>O64*2</f>
        <v>1</v>
      </c>
      <c r="R64" s="13">
        <f>P64+Q64</f>
        <v>1</v>
      </c>
    </row>
    <row r="65" spans="1:18">
      <c r="D65" s="66"/>
      <c r="E65" s="57" t="s">
        <v>658</v>
      </c>
      <c r="F65" s="54"/>
      <c r="G65" s="33"/>
      <c r="H65" s="33"/>
      <c r="I65" s="33"/>
      <c r="J65" s="68"/>
      <c r="K65" s="33"/>
      <c r="L65" s="33"/>
      <c r="M65" s="33"/>
      <c r="N65" s="33"/>
    </row>
    <row r="66" spans="1:18">
      <c r="A66" s="16" t="s">
        <v>611</v>
      </c>
      <c r="B66" s="16" t="s">
        <v>610</v>
      </c>
      <c r="C66" s="16" t="s">
        <v>580</v>
      </c>
      <c r="D66" s="66" t="s">
        <v>786</v>
      </c>
      <c r="E66" s="54" t="s">
        <v>772</v>
      </c>
      <c r="F66" s="54" t="s">
        <v>622</v>
      </c>
      <c r="G66" s="33">
        <v>6</v>
      </c>
      <c r="H66" s="33">
        <v>0</v>
      </c>
      <c r="I66" s="33">
        <v>18</v>
      </c>
      <c r="J66" s="68">
        <v>0</v>
      </c>
      <c r="K66" s="33" t="s">
        <v>80</v>
      </c>
      <c r="L66" s="33">
        <v>3</v>
      </c>
      <c r="M66" s="33" t="s">
        <v>87</v>
      </c>
      <c r="N66" s="12">
        <f>L66*G66</f>
        <v>18</v>
      </c>
      <c r="O66" s="13">
        <f>N66/12</f>
        <v>1.5</v>
      </c>
      <c r="P66" s="14">
        <v>0</v>
      </c>
      <c r="Q66" s="13">
        <f>O66*2</f>
        <v>3</v>
      </c>
      <c r="R66" s="13">
        <f>P66+Q66</f>
        <v>3</v>
      </c>
    </row>
    <row r="67" spans="1:18">
      <c r="D67" s="66"/>
      <c r="E67" s="57" t="s">
        <v>555</v>
      </c>
      <c r="F67" s="54"/>
      <c r="G67" s="33"/>
      <c r="H67" s="33"/>
      <c r="I67" s="33"/>
      <c r="J67" s="68"/>
      <c r="K67" s="33"/>
      <c r="L67" s="33"/>
      <c r="M67" s="33"/>
      <c r="N67" s="33"/>
    </row>
    <row r="68" spans="1:18">
      <c r="A68" s="16" t="s">
        <v>611</v>
      </c>
      <c r="B68" s="16" t="s">
        <v>610</v>
      </c>
      <c r="C68" s="16" t="s">
        <v>580</v>
      </c>
      <c r="D68" s="66" t="s">
        <v>786</v>
      </c>
      <c r="E68" s="54" t="s">
        <v>772</v>
      </c>
      <c r="F68" s="54" t="s">
        <v>622</v>
      </c>
      <c r="G68" s="33">
        <v>6</v>
      </c>
      <c r="H68" s="33">
        <v>0</v>
      </c>
      <c r="I68" s="33">
        <v>18</v>
      </c>
      <c r="J68" s="68">
        <v>0</v>
      </c>
      <c r="K68" s="33" t="s">
        <v>43</v>
      </c>
      <c r="L68" s="33">
        <v>2</v>
      </c>
      <c r="M68" s="33" t="s">
        <v>87</v>
      </c>
      <c r="N68" s="12">
        <f>L68*G68</f>
        <v>12</v>
      </c>
      <c r="O68" s="13">
        <f>N68/12</f>
        <v>1</v>
      </c>
      <c r="P68" s="14">
        <v>0</v>
      </c>
      <c r="Q68" s="13">
        <f>O68*2</f>
        <v>2</v>
      </c>
      <c r="R68" s="13">
        <f>P68+Q68</f>
        <v>2</v>
      </c>
    </row>
    <row r="69" spans="1:18">
      <c r="D69" s="66"/>
      <c r="E69" s="57" t="s">
        <v>555</v>
      </c>
      <c r="F69" s="54"/>
      <c r="G69" s="33"/>
      <c r="H69" s="33"/>
      <c r="I69" s="33"/>
      <c r="J69" s="68"/>
      <c r="K69" s="33"/>
      <c r="L69" s="33"/>
      <c r="M69" s="33"/>
      <c r="N69" s="33"/>
    </row>
    <row r="70" spans="1:18">
      <c r="A70" s="16" t="s">
        <v>611</v>
      </c>
      <c r="B70" s="16" t="s">
        <v>610</v>
      </c>
      <c r="C70" s="16" t="s">
        <v>580</v>
      </c>
      <c r="D70" s="66" t="s">
        <v>787</v>
      </c>
      <c r="E70" s="54" t="s">
        <v>624</v>
      </c>
      <c r="F70" s="54" t="s">
        <v>622</v>
      </c>
      <c r="G70" s="33">
        <v>6</v>
      </c>
      <c r="H70" s="33">
        <v>0</v>
      </c>
      <c r="I70" s="33">
        <v>18</v>
      </c>
      <c r="J70" s="68">
        <v>0</v>
      </c>
      <c r="K70" s="33" t="s">
        <v>80</v>
      </c>
      <c r="L70" s="33">
        <v>0</v>
      </c>
      <c r="M70" s="33" t="s">
        <v>87</v>
      </c>
      <c r="N70" s="12">
        <f>L70*G70</f>
        <v>0</v>
      </c>
      <c r="O70" s="13">
        <f>N70/12</f>
        <v>0</v>
      </c>
      <c r="P70" s="14">
        <v>0</v>
      </c>
      <c r="Q70" s="13">
        <f>O70*2</f>
        <v>0</v>
      </c>
      <c r="R70" s="13">
        <f>P70+Q70</f>
        <v>0</v>
      </c>
    </row>
    <row r="71" spans="1:18">
      <c r="A71" s="16" t="s">
        <v>611</v>
      </c>
      <c r="B71" s="16" t="s">
        <v>610</v>
      </c>
      <c r="C71" s="16" t="s">
        <v>580</v>
      </c>
      <c r="D71" s="66" t="s">
        <v>788</v>
      </c>
      <c r="E71" s="54" t="s">
        <v>772</v>
      </c>
      <c r="F71" s="54" t="s">
        <v>622</v>
      </c>
      <c r="G71" s="33">
        <v>6</v>
      </c>
      <c r="H71" s="33">
        <v>0</v>
      </c>
      <c r="I71" s="33">
        <v>18</v>
      </c>
      <c r="J71" s="68">
        <v>0</v>
      </c>
      <c r="K71" s="33" t="s">
        <v>80</v>
      </c>
      <c r="L71" s="33">
        <v>11</v>
      </c>
      <c r="M71" s="33" t="s">
        <v>87</v>
      </c>
      <c r="N71" s="12">
        <f>L71*G71</f>
        <v>66</v>
      </c>
      <c r="O71" s="13">
        <f>N71/12</f>
        <v>5.5</v>
      </c>
      <c r="P71" s="14">
        <v>0</v>
      </c>
      <c r="Q71" s="13">
        <f>O71*2</f>
        <v>11</v>
      </c>
      <c r="R71" s="13">
        <f>P71+Q71</f>
        <v>11</v>
      </c>
    </row>
    <row r="72" spans="1:18">
      <c r="D72" s="66"/>
      <c r="E72" s="57" t="s">
        <v>60</v>
      </c>
      <c r="F72" s="54"/>
      <c r="G72" s="33"/>
      <c r="H72" s="33"/>
      <c r="I72" s="33"/>
      <c r="J72" s="68"/>
      <c r="K72" s="33"/>
      <c r="L72" s="33"/>
      <c r="M72" s="33"/>
      <c r="N72" s="33"/>
    </row>
    <row r="73" spans="1:18">
      <c r="D73" s="66"/>
      <c r="E73" s="57" t="s">
        <v>58</v>
      </c>
      <c r="F73" s="54"/>
      <c r="G73" s="33"/>
      <c r="H73" s="33"/>
      <c r="I73" s="33"/>
      <c r="J73" s="68"/>
      <c r="K73" s="33"/>
      <c r="L73" s="33"/>
      <c r="M73" s="33"/>
      <c r="N73" s="33"/>
    </row>
    <row r="74" spans="1:18">
      <c r="A74" s="16" t="s">
        <v>611</v>
      </c>
      <c r="B74" s="16" t="s">
        <v>610</v>
      </c>
      <c r="C74" s="16" t="s">
        <v>580</v>
      </c>
      <c r="D74" s="66" t="s">
        <v>789</v>
      </c>
      <c r="E74" s="54" t="s">
        <v>770</v>
      </c>
      <c r="F74" s="54" t="s">
        <v>622</v>
      </c>
      <c r="G74" s="33">
        <v>6</v>
      </c>
      <c r="H74" s="33">
        <v>0</v>
      </c>
      <c r="I74" s="33">
        <v>18</v>
      </c>
      <c r="J74" s="68">
        <v>0</v>
      </c>
      <c r="K74" s="33" t="s">
        <v>80</v>
      </c>
      <c r="L74" s="33">
        <v>4</v>
      </c>
      <c r="M74" s="33" t="s">
        <v>87</v>
      </c>
      <c r="N74" s="12">
        <f>L74*G74</f>
        <v>24</v>
      </c>
      <c r="O74" s="13">
        <f>N74/12</f>
        <v>2</v>
      </c>
      <c r="P74" s="14">
        <v>0</v>
      </c>
      <c r="Q74" s="13">
        <f>O74*2</f>
        <v>4</v>
      </c>
      <c r="R74" s="13">
        <f>P74+Q74</f>
        <v>4</v>
      </c>
    </row>
    <row r="75" spans="1:18">
      <c r="D75" s="66"/>
      <c r="E75" s="57" t="s">
        <v>59</v>
      </c>
      <c r="F75" s="54"/>
      <c r="G75" s="33"/>
      <c r="H75" s="33"/>
      <c r="I75" s="33"/>
      <c r="J75" s="68"/>
      <c r="K75" s="33"/>
      <c r="L75" s="33"/>
      <c r="M75" s="33"/>
      <c r="N75" s="33"/>
    </row>
    <row r="76" spans="1:18">
      <c r="D76" s="66"/>
      <c r="E76" s="57" t="s">
        <v>60</v>
      </c>
      <c r="F76" s="54"/>
      <c r="G76" s="33"/>
      <c r="H76" s="33"/>
      <c r="I76" s="33"/>
      <c r="J76" s="68"/>
      <c r="K76" s="33"/>
      <c r="L76" s="33"/>
      <c r="M76" s="33"/>
      <c r="N76" s="33"/>
    </row>
    <row r="77" spans="1:18">
      <c r="A77" s="16" t="s">
        <v>611</v>
      </c>
      <c r="B77" s="16" t="s">
        <v>610</v>
      </c>
      <c r="C77" s="16" t="s">
        <v>580</v>
      </c>
      <c r="D77" s="66" t="s">
        <v>683</v>
      </c>
      <c r="E77" s="54" t="s">
        <v>684</v>
      </c>
      <c r="F77" s="54" t="s">
        <v>83</v>
      </c>
      <c r="G77" s="33">
        <v>3</v>
      </c>
      <c r="H77" s="33">
        <v>2</v>
      </c>
      <c r="I77" s="33">
        <v>3</v>
      </c>
      <c r="J77" s="68">
        <v>5</v>
      </c>
      <c r="K77" s="33" t="s">
        <v>43</v>
      </c>
      <c r="L77" s="33">
        <v>2</v>
      </c>
      <c r="M77" s="33" t="s">
        <v>87</v>
      </c>
      <c r="N77" s="12">
        <f>L77*G77</f>
        <v>6</v>
      </c>
      <c r="O77" s="13">
        <f>N77/12</f>
        <v>0.5</v>
      </c>
      <c r="P77" s="14">
        <v>0</v>
      </c>
      <c r="Q77" s="13">
        <f>O77*2</f>
        <v>1</v>
      </c>
      <c r="R77" s="13">
        <f>P77+Q77</f>
        <v>1</v>
      </c>
    </row>
    <row r="78" spans="1:18">
      <c r="D78" s="66"/>
      <c r="E78" s="57" t="s">
        <v>170</v>
      </c>
      <c r="F78" s="54"/>
      <c r="G78" s="33"/>
      <c r="H78" s="33"/>
      <c r="I78" s="33"/>
      <c r="J78" s="68"/>
      <c r="K78" s="33"/>
      <c r="L78" s="33"/>
      <c r="M78" s="33"/>
      <c r="N78" s="33"/>
    </row>
    <row r="79" spans="1:18">
      <c r="D79" s="66"/>
      <c r="E79" s="57" t="s">
        <v>374</v>
      </c>
      <c r="F79" s="54"/>
      <c r="G79" s="33"/>
      <c r="H79" s="33"/>
      <c r="I79" s="33"/>
      <c r="J79" s="68"/>
      <c r="K79" s="33"/>
      <c r="L79" s="33"/>
      <c r="M79" s="33"/>
      <c r="N79" s="33"/>
    </row>
    <row r="80" spans="1:18">
      <c r="A80" s="16" t="s">
        <v>611</v>
      </c>
      <c r="B80" s="16" t="s">
        <v>610</v>
      </c>
      <c r="C80" s="16" t="s">
        <v>580</v>
      </c>
      <c r="D80" s="66" t="s">
        <v>686</v>
      </c>
      <c r="E80" s="54" t="s">
        <v>639</v>
      </c>
      <c r="F80" s="54" t="s">
        <v>294</v>
      </c>
      <c r="G80" s="33">
        <v>1</v>
      </c>
      <c r="H80" s="33">
        <v>0</v>
      </c>
      <c r="I80" s="33">
        <v>2</v>
      </c>
      <c r="J80" s="68">
        <v>1</v>
      </c>
      <c r="K80" s="33" t="s">
        <v>43</v>
      </c>
      <c r="L80" s="33">
        <v>2</v>
      </c>
      <c r="M80" s="33" t="s">
        <v>87</v>
      </c>
      <c r="N80" s="12">
        <f>L80*G80</f>
        <v>2</v>
      </c>
      <c r="O80" s="13">
        <f>N80/12</f>
        <v>0.16666666666666666</v>
      </c>
      <c r="P80" s="14">
        <v>0</v>
      </c>
      <c r="Q80" s="13">
        <f>O80*2</f>
        <v>0.33333333333333331</v>
      </c>
      <c r="R80" s="13">
        <f>P80+Q80</f>
        <v>0.33333333333333331</v>
      </c>
    </row>
    <row r="81" spans="1:18">
      <c r="D81" s="66"/>
      <c r="E81" s="57" t="s">
        <v>153</v>
      </c>
      <c r="F81" s="54"/>
      <c r="G81" s="33"/>
      <c r="H81" s="33"/>
      <c r="I81" s="33"/>
      <c r="J81" s="68"/>
      <c r="K81" s="33"/>
      <c r="L81" s="33"/>
      <c r="M81" s="33"/>
      <c r="N81" s="33"/>
    </row>
    <row r="82" spans="1:18">
      <c r="D82" s="66"/>
      <c r="E82" s="57" t="s">
        <v>161</v>
      </c>
      <c r="F82" s="54"/>
      <c r="G82" s="33"/>
      <c r="H82" s="33"/>
      <c r="I82" s="33"/>
      <c r="J82" s="68"/>
      <c r="K82" s="33"/>
      <c r="L82" s="33"/>
      <c r="M82" s="33"/>
      <c r="N82" s="33"/>
    </row>
    <row r="83" spans="1:18">
      <c r="A83" s="16" t="s">
        <v>611</v>
      </c>
      <c r="B83" s="16" t="s">
        <v>610</v>
      </c>
      <c r="C83" s="16" t="s">
        <v>580</v>
      </c>
      <c r="D83" s="66" t="s">
        <v>687</v>
      </c>
      <c r="E83" s="54" t="s">
        <v>688</v>
      </c>
      <c r="F83" s="54" t="s">
        <v>83</v>
      </c>
      <c r="G83" s="33">
        <v>3</v>
      </c>
      <c r="H83" s="33">
        <v>2</v>
      </c>
      <c r="I83" s="33">
        <v>3</v>
      </c>
      <c r="J83" s="68">
        <v>5</v>
      </c>
      <c r="K83" s="33" t="s">
        <v>43</v>
      </c>
      <c r="L83" s="33">
        <v>2</v>
      </c>
      <c r="M83" s="33" t="s">
        <v>87</v>
      </c>
      <c r="N83" s="12">
        <f>L83*G83</f>
        <v>6</v>
      </c>
      <c r="O83" s="13">
        <f>N83/12</f>
        <v>0.5</v>
      </c>
      <c r="P83" s="14">
        <v>0</v>
      </c>
      <c r="Q83" s="13">
        <f>O83*2</f>
        <v>1</v>
      </c>
      <c r="R83" s="13">
        <f>P83+Q83</f>
        <v>1</v>
      </c>
    </row>
    <row r="84" spans="1:18">
      <c r="D84" s="66"/>
      <c r="E84" s="57" t="s">
        <v>160</v>
      </c>
      <c r="F84" s="54"/>
      <c r="G84" s="33"/>
      <c r="H84" s="33"/>
      <c r="I84" s="33"/>
      <c r="J84" s="68"/>
      <c r="K84" s="33"/>
      <c r="L84" s="33"/>
      <c r="M84" s="33"/>
      <c r="N84" s="33"/>
    </row>
    <row r="85" spans="1:18">
      <c r="D85" s="66"/>
      <c r="E85" s="57" t="s">
        <v>161</v>
      </c>
      <c r="F85" s="54"/>
      <c r="G85" s="33"/>
      <c r="H85" s="33"/>
      <c r="I85" s="33"/>
      <c r="J85" s="68"/>
      <c r="K85" s="33"/>
      <c r="L85" s="33"/>
      <c r="M85" s="33"/>
      <c r="N85" s="33"/>
    </row>
    <row r="86" spans="1:18">
      <c r="A86" s="16" t="s">
        <v>611</v>
      </c>
      <c r="B86" s="16" t="s">
        <v>610</v>
      </c>
      <c r="C86" s="16" t="s">
        <v>580</v>
      </c>
      <c r="D86" s="66" t="s">
        <v>689</v>
      </c>
      <c r="E86" s="54" t="s">
        <v>690</v>
      </c>
      <c r="F86" s="54" t="s">
        <v>23</v>
      </c>
      <c r="G86" s="33">
        <v>3</v>
      </c>
      <c r="H86" s="33">
        <v>3</v>
      </c>
      <c r="I86" s="33">
        <v>0</v>
      </c>
      <c r="J86" s="68">
        <v>6</v>
      </c>
      <c r="K86" s="33" t="s">
        <v>43</v>
      </c>
      <c r="L86" s="33">
        <v>2</v>
      </c>
      <c r="M86" s="33" t="s">
        <v>87</v>
      </c>
      <c r="N86" s="12">
        <f>L86*G86</f>
        <v>6</v>
      </c>
      <c r="O86" s="13">
        <f>N86/12</f>
        <v>0.5</v>
      </c>
      <c r="P86" s="14">
        <v>0</v>
      </c>
      <c r="Q86" s="13">
        <f>O86*2</f>
        <v>1</v>
      </c>
      <c r="R86" s="13">
        <f>P86+Q86</f>
        <v>1</v>
      </c>
    </row>
    <row r="87" spans="1:18">
      <c r="D87" s="66"/>
      <c r="E87" s="57" t="s">
        <v>170</v>
      </c>
      <c r="F87" s="54"/>
      <c r="G87" s="33"/>
      <c r="H87" s="33"/>
      <c r="I87" s="33"/>
      <c r="J87" s="68"/>
      <c r="K87" s="33"/>
      <c r="L87" s="33"/>
      <c r="M87" s="33"/>
      <c r="N87" s="33"/>
    </row>
    <row r="88" spans="1:18">
      <c r="A88" s="16" t="s">
        <v>611</v>
      </c>
      <c r="B88" s="16" t="s">
        <v>610</v>
      </c>
      <c r="C88" s="16" t="s">
        <v>580</v>
      </c>
      <c r="D88" s="66" t="s">
        <v>691</v>
      </c>
      <c r="E88" s="54" t="s">
        <v>621</v>
      </c>
      <c r="F88" s="54" t="s">
        <v>622</v>
      </c>
      <c r="G88" s="33">
        <v>6</v>
      </c>
      <c r="H88" s="33">
        <v>0</v>
      </c>
      <c r="I88" s="33">
        <v>18</v>
      </c>
      <c r="J88" s="68">
        <v>0</v>
      </c>
      <c r="K88" s="33" t="s">
        <v>43</v>
      </c>
      <c r="L88" s="33">
        <v>2</v>
      </c>
      <c r="M88" s="33" t="s">
        <v>87</v>
      </c>
      <c r="N88" s="12">
        <f>L88*G88</f>
        <v>12</v>
      </c>
      <c r="O88" s="13">
        <f>N88/12</f>
        <v>1</v>
      </c>
      <c r="P88" s="14">
        <v>0</v>
      </c>
      <c r="Q88" s="13">
        <f>O88*2</f>
        <v>2</v>
      </c>
      <c r="R88" s="13">
        <f>P88+Q88</f>
        <v>2</v>
      </c>
    </row>
    <row r="89" spans="1:18">
      <c r="D89" s="66"/>
      <c r="E89" s="57" t="s">
        <v>167</v>
      </c>
      <c r="F89" s="54"/>
      <c r="G89" s="33"/>
      <c r="H89" s="33"/>
      <c r="I89" s="33"/>
      <c r="J89" s="68"/>
      <c r="K89" s="33"/>
      <c r="L89" s="33"/>
      <c r="M89" s="33"/>
      <c r="N89" s="33"/>
    </row>
    <row r="90" spans="1:18">
      <c r="A90" s="16" t="s">
        <v>611</v>
      </c>
      <c r="B90" s="16" t="s">
        <v>610</v>
      </c>
      <c r="C90" s="16" t="s">
        <v>580</v>
      </c>
      <c r="D90" s="66" t="s">
        <v>692</v>
      </c>
      <c r="E90" s="54" t="s">
        <v>624</v>
      </c>
      <c r="F90" s="54" t="s">
        <v>622</v>
      </c>
      <c r="G90" s="33">
        <v>6</v>
      </c>
      <c r="H90" s="33">
        <v>0</v>
      </c>
      <c r="I90" s="33">
        <v>18</v>
      </c>
      <c r="J90" s="68">
        <v>0</v>
      </c>
      <c r="K90" s="33" t="s">
        <v>43</v>
      </c>
      <c r="L90" s="33">
        <v>1</v>
      </c>
      <c r="M90" s="33" t="s">
        <v>87</v>
      </c>
      <c r="N90" s="12">
        <f>L90*G90</f>
        <v>6</v>
      </c>
      <c r="O90" s="13">
        <f>N90/12</f>
        <v>0.5</v>
      </c>
      <c r="P90" s="14">
        <v>0</v>
      </c>
      <c r="Q90" s="13">
        <f>O90*2</f>
        <v>1</v>
      </c>
      <c r="R90" s="13">
        <f>P90+Q90</f>
        <v>1</v>
      </c>
    </row>
    <row r="91" spans="1:18">
      <c r="D91" s="66"/>
      <c r="E91" s="57" t="s">
        <v>167</v>
      </c>
      <c r="F91" s="54"/>
      <c r="G91" s="33"/>
      <c r="H91" s="33"/>
      <c r="I91" s="33"/>
      <c r="J91" s="68"/>
      <c r="K91" s="33"/>
      <c r="L91" s="33"/>
      <c r="M91" s="33"/>
      <c r="N91" s="33"/>
    </row>
  </sheetData>
  <autoFilter ref="D1:R91" xr:uid="{413A7603-D2F9-4EFA-931C-1101B348A448}"/>
  <hyperlinks>
    <hyperlink ref="D2" r:id="rId1" display="https://reg.mju.ac.th/registrar/class_info_2.asp?backto=home&amp;option=0&amp;courseid=8897796&amp;acadyear=2567&amp;semester=1&amp;avs1007269091=117" xr:uid="{FF6A38D6-6A5B-44B5-A713-8B02EA8E6323}"/>
    <hyperlink ref="D5" r:id="rId2" display="https://reg.mju.ac.th/registrar/class_info_2.asp?backto=home&amp;option=0&amp;courseid=8897798&amp;acadyear=2567&amp;semester=1&amp;avs1007269091=118" xr:uid="{D9644B90-1B0E-405A-B2E2-39B81E6FDD2B}"/>
    <hyperlink ref="D7" r:id="rId3" display="https://reg.mju.ac.th/registrar/class_info_2.asp?backto=home&amp;option=0&amp;courseid=8896780&amp;acadyear=2567&amp;semester=1&amp;avs1007269091=119" xr:uid="{C16006BB-668D-4FFF-8BF9-70EAB630C8E4}"/>
    <hyperlink ref="D10" r:id="rId4" display="https://reg.mju.ac.th/registrar/class_info_2.asp?backto=home&amp;option=0&amp;courseid=8896788&amp;acadyear=2567&amp;semester=1&amp;avs1007269091=120" xr:uid="{45C811AD-10B5-4AFF-A9DA-7CAB3C4C72D6}"/>
    <hyperlink ref="D13" r:id="rId5" display="https://reg.mju.ac.th/registrar/class_info_2.asp?backto=home&amp;option=0&amp;courseid=8896789&amp;acadyear=2567&amp;semester=1&amp;avs1007269091=121" xr:uid="{C1EF5255-693C-499E-B4FC-8D89226C6529}"/>
    <hyperlink ref="D17" r:id="rId6" display="https://reg.mju.ac.th/registrar/class_info_2.asp?backto=home&amp;option=0&amp;courseid=8896790&amp;acadyear=2567&amp;semester=1&amp;avs1007269091=122" xr:uid="{D9178438-2500-4877-B494-57371569F6C9}"/>
    <hyperlink ref="D20" r:id="rId7" display="https://reg.mju.ac.th/registrar/class_info_2.asp?backto=home&amp;option=0&amp;courseid=8897781&amp;acadyear=2567&amp;semester=1&amp;avs1007269091=123" xr:uid="{381506E2-1C6C-41FB-863B-2F194CF5F1D9}"/>
    <hyperlink ref="D27" r:id="rId8" display="https://reg.mju.ac.th/registrar/class_info_2.asp?backto=home&amp;option=0&amp;courseid=8897783&amp;acadyear=2567&amp;semester=1&amp;avs1007269091=124" xr:uid="{892876F9-7598-45A2-95FC-3012A430395E}"/>
    <hyperlink ref="D31" r:id="rId9" display="https://reg.mju.ac.th/registrar/class_info_2.asp?backto=home&amp;option=0&amp;courseid=8897793&amp;acadyear=2567&amp;semester=1&amp;avs1007269091=125" xr:uid="{B9046A0B-6F51-4282-8CF0-F3C1CEDD7520}"/>
    <hyperlink ref="D34" r:id="rId10" display="https://reg.mju.ac.th/registrar/class_info_2.asp?backto=home&amp;option=0&amp;courseid=8897794&amp;acadyear=2567&amp;semester=1&amp;avs1007269091=126" xr:uid="{8839D804-D342-465D-B207-3D64D3425329}"/>
    <hyperlink ref="D37" r:id="rId11" display="https://reg.mju.ac.th/registrar/class_info_2.asp?backto=home&amp;option=0&amp;courseid=8897788&amp;acadyear=2567&amp;semester=1&amp;avs1007269091=127" xr:uid="{D7378B06-C35E-40EA-AAF8-ECB79B08106B}"/>
    <hyperlink ref="D40" r:id="rId12" display="https://reg.mju.ac.th/registrar/class_info_2.asp?backto=home&amp;option=0&amp;courseid=8895937&amp;acadyear=2567&amp;semester=1&amp;avs1007269091=128" xr:uid="{026D9584-2197-4FED-9E11-6C2EEBED9432}"/>
    <hyperlink ref="D42" r:id="rId13" display="https://reg.mju.ac.th/registrar/class_info_2.asp?backto=home&amp;option=0&amp;courseid=8895939&amp;acadyear=2567&amp;semester=1&amp;avs1007269091=129" xr:uid="{17F224E8-D7EB-426D-81E1-44E0B10F7B72}"/>
    <hyperlink ref="D44" r:id="rId14" display="https://reg.mju.ac.th/registrar/class_info_2.asp?backto=home&amp;option=0&amp;courseid=8895940&amp;acadyear=2567&amp;semester=1&amp;avs1007269091=130" xr:uid="{A04FDC09-84D6-4FB9-A392-C2C21BBA24B8}"/>
    <hyperlink ref="D46" r:id="rId15" display="https://reg.mju.ac.th/registrar/class_info_2.asp?backto=home&amp;option=0&amp;courseid=8895985&amp;acadyear=2567&amp;semester=1&amp;avs1007269091=131" xr:uid="{56F812EE-5F6E-459E-9523-BB5C5E387BDB}"/>
    <hyperlink ref="D48" r:id="rId16" display="https://reg.mju.ac.th/registrar/class_info_2.asp?backto=home&amp;option=0&amp;courseid=8895986&amp;acadyear=2567&amp;semester=1&amp;avs1007269091=132" xr:uid="{3809F9A3-3283-4033-A3B8-B2920D36D64C}"/>
    <hyperlink ref="D50" r:id="rId17" display="https://reg.mju.ac.th/registrar/class_info_2.asp?backto=home&amp;option=0&amp;courseid=8895941&amp;acadyear=2567&amp;semester=1&amp;avs1007269091=133" xr:uid="{155D5C38-BC7D-4BFD-90F1-1808100AA3DD}"/>
    <hyperlink ref="D52" r:id="rId18" display="https://reg.mju.ac.th/registrar/class_info_2.asp?backto=home&amp;option=0&amp;courseid=8895987&amp;acadyear=2567&amp;semester=1&amp;avs1007269091=134" xr:uid="{D32707B2-AF97-4DCB-8B90-919A87E0CFFA}"/>
    <hyperlink ref="D54" r:id="rId19" display="https://reg.mju.ac.th/registrar/class_info_2.asp?backto=home&amp;option=0&amp;courseid=8895999&amp;acadyear=2567&amp;semester=1&amp;avs1007269091=135" xr:uid="{0EEDED5E-5C1B-4244-BE86-123F4DCB6AA5}"/>
    <hyperlink ref="D56" r:id="rId20" display="https://reg.mju.ac.th/registrar/class_info_2.asp?backto=home&amp;option=0&amp;courseid=8896003&amp;acadyear=2567&amp;semester=1&amp;avs1007269091=136" xr:uid="{8A7C8FEA-3B04-4AD3-A943-9F52F31D6CD2}"/>
    <hyperlink ref="D58" r:id="rId21" display="https://reg.mju.ac.th/registrar/class_info_2.asp?backto=home&amp;option=0&amp;courseid=8895938&amp;acadyear=2567&amp;semester=1&amp;avs1007269091=137" xr:uid="{39698A8E-12AA-4A07-B63A-67774B0797BC}"/>
    <hyperlink ref="D60" r:id="rId22" display="https://reg.mju.ac.th/registrar/class_info_2.asp?backto=home&amp;option=0&amp;courseid=8895979&amp;acadyear=2567&amp;semester=1&amp;avs1007269091=138" xr:uid="{E8425313-6E42-4AA6-8B4A-441ECC1FF889}"/>
    <hyperlink ref="D62" r:id="rId23" display="https://reg.mju.ac.th/registrar/class_info_2.asp?backto=home&amp;option=0&amp;courseid=8895980&amp;acadyear=2567&amp;semester=1&amp;avs1007269091=139" xr:uid="{43BDB588-43DD-497C-A26C-6EEC77FE1E82}"/>
    <hyperlink ref="D64" r:id="rId24" display="https://reg.mju.ac.th/registrar/class_info_2.asp?backto=home&amp;option=0&amp;courseid=8895982&amp;acadyear=2567&amp;semester=1&amp;avs1007269091=140" xr:uid="{2C4AAAC0-CC72-4BAC-8A88-B94712819CB0}"/>
    <hyperlink ref="D66" r:id="rId25" display="https://reg.mju.ac.th/registrar/class_info_2.asp?backto=home&amp;option=0&amp;courseid=8896287&amp;acadyear=2567&amp;semester=1&amp;avs1007269091=141" xr:uid="{0E6DD00B-306E-448C-9FDF-AD083FCEFD44}"/>
    <hyperlink ref="D68" r:id="rId26" display="https://reg.mju.ac.th/registrar/class_info_2.asp?backto=home&amp;option=0&amp;courseid=8896287&amp;acadyear=2567&amp;semester=1&amp;avs1007269091=142" xr:uid="{F29EE78A-4884-48C5-B442-335273141DA7}"/>
    <hyperlink ref="D70" r:id="rId27" display="https://reg.mju.ac.th/registrar/class_info_2.asp?backto=home&amp;option=0&amp;courseid=8892399&amp;acadyear=2567&amp;semester=1&amp;avs1007269091=143" xr:uid="{202FDFDD-17A6-4953-9C4C-A0ADF394BB19}"/>
    <hyperlink ref="D71" r:id="rId28" display="https://reg.mju.ac.th/registrar/class_info_2.asp?backto=home&amp;option=0&amp;courseid=8894438&amp;acadyear=2567&amp;semester=1&amp;avs1007269091=144" xr:uid="{F8FCA589-8463-42BD-969C-EF4620227288}"/>
    <hyperlink ref="D74" r:id="rId29" display="https://reg.mju.ac.th/registrar/class_info_2.asp?backto=home&amp;option=0&amp;courseid=8892980&amp;acadyear=2567&amp;semester=1&amp;avs1007269091=145" xr:uid="{835A85BF-AC6A-4765-83C1-090C746C2DBE}"/>
    <hyperlink ref="D77" r:id="rId30" display="https://reg.mju.ac.th/registrar/class_info_2.asp?backto=home&amp;option=0&amp;courseid=8895148&amp;acadyear=2567&amp;semester=1&amp;avs1007269091=146" xr:uid="{21275AB3-0577-4670-91A9-CA111A81C8E6}"/>
    <hyperlink ref="D80" r:id="rId31" display="https://reg.mju.ac.th/registrar/class_info_2.asp?backto=home&amp;option=0&amp;courseid=8895524&amp;acadyear=2567&amp;semester=1&amp;avs1007269091=147" xr:uid="{8C870E36-8F29-4A19-894C-75E580472D94}"/>
    <hyperlink ref="D83" r:id="rId32" display="https://reg.mju.ac.th/registrar/class_info_2.asp?backto=home&amp;option=0&amp;courseid=8895531&amp;acadyear=2567&amp;semester=1&amp;avs1007269091=148" xr:uid="{6100409B-890B-4D53-A291-2C454A7812CB}"/>
    <hyperlink ref="D86" r:id="rId33" display="https://reg.mju.ac.th/registrar/class_info_2.asp?backto=home&amp;option=0&amp;courseid=8895535&amp;acadyear=2567&amp;semester=1&amp;avs1007269091=149" xr:uid="{D1FB28EB-6DA2-4AAD-9C27-81540798996D}"/>
    <hyperlink ref="D88" r:id="rId34" display="https://reg.mju.ac.th/registrar/class_info_2.asp?backto=home&amp;option=0&amp;courseid=8895526&amp;acadyear=2567&amp;semester=1&amp;avs1007269091=150" xr:uid="{2C897BCF-7EBF-46B7-85D6-39D0BE45A52C}"/>
    <hyperlink ref="D90" r:id="rId35" display="https://reg.mju.ac.th/registrar/class_info_2.asp?backto=home&amp;option=0&amp;courseid=8895527&amp;acadyear=2567&amp;semester=1&amp;avs1007269091=151" xr:uid="{3600E688-B795-4E54-9D98-8C2705C16034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105A-052F-494B-B188-1BAA8FBB60D6}">
  <dimension ref="A1:R84"/>
  <sheetViews>
    <sheetView workbookViewId="0">
      <selection activeCell="A2" sqref="A2:R155"/>
    </sheetView>
  </sheetViews>
  <sheetFormatPr defaultColWidth="8.75" defaultRowHeight="21"/>
  <cols>
    <col min="1" max="3" width="8.75" style="16"/>
    <col min="4" max="4" width="8.75" style="7"/>
    <col min="5" max="5" width="59.83203125" style="7" bestFit="1" customWidth="1"/>
    <col min="6" max="6" width="8.75" style="7"/>
    <col min="7" max="18" width="8.75" style="8"/>
    <col min="19" max="16384" width="8.75" style="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3" t="s">
        <v>28</v>
      </c>
      <c r="K1" s="2" t="s">
        <v>10</v>
      </c>
      <c r="L1" s="4" t="s">
        <v>11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 ht="21" customHeight="1">
      <c r="A2" s="16" t="s">
        <v>611</v>
      </c>
      <c r="B2" s="16" t="s">
        <v>610</v>
      </c>
      <c r="C2" s="16" t="s">
        <v>581</v>
      </c>
      <c r="D2" s="56" t="s">
        <v>790</v>
      </c>
      <c r="E2" s="54" t="s">
        <v>791</v>
      </c>
      <c r="F2" s="54" t="s">
        <v>164</v>
      </c>
      <c r="G2" s="33">
        <v>3</v>
      </c>
      <c r="H2" s="33">
        <v>2</v>
      </c>
      <c r="I2" s="33">
        <v>2</v>
      </c>
      <c r="J2" s="33">
        <v>5</v>
      </c>
      <c r="K2" s="33" t="s">
        <v>80</v>
      </c>
      <c r="L2" s="33">
        <v>1</v>
      </c>
      <c r="M2" s="33" t="s">
        <v>87</v>
      </c>
      <c r="N2" s="12">
        <f>L2*G2</f>
        <v>3</v>
      </c>
      <c r="O2" s="13">
        <f>N2/12</f>
        <v>0.25</v>
      </c>
      <c r="P2" s="14">
        <v>0</v>
      </c>
      <c r="Q2" s="13">
        <f>O2*2</f>
        <v>0.5</v>
      </c>
      <c r="R2" s="13">
        <f>P2+Q2</f>
        <v>0.5</v>
      </c>
    </row>
    <row r="3" spans="1:18">
      <c r="D3" s="56"/>
      <c r="E3" s="57" t="s">
        <v>160</v>
      </c>
      <c r="F3" s="54"/>
      <c r="G3" s="33"/>
      <c r="H3" s="33"/>
      <c r="I3" s="33"/>
      <c r="J3" s="33"/>
      <c r="K3" s="33"/>
      <c r="L3" s="33"/>
      <c r="M3" s="33"/>
      <c r="N3" s="33"/>
    </row>
    <row r="4" spans="1:18">
      <c r="D4" s="56"/>
      <c r="E4" s="57" t="s">
        <v>170</v>
      </c>
      <c r="F4" s="54"/>
      <c r="G4" s="33"/>
      <c r="H4" s="33"/>
      <c r="I4" s="33"/>
      <c r="J4" s="33"/>
      <c r="K4" s="33"/>
      <c r="L4" s="33"/>
      <c r="M4" s="33"/>
      <c r="N4" s="33"/>
    </row>
    <row r="5" spans="1:18">
      <c r="D5" s="56"/>
      <c r="E5" s="57" t="s">
        <v>154</v>
      </c>
      <c r="F5" s="54"/>
      <c r="G5" s="33"/>
      <c r="H5" s="33"/>
      <c r="I5" s="33"/>
      <c r="J5" s="33"/>
      <c r="K5" s="33"/>
      <c r="L5" s="33"/>
      <c r="M5" s="33"/>
      <c r="N5" s="33"/>
    </row>
    <row r="6" spans="1:18">
      <c r="D6" s="56"/>
      <c r="E6" s="57" t="s">
        <v>167</v>
      </c>
      <c r="F6" s="54"/>
      <c r="G6" s="33"/>
      <c r="H6" s="33"/>
      <c r="I6" s="33"/>
      <c r="J6" s="33"/>
      <c r="K6" s="33"/>
      <c r="L6" s="33"/>
      <c r="M6" s="33"/>
      <c r="N6" s="33"/>
    </row>
    <row r="7" spans="1:18">
      <c r="D7" s="56"/>
      <c r="E7" s="57" t="s">
        <v>374</v>
      </c>
      <c r="F7" s="54"/>
      <c r="G7" s="33"/>
      <c r="H7" s="33"/>
      <c r="I7" s="33"/>
      <c r="J7" s="33"/>
      <c r="K7" s="33"/>
      <c r="L7" s="33"/>
      <c r="M7" s="33"/>
      <c r="N7" s="33"/>
    </row>
    <row r="8" spans="1:18" ht="21" customHeight="1">
      <c r="A8" s="16" t="s">
        <v>611</v>
      </c>
      <c r="B8" s="16" t="s">
        <v>610</v>
      </c>
      <c r="C8" s="16" t="s">
        <v>581</v>
      </c>
      <c r="D8" s="56" t="s">
        <v>792</v>
      </c>
      <c r="E8" s="54" t="s">
        <v>793</v>
      </c>
      <c r="F8" s="54" t="s">
        <v>23</v>
      </c>
      <c r="G8" s="33">
        <v>3</v>
      </c>
      <c r="H8" s="33">
        <v>3</v>
      </c>
      <c r="I8" s="33">
        <v>0</v>
      </c>
      <c r="J8" s="33">
        <v>6</v>
      </c>
      <c r="K8" s="33" t="s">
        <v>80</v>
      </c>
      <c r="L8" s="33">
        <v>1</v>
      </c>
      <c r="M8" s="33" t="s">
        <v>87</v>
      </c>
      <c r="N8" s="12">
        <f>L8*G8</f>
        <v>3</v>
      </c>
      <c r="O8" s="13">
        <f>N8/12</f>
        <v>0.25</v>
      </c>
      <c r="P8" s="14">
        <v>0</v>
      </c>
      <c r="Q8" s="13">
        <f>O8*2</f>
        <v>0.5</v>
      </c>
      <c r="R8" s="13">
        <f>P8+Q8</f>
        <v>0.5</v>
      </c>
    </row>
    <row r="9" spans="1:18">
      <c r="D9" s="56"/>
      <c r="E9" s="57" t="s">
        <v>167</v>
      </c>
      <c r="F9" s="54"/>
      <c r="G9" s="33"/>
      <c r="H9" s="33"/>
      <c r="I9" s="33"/>
      <c r="J9" s="33"/>
      <c r="K9" s="33"/>
      <c r="L9" s="33"/>
      <c r="M9" s="33"/>
      <c r="N9" s="33"/>
    </row>
    <row r="10" spans="1:18" ht="25.5" customHeight="1">
      <c r="A10" s="16" t="s">
        <v>611</v>
      </c>
      <c r="B10" s="16" t="s">
        <v>610</v>
      </c>
      <c r="C10" s="16" t="s">
        <v>581</v>
      </c>
      <c r="D10" s="56" t="s">
        <v>794</v>
      </c>
      <c r="E10" s="54" t="s">
        <v>795</v>
      </c>
      <c r="F10" s="54" t="s">
        <v>164</v>
      </c>
      <c r="G10" s="33">
        <v>3</v>
      </c>
      <c r="H10" s="33">
        <v>2</v>
      </c>
      <c r="I10" s="33">
        <v>2</v>
      </c>
      <c r="J10" s="33">
        <v>5</v>
      </c>
      <c r="K10" s="33" t="s">
        <v>80</v>
      </c>
      <c r="L10" s="33">
        <v>1</v>
      </c>
      <c r="M10" s="33" t="s">
        <v>87</v>
      </c>
      <c r="N10" s="12">
        <f>L10*G10</f>
        <v>3</v>
      </c>
      <c r="O10" s="13">
        <f>N10/12</f>
        <v>0.25</v>
      </c>
      <c r="P10" s="14">
        <v>0</v>
      </c>
      <c r="Q10" s="13">
        <f>O10*2</f>
        <v>0.5</v>
      </c>
      <c r="R10" s="13">
        <f>P10+Q10</f>
        <v>0.5</v>
      </c>
    </row>
    <row r="11" spans="1:18">
      <c r="D11" s="56"/>
      <c r="E11" s="57" t="s">
        <v>154</v>
      </c>
      <c r="F11" s="54"/>
      <c r="G11" s="33"/>
      <c r="H11" s="33"/>
      <c r="I11" s="33"/>
      <c r="J11" s="33"/>
      <c r="K11" s="33"/>
      <c r="L11" s="33"/>
      <c r="M11" s="33"/>
      <c r="N11" s="33"/>
    </row>
    <row r="12" spans="1:18">
      <c r="D12" s="56"/>
      <c r="E12" s="57" t="s">
        <v>153</v>
      </c>
      <c r="F12" s="54"/>
      <c r="G12" s="33"/>
      <c r="H12" s="33"/>
      <c r="I12" s="33"/>
      <c r="J12" s="33"/>
      <c r="K12" s="33"/>
      <c r="L12" s="33"/>
      <c r="M12" s="33"/>
      <c r="N12" s="33"/>
    </row>
    <row r="13" spans="1:18">
      <c r="D13" s="56"/>
      <c r="E13" s="57" t="s">
        <v>374</v>
      </c>
      <c r="F13" s="54"/>
      <c r="G13" s="33"/>
      <c r="H13" s="33"/>
      <c r="I13" s="33"/>
      <c r="J13" s="33"/>
      <c r="K13" s="33"/>
      <c r="L13" s="33"/>
      <c r="M13" s="33"/>
      <c r="N13" s="33"/>
    </row>
    <row r="14" spans="1:18" ht="21" customHeight="1">
      <c r="A14" s="16" t="s">
        <v>611</v>
      </c>
      <c r="B14" s="16" t="s">
        <v>610</v>
      </c>
      <c r="C14" s="16" t="s">
        <v>581</v>
      </c>
      <c r="D14" s="56" t="s">
        <v>796</v>
      </c>
      <c r="E14" s="54" t="s">
        <v>617</v>
      </c>
      <c r="F14" s="54" t="s">
        <v>294</v>
      </c>
      <c r="G14" s="33">
        <v>1</v>
      </c>
      <c r="H14" s="33">
        <v>0</v>
      </c>
      <c r="I14" s="33">
        <v>2</v>
      </c>
      <c r="J14" s="33">
        <v>1</v>
      </c>
      <c r="K14" s="33" t="s">
        <v>80</v>
      </c>
      <c r="L14" s="33">
        <v>1</v>
      </c>
      <c r="M14" s="33" t="s">
        <v>87</v>
      </c>
      <c r="N14" s="12">
        <f>L14*G14</f>
        <v>1</v>
      </c>
      <c r="O14" s="13">
        <f>N14/12</f>
        <v>8.3333333333333329E-2</v>
      </c>
      <c r="P14" s="14">
        <v>0</v>
      </c>
      <c r="Q14" s="13">
        <f>O14*2</f>
        <v>0.16666666666666666</v>
      </c>
      <c r="R14" s="13">
        <f>P14+Q14</f>
        <v>0.16666666666666666</v>
      </c>
    </row>
    <row r="15" spans="1:18">
      <c r="D15" s="56"/>
      <c r="E15" s="57" t="s">
        <v>154</v>
      </c>
      <c r="F15" s="54"/>
      <c r="G15" s="33"/>
      <c r="H15" s="33"/>
      <c r="I15" s="33"/>
      <c r="J15" s="33"/>
      <c r="K15" s="33"/>
      <c r="L15" s="33"/>
      <c r="M15" s="33"/>
      <c r="N15" s="33"/>
    </row>
    <row r="16" spans="1:18" ht="21" customHeight="1">
      <c r="A16" s="16" t="s">
        <v>611</v>
      </c>
      <c r="B16" s="16" t="s">
        <v>610</v>
      </c>
      <c r="C16" s="16" t="s">
        <v>581</v>
      </c>
      <c r="D16" s="56" t="s">
        <v>797</v>
      </c>
      <c r="E16" s="54" t="s">
        <v>798</v>
      </c>
      <c r="F16" s="54" t="s">
        <v>83</v>
      </c>
      <c r="G16" s="33">
        <v>3</v>
      </c>
      <c r="H16" s="33">
        <v>2</v>
      </c>
      <c r="I16" s="33">
        <v>3</v>
      </c>
      <c r="J16" s="33">
        <v>5</v>
      </c>
      <c r="K16" s="33" t="s">
        <v>80</v>
      </c>
      <c r="L16" s="33">
        <v>10</v>
      </c>
      <c r="M16" s="33" t="s">
        <v>87</v>
      </c>
      <c r="N16" s="12">
        <f>L16*G16</f>
        <v>30</v>
      </c>
      <c r="O16" s="13">
        <f>N16/12</f>
        <v>2.5</v>
      </c>
      <c r="P16" s="14">
        <v>0</v>
      </c>
      <c r="Q16" s="13">
        <f>O16*2</f>
        <v>5</v>
      </c>
      <c r="R16" s="13">
        <f>P16+Q16</f>
        <v>5</v>
      </c>
    </row>
    <row r="17" spans="1:18">
      <c r="D17" s="56"/>
      <c r="E17" s="57" t="s">
        <v>60</v>
      </c>
      <c r="F17" s="54"/>
      <c r="G17" s="33"/>
      <c r="H17" s="33"/>
      <c r="I17" s="33"/>
      <c r="J17" s="33"/>
      <c r="K17" s="33"/>
      <c r="L17" s="33"/>
      <c r="M17" s="33"/>
      <c r="N17" s="33"/>
    </row>
    <row r="18" spans="1:18">
      <c r="D18" s="56"/>
      <c r="E18" s="57" t="s">
        <v>254</v>
      </c>
      <c r="F18" s="54"/>
      <c r="G18" s="33"/>
      <c r="H18" s="33"/>
      <c r="I18" s="33"/>
      <c r="J18" s="33"/>
      <c r="K18" s="33"/>
      <c r="L18" s="33"/>
      <c r="M18" s="33"/>
      <c r="N18" s="33"/>
    </row>
    <row r="19" spans="1:18">
      <c r="D19" s="56"/>
      <c r="E19" s="57" t="s">
        <v>58</v>
      </c>
      <c r="F19" s="54"/>
      <c r="G19" s="33"/>
      <c r="H19" s="33"/>
      <c r="I19" s="33"/>
      <c r="J19" s="33"/>
      <c r="K19" s="33"/>
      <c r="L19" s="33"/>
      <c r="M19" s="33"/>
      <c r="N19" s="33"/>
    </row>
    <row r="20" spans="1:18">
      <c r="D20" s="56"/>
      <c r="E20" s="57" t="s">
        <v>59</v>
      </c>
      <c r="F20" s="54"/>
      <c r="G20" s="33"/>
      <c r="H20" s="33"/>
      <c r="I20" s="33"/>
      <c r="J20" s="33"/>
      <c r="K20" s="33"/>
      <c r="L20" s="33"/>
      <c r="M20" s="33"/>
      <c r="N20" s="33"/>
    </row>
    <row r="21" spans="1:18" ht="21" customHeight="1">
      <c r="A21" s="16" t="s">
        <v>611</v>
      </c>
      <c r="B21" s="16" t="s">
        <v>610</v>
      </c>
      <c r="C21" s="16" t="s">
        <v>581</v>
      </c>
      <c r="D21" s="56" t="s">
        <v>799</v>
      </c>
      <c r="E21" s="54" t="s">
        <v>617</v>
      </c>
      <c r="F21" s="54" t="s">
        <v>294</v>
      </c>
      <c r="G21" s="33">
        <v>1</v>
      </c>
      <c r="H21" s="33">
        <v>0</v>
      </c>
      <c r="I21" s="33">
        <v>2</v>
      </c>
      <c r="J21" s="33">
        <v>1</v>
      </c>
      <c r="K21" s="33" t="s">
        <v>80</v>
      </c>
      <c r="L21" s="33">
        <v>10</v>
      </c>
      <c r="M21" s="33" t="s">
        <v>87</v>
      </c>
      <c r="N21" s="12">
        <f>L21*G21</f>
        <v>10</v>
      </c>
      <c r="O21" s="13">
        <f>N21/12</f>
        <v>0.83333333333333337</v>
      </c>
      <c r="P21" s="14">
        <v>0</v>
      </c>
      <c r="Q21" s="13">
        <f>O21*2</f>
        <v>1.6666666666666667</v>
      </c>
      <c r="R21" s="13">
        <f>P21+Q21</f>
        <v>1.6666666666666667</v>
      </c>
    </row>
    <row r="22" spans="1:18">
      <c r="D22" s="56"/>
      <c r="E22" s="57" t="s">
        <v>60</v>
      </c>
      <c r="F22" s="54"/>
      <c r="G22" s="33"/>
      <c r="H22" s="33"/>
      <c r="I22" s="33"/>
      <c r="J22" s="33"/>
      <c r="K22" s="33"/>
      <c r="L22" s="33"/>
      <c r="M22" s="33"/>
      <c r="N22" s="33"/>
    </row>
    <row r="23" spans="1:18">
      <c r="D23" s="56"/>
      <c r="E23" s="57" t="s">
        <v>58</v>
      </c>
      <c r="F23" s="54"/>
      <c r="G23" s="33"/>
      <c r="H23" s="33"/>
      <c r="I23" s="33"/>
      <c r="J23" s="33"/>
      <c r="K23" s="33"/>
      <c r="L23" s="33"/>
      <c r="M23" s="33"/>
      <c r="N23" s="33"/>
    </row>
    <row r="24" spans="1:18">
      <c r="D24" s="56"/>
      <c r="E24" s="57" t="s">
        <v>59</v>
      </c>
      <c r="F24" s="54"/>
      <c r="G24" s="33"/>
      <c r="H24" s="33"/>
      <c r="I24" s="33"/>
      <c r="J24" s="33"/>
      <c r="K24" s="33"/>
      <c r="L24" s="33"/>
      <c r="M24" s="33"/>
      <c r="N24" s="33"/>
    </row>
    <row r="25" spans="1:18">
      <c r="D25" s="56"/>
      <c r="E25" s="57" t="s">
        <v>507</v>
      </c>
      <c r="F25" s="54"/>
      <c r="G25" s="33"/>
      <c r="H25" s="33"/>
      <c r="I25" s="33"/>
      <c r="J25" s="33"/>
      <c r="K25" s="33"/>
      <c r="L25" s="33"/>
      <c r="M25" s="33"/>
      <c r="N25" s="33"/>
    </row>
    <row r="26" spans="1:18" ht="21" customHeight="1">
      <c r="A26" s="16" t="s">
        <v>611</v>
      </c>
      <c r="B26" s="16" t="s">
        <v>610</v>
      </c>
      <c r="C26" s="16" t="s">
        <v>581</v>
      </c>
      <c r="D26" s="56" t="s">
        <v>800</v>
      </c>
      <c r="E26" s="54" t="s">
        <v>639</v>
      </c>
      <c r="F26" s="54" t="s">
        <v>294</v>
      </c>
      <c r="G26" s="33">
        <v>1</v>
      </c>
      <c r="H26" s="33">
        <v>0</v>
      </c>
      <c r="I26" s="33">
        <v>2</v>
      </c>
      <c r="J26" s="33">
        <v>1</v>
      </c>
      <c r="K26" s="33" t="s">
        <v>80</v>
      </c>
      <c r="L26" s="33">
        <v>10</v>
      </c>
      <c r="M26" s="33" t="s">
        <v>87</v>
      </c>
      <c r="N26" s="12">
        <f>L26*G26</f>
        <v>10</v>
      </c>
      <c r="O26" s="13">
        <f>N26/12</f>
        <v>0.83333333333333337</v>
      </c>
      <c r="P26" s="14">
        <v>0</v>
      </c>
      <c r="Q26" s="13">
        <f>O26*2</f>
        <v>1.6666666666666667</v>
      </c>
      <c r="R26" s="13">
        <f>P26+Q26</f>
        <v>1.6666666666666667</v>
      </c>
    </row>
    <row r="27" spans="1:18">
      <c r="D27" s="56"/>
      <c r="E27" s="57" t="s">
        <v>58</v>
      </c>
      <c r="F27" s="54"/>
      <c r="G27" s="33"/>
      <c r="H27" s="33"/>
      <c r="I27" s="33"/>
      <c r="J27" s="33"/>
      <c r="K27" s="33"/>
      <c r="L27" s="33"/>
      <c r="M27" s="33"/>
      <c r="N27" s="33"/>
    </row>
    <row r="28" spans="1:18">
      <c r="D28" s="56"/>
      <c r="E28" s="57" t="s">
        <v>59</v>
      </c>
      <c r="F28" s="54"/>
      <c r="G28" s="33"/>
      <c r="H28" s="33"/>
      <c r="I28" s="33"/>
      <c r="J28" s="33"/>
      <c r="K28" s="33"/>
      <c r="L28" s="33"/>
      <c r="M28" s="33"/>
      <c r="N28" s="33"/>
    </row>
    <row r="29" spans="1:18">
      <c r="D29" s="56"/>
      <c r="E29" s="57" t="s">
        <v>60</v>
      </c>
      <c r="F29" s="54"/>
      <c r="G29" s="33"/>
      <c r="H29" s="33"/>
      <c r="I29" s="33"/>
      <c r="J29" s="33"/>
      <c r="K29" s="33"/>
      <c r="L29" s="33"/>
      <c r="M29" s="33"/>
      <c r="N29" s="33"/>
    </row>
    <row r="30" spans="1:18" ht="21" customHeight="1">
      <c r="A30" s="16" t="s">
        <v>611</v>
      </c>
      <c r="B30" s="16" t="s">
        <v>610</v>
      </c>
      <c r="C30" s="16" t="s">
        <v>581</v>
      </c>
      <c r="D30" s="56" t="s">
        <v>801</v>
      </c>
      <c r="E30" s="54" t="s">
        <v>802</v>
      </c>
      <c r="F30" s="54" t="s">
        <v>23</v>
      </c>
      <c r="G30" s="33">
        <v>3</v>
      </c>
      <c r="H30" s="33">
        <v>3</v>
      </c>
      <c r="I30" s="33">
        <v>0</v>
      </c>
      <c r="J30" s="33">
        <v>6</v>
      </c>
      <c r="K30" s="33" t="s">
        <v>80</v>
      </c>
      <c r="L30" s="33">
        <v>11</v>
      </c>
      <c r="M30" s="33" t="s">
        <v>87</v>
      </c>
      <c r="N30" s="12">
        <f>L30*G30</f>
        <v>33</v>
      </c>
      <c r="O30" s="13">
        <f>N30/12</f>
        <v>2.75</v>
      </c>
      <c r="P30" s="14">
        <v>0</v>
      </c>
      <c r="Q30" s="13">
        <f>O30*2</f>
        <v>5.5</v>
      </c>
      <c r="R30" s="13">
        <f>P30+Q30</f>
        <v>5.5</v>
      </c>
    </row>
    <row r="31" spans="1:18">
      <c r="D31" s="56"/>
      <c r="E31" s="57" t="s">
        <v>58</v>
      </c>
      <c r="F31" s="54"/>
      <c r="G31" s="33"/>
      <c r="H31" s="33"/>
      <c r="I31" s="33"/>
      <c r="J31" s="33"/>
      <c r="K31" s="33"/>
      <c r="L31" s="33"/>
      <c r="M31" s="33"/>
      <c r="N31" s="33"/>
    </row>
    <row r="32" spans="1:18">
      <c r="D32" s="56"/>
      <c r="E32" s="57" t="s">
        <v>60</v>
      </c>
      <c r="F32" s="54"/>
      <c r="G32" s="33"/>
      <c r="H32" s="33"/>
      <c r="I32" s="33"/>
      <c r="J32" s="33"/>
      <c r="K32" s="33"/>
      <c r="L32" s="33"/>
      <c r="M32" s="33"/>
      <c r="N32" s="33"/>
    </row>
    <row r="33" spans="1:18">
      <c r="D33" s="56"/>
      <c r="E33" s="57" t="s">
        <v>59</v>
      </c>
      <c r="F33" s="54"/>
      <c r="G33" s="33"/>
      <c r="H33" s="33"/>
      <c r="I33" s="33"/>
      <c r="J33" s="33"/>
      <c r="K33" s="33"/>
      <c r="L33" s="33"/>
      <c r="M33" s="33"/>
      <c r="N33" s="33"/>
    </row>
    <row r="34" spans="1:18" ht="21" customHeight="1">
      <c r="A34" s="16" t="s">
        <v>611</v>
      </c>
      <c r="B34" s="16" t="s">
        <v>610</v>
      </c>
      <c r="C34" s="16" t="s">
        <v>581</v>
      </c>
      <c r="D34" s="56" t="s">
        <v>803</v>
      </c>
      <c r="E34" s="54" t="s">
        <v>804</v>
      </c>
      <c r="F34" s="54" t="s">
        <v>23</v>
      </c>
      <c r="G34" s="33">
        <v>3</v>
      </c>
      <c r="H34" s="33">
        <v>3</v>
      </c>
      <c r="I34" s="33">
        <v>0</v>
      </c>
      <c r="J34" s="33">
        <v>6</v>
      </c>
      <c r="K34" s="33" t="s">
        <v>80</v>
      </c>
      <c r="L34" s="33">
        <v>11</v>
      </c>
      <c r="M34" s="33" t="s">
        <v>87</v>
      </c>
      <c r="N34" s="12">
        <f>L34*G34</f>
        <v>33</v>
      </c>
      <c r="O34" s="13">
        <f>N34/12</f>
        <v>2.75</v>
      </c>
      <c r="P34" s="14">
        <v>0</v>
      </c>
      <c r="Q34" s="13">
        <f>O34*2</f>
        <v>5.5</v>
      </c>
      <c r="R34" s="13">
        <f>P34+Q34</f>
        <v>5.5</v>
      </c>
    </row>
    <row r="35" spans="1:18">
      <c r="D35" s="56"/>
      <c r="E35" s="57" t="s">
        <v>72</v>
      </c>
      <c r="F35" s="54"/>
      <c r="G35" s="33"/>
      <c r="H35" s="33"/>
      <c r="I35" s="33"/>
      <c r="J35" s="33"/>
      <c r="K35" s="33"/>
      <c r="L35" s="33"/>
      <c r="M35" s="33"/>
      <c r="N35" s="33"/>
    </row>
    <row r="36" spans="1:18">
      <c r="D36" s="56"/>
      <c r="E36" s="57" t="s">
        <v>59</v>
      </c>
      <c r="F36" s="54"/>
      <c r="G36" s="33"/>
      <c r="H36" s="33"/>
      <c r="I36" s="33"/>
      <c r="J36" s="33"/>
      <c r="K36" s="33"/>
      <c r="L36" s="33"/>
      <c r="M36" s="33"/>
      <c r="N36" s="33"/>
    </row>
    <row r="37" spans="1:18">
      <c r="D37" s="56"/>
      <c r="E37" s="57" t="s">
        <v>60</v>
      </c>
      <c r="F37" s="54"/>
      <c r="G37" s="33"/>
      <c r="H37" s="33"/>
      <c r="I37" s="33"/>
      <c r="J37" s="33"/>
      <c r="K37" s="33"/>
      <c r="L37" s="33"/>
      <c r="M37" s="33"/>
      <c r="N37" s="33"/>
    </row>
    <row r="38" spans="1:18">
      <c r="D38" s="56"/>
      <c r="E38" s="57" t="s">
        <v>58</v>
      </c>
      <c r="F38" s="54"/>
      <c r="G38" s="33"/>
      <c r="H38" s="33"/>
      <c r="I38" s="33"/>
      <c r="J38" s="33"/>
      <c r="K38" s="33"/>
      <c r="L38" s="33"/>
      <c r="M38" s="33"/>
      <c r="N38" s="33"/>
    </row>
    <row r="39" spans="1:18">
      <c r="D39" s="56"/>
      <c r="E39" s="57" t="s">
        <v>766</v>
      </c>
      <c r="F39" s="54"/>
      <c r="G39" s="33"/>
      <c r="H39" s="33"/>
      <c r="I39" s="33"/>
      <c r="J39" s="33"/>
      <c r="K39" s="33"/>
      <c r="L39" s="33"/>
      <c r="M39" s="33"/>
      <c r="N39" s="33"/>
    </row>
    <row r="40" spans="1:18" ht="21" customHeight="1">
      <c r="A40" s="16" t="s">
        <v>611</v>
      </c>
      <c r="B40" s="16" t="s">
        <v>610</v>
      </c>
      <c r="C40" s="16" t="s">
        <v>581</v>
      </c>
      <c r="D40" s="56" t="s">
        <v>769</v>
      </c>
      <c r="E40" s="54" t="s">
        <v>770</v>
      </c>
      <c r="F40" s="54" t="s">
        <v>622</v>
      </c>
      <c r="G40" s="33">
        <v>6</v>
      </c>
      <c r="H40" s="33">
        <v>0</v>
      </c>
      <c r="I40" s="33">
        <v>18</v>
      </c>
      <c r="J40" s="33">
        <v>0</v>
      </c>
      <c r="K40" s="33" t="s">
        <v>80</v>
      </c>
      <c r="L40" s="33">
        <v>3</v>
      </c>
      <c r="M40" s="33" t="s">
        <v>87</v>
      </c>
      <c r="N40" s="12">
        <f>L40*G40</f>
        <v>18</v>
      </c>
      <c r="O40" s="13">
        <f>N40/12</f>
        <v>1.5</v>
      </c>
      <c r="P40" s="14">
        <v>0</v>
      </c>
      <c r="Q40" s="13">
        <f>O40*2</f>
        <v>3</v>
      </c>
      <c r="R40" s="13">
        <f>P40+Q40</f>
        <v>3</v>
      </c>
    </row>
    <row r="41" spans="1:18">
      <c r="D41" s="56"/>
      <c r="E41" s="57" t="s">
        <v>58</v>
      </c>
      <c r="F41" s="54"/>
      <c r="G41" s="33"/>
      <c r="H41" s="33"/>
      <c r="I41" s="33"/>
      <c r="J41" s="33"/>
      <c r="K41" s="33"/>
      <c r="L41" s="33"/>
      <c r="M41" s="33"/>
      <c r="N41" s="33"/>
    </row>
    <row r="42" spans="1:18">
      <c r="D42" s="56"/>
      <c r="E42" s="57" t="s">
        <v>59</v>
      </c>
      <c r="F42" s="54"/>
      <c r="G42" s="33"/>
      <c r="H42" s="33"/>
      <c r="I42" s="33"/>
      <c r="J42" s="33"/>
      <c r="K42" s="33"/>
      <c r="L42" s="33"/>
      <c r="M42" s="33"/>
      <c r="N42" s="33"/>
    </row>
    <row r="43" spans="1:18">
      <c r="D43" s="56"/>
      <c r="E43" s="57" t="s">
        <v>60</v>
      </c>
      <c r="F43" s="54"/>
      <c r="G43" s="33"/>
      <c r="H43" s="33"/>
      <c r="I43" s="33"/>
      <c r="J43" s="33"/>
      <c r="K43" s="33"/>
      <c r="L43" s="33"/>
      <c r="M43" s="33"/>
      <c r="N43" s="33"/>
    </row>
    <row r="44" spans="1:18" ht="21" customHeight="1">
      <c r="A44" s="16" t="s">
        <v>611</v>
      </c>
      <c r="B44" s="16" t="s">
        <v>610</v>
      </c>
      <c r="C44" s="16" t="s">
        <v>581</v>
      </c>
      <c r="D44" s="56" t="s">
        <v>769</v>
      </c>
      <c r="E44" s="54" t="s">
        <v>770</v>
      </c>
      <c r="F44" s="54" t="s">
        <v>622</v>
      </c>
      <c r="G44" s="33">
        <v>6</v>
      </c>
      <c r="H44" s="33">
        <v>0</v>
      </c>
      <c r="I44" s="33">
        <v>18</v>
      </c>
      <c r="J44" s="33">
        <v>0</v>
      </c>
      <c r="K44" s="33" t="s">
        <v>43</v>
      </c>
      <c r="L44" s="33">
        <v>4</v>
      </c>
      <c r="M44" s="33" t="s">
        <v>87</v>
      </c>
      <c r="N44" s="12">
        <f>L44*G44</f>
        <v>24</v>
      </c>
      <c r="O44" s="13">
        <f>N44/12</f>
        <v>2</v>
      </c>
      <c r="P44" s="14">
        <v>0</v>
      </c>
      <c r="Q44" s="13">
        <f>O44*2</f>
        <v>4</v>
      </c>
      <c r="R44" s="13">
        <f>P44+Q44</f>
        <v>4</v>
      </c>
    </row>
    <row r="45" spans="1:18">
      <c r="D45" s="56"/>
      <c r="E45" s="57" t="s">
        <v>59</v>
      </c>
      <c r="F45" s="54"/>
      <c r="G45" s="33"/>
      <c r="H45" s="33"/>
      <c r="I45" s="33"/>
      <c r="J45" s="33"/>
      <c r="K45" s="33"/>
      <c r="L45" s="33"/>
      <c r="M45" s="33"/>
      <c r="N45" s="33"/>
    </row>
    <row r="46" spans="1:18">
      <c r="D46" s="56"/>
      <c r="E46" s="57" t="s">
        <v>58</v>
      </c>
      <c r="F46" s="54"/>
      <c r="G46" s="33"/>
      <c r="H46" s="33"/>
      <c r="I46" s="33"/>
      <c r="J46" s="33"/>
      <c r="K46" s="33"/>
      <c r="L46" s="33"/>
      <c r="M46" s="33"/>
      <c r="N46" s="33"/>
    </row>
    <row r="47" spans="1:18">
      <c r="D47" s="56"/>
      <c r="E47" s="57" t="s">
        <v>60</v>
      </c>
      <c r="F47" s="54"/>
      <c r="G47" s="33"/>
      <c r="H47" s="33"/>
      <c r="I47" s="33"/>
      <c r="J47" s="33"/>
      <c r="K47" s="33"/>
      <c r="L47" s="33"/>
      <c r="M47" s="33"/>
      <c r="N47" s="33"/>
    </row>
    <row r="48" spans="1:18" ht="21" customHeight="1">
      <c r="A48" s="16" t="s">
        <v>611</v>
      </c>
      <c r="B48" s="16" t="s">
        <v>610</v>
      </c>
      <c r="C48" s="16" t="s">
        <v>581</v>
      </c>
      <c r="D48" s="56" t="s">
        <v>771</v>
      </c>
      <c r="E48" s="54" t="s">
        <v>772</v>
      </c>
      <c r="F48" s="54" t="s">
        <v>622</v>
      </c>
      <c r="G48" s="33">
        <v>6</v>
      </c>
      <c r="H48" s="33">
        <v>0</v>
      </c>
      <c r="I48" s="33">
        <v>18</v>
      </c>
      <c r="J48" s="33">
        <v>0</v>
      </c>
      <c r="K48" s="33" t="s">
        <v>80</v>
      </c>
      <c r="L48" s="33">
        <v>7</v>
      </c>
      <c r="M48" s="33" t="s">
        <v>87</v>
      </c>
      <c r="N48" s="12">
        <f>L48*G48</f>
        <v>42</v>
      </c>
      <c r="O48" s="13">
        <f>N48/12</f>
        <v>3.5</v>
      </c>
      <c r="P48" s="14">
        <v>0</v>
      </c>
      <c r="Q48" s="13">
        <f>O48*2</f>
        <v>7</v>
      </c>
      <c r="R48" s="13">
        <f>P48+Q48</f>
        <v>7</v>
      </c>
    </row>
    <row r="49" spans="1:18">
      <c r="D49" s="56"/>
      <c r="E49" s="57" t="s">
        <v>58</v>
      </c>
      <c r="F49" s="54"/>
      <c r="G49" s="33"/>
      <c r="H49" s="33"/>
      <c r="I49" s="33"/>
      <c r="J49" s="33"/>
      <c r="K49" s="33"/>
      <c r="L49" s="33"/>
      <c r="M49" s="33"/>
      <c r="N49" s="33"/>
    </row>
    <row r="50" spans="1:18">
      <c r="D50" s="56"/>
      <c r="E50" s="57" t="s">
        <v>59</v>
      </c>
      <c r="F50" s="54"/>
      <c r="G50" s="33"/>
      <c r="H50" s="33"/>
      <c r="I50" s="33"/>
      <c r="J50" s="33"/>
      <c r="K50" s="33"/>
      <c r="L50" s="33"/>
      <c r="M50" s="33"/>
      <c r="N50" s="33"/>
    </row>
    <row r="51" spans="1:18">
      <c r="D51" s="56"/>
      <c r="E51" s="57" t="s">
        <v>60</v>
      </c>
      <c r="F51" s="54"/>
      <c r="G51" s="33"/>
      <c r="H51" s="33"/>
      <c r="I51" s="33"/>
      <c r="J51" s="33"/>
      <c r="K51" s="33"/>
      <c r="L51" s="33"/>
      <c r="M51" s="33"/>
      <c r="N51" s="33"/>
    </row>
    <row r="52" spans="1:18" ht="21" customHeight="1">
      <c r="A52" s="16" t="s">
        <v>611</v>
      </c>
      <c r="B52" s="16" t="s">
        <v>610</v>
      </c>
      <c r="C52" s="16" t="s">
        <v>581</v>
      </c>
      <c r="D52" s="56" t="s">
        <v>805</v>
      </c>
      <c r="E52" s="54" t="s">
        <v>806</v>
      </c>
      <c r="F52" s="54" t="s">
        <v>164</v>
      </c>
      <c r="G52" s="33">
        <v>3</v>
      </c>
      <c r="H52" s="33">
        <v>2</v>
      </c>
      <c r="I52" s="33">
        <v>2</v>
      </c>
      <c r="J52" s="33">
        <v>5</v>
      </c>
      <c r="K52" s="33" t="s">
        <v>80</v>
      </c>
      <c r="L52" s="33">
        <v>2</v>
      </c>
      <c r="M52" s="33" t="s">
        <v>87</v>
      </c>
      <c r="N52" s="12">
        <f>L52*G52</f>
        <v>6</v>
      </c>
      <c r="O52" s="13">
        <f>N52/12</f>
        <v>0.5</v>
      </c>
      <c r="P52" s="14">
        <v>0</v>
      </c>
      <c r="Q52" s="13">
        <f>O52*2</f>
        <v>1</v>
      </c>
      <c r="R52" s="13">
        <f>P52+Q52</f>
        <v>1</v>
      </c>
    </row>
    <row r="53" spans="1:18">
      <c r="D53" s="56"/>
      <c r="E53" s="57" t="s">
        <v>738</v>
      </c>
      <c r="F53" s="54"/>
      <c r="G53" s="33"/>
      <c r="H53" s="33"/>
      <c r="I53" s="33"/>
      <c r="J53" s="33"/>
      <c r="K53" s="33"/>
      <c r="L53" s="33"/>
      <c r="M53" s="33"/>
      <c r="N53" s="33"/>
    </row>
    <row r="54" spans="1:18" ht="21" customHeight="1">
      <c r="A54" s="16" t="s">
        <v>611</v>
      </c>
      <c r="B54" s="16" t="s">
        <v>610</v>
      </c>
      <c r="C54" s="16" t="s">
        <v>581</v>
      </c>
      <c r="D54" s="56" t="s">
        <v>727</v>
      </c>
      <c r="E54" s="54" t="s">
        <v>728</v>
      </c>
      <c r="F54" s="54" t="s">
        <v>164</v>
      </c>
      <c r="G54" s="33">
        <v>3</v>
      </c>
      <c r="H54" s="33">
        <v>2</v>
      </c>
      <c r="I54" s="33">
        <v>2</v>
      </c>
      <c r="J54" s="33">
        <v>5</v>
      </c>
      <c r="K54" s="33" t="s">
        <v>80</v>
      </c>
      <c r="L54" s="33">
        <v>2</v>
      </c>
      <c r="M54" s="33" t="s">
        <v>87</v>
      </c>
      <c r="N54" s="12">
        <f>L54*G54</f>
        <v>6</v>
      </c>
      <c r="O54" s="13">
        <f>N54/12</f>
        <v>0.5</v>
      </c>
      <c r="P54" s="14">
        <v>0</v>
      </c>
      <c r="Q54" s="13">
        <f>O54*2</f>
        <v>1</v>
      </c>
      <c r="R54" s="13">
        <f>P54+Q54</f>
        <v>1</v>
      </c>
    </row>
    <row r="55" spans="1:18">
      <c r="D55" s="56"/>
      <c r="E55" s="57" t="s">
        <v>184</v>
      </c>
      <c r="F55" s="54"/>
      <c r="G55" s="33"/>
      <c r="H55" s="33"/>
      <c r="I55" s="33"/>
      <c r="J55" s="33"/>
      <c r="K55" s="33"/>
      <c r="L55" s="33"/>
      <c r="M55" s="33"/>
      <c r="N55" s="33"/>
    </row>
    <row r="56" spans="1:18" ht="21" customHeight="1">
      <c r="A56" s="16" t="s">
        <v>611</v>
      </c>
      <c r="B56" s="16" t="s">
        <v>610</v>
      </c>
      <c r="C56" s="16" t="s">
        <v>581</v>
      </c>
      <c r="D56" s="56" t="s">
        <v>729</v>
      </c>
      <c r="E56" s="54" t="s">
        <v>730</v>
      </c>
      <c r="F56" s="54" t="s">
        <v>164</v>
      </c>
      <c r="G56" s="33">
        <v>3</v>
      </c>
      <c r="H56" s="33">
        <v>2</v>
      </c>
      <c r="I56" s="33">
        <v>2</v>
      </c>
      <c r="J56" s="33">
        <v>5</v>
      </c>
      <c r="K56" s="33" t="s">
        <v>80</v>
      </c>
      <c r="L56" s="33">
        <v>2</v>
      </c>
      <c r="M56" s="33" t="s">
        <v>87</v>
      </c>
      <c r="N56" s="12">
        <f>L56*G56</f>
        <v>6</v>
      </c>
      <c r="O56" s="13">
        <f>N56/12</f>
        <v>0.5</v>
      </c>
      <c r="P56" s="14">
        <v>0</v>
      </c>
      <c r="Q56" s="13">
        <f>O56*2</f>
        <v>1</v>
      </c>
      <c r="R56" s="13">
        <f>P56+Q56</f>
        <v>1</v>
      </c>
    </row>
    <row r="57" spans="1:18">
      <c r="D57" s="56"/>
      <c r="E57" s="57" t="s">
        <v>731</v>
      </c>
      <c r="F57" s="54"/>
      <c r="G57" s="33"/>
      <c r="H57" s="33"/>
      <c r="I57" s="33"/>
      <c r="J57" s="33"/>
      <c r="K57" s="33"/>
      <c r="L57" s="33"/>
      <c r="M57" s="33"/>
      <c r="N57" s="33"/>
    </row>
    <row r="58" spans="1:18" ht="21" customHeight="1">
      <c r="A58" s="16" t="s">
        <v>611</v>
      </c>
      <c r="B58" s="16" t="s">
        <v>610</v>
      </c>
      <c r="C58" s="16" t="s">
        <v>581</v>
      </c>
      <c r="D58" s="56" t="s">
        <v>735</v>
      </c>
      <c r="E58" s="54" t="s">
        <v>736</v>
      </c>
      <c r="F58" s="54" t="s">
        <v>164</v>
      </c>
      <c r="G58" s="33">
        <v>3</v>
      </c>
      <c r="H58" s="33">
        <v>2</v>
      </c>
      <c r="I58" s="33">
        <v>2</v>
      </c>
      <c r="J58" s="33">
        <v>5</v>
      </c>
      <c r="K58" s="33" t="s">
        <v>80</v>
      </c>
      <c r="L58" s="33">
        <v>2</v>
      </c>
      <c r="M58" s="33" t="s">
        <v>87</v>
      </c>
      <c r="N58" s="12">
        <f>L58*G58</f>
        <v>6</v>
      </c>
      <c r="O58" s="13">
        <f>N58/12</f>
        <v>0.5</v>
      </c>
      <c r="P58" s="14">
        <v>0</v>
      </c>
      <c r="Q58" s="13">
        <f>O58*2</f>
        <v>1</v>
      </c>
      <c r="R58" s="13">
        <f>P58+Q58</f>
        <v>1</v>
      </c>
    </row>
    <row r="59" spans="1:18">
      <c r="D59" s="56"/>
      <c r="E59" s="57" t="s">
        <v>658</v>
      </c>
      <c r="F59" s="54"/>
      <c r="G59" s="33"/>
      <c r="H59" s="33"/>
      <c r="I59" s="33"/>
      <c r="J59" s="33"/>
      <c r="K59" s="33"/>
      <c r="L59" s="33"/>
      <c r="M59" s="33"/>
      <c r="N59" s="33"/>
    </row>
    <row r="60" spans="1:18" ht="21" customHeight="1">
      <c r="A60" s="16" t="s">
        <v>611</v>
      </c>
      <c r="B60" s="16" t="s">
        <v>610</v>
      </c>
      <c r="C60" s="16" t="s">
        <v>581</v>
      </c>
      <c r="D60" s="56" t="s">
        <v>781</v>
      </c>
      <c r="E60" s="54" t="s">
        <v>782</v>
      </c>
      <c r="F60" s="54" t="s">
        <v>164</v>
      </c>
      <c r="G60" s="33">
        <v>3</v>
      </c>
      <c r="H60" s="33">
        <v>2</v>
      </c>
      <c r="I60" s="33">
        <v>2</v>
      </c>
      <c r="J60" s="33">
        <v>5</v>
      </c>
      <c r="K60" s="33" t="s">
        <v>80</v>
      </c>
      <c r="L60" s="33">
        <v>2</v>
      </c>
      <c r="M60" s="33" t="s">
        <v>87</v>
      </c>
      <c r="N60" s="12">
        <f>L60*G60</f>
        <v>6</v>
      </c>
      <c r="O60" s="13">
        <f>N60/12</f>
        <v>0.5</v>
      </c>
      <c r="P60" s="14">
        <v>0</v>
      </c>
      <c r="Q60" s="13">
        <f>O60*2</f>
        <v>1</v>
      </c>
      <c r="R60" s="13">
        <f>P60+Q60</f>
        <v>1</v>
      </c>
    </row>
    <row r="61" spans="1:18">
      <c r="D61" s="56"/>
      <c r="E61" s="57" t="s">
        <v>555</v>
      </c>
      <c r="F61" s="54"/>
      <c r="G61" s="33"/>
      <c r="H61" s="33"/>
      <c r="I61" s="33"/>
      <c r="J61" s="33"/>
      <c r="K61" s="33"/>
      <c r="L61" s="33"/>
      <c r="M61" s="33"/>
      <c r="N61" s="33"/>
    </row>
    <row r="62" spans="1:18" ht="21" customHeight="1">
      <c r="A62" s="16" t="s">
        <v>611</v>
      </c>
      <c r="B62" s="16" t="s">
        <v>610</v>
      </c>
      <c r="C62" s="16" t="s">
        <v>581</v>
      </c>
      <c r="D62" s="56" t="s">
        <v>737</v>
      </c>
      <c r="E62" s="54" t="s">
        <v>619</v>
      </c>
      <c r="F62" s="54" t="s">
        <v>294</v>
      </c>
      <c r="G62" s="33">
        <v>1</v>
      </c>
      <c r="H62" s="33">
        <v>0</v>
      </c>
      <c r="I62" s="33">
        <v>2</v>
      </c>
      <c r="J62" s="33">
        <v>1</v>
      </c>
      <c r="K62" s="33" t="s">
        <v>80</v>
      </c>
      <c r="L62" s="33">
        <v>2</v>
      </c>
      <c r="M62" s="33" t="s">
        <v>87</v>
      </c>
      <c r="N62" s="12">
        <f>L62*G62</f>
        <v>2</v>
      </c>
      <c r="O62" s="13">
        <f>N62/12</f>
        <v>0.16666666666666666</v>
      </c>
      <c r="P62" s="14">
        <v>0</v>
      </c>
      <c r="Q62" s="13">
        <f>O62*2</f>
        <v>0.33333333333333331</v>
      </c>
      <c r="R62" s="13">
        <f>P62+Q62</f>
        <v>0.33333333333333331</v>
      </c>
    </row>
    <row r="63" spans="1:18">
      <c r="D63" s="56"/>
      <c r="E63" s="57" t="s">
        <v>738</v>
      </c>
      <c r="F63" s="54"/>
      <c r="G63" s="33"/>
      <c r="H63" s="33"/>
      <c r="I63" s="33"/>
      <c r="J63" s="33"/>
      <c r="K63" s="33"/>
      <c r="L63" s="33"/>
      <c r="M63" s="33"/>
      <c r="N63" s="33"/>
    </row>
    <row r="64" spans="1:18" ht="21" customHeight="1">
      <c r="A64" s="16" t="s">
        <v>611</v>
      </c>
      <c r="B64" s="16" t="s">
        <v>610</v>
      </c>
      <c r="C64" s="16" t="s">
        <v>581</v>
      </c>
      <c r="D64" s="56" t="s">
        <v>785</v>
      </c>
      <c r="E64" s="54" t="s">
        <v>641</v>
      </c>
      <c r="F64" s="54" t="s">
        <v>294</v>
      </c>
      <c r="G64" s="33">
        <v>1</v>
      </c>
      <c r="H64" s="33">
        <v>0</v>
      </c>
      <c r="I64" s="33">
        <v>2</v>
      </c>
      <c r="J64" s="33">
        <v>1</v>
      </c>
      <c r="K64" s="33" t="s">
        <v>80</v>
      </c>
      <c r="L64" s="33">
        <v>3</v>
      </c>
      <c r="M64" s="33" t="s">
        <v>87</v>
      </c>
      <c r="N64" s="12">
        <f>L64*G64</f>
        <v>3</v>
      </c>
      <c r="O64" s="13">
        <f>N64/12</f>
        <v>0.25</v>
      </c>
      <c r="P64" s="14">
        <v>0</v>
      </c>
      <c r="Q64" s="13">
        <f>O64*2</f>
        <v>0.5</v>
      </c>
      <c r="R64" s="13">
        <f>P64+Q64</f>
        <v>0.5</v>
      </c>
    </row>
    <row r="65" spans="1:18">
      <c r="D65" s="56"/>
      <c r="E65" s="57" t="s">
        <v>184</v>
      </c>
      <c r="F65" s="54"/>
      <c r="G65" s="33"/>
      <c r="H65" s="33"/>
      <c r="I65" s="33"/>
      <c r="J65" s="33"/>
      <c r="K65" s="33"/>
      <c r="L65" s="33"/>
      <c r="M65" s="33"/>
      <c r="N65" s="33"/>
    </row>
    <row r="66" spans="1:18" ht="21" customHeight="1">
      <c r="A66" s="16" t="s">
        <v>611</v>
      </c>
      <c r="B66" s="16" t="s">
        <v>610</v>
      </c>
      <c r="C66" s="16" t="s">
        <v>581</v>
      </c>
      <c r="D66" s="56" t="s">
        <v>660</v>
      </c>
      <c r="E66" s="54" t="s">
        <v>624</v>
      </c>
      <c r="F66" s="54" t="s">
        <v>622</v>
      </c>
      <c r="G66" s="33">
        <v>6</v>
      </c>
      <c r="H66" s="33">
        <v>0</v>
      </c>
      <c r="I66" s="33">
        <v>18</v>
      </c>
      <c r="J66" s="33">
        <v>0</v>
      </c>
      <c r="K66" s="33" t="s">
        <v>43</v>
      </c>
      <c r="L66" s="33">
        <v>1</v>
      </c>
      <c r="M66" s="33" t="s">
        <v>87</v>
      </c>
      <c r="N66" s="12">
        <f>L66*G66</f>
        <v>6</v>
      </c>
      <c r="O66" s="13">
        <f>N66/12</f>
        <v>0.5</v>
      </c>
      <c r="P66" s="14">
        <v>0</v>
      </c>
      <c r="Q66" s="13">
        <f>O66*2</f>
        <v>1</v>
      </c>
      <c r="R66" s="13">
        <f>P66+Q66</f>
        <v>1</v>
      </c>
    </row>
    <row r="67" spans="1:18">
      <c r="D67" s="56"/>
      <c r="E67" s="57" t="s">
        <v>658</v>
      </c>
      <c r="F67" s="54"/>
      <c r="G67" s="33"/>
      <c r="H67" s="33"/>
      <c r="I67" s="33"/>
      <c r="J67" s="33"/>
      <c r="K67" s="33"/>
      <c r="L67" s="33"/>
      <c r="M67" s="33"/>
      <c r="N67" s="33"/>
    </row>
    <row r="68" spans="1:18" ht="21" customHeight="1">
      <c r="A68" s="16" t="s">
        <v>611</v>
      </c>
      <c r="B68" s="16" t="s">
        <v>610</v>
      </c>
      <c r="C68" s="16" t="s">
        <v>581</v>
      </c>
      <c r="D68" s="56" t="s">
        <v>786</v>
      </c>
      <c r="E68" s="54" t="s">
        <v>772</v>
      </c>
      <c r="F68" s="54" t="s">
        <v>622</v>
      </c>
      <c r="G68" s="33">
        <v>6</v>
      </c>
      <c r="H68" s="33">
        <v>0</v>
      </c>
      <c r="I68" s="33">
        <v>18</v>
      </c>
      <c r="J68" s="33">
        <v>0</v>
      </c>
      <c r="K68" s="33" t="s">
        <v>80</v>
      </c>
      <c r="L68" s="33">
        <v>3</v>
      </c>
      <c r="M68" s="33" t="s">
        <v>87</v>
      </c>
      <c r="N68" s="12">
        <f>L68*G68</f>
        <v>18</v>
      </c>
      <c r="O68" s="13">
        <f>N68/12</f>
        <v>1.5</v>
      </c>
      <c r="P68" s="14">
        <v>0</v>
      </c>
      <c r="Q68" s="13">
        <f>O68*2</f>
        <v>3</v>
      </c>
      <c r="R68" s="13">
        <f>P68+Q68</f>
        <v>3</v>
      </c>
    </row>
    <row r="69" spans="1:18">
      <c r="D69" s="56"/>
      <c r="E69" s="57" t="s">
        <v>555</v>
      </c>
      <c r="F69" s="54"/>
      <c r="G69" s="33"/>
      <c r="H69" s="33"/>
      <c r="I69" s="33"/>
      <c r="J69" s="33"/>
      <c r="K69" s="33"/>
      <c r="L69" s="33"/>
      <c r="M69" s="33"/>
      <c r="N69" s="33"/>
    </row>
    <row r="70" spans="1:18" ht="21" customHeight="1">
      <c r="A70" s="16" t="s">
        <v>611</v>
      </c>
      <c r="B70" s="16" t="s">
        <v>610</v>
      </c>
      <c r="C70" s="16" t="s">
        <v>581</v>
      </c>
      <c r="D70" s="56" t="s">
        <v>786</v>
      </c>
      <c r="E70" s="54" t="s">
        <v>772</v>
      </c>
      <c r="F70" s="54" t="s">
        <v>622</v>
      </c>
      <c r="G70" s="33">
        <v>6</v>
      </c>
      <c r="H70" s="33">
        <v>0</v>
      </c>
      <c r="I70" s="33">
        <v>18</v>
      </c>
      <c r="J70" s="33">
        <v>0</v>
      </c>
      <c r="K70" s="33" t="s">
        <v>43</v>
      </c>
      <c r="L70" s="33">
        <v>5</v>
      </c>
      <c r="M70" s="33" t="s">
        <v>87</v>
      </c>
      <c r="N70" s="12">
        <f>L70*G70</f>
        <v>30</v>
      </c>
      <c r="O70" s="13">
        <f>N70/12</f>
        <v>2.5</v>
      </c>
      <c r="P70" s="14">
        <v>0</v>
      </c>
      <c r="Q70" s="13">
        <f>O70*2</f>
        <v>5</v>
      </c>
      <c r="R70" s="13">
        <f>P70+Q70</f>
        <v>5</v>
      </c>
    </row>
    <row r="71" spans="1:18">
      <c r="D71" s="56"/>
      <c r="E71" s="57" t="s">
        <v>555</v>
      </c>
      <c r="F71" s="54"/>
      <c r="G71" s="33"/>
      <c r="H71" s="33"/>
      <c r="I71" s="33"/>
      <c r="J71" s="33"/>
      <c r="K71" s="33"/>
      <c r="L71" s="33"/>
      <c r="M71" s="33"/>
      <c r="N71" s="33"/>
    </row>
    <row r="72" spans="1:18">
      <c r="A72" s="16" t="s">
        <v>611</v>
      </c>
      <c r="B72" s="16" t="s">
        <v>610</v>
      </c>
      <c r="C72" s="16" t="s">
        <v>581</v>
      </c>
      <c r="D72" s="56" t="s">
        <v>787</v>
      </c>
      <c r="E72" s="54" t="s">
        <v>624</v>
      </c>
      <c r="F72" s="54" t="s">
        <v>622</v>
      </c>
      <c r="G72" s="33">
        <v>6</v>
      </c>
      <c r="H72" s="33">
        <v>0</v>
      </c>
      <c r="I72" s="33">
        <v>18</v>
      </c>
      <c r="J72" s="33">
        <v>0</v>
      </c>
      <c r="K72" s="33" t="s">
        <v>80</v>
      </c>
      <c r="L72" s="33">
        <v>0</v>
      </c>
      <c r="M72" s="33" t="s">
        <v>87</v>
      </c>
      <c r="N72" s="12">
        <f>L72*G72</f>
        <v>0</v>
      </c>
      <c r="O72" s="13">
        <f>N72/12</f>
        <v>0</v>
      </c>
      <c r="P72" s="14">
        <v>0</v>
      </c>
      <c r="Q72" s="13">
        <f>O72*2</f>
        <v>0</v>
      </c>
      <c r="R72" s="13">
        <f>P72+Q72</f>
        <v>0</v>
      </c>
    </row>
    <row r="73" spans="1:18">
      <c r="A73" s="16" t="s">
        <v>611</v>
      </c>
      <c r="B73" s="16" t="s">
        <v>610</v>
      </c>
      <c r="C73" s="16" t="s">
        <v>581</v>
      </c>
      <c r="D73" s="56" t="s">
        <v>788</v>
      </c>
      <c r="E73" s="54" t="s">
        <v>772</v>
      </c>
      <c r="F73" s="54" t="s">
        <v>622</v>
      </c>
      <c r="G73" s="33">
        <v>6</v>
      </c>
      <c r="H73" s="33">
        <v>0</v>
      </c>
      <c r="I73" s="33">
        <v>18</v>
      </c>
      <c r="J73" s="33">
        <v>0</v>
      </c>
      <c r="K73" s="33" t="s">
        <v>80</v>
      </c>
      <c r="L73" s="33">
        <v>10</v>
      </c>
      <c r="M73" s="33" t="s">
        <v>87</v>
      </c>
      <c r="N73" s="12">
        <f>L73*G73</f>
        <v>60</v>
      </c>
      <c r="O73" s="13">
        <f>N73/12</f>
        <v>5</v>
      </c>
      <c r="P73" s="14">
        <v>0</v>
      </c>
      <c r="Q73" s="13">
        <f>O73*2</f>
        <v>10</v>
      </c>
      <c r="R73" s="13">
        <f>P73+Q73</f>
        <v>10</v>
      </c>
    </row>
    <row r="74" spans="1:18">
      <c r="D74" s="56"/>
      <c r="E74" s="57" t="s">
        <v>60</v>
      </c>
      <c r="F74" s="54"/>
      <c r="G74" s="33"/>
      <c r="H74" s="33"/>
      <c r="I74" s="33"/>
      <c r="J74" s="33"/>
      <c r="K74" s="33"/>
      <c r="L74" s="33"/>
      <c r="M74" s="33"/>
      <c r="N74" s="33"/>
    </row>
    <row r="75" spans="1:18">
      <c r="D75" s="56"/>
      <c r="E75" s="57" t="s">
        <v>58</v>
      </c>
      <c r="F75" s="54"/>
      <c r="G75" s="33"/>
      <c r="H75" s="33"/>
      <c r="I75" s="33"/>
      <c r="J75" s="33"/>
      <c r="K75" s="33"/>
      <c r="L75" s="33"/>
      <c r="M75" s="33"/>
      <c r="N75" s="33"/>
    </row>
    <row r="76" spans="1:18">
      <c r="D76" s="56"/>
      <c r="E76" s="57" t="s">
        <v>59</v>
      </c>
      <c r="F76" s="54"/>
      <c r="G76" s="33"/>
      <c r="H76" s="33"/>
      <c r="I76" s="33"/>
      <c r="J76" s="33"/>
      <c r="K76" s="33"/>
      <c r="L76" s="33"/>
      <c r="M76" s="33"/>
      <c r="N76" s="33"/>
    </row>
    <row r="77" spans="1:18">
      <c r="A77" s="16" t="s">
        <v>611</v>
      </c>
      <c r="B77" s="16" t="s">
        <v>610</v>
      </c>
      <c r="C77" s="16" t="s">
        <v>581</v>
      </c>
      <c r="D77" s="56" t="s">
        <v>789</v>
      </c>
      <c r="E77" s="54" t="s">
        <v>770</v>
      </c>
      <c r="F77" s="54" t="s">
        <v>622</v>
      </c>
      <c r="G77" s="33">
        <v>6</v>
      </c>
      <c r="H77" s="33">
        <v>0</v>
      </c>
      <c r="I77" s="33">
        <v>18</v>
      </c>
      <c r="J77" s="33">
        <v>0</v>
      </c>
      <c r="K77" s="33" t="s">
        <v>80</v>
      </c>
      <c r="L77" s="33">
        <v>3</v>
      </c>
      <c r="M77" s="33" t="s">
        <v>87</v>
      </c>
      <c r="N77" s="12">
        <f>L77*G77</f>
        <v>18</v>
      </c>
      <c r="O77" s="13">
        <f>N77/12</f>
        <v>1.5</v>
      </c>
      <c r="P77" s="14">
        <v>0</v>
      </c>
      <c r="Q77" s="13">
        <f>O77*2</f>
        <v>3</v>
      </c>
      <c r="R77" s="13">
        <f>P77+Q77</f>
        <v>3</v>
      </c>
    </row>
    <row r="78" spans="1:18">
      <c r="D78" s="56"/>
      <c r="E78" s="57" t="s">
        <v>58</v>
      </c>
      <c r="F78" s="54"/>
      <c r="G78" s="33"/>
      <c r="H78" s="33"/>
      <c r="I78" s="33"/>
      <c r="J78" s="33"/>
      <c r="K78" s="33"/>
      <c r="L78" s="33"/>
      <c r="M78" s="33"/>
      <c r="N78" s="33"/>
    </row>
    <row r="79" spans="1:18">
      <c r="D79" s="56"/>
      <c r="E79" s="57" t="s">
        <v>60</v>
      </c>
      <c r="F79" s="54"/>
      <c r="G79" s="33"/>
      <c r="H79" s="33"/>
      <c r="I79" s="33"/>
      <c r="J79" s="33"/>
      <c r="K79" s="33"/>
      <c r="L79" s="33"/>
      <c r="M79" s="33"/>
      <c r="N79" s="33"/>
    </row>
    <row r="80" spans="1:18">
      <c r="D80" s="56"/>
      <c r="E80" s="57" t="s">
        <v>59</v>
      </c>
      <c r="F80" s="54"/>
      <c r="G80" s="33"/>
      <c r="H80" s="33"/>
      <c r="I80" s="33"/>
      <c r="J80" s="33"/>
      <c r="K80" s="33"/>
      <c r="L80" s="33"/>
      <c r="M80" s="33"/>
      <c r="N80" s="33"/>
    </row>
    <row r="81" spans="1:18">
      <c r="A81" s="16" t="s">
        <v>611</v>
      </c>
      <c r="B81" s="16" t="s">
        <v>610</v>
      </c>
      <c r="C81" s="16" t="s">
        <v>581</v>
      </c>
      <c r="D81" s="56" t="s">
        <v>748</v>
      </c>
      <c r="E81" s="54" t="s">
        <v>641</v>
      </c>
      <c r="F81" s="54" t="s">
        <v>294</v>
      </c>
      <c r="G81" s="33">
        <v>1</v>
      </c>
      <c r="H81" s="33">
        <v>0</v>
      </c>
      <c r="I81" s="33">
        <v>2</v>
      </c>
      <c r="J81" s="33">
        <v>1</v>
      </c>
      <c r="K81" s="33" t="s">
        <v>80</v>
      </c>
      <c r="L81" s="33">
        <v>2</v>
      </c>
      <c r="M81" s="33" t="s">
        <v>87</v>
      </c>
      <c r="N81" s="12">
        <f>L81*G81</f>
        <v>2</v>
      </c>
      <c r="O81" s="13">
        <f>N81/12</f>
        <v>0.16666666666666666</v>
      </c>
      <c r="P81" s="14">
        <v>0</v>
      </c>
      <c r="Q81" s="13">
        <f>O81*2</f>
        <v>0.33333333333333331</v>
      </c>
      <c r="R81" s="13">
        <f>P81+Q81</f>
        <v>0.33333333333333331</v>
      </c>
    </row>
    <row r="82" spans="1:18">
      <c r="D82" s="56"/>
      <c r="E82" s="57" t="s">
        <v>374</v>
      </c>
      <c r="F82" s="54"/>
      <c r="G82" s="33"/>
      <c r="H82" s="33"/>
      <c r="I82" s="33"/>
      <c r="J82" s="33"/>
      <c r="K82" s="33"/>
      <c r="L82" s="33"/>
      <c r="M82" s="33"/>
      <c r="N82" s="33"/>
    </row>
    <row r="83" spans="1:18">
      <c r="A83" s="16" t="s">
        <v>611</v>
      </c>
      <c r="B83" s="16" t="s">
        <v>610</v>
      </c>
      <c r="C83" s="16" t="s">
        <v>581</v>
      </c>
      <c r="D83" s="56" t="s">
        <v>692</v>
      </c>
      <c r="E83" s="54" t="s">
        <v>624</v>
      </c>
      <c r="F83" s="54" t="s">
        <v>622</v>
      </c>
      <c r="G83" s="33">
        <v>6</v>
      </c>
      <c r="H83" s="33">
        <v>0</v>
      </c>
      <c r="I83" s="33">
        <v>18</v>
      </c>
      <c r="J83" s="33">
        <v>0</v>
      </c>
      <c r="K83" s="33" t="s">
        <v>80</v>
      </c>
      <c r="L83" s="33">
        <v>3</v>
      </c>
      <c r="M83" s="33" t="s">
        <v>87</v>
      </c>
      <c r="N83" s="12">
        <f>L83*G83</f>
        <v>18</v>
      </c>
      <c r="O83" s="13">
        <f>N83/12</f>
        <v>1.5</v>
      </c>
      <c r="P83" s="14">
        <v>0</v>
      </c>
      <c r="Q83" s="13">
        <f>O83*2</f>
        <v>3</v>
      </c>
      <c r="R83" s="13">
        <f>P83+Q83</f>
        <v>3</v>
      </c>
    </row>
    <row r="84" spans="1:18">
      <c r="D84" s="56"/>
      <c r="E84" s="57" t="s">
        <v>167</v>
      </c>
      <c r="F84" s="54"/>
      <c r="G84" s="33"/>
      <c r="H84" s="33"/>
      <c r="I84" s="33"/>
      <c r="J84" s="33"/>
      <c r="K84" s="33"/>
      <c r="L84" s="33"/>
      <c r="M84" s="33"/>
      <c r="N84" s="33"/>
    </row>
  </sheetData>
  <autoFilter ref="D1:R84" xr:uid="{26E7105A-052F-494B-B188-1BAA8FBB60D6}"/>
  <hyperlinks>
    <hyperlink ref="D2" r:id="rId1" display="https://reg.mju.ac.th/registrar/class_info_2.asp?backto=home&amp;option=0&amp;courseid=8899532&amp;acadyear=2567&amp;semester=2&amp;avs1007269091=152" xr:uid="{B2EFEE2C-5F76-40AF-9BC9-25FECA1D1E22}"/>
    <hyperlink ref="D8" r:id="rId2" display="https://reg.mju.ac.th/registrar/class_info_2.asp?backto=home&amp;option=0&amp;courseid=8899533&amp;acadyear=2567&amp;semester=2&amp;avs1007269091=153" xr:uid="{321C6F0D-CF26-47FF-A0EC-2C6DDC1C2A3E}"/>
    <hyperlink ref="D10" r:id="rId3" display="https://reg.mju.ac.th/registrar/class_info_2.asp?backto=home&amp;option=0&amp;courseid=8899535&amp;acadyear=2567&amp;semester=2&amp;avs1007269091=154" xr:uid="{D1DDF7B7-66E5-4B73-B742-9E01CB8A6480}"/>
    <hyperlink ref="D14" r:id="rId4" display="https://reg.mju.ac.th/registrar/class_info_2.asp?backto=home&amp;option=0&amp;courseid=8899534&amp;acadyear=2567&amp;semester=2&amp;avs1007269091=155" xr:uid="{FFEB14DC-3D06-41E1-97EB-0681D3803024}"/>
    <hyperlink ref="D16" r:id="rId5" display="https://reg.mju.ac.th/registrar/class_info_2.asp?backto=home&amp;option=0&amp;courseid=8897795&amp;acadyear=2567&amp;semester=2&amp;avs1007269091=156" xr:uid="{DE4B669F-CFFB-44B9-85DA-CBFA92894DD5}"/>
    <hyperlink ref="D21" r:id="rId6" display="https://reg.mju.ac.th/registrar/class_info_2.asp?backto=home&amp;option=0&amp;courseid=8896794&amp;acadyear=2567&amp;semester=2&amp;avs1007269091=157" xr:uid="{08761D42-ABD1-4BBB-9019-90516952EF5B}"/>
    <hyperlink ref="D26" r:id="rId7" display="https://reg.mju.ac.th/registrar/class_info_2.asp?backto=home&amp;option=0&amp;courseid=8897797&amp;acadyear=2567&amp;semester=2&amp;avs1007269091=158" xr:uid="{A64E2729-F29A-4B42-AE5A-0DE381F46FAD}"/>
    <hyperlink ref="D30" r:id="rId8" display="https://reg.mju.ac.th/registrar/class_info_2.asp?backto=home&amp;option=0&amp;courseid=8897778&amp;acadyear=2567&amp;semester=2&amp;avs1007269091=159" xr:uid="{A53C9BCC-8DF8-4AA6-B284-DD6FDCB688DB}"/>
    <hyperlink ref="D34" r:id="rId9" display="https://reg.mju.ac.th/registrar/class_info_2.asp?backto=home&amp;option=0&amp;courseid=8897779&amp;acadyear=2567&amp;semester=2&amp;avs1007269091=160" xr:uid="{DFC478CC-8A9F-47D2-A679-2319F936F7E4}"/>
    <hyperlink ref="D40" r:id="rId10" display="https://reg.mju.ac.th/registrar/class_info_2.asp?backto=home&amp;option=0&amp;courseid=8897794&amp;acadyear=2567&amp;semester=2&amp;avs1007269091=161" xr:uid="{A39A5B43-61D1-4E17-AB7D-2FF24685692C}"/>
    <hyperlink ref="D44" r:id="rId11" display="https://reg.mju.ac.th/registrar/class_info_2.asp?backto=home&amp;option=0&amp;courseid=8897794&amp;acadyear=2567&amp;semester=2&amp;avs1007269091=162" xr:uid="{91DD10C4-7CF7-40CF-A3F2-FCBD0D18A619}"/>
    <hyperlink ref="D48" r:id="rId12" display="https://reg.mju.ac.th/registrar/class_info_2.asp?backto=home&amp;option=0&amp;courseid=8897788&amp;acadyear=2567&amp;semester=2&amp;avs1007269091=163" xr:uid="{FB1AFA6E-C86A-447D-B40A-3B9D2F42DDE3}"/>
    <hyperlink ref="D52" r:id="rId13" display="https://reg.mju.ac.th/registrar/class_info_2.asp?backto=home&amp;option=0&amp;courseid=8895951&amp;acadyear=2567&amp;semester=2&amp;avs1007269091=164" xr:uid="{8E4CD106-6228-4495-921B-96B104CFFE70}"/>
    <hyperlink ref="D54" r:id="rId14" display="https://reg.mju.ac.th/registrar/class_info_2.asp?backto=home&amp;option=0&amp;courseid=8895985&amp;acadyear=2567&amp;semester=2&amp;avs1007269091=165" xr:uid="{4A73948B-3F82-4637-BD78-2C0AD964D1FA}"/>
    <hyperlink ref="D56" r:id="rId15" display="https://reg.mju.ac.th/registrar/class_info_2.asp?backto=home&amp;option=0&amp;courseid=8895986&amp;acadyear=2567&amp;semester=2&amp;avs1007269091=166" xr:uid="{3BF6B5AF-CB8E-4950-8862-E8A1A27C2D94}"/>
    <hyperlink ref="D58" r:id="rId16" display="https://reg.mju.ac.th/registrar/class_info_2.asp?backto=home&amp;option=0&amp;courseid=8895987&amp;acadyear=2567&amp;semester=2&amp;avs1007269091=167" xr:uid="{45D699AE-6FEA-4311-8E25-12D8236C3676}"/>
    <hyperlink ref="D60" r:id="rId17" display="https://reg.mju.ac.th/registrar/class_info_2.asp?backto=home&amp;option=0&amp;courseid=8896003&amp;acadyear=2567&amp;semester=2&amp;avs1007269091=168" xr:uid="{13B7D0E3-433D-4D8F-BE1B-0ACF3A034511}"/>
    <hyperlink ref="D62" r:id="rId18" display="https://reg.mju.ac.th/registrar/class_info_2.asp?backto=home&amp;option=0&amp;courseid=8895950&amp;acadyear=2567&amp;semester=2&amp;avs1007269091=169" xr:uid="{4EC44100-BAC4-4D60-A624-2AEF1CE3D62B}"/>
    <hyperlink ref="D64" r:id="rId19" display="https://reg.mju.ac.th/registrar/class_info_2.asp?backto=home&amp;option=0&amp;courseid=8895980&amp;acadyear=2567&amp;semester=2&amp;avs1007269091=170" xr:uid="{7EE29C60-A78C-4CAE-88CB-1C9C01B3A51B}"/>
    <hyperlink ref="D66" r:id="rId20" display="https://reg.mju.ac.th/registrar/class_info_2.asp?backto=home&amp;option=0&amp;courseid=8895982&amp;acadyear=2567&amp;semester=2&amp;avs1007269091=171" xr:uid="{6D4BAB12-D827-4FC7-92F3-45D3D21996FB}"/>
    <hyperlink ref="D68" r:id="rId21" display="https://reg.mju.ac.th/registrar/class_info_2.asp?backto=home&amp;option=0&amp;courseid=8896287&amp;acadyear=2567&amp;semester=2&amp;avs1007269091=172" xr:uid="{1B9F7E6C-3C40-49AD-8190-4663810051A5}"/>
    <hyperlink ref="D70" r:id="rId22" display="https://reg.mju.ac.th/registrar/class_info_2.asp?backto=home&amp;option=0&amp;courseid=8896287&amp;acadyear=2567&amp;semester=2&amp;avs1007269091=173" xr:uid="{84255E34-E498-436B-B248-B69700EAA308}"/>
    <hyperlink ref="D72" r:id="rId23" display="https://reg.mju.ac.th/registrar/class_info_2.asp?backto=home&amp;option=0&amp;courseid=8892399&amp;acadyear=2567&amp;semester=2&amp;avs1007269091=174" xr:uid="{91F87CE6-CC03-42A0-B545-C10920B02FBB}"/>
    <hyperlink ref="D73" r:id="rId24" display="https://reg.mju.ac.th/registrar/class_info_2.asp?backto=home&amp;option=0&amp;courseid=8894438&amp;acadyear=2567&amp;semester=2&amp;avs1007269091=175" xr:uid="{4326C989-F5F3-486B-9F44-F3D6AFB185A2}"/>
    <hyperlink ref="D77" r:id="rId25" display="https://reg.mju.ac.th/registrar/class_info_2.asp?backto=home&amp;option=0&amp;courseid=8892980&amp;acadyear=2567&amp;semester=2&amp;avs1007269091=176" xr:uid="{C08ED3DF-A88D-41B7-893A-472F91F9C55A}"/>
    <hyperlink ref="D81" r:id="rId26" display="https://reg.mju.ac.th/registrar/class_info_2.asp?backto=home&amp;option=0&amp;courseid=8895525&amp;acadyear=2567&amp;semester=2&amp;avs1007269091=177" xr:uid="{897C02E3-8A79-4B0D-8C94-77196827572A}"/>
    <hyperlink ref="D83" r:id="rId27" display="https://reg.mju.ac.th/registrar/class_info_2.asp?backto=home&amp;option=0&amp;courseid=8895527&amp;acadyear=2567&amp;semester=2&amp;avs1007269091=178" xr:uid="{BF922800-1E85-4AD3-922E-351C5B9894AA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5413-EA10-4069-9C3D-20A5B04C3DB1}">
  <dimension ref="A1:R80"/>
  <sheetViews>
    <sheetView topLeftCell="A60" workbookViewId="0">
      <selection activeCell="A2" sqref="A2:R80"/>
    </sheetView>
  </sheetViews>
  <sheetFormatPr defaultColWidth="8.75" defaultRowHeight="21"/>
  <cols>
    <col min="1" max="3" width="8.75" style="16"/>
    <col min="4" max="4" width="8.75" style="7"/>
    <col min="5" max="5" width="45.4140625" style="7" customWidth="1"/>
    <col min="6" max="18" width="8.75" style="8"/>
    <col min="19" max="16384" width="8.75" style="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3" t="s">
        <v>28</v>
      </c>
      <c r="K1" s="2" t="s">
        <v>10</v>
      </c>
      <c r="L1" s="4" t="s">
        <v>11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>
      <c r="A2" s="16" t="s">
        <v>807</v>
      </c>
      <c r="B2" s="16" t="s">
        <v>579</v>
      </c>
      <c r="C2" s="16" t="s">
        <v>580</v>
      </c>
      <c r="D2" s="36" t="s">
        <v>808</v>
      </c>
      <c r="E2" s="32" t="s">
        <v>809</v>
      </c>
      <c r="F2" s="33" t="s">
        <v>164</v>
      </c>
      <c r="G2" s="33">
        <v>3</v>
      </c>
      <c r="H2" s="33">
        <v>2</v>
      </c>
      <c r="I2" s="33">
        <v>2</v>
      </c>
      <c r="J2" s="33">
        <v>5</v>
      </c>
      <c r="K2" s="34" t="s">
        <v>80</v>
      </c>
      <c r="L2" s="34">
        <v>2</v>
      </c>
      <c r="M2" s="34" t="s">
        <v>87</v>
      </c>
      <c r="N2" s="79">
        <f>L2*G2</f>
        <v>6</v>
      </c>
      <c r="O2" s="61">
        <f>N2/12</f>
        <v>0.5</v>
      </c>
      <c r="P2" s="80">
        <v>0</v>
      </c>
      <c r="Q2" s="61">
        <f>O2*2</f>
        <v>1</v>
      </c>
      <c r="R2" s="61">
        <f>P2+Q2</f>
        <v>1</v>
      </c>
    </row>
    <row r="3" spans="1:18">
      <c r="D3" s="36"/>
      <c r="E3" s="35" t="s">
        <v>98</v>
      </c>
      <c r="F3" s="54"/>
      <c r="G3" s="33"/>
      <c r="H3" s="33"/>
      <c r="I3" s="33"/>
      <c r="J3" s="33"/>
      <c r="K3" s="34"/>
      <c r="L3" s="34"/>
      <c r="M3" s="34"/>
      <c r="N3" s="34"/>
    </row>
    <row r="4" spans="1:18">
      <c r="D4" s="36"/>
      <c r="E4" s="35" t="s">
        <v>191</v>
      </c>
      <c r="F4" s="54"/>
      <c r="G4" s="33"/>
      <c r="H4" s="33"/>
      <c r="I4" s="33"/>
      <c r="J4" s="33"/>
      <c r="K4" s="34"/>
      <c r="L4" s="34"/>
      <c r="M4" s="34"/>
      <c r="N4" s="34"/>
    </row>
    <row r="5" spans="1:18">
      <c r="D5" s="36"/>
      <c r="E5" s="35" t="s">
        <v>202</v>
      </c>
      <c r="F5" s="54"/>
      <c r="G5" s="33"/>
      <c r="H5" s="33"/>
      <c r="I5" s="33"/>
      <c r="J5" s="33"/>
      <c r="K5" s="34"/>
      <c r="L5" s="34"/>
      <c r="M5" s="34"/>
      <c r="N5" s="34"/>
    </row>
    <row r="6" spans="1:18">
      <c r="D6" s="36"/>
      <c r="E6" s="7" t="s">
        <v>201</v>
      </c>
      <c r="F6" s="54"/>
      <c r="G6" s="33"/>
      <c r="H6" s="33"/>
      <c r="I6" s="33"/>
      <c r="J6" s="33"/>
      <c r="K6" s="34"/>
      <c r="L6" s="34"/>
      <c r="M6" s="34"/>
      <c r="N6" s="34"/>
    </row>
    <row r="7" spans="1:18">
      <c r="A7" s="16" t="s">
        <v>807</v>
      </c>
      <c r="B7" s="16" t="s">
        <v>579</v>
      </c>
      <c r="C7" s="16" t="s">
        <v>580</v>
      </c>
      <c r="D7" s="36" t="s">
        <v>810</v>
      </c>
      <c r="E7" s="32" t="s">
        <v>617</v>
      </c>
      <c r="F7" s="33" t="s">
        <v>294</v>
      </c>
      <c r="G7" s="33">
        <v>1</v>
      </c>
      <c r="H7" s="33">
        <v>0</v>
      </c>
      <c r="I7" s="33">
        <v>2</v>
      </c>
      <c r="J7" s="33">
        <v>1</v>
      </c>
      <c r="K7" s="34" t="s">
        <v>80</v>
      </c>
      <c r="L7" s="34">
        <v>2</v>
      </c>
      <c r="M7" s="34" t="s">
        <v>87</v>
      </c>
      <c r="N7" s="79">
        <f>L7*G7</f>
        <v>2</v>
      </c>
      <c r="O7" s="61">
        <f>N7/12</f>
        <v>0.16666666666666666</v>
      </c>
      <c r="P7" s="80">
        <v>0</v>
      </c>
      <c r="Q7" s="61">
        <f>O7*2</f>
        <v>0.33333333333333331</v>
      </c>
      <c r="R7" s="61">
        <f>P7+Q7</f>
        <v>0.33333333333333331</v>
      </c>
    </row>
    <row r="8" spans="1:18">
      <c r="D8" s="36"/>
      <c r="E8" s="35" t="s">
        <v>98</v>
      </c>
      <c r="F8" s="54"/>
      <c r="G8" s="33"/>
      <c r="H8" s="33"/>
      <c r="I8" s="33"/>
      <c r="J8" s="33"/>
      <c r="K8" s="34"/>
      <c r="L8" s="34"/>
      <c r="M8" s="34"/>
      <c r="N8" s="34"/>
    </row>
    <row r="9" spans="1:18">
      <c r="D9" s="36"/>
      <c r="E9" s="35" t="s">
        <v>191</v>
      </c>
      <c r="F9" s="54"/>
      <c r="G9" s="33"/>
      <c r="H9" s="33"/>
      <c r="I9" s="33"/>
      <c r="J9" s="33"/>
      <c r="K9" s="34"/>
      <c r="L9" s="34"/>
      <c r="M9" s="34"/>
      <c r="N9" s="34"/>
    </row>
    <row r="10" spans="1:18">
      <c r="D10" s="36"/>
      <c r="E10" s="35" t="s">
        <v>202</v>
      </c>
      <c r="F10" s="54"/>
      <c r="G10" s="33"/>
      <c r="H10" s="33"/>
      <c r="I10" s="33"/>
      <c r="J10" s="33"/>
      <c r="K10" s="34"/>
      <c r="L10" s="34"/>
      <c r="M10" s="34"/>
      <c r="N10" s="34"/>
    </row>
    <row r="11" spans="1:18">
      <c r="D11" s="36"/>
      <c r="E11" s="35" t="s">
        <v>198</v>
      </c>
      <c r="F11" s="54"/>
      <c r="G11" s="33"/>
      <c r="H11" s="33"/>
      <c r="I11" s="33"/>
      <c r="J11" s="33"/>
      <c r="K11" s="34"/>
      <c r="L11" s="34"/>
      <c r="M11" s="34"/>
      <c r="N11" s="34"/>
    </row>
    <row r="12" spans="1:18">
      <c r="A12" s="16" t="s">
        <v>807</v>
      </c>
      <c r="B12" s="16" t="s">
        <v>579</v>
      </c>
      <c r="C12" s="16" t="s">
        <v>580</v>
      </c>
      <c r="D12" s="36" t="s">
        <v>811</v>
      </c>
      <c r="E12" s="32" t="s">
        <v>812</v>
      </c>
      <c r="F12" s="33" t="s">
        <v>622</v>
      </c>
      <c r="G12" s="33">
        <v>6</v>
      </c>
      <c r="H12" s="33">
        <v>0</v>
      </c>
      <c r="I12" s="33">
        <v>18</v>
      </c>
      <c r="J12" s="33">
        <v>0</v>
      </c>
      <c r="K12" s="34" t="s">
        <v>80</v>
      </c>
      <c r="L12" s="34">
        <v>2</v>
      </c>
      <c r="M12" s="34" t="s">
        <v>87</v>
      </c>
      <c r="N12" s="79">
        <f>L12*G12</f>
        <v>12</v>
      </c>
      <c r="O12" s="61">
        <f>N12/12</f>
        <v>1</v>
      </c>
      <c r="P12" s="80">
        <v>0</v>
      </c>
      <c r="Q12" s="61">
        <f>O12*2</f>
        <v>2</v>
      </c>
      <c r="R12" s="61">
        <f>P12+Q12</f>
        <v>2</v>
      </c>
    </row>
    <row r="13" spans="1:18">
      <c r="D13" s="36"/>
      <c r="E13" s="35" t="s">
        <v>98</v>
      </c>
      <c r="F13" s="54"/>
      <c r="G13" s="33"/>
      <c r="H13" s="33"/>
      <c r="I13" s="33"/>
      <c r="J13" s="33"/>
      <c r="K13" s="34"/>
      <c r="L13" s="34"/>
      <c r="M13" s="34"/>
      <c r="N13" s="34"/>
    </row>
    <row r="14" spans="1:18">
      <c r="A14" s="16" t="s">
        <v>807</v>
      </c>
      <c r="B14" s="16" t="s">
        <v>579</v>
      </c>
      <c r="C14" s="16" t="s">
        <v>580</v>
      </c>
      <c r="D14" s="36" t="s">
        <v>813</v>
      </c>
      <c r="E14" s="32" t="s">
        <v>814</v>
      </c>
      <c r="F14" s="33" t="s">
        <v>164</v>
      </c>
      <c r="G14" s="33">
        <v>3</v>
      </c>
      <c r="H14" s="33">
        <v>2</v>
      </c>
      <c r="I14" s="33">
        <v>2</v>
      </c>
      <c r="J14" s="33">
        <v>5</v>
      </c>
      <c r="K14" s="34" t="s">
        <v>80</v>
      </c>
      <c r="L14" s="34">
        <v>1</v>
      </c>
      <c r="M14" s="34" t="s">
        <v>87</v>
      </c>
      <c r="N14" s="79">
        <f>L14*G14</f>
        <v>3</v>
      </c>
      <c r="O14" s="61">
        <f>N14/12</f>
        <v>0.25</v>
      </c>
      <c r="P14" s="80">
        <v>0</v>
      </c>
      <c r="Q14" s="61">
        <f>O14*2</f>
        <v>0.5</v>
      </c>
      <c r="R14" s="61">
        <f>P14+Q14</f>
        <v>0.5</v>
      </c>
    </row>
    <row r="15" spans="1:18">
      <c r="D15" s="36"/>
      <c r="E15" s="35" t="s">
        <v>374</v>
      </c>
      <c r="F15" s="54"/>
      <c r="G15" s="33"/>
      <c r="H15" s="33"/>
      <c r="I15" s="33"/>
      <c r="J15" s="33"/>
      <c r="K15" s="34"/>
      <c r="L15" s="34"/>
      <c r="M15" s="34"/>
      <c r="N15" s="34"/>
    </row>
    <row r="16" spans="1:18">
      <c r="D16" s="36"/>
      <c r="E16" s="35" t="s">
        <v>154</v>
      </c>
      <c r="F16" s="54"/>
      <c r="G16" s="33"/>
      <c r="H16" s="33"/>
      <c r="I16" s="33"/>
      <c r="J16" s="33"/>
      <c r="K16" s="34"/>
      <c r="L16" s="34"/>
      <c r="M16" s="34"/>
      <c r="N16" s="34"/>
    </row>
    <row r="17" spans="1:18">
      <c r="A17" s="16" t="s">
        <v>807</v>
      </c>
      <c r="B17" s="16" t="s">
        <v>579</v>
      </c>
      <c r="C17" s="16" t="s">
        <v>580</v>
      </c>
      <c r="D17" s="36" t="s">
        <v>815</v>
      </c>
      <c r="E17" s="32" t="s">
        <v>619</v>
      </c>
      <c r="F17" s="33" t="s">
        <v>294</v>
      </c>
      <c r="G17" s="33">
        <v>1</v>
      </c>
      <c r="H17" s="33">
        <v>0</v>
      </c>
      <c r="I17" s="33">
        <v>2</v>
      </c>
      <c r="J17" s="33">
        <v>1</v>
      </c>
      <c r="K17" s="34" t="s">
        <v>80</v>
      </c>
      <c r="L17" s="34">
        <v>1</v>
      </c>
      <c r="M17" s="34" t="s">
        <v>87</v>
      </c>
      <c r="N17" s="79">
        <f>L17*G17</f>
        <v>1</v>
      </c>
      <c r="O17" s="61">
        <f>N17/12</f>
        <v>8.3333333333333329E-2</v>
      </c>
      <c r="P17" s="80">
        <v>0</v>
      </c>
      <c r="Q17" s="61">
        <f>O17*2</f>
        <v>0.16666666666666666</v>
      </c>
      <c r="R17" s="61">
        <f>P17+Q17</f>
        <v>0.16666666666666666</v>
      </c>
    </row>
    <row r="18" spans="1:18">
      <c r="D18" s="36"/>
      <c r="E18" s="35" t="s">
        <v>167</v>
      </c>
      <c r="F18" s="54"/>
      <c r="G18" s="33"/>
      <c r="H18" s="33"/>
      <c r="I18" s="33"/>
      <c r="J18" s="33"/>
      <c r="K18" s="34"/>
      <c r="L18" s="34"/>
      <c r="M18" s="34"/>
      <c r="N18" s="34"/>
    </row>
    <row r="19" spans="1:18">
      <c r="A19" s="16" t="s">
        <v>807</v>
      </c>
      <c r="B19" s="16" t="s">
        <v>579</v>
      </c>
      <c r="C19" s="16" t="s">
        <v>580</v>
      </c>
      <c r="D19" s="36" t="s">
        <v>816</v>
      </c>
      <c r="E19" s="32" t="s">
        <v>817</v>
      </c>
      <c r="F19" s="33" t="s">
        <v>294</v>
      </c>
      <c r="G19" s="33">
        <v>1</v>
      </c>
      <c r="H19" s="33">
        <v>0</v>
      </c>
      <c r="I19" s="33">
        <v>2</v>
      </c>
      <c r="J19" s="33">
        <v>1</v>
      </c>
      <c r="K19" s="34" t="s">
        <v>80</v>
      </c>
      <c r="L19" s="34">
        <v>1</v>
      </c>
      <c r="M19" s="34" t="s">
        <v>87</v>
      </c>
      <c r="N19" s="79">
        <f>L19*G19</f>
        <v>1</v>
      </c>
      <c r="O19" s="61">
        <f>N19/12</f>
        <v>8.3333333333333329E-2</v>
      </c>
      <c r="P19" s="80">
        <v>0</v>
      </c>
      <c r="Q19" s="61">
        <f>O19*2</f>
        <v>0.16666666666666666</v>
      </c>
      <c r="R19" s="61">
        <f>P19+Q19</f>
        <v>0.16666666666666666</v>
      </c>
    </row>
    <row r="20" spans="1:18">
      <c r="D20" s="36"/>
      <c r="E20" s="35" t="s">
        <v>170</v>
      </c>
      <c r="F20" s="54"/>
      <c r="G20" s="33"/>
      <c r="H20" s="33"/>
      <c r="I20" s="33"/>
      <c r="J20" s="33"/>
      <c r="K20" s="34"/>
      <c r="L20" s="34"/>
      <c r="M20" s="34"/>
      <c r="N20" s="34"/>
    </row>
    <row r="21" spans="1:18">
      <c r="A21" s="16" t="s">
        <v>807</v>
      </c>
      <c r="B21" s="16" t="s">
        <v>579</v>
      </c>
      <c r="C21" s="16" t="s">
        <v>580</v>
      </c>
      <c r="D21" s="36" t="s">
        <v>818</v>
      </c>
      <c r="E21" s="32" t="s">
        <v>812</v>
      </c>
      <c r="F21" s="33" t="s">
        <v>622</v>
      </c>
      <c r="G21" s="33">
        <v>6</v>
      </c>
      <c r="H21" s="33">
        <v>0</v>
      </c>
      <c r="I21" s="33">
        <v>18</v>
      </c>
      <c r="J21" s="33">
        <v>0</v>
      </c>
      <c r="K21" s="34" t="s">
        <v>80</v>
      </c>
      <c r="L21" s="34">
        <v>1</v>
      </c>
      <c r="M21" s="34" t="s">
        <v>87</v>
      </c>
      <c r="N21" s="79">
        <f>L21*G21</f>
        <v>6</v>
      </c>
      <c r="O21" s="61">
        <f>N21/12</f>
        <v>0.5</v>
      </c>
      <c r="P21" s="80">
        <v>0</v>
      </c>
      <c r="Q21" s="61">
        <f>O21*2</f>
        <v>1</v>
      </c>
      <c r="R21" s="61">
        <f>P21+Q21</f>
        <v>1</v>
      </c>
    </row>
    <row r="22" spans="1:18">
      <c r="D22" s="36"/>
      <c r="E22" s="35" t="s">
        <v>167</v>
      </c>
      <c r="F22" s="54"/>
      <c r="G22" s="33"/>
      <c r="H22" s="33"/>
      <c r="I22" s="33"/>
      <c r="J22" s="33"/>
      <c r="K22" s="34"/>
      <c r="L22" s="34"/>
      <c r="M22" s="34"/>
      <c r="N22" s="34"/>
    </row>
    <row r="23" spans="1:18">
      <c r="A23" s="16" t="s">
        <v>807</v>
      </c>
      <c r="B23" s="16" t="s">
        <v>579</v>
      </c>
      <c r="C23" s="16" t="s">
        <v>580</v>
      </c>
      <c r="D23" s="36" t="s">
        <v>819</v>
      </c>
      <c r="E23" s="32" t="s">
        <v>820</v>
      </c>
      <c r="F23" s="33" t="s">
        <v>283</v>
      </c>
      <c r="G23" s="33">
        <v>12</v>
      </c>
      <c r="H23" s="33">
        <v>0</v>
      </c>
      <c r="I23" s="33">
        <v>36</v>
      </c>
      <c r="J23" s="33">
        <v>0</v>
      </c>
      <c r="K23" s="34" t="s">
        <v>80</v>
      </c>
      <c r="L23" s="34">
        <v>1</v>
      </c>
      <c r="M23" s="34" t="s">
        <v>87</v>
      </c>
      <c r="N23" s="79">
        <f>L23*G23</f>
        <v>12</v>
      </c>
      <c r="O23" s="61">
        <f>N23/12</f>
        <v>1</v>
      </c>
      <c r="P23" s="80">
        <v>0</v>
      </c>
      <c r="Q23" s="61">
        <f>O23*2</f>
        <v>2</v>
      </c>
      <c r="R23" s="61">
        <f>P23+Q23</f>
        <v>2</v>
      </c>
    </row>
    <row r="24" spans="1:18">
      <c r="D24" s="36"/>
      <c r="E24" s="35" t="s">
        <v>167</v>
      </c>
      <c r="F24" s="54"/>
      <c r="G24" s="33"/>
      <c r="H24" s="33"/>
      <c r="I24" s="33"/>
      <c r="J24" s="33"/>
      <c r="K24" s="34"/>
      <c r="L24" s="34"/>
      <c r="M24" s="34"/>
      <c r="N24" s="34"/>
    </row>
    <row r="25" spans="1:18">
      <c r="A25" s="16" t="s">
        <v>807</v>
      </c>
      <c r="B25" s="16" t="s">
        <v>579</v>
      </c>
      <c r="C25" s="16" t="s">
        <v>580</v>
      </c>
      <c r="D25" s="36" t="s">
        <v>821</v>
      </c>
      <c r="E25" s="32" t="s">
        <v>822</v>
      </c>
      <c r="F25" s="33" t="s">
        <v>164</v>
      </c>
      <c r="G25" s="33">
        <v>3</v>
      </c>
      <c r="H25" s="33">
        <v>2</v>
      </c>
      <c r="I25" s="33">
        <v>2</v>
      </c>
      <c r="J25" s="33">
        <v>5</v>
      </c>
      <c r="K25" s="34" t="s">
        <v>80</v>
      </c>
      <c r="L25" s="34">
        <v>6</v>
      </c>
      <c r="M25" s="34" t="s">
        <v>87</v>
      </c>
      <c r="N25" s="79">
        <f>L25*G25</f>
        <v>18</v>
      </c>
      <c r="O25" s="61">
        <f>N25/12</f>
        <v>1.5</v>
      </c>
      <c r="P25" s="80">
        <v>0</v>
      </c>
      <c r="Q25" s="61">
        <f>O25*2</f>
        <v>3</v>
      </c>
      <c r="R25" s="61">
        <f>P25+Q25</f>
        <v>3</v>
      </c>
    </row>
    <row r="26" spans="1:18">
      <c r="D26" s="36"/>
      <c r="E26" s="35" t="s">
        <v>555</v>
      </c>
      <c r="F26" s="54"/>
      <c r="G26" s="33"/>
      <c r="H26" s="33"/>
      <c r="I26" s="33"/>
      <c r="J26" s="33"/>
      <c r="K26" s="34"/>
      <c r="L26" s="34"/>
      <c r="M26" s="34"/>
      <c r="N26" s="34"/>
    </row>
    <row r="27" spans="1:18">
      <c r="A27" s="16" t="s">
        <v>807</v>
      </c>
      <c r="B27" s="16" t="s">
        <v>579</v>
      </c>
      <c r="C27" s="16" t="s">
        <v>580</v>
      </c>
      <c r="D27" s="36" t="s">
        <v>823</v>
      </c>
      <c r="E27" s="32" t="s">
        <v>617</v>
      </c>
      <c r="F27" s="33" t="s">
        <v>294</v>
      </c>
      <c r="G27" s="33">
        <v>1</v>
      </c>
      <c r="H27" s="33">
        <v>0</v>
      </c>
      <c r="I27" s="33">
        <v>2</v>
      </c>
      <c r="J27" s="33">
        <v>1</v>
      </c>
      <c r="K27" s="34" t="s">
        <v>80</v>
      </c>
      <c r="L27" s="34">
        <v>6</v>
      </c>
      <c r="M27" s="34" t="s">
        <v>87</v>
      </c>
      <c r="N27" s="79">
        <f>L27*G27</f>
        <v>6</v>
      </c>
      <c r="O27" s="61">
        <f>N27/12</f>
        <v>0.5</v>
      </c>
      <c r="P27" s="80">
        <v>0</v>
      </c>
      <c r="Q27" s="61">
        <f>O27*2</f>
        <v>1</v>
      </c>
      <c r="R27" s="61">
        <f>P27+Q27</f>
        <v>1</v>
      </c>
    </row>
    <row r="28" spans="1:18">
      <c r="D28" s="36"/>
      <c r="E28" s="35" t="s">
        <v>658</v>
      </c>
      <c r="F28" s="54"/>
      <c r="G28" s="33"/>
      <c r="H28" s="33"/>
      <c r="I28" s="33"/>
      <c r="J28" s="33"/>
      <c r="K28" s="34"/>
      <c r="L28" s="34"/>
      <c r="M28" s="34"/>
      <c r="N28" s="34"/>
    </row>
    <row r="29" spans="1:18">
      <c r="A29" s="16" t="s">
        <v>807</v>
      </c>
      <c r="B29" s="16" t="s">
        <v>579</v>
      </c>
      <c r="C29" s="16" t="s">
        <v>580</v>
      </c>
      <c r="D29" s="36" t="s">
        <v>824</v>
      </c>
      <c r="E29" s="32" t="s">
        <v>619</v>
      </c>
      <c r="F29" s="33" t="s">
        <v>294</v>
      </c>
      <c r="G29" s="33">
        <v>1</v>
      </c>
      <c r="H29" s="33">
        <v>0</v>
      </c>
      <c r="I29" s="33">
        <v>2</v>
      </c>
      <c r="J29" s="33">
        <v>1</v>
      </c>
      <c r="K29" s="34" t="s">
        <v>80</v>
      </c>
      <c r="L29" s="34">
        <v>1</v>
      </c>
      <c r="M29" s="34" t="s">
        <v>87</v>
      </c>
      <c r="N29" s="79">
        <f>L29*G29</f>
        <v>1</v>
      </c>
      <c r="O29" s="61">
        <f>N29/12</f>
        <v>8.3333333333333329E-2</v>
      </c>
      <c r="P29" s="80">
        <v>0</v>
      </c>
      <c r="Q29" s="61">
        <f>O29*2</f>
        <v>0.16666666666666666</v>
      </c>
      <c r="R29" s="61">
        <f>P29+Q29</f>
        <v>0.16666666666666666</v>
      </c>
    </row>
    <row r="30" spans="1:18">
      <c r="D30" s="36"/>
      <c r="E30" s="35" t="s">
        <v>775</v>
      </c>
      <c r="F30" s="54"/>
      <c r="G30" s="33"/>
      <c r="H30" s="33"/>
      <c r="I30" s="33"/>
      <c r="J30" s="33"/>
      <c r="K30" s="34"/>
      <c r="L30" s="34"/>
      <c r="M30" s="34"/>
      <c r="N30" s="34"/>
    </row>
    <row r="31" spans="1:18">
      <c r="A31" s="16" t="s">
        <v>807</v>
      </c>
      <c r="B31" s="16" t="s">
        <v>579</v>
      </c>
      <c r="C31" s="16" t="s">
        <v>580</v>
      </c>
      <c r="D31" s="36" t="s">
        <v>825</v>
      </c>
      <c r="E31" s="32" t="s">
        <v>639</v>
      </c>
      <c r="F31" s="33" t="s">
        <v>294</v>
      </c>
      <c r="G31" s="33">
        <v>1</v>
      </c>
      <c r="H31" s="33">
        <v>0</v>
      </c>
      <c r="I31" s="33">
        <v>2</v>
      </c>
      <c r="J31" s="33">
        <v>1</v>
      </c>
      <c r="K31" s="34" t="s">
        <v>80</v>
      </c>
      <c r="L31" s="34">
        <v>2</v>
      </c>
      <c r="M31" s="34" t="s">
        <v>87</v>
      </c>
      <c r="N31" s="79">
        <f>L31*G31</f>
        <v>2</v>
      </c>
      <c r="O31" s="61">
        <f>N31/12</f>
        <v>0.16666666666666666</v>
      </c>
      <c r="P31" s="80">
        <v>0</v>
      </c>
      <c r="Q31" s="61">
        <f>O31*2</f>
        <v>0.33333333333333331</v>
      </c>
      <c r="R31" s="61">
        <f>P31+Q31</f>
        <v>0.33333333333333331</v>
      </c>
    </row>
    <row r="32" spans="1:18">
      <c r="D32" s="36"/>
      <c r="E32" s="35" t="s">
        <v>184</v>
      </c>
      <c r="F32" s="54"/>
      <c r="G32" s="33"/>
      <c r="H32" s="33"/>
      <c r="I32" s="33"/>
      <c r="J32" s="33"/>
      <c r="K32" s="34"/>
      <c r="L32" s="34"/>
      <c r="M32" s="34"/>
      <c r="N32" s="34"/>
    </row>
    <row r="33" spans="1:18">
      <c r="A33" s="16" t="s">
        <v>807</v>
      </c>
      <c r="B33" s="16" t="s">
        <v>579</v>
      </c>
      <c r="C33" s="16" t="s">
        <v>580</v>
      </c>
      <c r="D33" s="36" t="s">
        <v>826</v>
      </c>
      <c r="E33" s="32" t="s">
        <v>641</v>
      </c>
      <c r="F33" s="33" t="s">
        <v>294</v>
      </c>
      <c r="G33" s="33">
        <v>1</v>
      </c>
      <c r="H33" s="33">
        <v>0</v>
      </c>
      <c r="I33" s="33">
        <v>2</v>
      </c>
      <c r="J33" s="33">
        <v>1</v>
      </c>
      <c r="K33" s="34" t="s">
        <v>80</v>
      </c>
      <c r="L33" s="34">
        <v>2</v>
      </c>
      <c r="M33" s="34" t="s">
        <v>87</v>
      </c>
      <c r="N33" s="79">
        <f>L33*G33</f>
        <v>2</v>
      </c>
      <c r="O33" s="61">
        <f>N33/12</f>
        <v>0.16666666666666666</v>
      </c>
      <c r="P33" s="80">
        <v>0</v>
      </c>
      <c r="Q33" s="61">
        <f>O33*2</f>
        <v>0.33333333333333331</v>
      </c>
      <c r="R33" s="61">
        <f>P33+Q33</f>
        <v>0.33333333333333331</v>
      </c>
    </row>
    <row r="34" spans="1:18">
      <c r="D34" s="36"/>
      <c r="E34" s="35" t="s">
        <v>555</v>
      </c>
      <c r="F34" s="54"/>
      <c r="G34" s="33"/>
      <c r="H34" s="33"/>
      <c r="I34" s="33"/>
      <c r="J34" s="33"/>
      <c r="K34" s="34"/>
      <c r="L34" s="34"/>
      <c r="M34" s="34"/>
      <c r="N34" s="34"/>
    </row>
    <row r="35" spans="1:18">
      <c r="A35" s="16" t="s">
        <v>807</v>
      </c>
      <c r="B35" s="16" t="s">
        <v>579</v>
      </c>
      <c r="C35" s="16" t="s">
        <v>580</v>
      </c>
      <c r="D35" s="36" t="s">
        <v>827</v>
      </c>
      <c r="E35" s="32" t="s">
        <v>828</v>
      </c>
      <c r="F35" s="33" t="s">
        <v>294</v>
      </c>
      <c r="G35" s="33">
        <v>1</v>
      </c>
      <c r="H35" s="33">
        <v>0</v>
      </c>
      <c r="I35" s="33">
        <v>2</v>
      </c>
      <c r="J35" s="33">
        <v>1</v>
      </c>
      <c r="K35" s="34" t="s">
        <v>80</v>
      </c>
      <c r="L35" s="34">
        <v>11</v>
      </c>
      <c r="M35" s="34" t="s">
        <v>87</v>
      </c>
      <c r="N35" s="79">
        <f>L35*G35</f>
        <v>11</v>
      </c>
      <c r="O35" s="61">
        <f>N35/12</f>
        <v>0.91666666666666663</v>
      </c>
      <c r="P35" s="80">
        <v>0</v>
      </c>
      <c r="Q35" s="61">
        <f>O35*2</f>
        <v>1.8333333333333333</v>
      </c>
      <c r="R35" s="61">
        <f>P35+Q35</f>
        <v>1.8333333333333333</v>
      </c>
    </row>
    <row r="36" spans="1:18">
      <c r="D36" s="36"/>
      <c r="E36" s="35" t="s">
        <v>555</v>
      </c>
      <c r="F36" s="54"/>
      <c r="G36" s="33"/>
      <c r="H36" s="33"/>
      <c r="I36" s="33"/>
      <c r="J36" s="33"/>
      <c r="K36" s="34"/>
      <c r="L36" s="34"/>
      <c r="M36" s="34"/>
      <c r="N36" s="34"/>
    </row>
    <row r="37" spans="1:18">
      <c r="A37" s="16" t="s">
        <v>807</v>
      </c>
      <c r="B37" s="16" t="s">
        <v>579</v>
      </c>
      <c r="C37" s="16" t="s">
        <v>580</v>
      </c>
      <c r="D37" s="36" t="s">
        <v>829</v>
      </c>
      <c r="E37" s="32" t="s">
        <v>817</v>
      </c>
      <c r="F37" s="33" t="s">
        <v>294</v>
      </c>
      <c r="G37" s="33">
        <v>1</v>
      </c>
      <c r="H37" s="33">
        <v>0</v>
      </c>
      <c r="I37" s="33">
        <v>2</v>
      </c>
      <c r="J37" s="33">
        <v>1</v>
      </c>
      <c r="K37" s="34" t="s">
        <v>80</v>
      </c>
      <c r="L37" s="34">
        <v>3</v>
      </c>
      <c r="M37" s="34" t="s">
        <v>87</v>
      </c>
      <c r="N37" s="79">
        <f>L37*G37</f>
        <v>3</v>
      </c>
      <c r="O37" s="61">
        <f>N37/12</f>
        <v>0.25</v>
      </c>
      <c r="P37" s="80">
        <v>0</v>
      </c>
      <c r="Q37" s="61">
        <f>O37*2</f>
        <v>0.5</v>
      </c>
      <c r="R37" s="61">
        <f>P37+Q37</f>
        <v>0.5</v>
      </c>
    </row>
    <row r="38" spans="1:18">
      <c r="D38" s="36"/>
      <c r="E38" s="35" t="s">
        <v>555</v>
      </c>
      <c r="F38" s="54"/>
      <c r="G38" s="33"/>
      <c r="H38" s="33"/>
      <c r="I38" s="33"/>
      <c r="J38" s="33"/>
      <c r="K38" s="34"/>
      <c r="L38" s="34"/>
      <c r="M38" s="34"/>
      <c r="N38" s="34"/>
    </row>
    <row r="39" spans="1:18">
      <c r="A39" s="16" t="s">
        <v>807</v>
      </c>
      <c r="B39" s="16" t="s">
        <v>579</v>
      </c>
      <c r="C39" s="16" t="s">
        <v>580</v>
      </c>
      <c r="D39" s="36" t="s">
        <v>830</v>
      </c>
      <c r="E39" s="32" t="s">
        <v>812</v>
      </c>
      <c r="F39" s="33" t="s">
        <v>622</v>
      </c>
      <c r="G39" s="33">
        <v>6</v>
      </c>
      <c r="H39" s="33">
        <v>0</v>
      </c>
      <c r="I39" s="33">
        <v>18</v>
      </c>
      <c r="J39" s="33">
        <v>0</v>
      </c>
      <c r="K39" s="34" t="s">
        <v>80</v>
      </c>
      <c r="L39" s="34">
        <v>2</v>
      </c>
      <c r="M39" s="34" t="s">
        <v>87</v>
      </c>
      <c r="N39" s="79">
        <f>L39*G39</f>
        <v>12</v>
      </c>
      <c r="O39" s="61">
        <f>N39/12</f>
        <v>1</v>
      </c>
      <c r="P39" s="80">
        <v>0</v>
      </c>
      <c r="Q39" s="61">
        <f>O39*2</f>
        <v>2</v>
      </c>
      <c r="R39" s="61">
        <f>P39+Q39</f>
        <v>2</v>
      </c>
    </row>
    <row r="40" spans="1:18">
      <c r="D40" s="36"/>
      <c r="E40" s="35" t="s">
        <v>658</v>
      </c>
      <c r="F40" s="54"/>
      <c r="G40" s="33"/>
      <c r="H40" s="33"/>
      <c r="I40" s="33"/>
      <c r="J40" s="33"/>
      <c r="K40" s="34"/>
      <c r="L40" s="34"/>
      <c r="M40" s="34"/>
      <c r="N40" s="34"/>
    </row>
    <row r="41" spans="1:18">
      <c r="A41" s="16" t="s">
        <v>807</v>
      </c>
      <c r="B41" s="16" t="s">
        <v>579</v>
      </c>
      <c r="C41" s="16" t="s">
        <v>580</v>
      </c>
      <c r="D41" s="36" t="s">
        <v>831</v>
      </c>
      <c r="E41" s="32" t="s">
        <v>832</v>
      </c>
      <c r="F41" s="33" t="s">
        <v>622</v>
      </c>
      <c r="G41" s="33">
        <v>6</v>
      </c>
      <c r="H41" s="33">
        <v>0</v>
      </c>
      <c r="I41" s="33">
        <v>18</v>
      </c>
      <c r="J41" s="33">
        <v>0</v>
      </c>
      <c r="K41" s="34" t="s">
        <v>80</v>
      </c>
      <c r="L41" s="34">
        <v>1</v>
      </c>
      <c r="M41" s="34" t="s">
        <v>87</v>
      </c>
      <c r="N41" s="79">
        <f>L41*G41</f>
        <v>6</v>
      </c>
      <c r="O41" s="61">
        <f>N41/12</f>
        <v>0.5</v>
      </c>
      <c r="P41" s="80">
        <v>0</v>
      </c>
      <c r="Q41" s="61">
        <f>O41*2</f>
        <v>1</v>
      </c>
      <c r="R41" s="61">
        <f>P41+Q41</f>
        <v>1</v>
      </c>
    </row>
    <row r="42" spans="1:18">
      <c r="D42" s="36"/>
      <c r="E42" s="35" t="s">
        <v>658</v>
      </c>
      <c r="F42" s="54"/>
      <c r="G42" s="33"/>
      <c r="H42" s="33"/>
      <c r="I42" s="33"/>
      <c r="J42" s="33"/>
      <c r="K42" s="34"/>
      <c r="L42" s="34"/>
      <c r="M42" s="34"/>
      <c r="N42" s="34"/>
    </row>
    <row r="43" spans="1:18">
      <c r="A43" s="16" t="s">
        <v>807</v>
      </c>
      <c r="B43" s="16" t="s">
        <v>579</v>
      </c>
      <c r="C43" s="16" t="s">
        <v>580</v>
      </c>
      <c r="D43" s="36" t="s">
        <v>833</v>
      </c>
      <c r="E43" s="32" t="s">
        <v>834</v>
      </c>
      <c r="F43" s="33" t="s">
        <v>622</v>
      </c>
      <c r="G43" s="33">
        <v>6</v>
      </c>
      <c r="H43" s="33">
        <v>0</v>
      </c>
      <c r="I43" s="33">
        <v>18</v>
      </c>
      <c r="J43" s="33">
        <v>0</v>
      </c>
      <c r="K43" s="34" t="s">
        <v>80</v>
      </c>
      <c r="L43" s="34">
        <v>4</v>
      </c>
      <c r="M43" s="34" t="s">
        <v>87</v>
      </c>
      <c r="N43" s="79">
        <f>L43*G43</f>
        <v>24</v>
      </c>
      <c r="O43" s="61">
        <f>N43/12</f>
        <v>2</v>
      </c>
      <c r="P43" s="80">
        <v>0</v>
      </c>
      <c r="Q43" s="61">
        <f>O43*2</f>
        <v>4</v>
      </c>
      <c r="R43" s="61">
        <f>P43+Q43</f>
        <v>4</v>
      </c>
    </row>
    <row r="44" spans="1:18">
      <c r="D44" s="36"/>
      <c r="E44" s="35" t="s">
        <v>658</v>
      </c>
      <c r="F44" s="54"/>
      <c r="G44" s="33"/>
      <c r="H44" s="33"/>
      <c r="I44" s="33"/>
      <c r="J44" s="33"/>
      <c r="K44" s="34"/>
      <c r="L44" s="34"/>
      <c r="M44" s="34"/>
      <c r="N44" s="34"/>
    </row>
    <row r="45" spans="1:18">
      <c r="A45" s="16" t="s">
        <v>807</v>
      </c>
      <c r="B45" s="16" t="s">
        <v>579</v>
      </c>
      <c r="C45" s="16" t="s">
        <v>580</v>
      </c>
      <c r="D45" s="36" t="s">
        <v>835</v>
      </c>
      <c r="E45" s="32" t="s">
        <v>820</v>
      </c>
      <c r="F45" s="33" t="s">
        <v>283</v>
      </c>
      <c r="G45" s="33">
        <v>12</v>
      </c>
      <c r="H45" s="33">
        <v>0</v>
      </c>
      <c r="I45" s="33">
        <v>36</v>
      </c>
      <c r="J45" s="33">
        <v>0</v>
      </c>
      <c r="K45" s="34" t="s">
        <v>80</v>
      </c>
      <c r="L45" s="34">
        <v>13</v>
      </c>
      <c r="M45" s="34" t="s">
        <v>87</v>
      </c>
      <c r="N45" s="79">
        <f>L45*G45</f>
        <v>156</v>
      </c>
      <c r="O45" s="61">
        <f>N45/12</f>
        <v>13</v>
      </c>
      <c r="P45" s="80">
        <v>0</v>
      </c>
      <c r="Q45" s="61">
        <f>O45*2</f>
        <v>26</v>
      </c>
      <c r="R45" s="61">
        <f>P45+Q45</f>
        <v>26</v>
      </c>
    </row>
    <row r="46" spans="1:18">
      <c r="D46" s="36"/>
      <c r="E46" s="35" t="s">
        <v>555</v>
      </c>
      <c r="F46" s="54"/>
      <c r="G46" s="33"/>
      <c r="H46" s="33"/>
      <c r="I46" s="33"/>
      <c r="J46" s="33"/>
      <c r="K46" s="34"/>
      <c r="L46" s="34"/>
      <c r="M46" s="34"/>
      <c r="N46" s="34"/>
    </row>
    <row r="47" spans="1:18">
      <c r="A47" s="16" t="s">
        <v>807</v>
      </c>
      <c r="B47" s="16" t="s">
        <v>579</v>
      </c>
      <c r="C47" s="16" t="s">
        <v>580</v>
      </c>
      <c r="D47" s="36" t="s">
        <v>835</v>
      </c>
      <c r="E47" s="32" t="s">
        <v>820</v>
      </c>
      <c r="F47" s="33" t="s">
        <v>283</v>
      </c>
      <c r="G47" s="33">
        <v>12</v>
      </c>
      <c r="H47" s="33">
        <v>0</v>
      </c>
      <c r="I47" s="33">
        <v>36</v>
      </c>
      <c r="J47" s="33">
        <v>0</v>
      </c>
      <c r="K47" s="34" t="s">
        <v>43</v>
      </c>
      <c r="L47" s="34">
        <v>3</v>
      </c>
      <c r="M47" s="34" t="s">
        <v>87</v>
      </c>
      <c r="N47" s="79">
        <f>L47*G47</f>
        <v>36</v>
      </c>
      <c r="O47" s="61">
        <f>N47/12</f>
        <v>3</v>
      </c>
      <c r="P47" s="80">
        <v>0</v>
      </c>
      <c r="Q47" s="61">
        <f>O47*2</f>
        <v>6</v>
      </c>
      <c r="R47" s="61">
        <f>P47+Q47</f>
        <v>6</v>
      </c>
    </row>
    <row r="48" spans="1:18">
      <c r="D48" s="36"/>
      <c r="E48" s="35" t="s">
        <v>555</v>
      </c>
      <c r="F48" s="54"/>
      <c r="G48" s="33"/>
      <c r="H48" s="33"/>
      <c r="I48" s="33"/>
      <c r="J48" s="33"/>
      <c r="K48" s="34"/>
      <c r="L48" s="34"/>
      <c r="M48" s="34"/>
      <c r="N48" s="34"/>
    </row>
    <row r="49" spans="1:18">
      <c r="A49" s="16" t="s">
        <v>807</v>
      </c>
      <c r="B49" s="16" t="s">
        <v>579</v>
      </c>
      <c r="C49" s="16" t="s">
        <v>580</v>
      </c>
      <c r="D49" s="36" t="s">
        <v>836</v>
      </c>
      <c r="E49" s="32" t="s">
        <v>837</v>
      </c>
      <c r="F49" s="33" t="s">
        <v>283</v>
      </c>
      <c r="G49" s="33">
        <v>12</v>
      </c>
      <c r="H49" s="33">
        <v>0</v>
      </c>
      <c r="I49" s="33">
        <v>36</v>
      </c>
      <c r="J49" s="33">
        <v>0</v>
      </c>
      <c r="K49" s="34" t="s">
        <v>80</v>
      </c>
      <c r="L49" s="34">
        <v>1</v>
      </c>
      <c r="M49" s="34" t="s">
        <v>87</v>
      </c>
      <c r="N49" s="79">
        <f>L49*G49</f>
        <v>12</v>
      </c>
      <c r="O49" s="61">
        <f>N49/12</f>
        <v>1</v>
      </c>
      <c r="P49" s="80">
        <v>0</v>
      </c>
      <c r="Q49" s="61">
        <f>O49*2</f>
        <v>2</v>
      </c>
      <c r="R49" s="61">
        <f>P49+Q49</f>
        <v>2</v>
      </c>
    </row>
    <row r="50" spans="1:18">
      <c r="D50" s="36"/>
      <c r="E50" s="35" t="s">
        <v>555</v>
      </c>
      <c r="F50" s="54"/>
      <c r="G50" s="33"/>
      <c r="H50" s="33"/>
      <c r="I50" s="33"/>
      <c r="J50" s="33"/>
      <c r="K50" s="34"/>
      <c r="L50" s="34"/>
      <c r="M50" s="34"/>
      <c r="N50" s="34"/>
    </row>
    <row r="51" spans="1:18">
      <c r="A51" s="16" t="s">
        <v>807</v>
      </c>
      <c r="B51" s="16" t="s">
        <v>579</v>
      </c>
      <c r="C51" s="16" t="s">
        <v>580</v>
      </c>
      <c r="D51" s="36" t="s">
        <v>838</v>
      </c>
      <c r="E51" s="32" t="s">
        <v>619</v>
      </c>
      <c r="F51" s="33" t="s">
        <v>294</v>
      </c>
      <c r="G51" s="33">
        <v>1</v>
      </c>
      <c r="H51" s="33">
        <v>0</v>
      </c>
      <c r="I51" s="33">
        <v>2</v>
      </c>
      <c r="J51" s="33">
        <v>1</v>
      </c>
      <c r="K51" s="34" t="s">
        <v>80</v>
      </c>
      <c r="L51" s="34">
        <v>1</v>
      </c>
      <c r="M51" s="34" t="s">
        <v>87</v>
      </c>
      <c r="N51" s="79">
        <f>L51*G51</f>
        <v>1</v>
      </c>
      <c r="O51" s="61">
        <f>N51/12</f>
        <v>8.3333333333333329E-2</v>
      </c>
      <c r="P51" s="80">
        <v>0</v>
      </c>
      <c r="Q51" s="61">
        <f>O51*2</f>
        <v>0.16666666666666666</v>
      </c>
      <c r="R51" s="61">
        <f>P51+Q51</f>
        <v>0.16666666666666666</v>
      </c>
    </row>
    <row r="52" spans="1:18">
      <c r="D52" s="36"/>
      <c r="E52" s="35" t="s">
        <v>109</v>
      </c>
      <c r="F52" s="54"/>
      <c r="G52" s="33"/>
      <c r="H52" s="33"/>
      <c r="I52" s="33"/>
      <c r="J52" s="33"/>
      <c r="K52" s="34"/>
      <c r="L52" s="34"/>
      <c r="M52" s="34"/>
      <c r="N52" s="34"/>
    </row>
    <row r="53" spans="1:18">
      <c r="A53" s="16" t="s">
        <v>807</v>
      </c>
      <c r="B53" s="16" t="s">
        <v>579</v>
      </c>
      <c r="C53" s="16" t="s">
        <v>580</v>
      </c>
      <c r="D53" s="36" t="s">
        <v>839</v>
      </c>
      <c r="E53" s="32" t="s">
        <v>639</v>
      </c>
      <c r="F53" s="33" t="s">
        <v>294</v>
      </c>
      <c r="G53" s="33">
        <v>1</v>
      </c>
      <c r="H53" s="33">
        <v>0</v>
      </c>
      <c r="I53" s="33">
        <v>2</v>
      </c>
      <c r="J53" s="33">
        <v>1</v>
      </c>
      <c r="K53" s="34" t="s">
        <v>80</v>
      </c>
      <c r="L53" s="34">
        <v>4</v>
      </c>
      <c r="M53" s="34" t="s">
        <v>87</v>
      </c>
      <c r="N53" s="79">
        <f>L53*G53</f>
        <v>4</v>
      </c>
      <c r="O53" s="61">
        <f>N53/12</f>
        <v>0.33333333333333331</v>
      </c>
      <c r="P53" s="80">
        <v>0</v>
      </c>
      <c r="Q53" s="61">
        <f>O53*2</f>
        <v>0.66666666666666663</v>
      </c>
      <c r="R53" s="61">
        <f>P53+Q53</f>
        <v>0.66666666666666663</v>
      </c>
    </row>
    <row r="54" spans="1:18">
      <c r="D54" s="36"/>
      <c r="E54" s="35" t="s">
        <v>109</v>
      </c>
      <c r="F54" s="54"/>
      <c r="G54" s="33"/>
      <c r="H54" s="33"/>
      <c r="I54" s="33"/>
      <c r="J54" s="33"/>
      <c r="K54" s="34"/>
      <c r="L54" s="34"/>
      <c r="M54" s="34"/>
      <c r="N54" s="34"/>
    </row>
    <row r="55" spans="1:18">
      <c r="A55" s="16" t="s">
        <v>807</v>
      </c>
      <c r="B55" s="16" t="s">
        <v>579</v>
      </c>
      <c r="C55" s="16" t="s">
        <v>580</v>
      </c>
      <c r="D55" s="36" t="s">
        <v>840</v>
      </c>
      <c r="E55" s="32" t="s">
        <v>832</v>
      </c>
      <c r="F55" s="33" t="s">
        <v>622</v>
      </c>
      <c r="G55" s="33">
        <v>6</v>
      </c>
      <c r="H55" s="33">
        <v>0</v>
      </c>
      <c r="I55" s="33">
        <v>18</v>
      </c>
      <c r="J55" s="33">
        <v>0</v>
      </c>
      <c r="K55" s="34" t="s">
        <v>80</v>
      </c>
      <c r="L55" s="34">
        <v>1</v>
      </c>
      <c r="M55" s="34" t="s">
        <v>87</v>
      </c>
      <c r="N55" s="79">
        <f>L55*G55</f>
        <v>6</v>
      </c>
      <c r="O55" s="61">
        <f>N55/12</f>
        <v>0.5</v>
      </c>
      <c r="P55" s="80">
        <v>0</v>
      </c>
      <c r="Q55" s="61">
        <f>O55*2</f>
        <v>1</v>
      </c>
      <c r="R55" s="61">
        <f>P55+Q55</f>
        <v>1</v>
      </c>
    </row>
    <row r="56" spans="1:18">
      <c r="D56" s="36"/>
      <c r="E56" s="35" t="s">
        <v>54</v>
      </c>
      <c r="F56" s="54"/>
      <c r="G56" s="33"/>
      <c r="H56" s="33"/>
      <c r="I56" s="33"/>
      <c r="J56" s="33"/>
      <c r="K56" s="34"/>
      <c r="L56" s="34"/>
      <c r="M56" s="34"/>
      <c r="N56" s="34"/>
    </row>
    <row r="57" spans="1:18">
      <c r="A57" s="16" t="s">
        <v>807</v>
      </c>
      <c r="B57" s="16" t="s">
        <v>579</v>
      </c>
      <c r="C57" s="16" t="s">
        <v>580</v>
      </c>
      <c r="D57" s="36" t="s">
        <v>841</v>
      </c>
      <c r="E57" s="32" t="s">
        <v>834</v>
      </c>
      <c r="F57" s="33" t="s">
        <v>622</v>
      </c>
      <c r="G57" s="33">
        <v>6</v>
      </c>
      <c r="H57" s="33">
        <v>0</v>
      </c>
      <c r="I57" s="33">
        <v>18</v>
      </c>
      <c r="J57" s="33">
        <v>0</v>
      </c>
      <c r="K57" s="34" t="s">
        <v>80</v>
      </c>
      <c r="L57" s="34">
        <v>4</v>
      </c>
      <c r="M57" s="34" t="s">
        <v>87</v>
      </c>
      <c r="N57" s="79">
        <f>L57*G57</f>
        <v>24</v>
      </c>
      <c r="O57" s="61">
        <f>N57/12</f>
        <v>2</v>
      </c>
      <c r="P57" s="80">
        <v>0</v>
      </c>
      <c r="Q57" s="61">
        <f>O57*2</f>
        <v>4</v>
      </c>
      <c r="R57" s="61">
        <f>P57+Q57</f>
        <v>4</v>
      </c>
    </row>
    <row r="58" spans="1:18">
      <c r="D58" s="36"/>
      <c r="E58" s="35" t="s">
        <v>54</v>
      </c>
      <c r="F58" s="54"/>
      <c r="G58" s="33"/>
      <c r="H58" s="33"/>
      <c r="I58" s="33"/>
      <c r="J58" s="33"/>
      <c r="K58" s="34"/>
      <c r="L58" s="34"/>
      <c r="M58" s="34"/>
      <c r="N58" s="34"/>
    </row>
    <row r="59" spans="1:18">
      <c r="A59" s="16" t="s">
        <v>807</v>
      </c>
      <c r="B59" s="16" t="s">
        <v>579</v>
      </c>
      <c r="C59" s="16" t="s">
        <v>580</v>
      </c>
      <c r="D59" s="36" t="s">
        <v>842</v>
      </c>
      <c r="E59" s="32" t="s">
        <v>817</v>
      </c>
      <c r="F59" s="33" t="s">
        <v>294</v>
      </c>
      <c r="G59" s="33">
        <v>12</v>
      </c>
      <c r="H59" s="33">
        <v>0</v>
      </c>
      <c r="I59" s="33">
        <v>2</v>
      </c>
      <c r="J59" s="33">
        <v>1</v>
      </c>
      <c r="K59" s="34" t="s">
        <v>80</v>
      </c>
      <c r="L59" s="34">
        <v>1</v>
      </c>
      <c r="M59" s="34" t="s">
        <v>87</v>
      </c>
      <c r="N59" s="79">
        <f>L59*G59</f>
        <v>12</v>
      </c>
      <c r="O59" s="61">
        <f>N59/12</f>
        <v>1</v>
      </c>
      <c r="P59" s="80">
        <v>0</v>
      </c>
      <c r="Q59" s="61">
        <f>O59*2</f>
        <v>2</v>
      </c>
      <c r="R59" s="61">
        <f>P59+Q59</f>
        <v>2</v>
      </c>
    </row>
    <row r="60" spans="1:18">
      <c r="D60" s="36"/>
      <c r="E60" s="35" t="s">
        <v>109</v>
      </c>
      <c r="F60" s="54"/>
      <c r="G60" s="33"/>
      <c r="H60" s="33"/>
      <c r="I60" s="33"/>
      <c r="J60" s="33"/>
      <c r="K60" s="34"/>
      <c r="L60" s="34"/>
      <c r="M60" s="34"/>
      <c r="N60" s="34"/>
    </row>
    <row r="61" spans="1:18">
      <c r="A61" s="16" t="s">
        <v>807</v>
      </c>
      <c r="B61" s="16" t="s">
        <v>579</v>
      </c>
      <c r="C61" s="16" t="s">
        <v>580</v>
      </c>
      <c r="D61" s="36" t="s">
        <v>843</v>
      </c>
      <c r="E61" s="32" t="s">
        <v>837</v>
      </c>
      <c r="F61" s="33" t="s">
        <v>283</v>
      </c>
      <c r="G61" s="33">
        <v>12</v>
      </c>
      <c r="H61" s="33">
        <v>0</v>
      </c>
      <c r="I61" s="33">
        <v>36</v>
      </c>
      <c r="J61" s="33">
        <v>0</v>
      </c>
      <c r="K61" s="34" t="s">
        <v>80</v>
      </c>
      <c r="L61" s="34">
        <v>2</v>
      </c>
      <c r="M61" s="34" t="s">
        <v>87</v>
      </c>
      <c r="N61" s="79">
        <f>L61*G61</f>
        <v>24</v>
      </c>
      <c r="O61" s="61">
        <f>N61/12</f>
        <v>2</v>
      </c>
      <c r="P61" s="80">
        <v>0</v>
      </c>
      <c r="Q61" s="61">
        <f>O61*2</f>
        <v>4</v>
      </c>
      <c r="R61" s="61">
        <f>P61+Q61</f>
        <v>4</v>
      </c>
    </row>
    <row r="62" spans="1:18">
      <c r="D62" s="36"/>
      <c r="E62" s="35" t="s">
        <v>54</v>
      </c>
      <c r="F62" s="54"/>
      <c r="G62" s="33"/>
      <c r="H62" s="33"/>
      <c r="I62" s="33"/>
      <c r="J62" s="33"/>
      <c r="K62" s="34"/>
      <c r="L62" s="34"/>
      <c r="M62" s="34"/>
      <c r="N62" s="34"/>
    </row>
    <row r="63" spans="1:18">
      <c r="A63" s="16" t="s">
        <v>807</v>
      </c>
      <c r="B63" s="16" t="s">
        <v>579</v>
      </c>
      <c r="C63" s="16" t="s">
        <v>580</v>
      </c>
      <c r="D63" s="36" t="s">
        <v>844</v>
      </c>
      <c r="E63" s="32" t="s">
        <v>837</v>
      </c>
      <c r="F63" s="33" t="s">
        <v>283</v>
      </c>
      <c r="G63" s="33">
        <v>12</v>
      </c>
      <c r="H63" s="33">
        <v>0</v>
      </c>
      <c r="I63" s="33">
        <v>36</v>
      </c>
      <c r="J63" s="33">
        <v>0</v>
      </c>
      <c r="K63" s="34" t="s">
        <v>80</v>
      </c>
      <c r="L63" s="34">
        <v>8</v>
      </c>
      <c r="M63" s="34" t="s">
        <v>87</v>
      </c>
      <c r="N63" s="79">
        <f>L63*G63</f>
        <v>96</v>
      </c>
      <c r="O63" s="61">
        <f>N63/12</f>
        <v>8</v>
      </c>
      <c r="P63" s="80">
        <v>0</v>
      </c>
      <c r="Q63" s="61">
        <f>O63*2</f>
        <v>16</v>
      </c>
      <c r="R63" s="61">
        <f>P63+Q63</f>
        <v>16</v>
      </c>
    </row>
    <row r="64" spans="1:18">
      <c r="D64" s="36"/>
      <c r="E64" s="35" t="s">
        <v>167</v>
      </c>
      <c r="F64" s="54"/>
      <c r="G64" s="33"/>
      <c r="H64" s="33"/>
      <c r="I64" s="33"/>
      <c r="J64" s="33"/>
      <c r="K64" s="34"/>
      <c r="L64" s="34"/>
      <c r="M64" s="34"/>
      <c r="N64" s="34"/>
    </row>
    <row r="65" spans="1:18">
      <c r="A65" s="16" t="s">
        <v>807</v>
      </c>
      <c r="B65" s="16" t="s">
        <v>579</v>
      </c>
      <c r="C65" s="16" t="s">
        <v>580</v>
      </c>
      <c r="D65" s="36" t="s">
        <v>845</v>
      </c>
      <c r="E65" s="32" t="s">
        <v>809</v>
      </c>
      <c r="F65" s="33" t="s">
        <v>164</v>
      </c>
      <c r="G65" s="33">
        <v>3</v>
      </c>
      <c r="H65" s="33">
        <v>2</v>
      </c>
      <c r="I65" s="33">
        <v>2</v>
      </c>
      <c r="J65" s="33">
        <v>5</v>
      </c>
      <c r="K65" s="34" t="s">
        <v>80</v>
      </c>
      <c r="L65" s="34">
        <v>1</v>
      </c>
      <c r="M65" s="34" t="s">
        <v>87</v>
      </c>
      <c r="N65" s="79">
        <f>L65*G65</f>
        <v>3</v>
      </c>
      <c r="O65" s="61">
        <f>N65/12</f>
        <v>0.25</v>
      </c>
      <c r="P65" s="80">
        <v>0</v>
      </c>
      <c r="Q65" s="61">
        <f>O65*2</f>
        <v>0.5</v>
      </c>
      <c r="R65" s="61">
        <f>P65+Q65</f>
        <v>0.5</v>
      </c>
    </row>
    <row r="66" spans="1:18">
      <c r="D66" s="36"/>
      <c r="E66" s="35" t="s">
        <v>191</v>
      </c>
      <c r="F66" s="54"/>
      <c r="G66" s="33"/>
      <c r="H66" s="33"/>
      <c r="I66" s="33"/>
      <c r="J66" s="33"/>
      <c r="K66" s="34"/>
      <c r="L66" s="34"/>
      <c r="M66" s="34"/>
      <c r="N66" s="34"/>
    </row>
    <row r="67" spans="1:18">
      <c r="D67" s="36"/>
      <c r="E67" s="35" t="s">
        <v>98</v>
      </c>
      <c r="F67" s="54"/>
      <c r="G67" s="33"/>
      <c r="H67" s="33"/>
      <c r="I67" s="33"/>
      <c r="J67" s="33"/>
      <c r="K67" s="34"/>
      <c r="L67" s="34"/>
      <c r="M67" s="34"/>
      <c r="N67" s="34"/>
    </row>
    <row r="68" spans="1:18">
      <c r="D68" s="36"/>
      <c r="E68" s="35" t="s">
        <v>202</v>
      </c>
      <c r="F68" s="54"/>
      <c r="G68" s="33"/>
      <c r="H68" s="33"/>
      <c r="I68" s="33"/>
      <c r="J68" s="33"/>
      <c r="K68" s="34"/>
      <c r="L68" s="34"/>
      <c r="M68" s="34"/>
      <c r="N68" s="34"/>
    </row>
    <row r="69" spans="1:18">
      <c r="D69" s="36"/>
      <c r="E69" s="7" t="s">
        <v>201</v>
      </c>
      <c r="F69" s="54"/>
      <c r="G69" s="33"/>
      <c r="H69" s="33"/>
      <c r="I69" s="33"/>
      <c r="J69" s="33"/>
      <c r="K69" s="34"/>
      <c r="L69" s="34"/>
      <c r="M69" s="34"/>
      <c r="N69" s="34"/>
    </row>
    <row r="70" spans="1:18">
      <c r="A70" s="16" t="s">
        <v>807</v>
      </c>
      <c r="B70" s="16" t="s">
        <v>579</v>
      </c>
      <c r="C70" s="16" t="s">
        <v>580</v>
      </c>
      <c r="D70" s="36" t="s">
        <v>846</v>
      </c>
      <c r="E70" s="32" t="s">
        <v>619</v>
      </c>
      <c r="F70" s="33" t="s">
        <v>294</v>
      </c>
      <c r="G70" s="33">
        <v>1</v>
      </c>
      <c r="H70" s="33">
        <v>0</v>
      </c>
      <c r="I70" s="33">
        <v>2</v>
      </c>
      <c r="J70" s="33">
        <v>1</v>
      </c>
      <c r="K70" s="34" t="s">
        <v>80</v>
      </c>
      <c r="L70" s="34">
        <v>1</v>
      </c>
      <c r="M70" s="34" t="s">
        <v>87</v>
      </c>
      <c r="N70" s="79">
        <f>L70*G70</f>
        <v>1</v>
      </c>
      <c r="O70" s="61">
        <f>N70/12</f>
        <v>8.3333333333333329E-2</v>
      </c>
      <c r="P70" s="80">
        <v>0</v>
      </c>
      <c r="Q70" s="61">
        <f>O70*2</f>
        <v>0.16666666666666666</v>
      </c>
      <c r="R70" s="61">
        <f>P70+Q70</f>
        <v>0.16666666666666666</v>
      </c>
    </row>
    <row r="71" spans="1:18">
      <c r="D71" s="36"/>
      <c r="E71" s="35" t="s">
        <v>191</v>
      </c>
      <c r="F71" s="54"/>
      <c r="G71" s="33"/>
      <c r="H71" s="33"/>
      <c r="I71" s="33"/>
      <c r="J71" s="33"/>
      <c r="K71" s="34"/>
      <c r="L71" s="34"/>
      <c r="M71" s="34"/>
      <c r="N71" s="34"/>
    </row>
    <row r="72" spans="1:18">
      <c r="D72" s="36"/>
      <c r="E72" s="35" t="s">
        <v>198</v>
      </c>
      <c r="F72" s="54"/>
      <c r="G72" s="33"/>
      <c r="H72" s="33"/>
      <c r="I72" s="33"/>
      <c r="J72" s="33"/>
      <c r="K72" s="34"/>
      <c r="L72" s="34"/>
      <c r="M72" s="34"/>
      <c r="N72" s="34"/>
    </row>
    <row r="73" spans="1:18">
      <c r="D73" s="36"/>
      <c r="E73" s="35" t="s">
        <v>98</v>
      </c>
      <c r="F73" s="54"/>
      <c r="G73" s="33"/>
      <c r="H73" s="33"/>
      <c r="I73" s="33"/>
      <c r="J73" s="33"/>
      <c r="K73" s="34"/>
      <c r="L73" s="34"/>
      <c r="M73" s="34"/>
      <c r="N73" s="34"/>
    </row>
    <row r="74" spans="1:18">
      <c r="D74" s="36"/>
      <c r="E74" s="35" t="s">
        <v>202</v>
      </c>
      <c r="F74" s="54"/>
      <c r="G74" s="33"/>
      <c r="H74" s="33"/>
      <c r="I74" s="33"/>
      <c r="J74" s="33"/>
      <c r="K74" s="34"/>
      <c r="L74" s="34"/>
      <c r="M74" s="34"/>
      <c r="N74" s="34"/>
    </row>
    <row r="75" spans="1:18">
      <c r="A75" s="16" t="s">
        <v>807</v>
      </c>
      <c r="B75" s="16" t="s">
        <v>579</v>
      </c>
      <c r="C75" s="16" t="s">
        <v>580</v>
      </c>
      <c r="D75" s="36" t="s">
        <v>847</v>
      </c>
      <c r="E75" s="32" t="s">
        <v>832</v>
      </c>
      <c r="F75" s="33" t="s">
        <v>622</v>
      </c>
      <c r="G75" s="33">
        <v>6</v>
      </c>
      <c r="H75" s="33">
        <v>0</v>
      </c>
      <c r="I75" s="33">
        <v>18</v>
      </c>
      <c r="J75" s="33">
        <v>0</v>
      </c>
      <c r="K75" s="34" t="s">
        <v>80</v>
      </c>
      <c r="L75" s="34">
        <v>1</v>
      </c>
      <c r="M75" s="34" t="s">
        <v>87</v>
      </c>
      <c r="N75" s="79">
        <f>L75*G75</f>
        <v>6</v>
      </c>
      <c r="O75" s="61">
        <f>N75/12</f>
        <v>0.5</v>
      </c>
      <c r="P75" s="80">
        <v>0</v>
      </c>
      <c r="Q75" s="61">
        <f>O75*2</f>
        <v>1</v>
      </c>
      <c r="R75" s="61">
        <f>P75+Q75</f>
        <v>1</v>
      </c>
    </row>
    <row r="76" spans="1:18">
      <c r="D76" s="36"/>
      <c r="E76" s="35" t="s">
        <v>98</v>
      </c>
      <c r="F76" s="54"/>
      <c r="G76" s="33"/>
      <c r="H76" s="33"/>
      <c r="I76" s="33"/>
      <c r="J76" s="33"/>
      <c r="K76" s="34"/>
      <c r="L76" s="34"/>
      <c r="M76" s="34"/>
      <c r="N76" s="34"/>
    </row>
    <row r="77" spans="1:18">
      <c r="A77" s="16" t="s">
        <v>807</v>
      </c>
      <c r="B77" s="16" t="s">
        <v>579</v>
      </c>
      <c r="C77" s="16" t="s">
        <v>580</v>
      </c>
      <c r="D77" s="36" t="s">
        <v>848</v>
      </c>
      <c r="E77" s="32" t="s">
        <v>820</v>
      </c>
      <c r="F77" s="33" t="s">
        <v>283</v>
      </c>
      <c r="G77" s="33">
        <v>12</v>
      </c>
      <c r="H77" s="33">
        <v>0</v>
      </c>
      <c r="I77" s="33">
        <v>36</v>
      </c>
      <c r="J77" s="33">
        <v>0</v>
      </c>
      <c r="K77" s="34" t="s">
        <v>80</v>
      </c>
      <c r="L77" s="34">
        <v>1</v>
      </c>
      <c r="M77" s="34" t="s">
        <v>87</v>
      </c>
      <c r="N77" s="79">
        <f>L77*G77</f>
        <v>12</v>
      </c>
      <c r="O77" s="61">
        <f>N77/12</f>
        <v>1</v>
      </c>
      <c r="P77" s="80">
        <v>0</v>
      </c>
      <c r="Q77" s="61">
        <f>O77*2</f>
        <v>2</v>
      </c>
      <c r="R77" s="61">
        <f>P77+Q77</f>
        <v>2</v>
      </c>
    </row>
    <row r="78" spans="1:18">
      <c r="D78" s="36"/>
      <c r="E78" s="7" t="s">
        <v>201</v>
      </c>
      <c r="F78" s="54"/>
      <c r="G78" s="33"/>
      <c r="H78" s="33"/>
      <c r="I78" s="33"/>
      <c r="J78" s="33"/>
      <c r="K78" s="34"/>
      <c r="L78" s="34"/>
      <c r="M78" s="34"/>
      <c r="N78" s="34"/>
    </row>
    <row r="79" spans="1:18">
      <c r="A79" s="16" t="s">
        <v>807</v>
      </c>
      <c r="B79" s="16" t="s">
        <v>579</v>
      </c>
      <c r="C79" s="16" t="s">
        <v>580</v>
      </c>
      <c r="D79" s="36" t="s">
        <v>849</v>
      </c>
      <c r="E79" s="32" t="s">
        <v>837</v>
      </c>
      <c r="F79" s="33" t="s">
        <v>283</v>
      </c>
      <c r="G79" s="33">
        <v>12</v>
      </c>
      <c r="H79" s="33">
        <v>0</v>
      </c>
      <c r="I79" s="33">
        <v>36</v>
      </c>
      <c r="J79" s="33">
        <v>0</v>
      </c>
      <c r="K79" s="34" t="s">
        <v>80</v>
      </c>
      <c r="L79" s="34">
        <v>2</v>
      </c>
      <c r="M79" s="34" t="s">
        <v>87</v>
      </c>
      <c r="N79" s="79">
        <f>L79*G79</f>
        <v>24</v>
      </c>
      <c r="O79" s="61">
        <f>N79/12</f>
        <v>2</v>
      </c>
      <c r="P79" s="80">
        <v>0</v>
      </c>
      <c r="Q79" s="61">
        <f>O79*2</f>
        <v>4</v>
      </c>
      <c r="R79" s="61">
        <f>P79+Q79</f>
        <v>4</v>
      </c>
    </row>
    <row r="80" spans="1:18">
      <c r="D80" s="36"/>
      <c r="E80" s="35" t="s">
        <v>98</v>
      </c>
      <c r="F80" s="54"/>
      <c r="G80" s="33"/>
      <c r="H80" s="33"/>
      <c r="I80" s="33"/>
      <c r="J80" s="33"/>
      <c r="K80" s="34"/>
      <c r="L80" s="34"/>
      <c r="M80" s="34"/>
      <c r="N80" s="34"/>
    </row>
  </sheetData>
  <autoFilter ref="D1:R80" xr:uid="{5D035413-EA10-4069-9C3D-20A5B04C3DB1}"/>
  <hyperlinks>
    <hyperlink ref="D2" r:id="rId1" display="https://reg.mju.ac.th/registrar/class_info_2.asp?backto=home&amp;option=0&amp;courseid=8899316&amp;acadyear=2567&amp;semester=1&amp;avs1007269091=189" xr:uid="{5394F702-65DC-415A-BD67-F84B19A54BC5}"/>
    <hyperlink ref="D7" r:id="rId2" display="https://reg.mju.ac.th/registrar/class_info_2.asp?backto=home&amp;option=0&amp;courseid=8899317&amp;acadyear=2567&amp;semester=1&amp;avs1007269091=190" xr:uid="{05837DF9-65D1-4FEB-B64D-50D5705D19CE}"/>
    <hyperlink ref="D12" r:id="rId3" display="https://reg.mju.ac.th/registrar/class_info_2.asp?backto=home&amp;option=0&amp;courseid=8899318&amp;acadyear=2567&amp;semester=1&amp;avs1007269091=191" xr:uid="{AC505371-9064-4B0E-B5DF-7B967E9FE254}"/>
    <hyperlink ref="D14" r:id="rId4" display="https://reg.mju.ac.th/registrar/class_info_2.asp?backto=home&amp;option=0&amp;courseid=8895738&amp;acadyear=2567&amp;semester=1&amp;avs1007269091=192" xr:uid="{18D42D94-1B32-40A5-8D4E-5C5C6513BFD9}"/>
    <hyperlink ref="D17" r:id="rId5" display="https://reg.mju.ac.th/registrar/class_info_2.asp?backto=home&amp;option=0&amp;courseid=8895716&amp;acadyear=2567&amp;semester=1&amp;avs1007269091=193" xr:uid="{CD1D6449-8F6A-427B-94F4-27E4A4460F96}"/>
    <hyperlink ref="D19" r:id="rId6" display="https://reg.mju.ac.th/registrar/class_info_2.asp?backto=home&amp;option=0&amp;courseid=8895723&amp;acadyear=2567&amp;semester=1&amp;avs1007269091=194" xr:uid="{E8F028CB-0C47-4358-BC45-FC1765EF42AE}"/>
    <hyperlink ref="D21" r:id="rId7" display="https://reg.mju.ac.th/registrar/class_info_2.asp?backto=home&amp;option=0&amp;courseid=8895720&amp;acadyear=2567&amp;semester=1&amp;avs1007269091=195" xr:uid="{928AD698-1D2B-4CCF-96BC-CED00B7C5E71}"/>
    <hyperlink ref="D23" r:id="rId8" display="https://reg.mju.ac.th/registrar/class_info_2.asp?backto=home&amp;option=0&amp;courseid=8895727&amp;acadyear=2567&amp;semester=1&amp;avs1007269091=196" xr:uid="{4EDD37F8-E410-447A-9B02-6C2D18D36ED2}"/>
    <hyperlink ref="D25" r:id="rId9" display="https://reg.mju.ac.th/registrar/class_info_2.asp?backto=home&amp;option=0&amp;courseid=8895942&amp;acadyear=2567&amp;semester=1&amp;avs1007269091=197" xr:uid="{375FFEE6-09CD-4C08-877F-0CEEB6E85025}"/>
    <hyperlink ref="D27" r:id="rId10" display="https://reg.mju.ac.th/registrar/class_info_2.asp?backto=home&amp;option=0&amp;courseid=8895943&amp;acadyear=2567&amp;semester=1&amp;avs1007269091=198" xr:uid="{99C79A6B-70FF-48B8-A777-E358374B2D22}"/>
    <hyperlink ref="D29" r:id="rId11" display="https://reg.mju.ac.th/registrar/class_info_2.asp?backto=home&amp;option=0&amp;courseid=8895953&amp;acadyear=2567&amp;semester=1&amp;avs1007269091=199" xr:uid="{25BA2DF9-1715-4E3A-9246-A8C41217D4D5}"/>
    <hyperlink ref="D31" r:id="rId12" display="https://reg.mju.ac.th/registrar/class_info_2.asp?backto=home&amp;option=0&amp;courseid=8895957&amp;acadyear=2567&amp;semester=1&amp;avs1007269091=200" xr:uid="{FB9C5C29-5B6E-4492-851A-C73A16DF60A8}"/>
    <hyperlink ref="D33" r:id="rId13" display="https://reg.mju.ac.th/registrar/class_info_2.asp?backto=home&amp;option=0&amp;courseid=8895958&amp;acadyear=2567&amp;semester=1&amp;avs1007269091=201" xr:uid="{34186575-0F9C-4DA5-9756-756C22B2D750}"/>
    <hyperlink ref="D35" r:id="rId14" display="https://reg.mju.ac.th/registrar/class_info_2.asp?backto=home&amp;option=0&amp;courseid=8895959&amp;acadyear=2567&amp;semester=1&amp;avs1007269091=202" xr:uid="{A1E2B86D-4F9E-4B69-98D0-58DF5B046175}"/>
    <hyperlink ref="D37" r:id="rId15" display="https://reg.mju.ac.th/registrar/class_info_2.asp?backto=home&amp;option=0&amp;courseid=8895960&amp;acadyear=2567&amp;semester=1&amp;avs1007269091=203" xr:uid="{C8901F85-91DE-4C21-8A5E-97BC6E3C742D}"/>
    <hyperlink ref="D39" r:id="rId16" display="https://reg.mju.ac.th/registrar/class_info_2.asp?backto=home&amp;option=0&amp;courseid=8895944&amp;acadyear=2567&amp;semester=1&amp;avs1007269091=204" xr:uid="{6715C2AC-85CC-49F6-8932-8264ACC6F956}"/>
    <hyperlink ref="D41" r:id="rId17" display="https://reg.mju.ac.th/registrar/class_info_2.asp?backto=home&amp;option=0&amp;courseid=8895954&amp;acadyear=2567&amp;semester=1&amp;avs1007269091=205" xr:uid="{44B667FD-8B94-4CF0-A5DE-AC4F19C66B14}"/>
    <hyperlink ref="D43" r:id="rId18" display="https://reg.mju.ac.th/registrar/class_info_2.asp?backto=home&amp;option=0&amp;courseid=8895961&amp;acadyear=2567&amp;semester=1&amp;avs1007269091=206" xr:uid="{520FBB41-681E-4CD4-9553-24363FCC70A5}"/>
    <hyperlink ref="D45" r:id="rId19" display="https://reg.mju.ac.th/registrar/class_info_2.asp?backto=home&amp;option=0&amp;courseid=8895963&amp;acadyear=2567&amp;semester=1&amp;avs1007269091=207" xr:uid="{937002FC-3BF0-4350-B3DA-07BE164F2348}"/>
    <hyperlink ref="D47" r:id="rId20" display="https://reg.mju.ac.th/registrar/class_info_2.asp?backto=home&amp;option=0&amp;courseid=8895963&amp;acadyear=2567&amp;semester=1&amp;avs1007269091=208" xr:uid="{6352A514-C5C0-43D5-9063-5C0668B841AE}"/>
    <hyperlink ref="D49" r:id="rId21" display="https://reg.mju.ac.th/registrar/class_info_2.asp?backto=home&amp;option=0&amp;courseid=8895964&amp;acadyear=2567&amp;semester=1&amp;avs1007269091=209" xr:uid="{0B4A2481-A39A-4FE6-B601-B007F2B85170}"/>
    <hyperlink ref="D51" r:id="rId22" display="https://reg.mju.ac.th/registrar/class_info_2.asp?backto=home&amp;option=0&amp;courseid=8898533&amp;acadyear=2567&amp;semester=1&amp;avs1007269091=210" xr:uid="{614B3192-9347-43A7-B01F-BF6898D318D4}"/>
    <hyperlink ref="D53" r:id="rId23" display="https://reg.mju.ac.th/registrar/class_info_2.asp?backto=home&amp;option=0&amp;courseid=8897811&amp;acadyear=2567&amp;semester=1&amp;avs1007269091=211" xr:uid="{967786F6-1925-4B4E-A68A-DD9DB310249F}"/>
    <hyperlink ref="D55" r:id="rId24" display="https://reg.mju.ac.th/registrar/class_info_2.asp?backto=home&amp;option=0&amp;courseid=8898542&amp;acadyear=2567&amp;semester=1&amp;avs1007269091=212" xr:uid="{9142AE6C-533D-4412-9539-5941D8933E1F}"/>
    <hyperlink ref="D57" r:id="rId25" display="https://reg.mju.ac.th/registrar/class_info_2.asp?backto=home&amp;option=0&amp;courseid=8897812&amp;acadyear=2567&amp;semester=1&amp;avs1007269091=213" xr:uid="{C32AC530-EBAD-4C48-A0C3-271ED569A47F}"/>
    <hyperlink ref="D59" r:id="rId26" display="https://reg.mju.ac.th/registrar/class_info_2.asp?backto=home&amp;option=0&amp;courseid=8892289&amp;acadyear=2567&amp;semester=1&amp;avs1007269091=214" xr:uid="{F44AC28B-E851-47BD-AECF-7AA252D9BBEB}"/>
    <hyperlink ref="D61" r:id="rId27" display="https://reg.mju.ac.th/registrar/class_info_2.asp?backto=home&amp;option=0&amp;courseid=8892467&amp;acadyear=2567&amp;semester=1&amp;avs1007269091=215" xr:uid="{1ABDC518-4F7F-4DD8-9A1E-77701F3AE756}"/>
    <hyperlink ref="D63" r:id="rId28" display="https://reg.mju.ac.th/registrar/class_info_2.asp?backto=home&amp;option=0&amp;courseid=8895308&amp;acadyear=2567&amp;semester=1&amp;avs1007269091=216" xr:uid="{3AD51608-49BD-4AD9-B094-6C9AD4684217}"/>
    <hyperlink ref="D65" r:id="rId29" display="https://reg.mju.ac.th/registrar/class_info_2.asp?backto=home&amp;option=0&amp;courseid=8894459&amp;acadyear=2567&amp;semester=1&amp;avs1007269091=217" xr:uid="{C74875D2-2D78-4C7B-957B-B700D6D98BDF}"/>
    <hyperlink ref="D70" r:id="rId30" display="https://reg.mju.ac.th/registrar/class_info_2.asp?backto=home&amp;option=0&amp;courseid=8894946&amp;acadyear=2567&amp;semester=1&amp;avs1007269091=218" xr:uid="{AEF3EE86-CEE2-4DB4-8891-54F5D3AD91C4}"/>
    <hyperlink ref="D75" r:id="rId31" display="https://reg.mju.ac.th/registrar/class_info_2.asp?backto=home&amp;option=0&amp;courseid=8894956&amp;acadyear=2567&amp;semester=1&amp;avs1007269091=219" xr:uid="{FD15D7C1-D0A3-472D-99B6-02B694F6CF1C}"/>
    <hyperlink ref="D77" r:id="rId32" display="https://reg.mju.ac.th/registrar/class_info_2.asp?backto=home&amp;option=0&amp;courseid=8894964&amp;acadyear=2567&amp;semester=1&amp;avs1007269091=220" xr:uid="{A606AF71-1603-4244-9BDC-87B68219099B}"/>
    <hyperlink ref="D79" r:id="rId33" display="https://reg.mju.ac.th/registrar/class_info_2.asp?backto=home&amp;option=0&amp;courseid=8894965&amp;acadyear=2567&amp;semester=1&amp;avs1007269091=221" xr:uid="{0677E239-6720-41DA-9A5A-5C24B4C98F42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C03A-8C5C-4B34-AF09-D51FDE823613}">
  <dimension ref="A1:R104"/>
  <sheetViews>
    <sheetView topLeftCell="A90" workbookViewId="0">
      <selection activeCell="A2" sqref="A2:R80"/>
    </sheetView>
  </sheetViews>
  <sheetFormatPr defaultColWidth="8.75" defaultRowHeight="21"/>
  <cols>
    <col min="1" max="3" width="8.75" style="16"/>
    <col min="4" max="4" width="8.75" style="7"/>
    <col min="5" max="5" width="46.4140625" style="7" customWidth="1"/>
    <col min="6" max="18" width="8.75" style="8"/>
    <col min="19" max="16384" width="8.75" style="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3" t="s">
        <v>28</v>
      </c>
      <c r="K1" s="2" t="s">
        <v>10</v>
      </c>
      <c r="L1" s="4" t="s">
        <v>11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>
      <c r="A2" s="16" t="s">
        <v>807</v>
      </c>
      <c r="B2" s="16" t="s">
        <v>579</v>
      </c>
      <c r="C2" s="16" t="s">
        <v>581</v>
      </c>
      <c r="D2" s="36" t="s">
        <v>808</v>
      </c>
      <c r="E2" s="32" t="s">
        <v>809</v>
      </c>
      <c r="F2" s="33" t="s">
        <v>164</v>
      </c>
      <c r="G2" s="33">
        <v>3</v>
      </c>
      <c r="H2" s="33">
        <v>2</v>
      </c>
      <c r="I2" s="33">
        <v>2</v>
      </c>
      <c r="J2" s="33">
        <v>5</v>
      </c>
      <c r="K2" s="34" t="s">
        <v>80</v>
      </c>
      <c r="L2" s="34">
        <v>1</v>
      </c>
      <c r="M2" s="34" t="s">
        <v>87</v>
      </c>
      <c r="N2" s="79">
        <f>L2*G2</f>
        <v>3</v>
      </c>
      <c r="O2" s="61">
        <f>N2/12</f>
        <v>0.25</v>
      </c>
      <c r="P2" s="80">
        <v>0</v>
      </c>
      <c r="Q2" s="61">
        <f>O2*2</f>
        <v>0.5</v>
      </c>
      <c r="R2" s="61">
        <f>P2+Q2</f>
        <v>0.5</v>
      </c>
    </row>
    <row r="3" spans="1:18">
      <c r="D3" s="36"/>
      <c r="E3" s="35" t="s">
        <v>202</v>
      </c>
      <c r="F3" s="54"/>
      <c r="G3" s="54"/>
      <c r="H3" s="54"/>
      <c r="I3" s="54"/>
      <c r="J3" s="54"/>
      <c r="K3" s="32"/>
      <c r="L3" s="32"/>
      <c r="M3" s="32"/>
      <c r="N3" s="32"/>
      <c r="O3" s="7"/>
      <c r="P3" s="7"/>
      <c r="Q3" s="7"/>
      <c r="R3" s="7"/>
    </row>
    <row r="4" spans="1:18">
      <c r="D4" s="36"/>
      <c r="E4" s="35" t="s">
        <v>201</v>
      </c>
      <c r="F4" s="54"/>
      <c r="G4" s="54"/>
      <c r="H4" s="54"/>
      <c r="I4" s="54"/>
      <c r="J4" s="54"/>
      <c r="K4" s="32"/>
      <c r="L4" s="32"/>
      <c r="M4" s="32"/>
      <c r="N4" s="32"/>
      <c r="O4" s="7"/>
      <c r="P4" s="7"/>
      <c r="Q4" s="7"/>
      <c r="R4" s="7"/>
    </row>
    <row r="5" spans="1:18">
      <c r="D5" s="36"/>
      <c r="E5" s="35" t="s">
        <v>191</v>
      </c>
      <c r="F5" s="54"/>
      <c r="G5" s="54"/>
      <c r="H5" s="54"/>
      <c r="I5" s="54"/>
      <c r="J5" s="54"/>
      <c r="K5" s="32"/>
      <c r="L5" s="32"/>
      <c r="M5" s="32"/>
      <c r="N5" s="32"/>
      <c r="O5" s="7"/>
      <c r="P5" s="7"/>
      <c r="Q5" s="7"/>
      <c r="R5" s="7"/>
    </row>
    <row r="6" spans="1:18">
      <c r="D6" s="36"/>
      <c r="E6" s="35" t="s">
        <v>98</v>
      </c>
      <c r="F6" s="54"/>
      <c r="G6" s="54"/>
      <c r="H6" s="54"/>
      <c r="I6" s="54"/>
      <c r="J6" s="54"/>
      <c r="K6" s="32"/>
      <c r="L6" s="32"/>
      <c r="M6" s="32"/>
      <c r="N6" s="32"/>
      <c r="O6" s="7"/>
      <c r="P6" s="7"/>
      <c r="Q6" s="7"/>
      <c r="R6" s="7"/>
    </row>
    <row r="7" spans="1:18">
      <c r="A7" s="16" t="s">
        <v>807</v>
      </c>
      <c r="B7" s="16" t="s">
        <v>579</v>
      </c>
      <c r="C7" s="16" t="s">
        <v>581</v>
      </c>
      <c r="D7" s="36" t="s">
        <v>810</v>
      </c>
      <c r="E7" s="32" t="s">
        <v>617</v>
      </c>
      <c r="F7" s="33" t="s">
        <v>294</v>
      </c>
      <c r="G7" s="33">
        <v>1</v>
      </c>
      <c r="H7" s="33">
        <v>0</v>
      </c>
      <c r="I7" s="33">
        <v>2</v>
      </c>
      <c r="J7" s="33">
        <v>1</v>
      </c>
      <c r="K7" s="34" t="s">
        <v>80</v>
      </c>
      <c r="L7" s="34">
        <v>1</v>
      </c>
      <c r="M7" s="34" t="s">
        <v>87</v>
      </c>
      <c r="N7" s="79">
        <f>L7*G7</f>
        <v>1</v>
      </c>
      <c r="O7" s="61">
        <f>N7/12</f>
        <v>8.3333333333333329E-2</v>
      </c>
      <c r="P7" s="80">
        <v>0</v>
      </c>
      <c r="Q7" s="61">
        <f>O7*2</f>
        <v>0.16666666666666666</v>
      </c>
      <c r="R7" s="61">
        <f>P7+Q7</f>
        <v>0.16666666666666666</v>
      </c>
    </row>
    <row r="8" spans="1:18">
      <c r="D8" s="36"/>
      <c r="E8" s="35" t="s">
        <v>98</v>
      </c>
      <c r="F8" s="54"/>
      <c r="G8" s="54"/>
      <c r="H8" s="54"/>
      <c r="I8" s="54"/>
      <c r="J8" s="54"/>
      <c r="K8" s="32"/>
      <c r="L8" s="32"/>
      <c r="M8" s="32"/>
      <c r="N8" s="32"/>
      <c r="O8" s="7"/>
      <c r="P8" s="7"/>
      <c r="Q8" s="7"/>
      <c r="R8" s="7"/>
    </row>
    <row r="9" spans="1:18">
      <c r="D9" s="36"/>
      <c r="E9" s="35" t="s">
        <v>198</v>
      </c>
      <c r="F9" s="54"/>
      <c r="G9" s="54"/>
      <c r="H9" s="54"/>
      <c r="I9" s="54"/>
      <c r="J9" s="54"/>
      <c r="K9" s="32"/>
      <c r="L9" s="32"/>
      <c r="M9" s="32"/>
      <c r="N9" s="32"/>
      <c r="O9" s="7"/>
      <c r="P9" s="7"/>
      <c r="Q9" s="7"/>
      <c r="R9" s="7"/>
    </row>
    <row r="10" spans="1:18">
      <c r="D10" s="36"/>
      <c r="E10" s="35" t="s">
        <v>191</v>
      </c>
      <c r="F10" s="54"/>
      <c r="G10" s="54"/>
      <c r="H10" s="54"/>
      <c r="I10" s="54"/>
      <c r="J10" s="54"/>
      <c r="K10" s="32"/>
      <c r="L10" s="32"/>
      <c r="M10" s="32"/>
      <c r="N10" s="32"/>
      <c r="O10" s="7"/>
      <c r="P10" s="7"/>
      <c r="Q10" s="7"/>
      <c r="R10" s="7"/>
    </row>
    <row r="11" spans="1:18">
      <c r="D11" s="36"/>
      <c r="E11" s="35" t="s">
        <v>202</v>
      </c>
      <c r="F11" s="54"/>
      <c r="G11" s="54"/>
      <c r="H11" s="54"/>
      <c r="I11" s="54"/>
      <c r="J11" s="54"/>
      <c r="K11" s="32"/>
      <c r="L11" s="32"/>
      <c r="M11" s="32"/>
      <c r="N11" s="32"/>
      <c r="O11" s="7"/>
      <c r="P11" s="7"/>
      <c r="Q11" s="7"/>
      <c r="R11" s="7"/>
    </row>
    <row r="12" spans="1:18">
      <c r="A12" s="16" t="s">
        <v>807</v>
      </c>
      <c r="B12" s="16" t="s">
        <v>579</v>
      </c>
      <c r="C12" s="16" t="s">
        <v>581</v>
      </c>
      <c r="D12" s="36" t="s">
        <v>850</v>
      </c>
      <c r="E12" s="32" t="s">
        <v>619</v>
      </c>
      <c r="F12" s="33" t="s">
        <v>294</v>
      </c>
      <c r="G12" s="33">
        <v>1</v>
      </c>
      <c r="H12" s="33">
        <v>0</v>
      </c>
      <c r="I12" s="33">
        <v>2</v>
      </c>
      <c r="J12" s="33">
        <v>1</v>
      </c>
      <c r="K12" s="34" t="s">
        <v>80</v>
      </c>
      <c r="L12" s="34">
        <v>2</v>
      </c>
      <c r="M12" s="34" t="s">
        <v>87</v>
      </c>
      <c r="N12" s="79">
        <f>L12*G12</f>
        <v>2</v>
      </c>
      <c r="O12" s="61">
        <f>N12/12</f>
        <v>0.16666666666666666</v>
      </c>
      <c r="P12" s="80">
        <v>0</v>
      </c>
      <c r="Q12" s="61">
        <f>O12*2</f>
        <v>0.33333333333333331</v>
      </c>
      <c r="R12" s="61">
        <f>P12+Q12</f>
        <v>0.33333333333333331</v>
      </c>
    </row>
    <row r="13" spans="1:18">
      <c r="D13" s="36"/>
      <c r="E13" s="35" t="s">
        <v>98</v>
      </c>
      <c r="F13" s="54"/>
      <c r="G13" s="54"/>
      <c r="H13" s="54"/>
      <c r="I13" s="54"/>
      <c r="J13" s="54"/>
      <c r="K13" s="32"/>
      <c r="L13" s="32"/>
      <c r="M13" s="32"/>
      <c r="N13" s="32"/>
      <c r="O13" s="7"/>
      <c r="P13" s="7"/>
      <c r="Q13" s="7"/>
      <c r="R13" s="7"/>
    </row>
    <row r="14" spans="1:18">
      <c r="D14" s="36"/>
      <c r="E14" s="35" t="s">
        <v>198</v>
      </c>
      <c r="F14" s="54"/>
      <c r="G14" s="54"/>
      <c r="H14" s="54"/>
      <c r="I14" s="54"/>
      <c r="J14" s="54"/>
      <c r="K14" s="32"/>
      <c r="L14" s="32"/>
      <c r="M14" s="32"/>
      <c r="N14" s="32"/>
      <c r="O14" s="7"/>
      <c r="P14" s="7"/>
      <c r="Q14" s="7"/>
      <c r="R14" s="7"/>
    </row>
    <row r="15" spans="1:18">
      <c r="D15" s="36"/>
      <c r="E15" s="35" t="s">
        <v>191</v>
      </c>
      <c r="F15" s="54"/>
      <c r="G15" s="54"/>
      <c r="H15" s="54"/>
      <c r="I15" s="54"/>
      <c r="J15" s="54"/>
      <c r="K15" s="32"/>
      <c r="L15" s="32"/>
      <c r="M15" s="32"/>
      <c r="N15" s="32"/>
      <c r="O15" s="7"/>
      <c r="P15" s="7"/>
      <c r="Q15" s="7"/>
      <c r="R15" s="7"/>
    </row>
    <row r="16" spans="1:18">
      <c r="D16" s="36"/>
      <c r="E16" s="35" t="s">
        <v>202</v>
      </c>
      <c r="F16" s="54"/>
      <c r="G16" s="54"/>
      <c r="H16" s="54"/>
      <c r="I16" s="54"/>
      <c r="J16" s="54"/>
      <c r="K16" s="32"/>
      <c r="L16" s="32"/>
      <c r="M16" s="32"/>
      <c r="N16" s="32"/>
      <c r="O16" s="7"/>
      <c r="P16" s="7"/>
      <c r="Q16" s="7"/>
      <c r="R16" s="7"/>
    </row>
    <row r="17" spans="1:18">
      <c r="A17" s="16" t="s">
        <v>807</v>
      </c>
      <c r="B17" s="16" t="s">
        <v>579</v>
      </c>
      <c r="C17" s="16" t="s">
        <v>581</v>
      </c>
      <c r="D17" s="36" t="s">
        <v>811</v>
      </c>
      <c r="E17" s="32" t="s">
        <v>812</v>
      </c>
      <c r="F17" s="33" t="s">
        <v>622</v>
      </c>
      <c r="G17" s="33">
        <v>6</v>
      </c>
      <c r="H17" s="33">
        <v>0</v>
      </c>
      <c r="I17" s="33">
        <v>18</v>
      </c>
      <c r="J17" s="33">
        <v>0</v>
      </c>
      <c r="K17" s="34" t="s">
        <v>80</v>
      </c>
      <c r="L17" s="34">
        <v>1</v>
      </c>
      <c r="M17" s="34" t="s">
        <v>87</v>
      </c>
      <c r="N17" s="79">
        <f>L17*G17</f>
        <v>6</v>
      </c>
      <c r="O17" s="61">
        <f>N17/12</f>
        <v>0.5</v>
      </c>
      <c r="P17" s="80">
        <v>0</v>
      </c>
      <c r="Q17" s="61">
        <f>O17*2</f>
        <v>1</v>
      </c>
      <c r="R17" s="61">
        <f>P17+Q17</f>
        <v>1</v>
      </c>
    </row>
    <row r="18" spans="1:18">
      <c r="D18" s="36"/>
      <c r="E18" s="35" t="s">
        <v>191</v>
      </c>
      <c r="F18" s="54"/>
      <c r="G18" s="54"/>
      <c r="H18" s="54"/>
      <c r="I18" s="54"/>
      <c r="J18" s="54"/>
      <c r="K18" s="32"/>
      <c r="L18" s="32"/>
      <c r="M18" s="32"/>
      <c r="N18" s="32"/>
      <c r="O18" s="7"/>
      <c r="P18" s="7"/>
      <c r="Q18" s="7"/>
      <c r="R18" s="7"/>
    </row>
    <row r="19" spans="1:18">
      <c r="A19" s="16" t="s">
        <v>807</v>
      </c>
      <c r="B19" s="16" t="s">
        <v>579</v>
      </c>
      <c r="C19" s="16" t="s">
        <v>581</v>
      </c>
      <c r="D19" s="36" t="s">
        <v>851</v>
      </c>
      <c r="E19" s="32" t="s">
        <v>832</v>
      </c>
      <c r="F19" s="33" t="s">
        <v>622</v>
      </c>
      <c r="G19" s="33">
        <v>6</v>
      </c>
      <c r="H19" s="33">
        <v>0</v>
      </c>
      <c r="I19" s="33">
        <v>18</v>
      </c>
      <c r="J19" s="33">
        <v>0</v>
      </c>
      <c r="K19" s="34" t="s">
        <v>80</v>
      </c>
      <c r="L19" s="34">
        <v>2</v>
      </c>
      <c r="M19" s="34" t="s">
        <v>87</v>
      </c>
      <c r="N19" s="79">
        <f>L19*G19</f>
        <v>12</v>
      </c>
      <c r="O19" s="61">
        <f>N19/12</f>
        <v>1</v>
      </c>
      <c r="P19" s="80">
        <v>0</v>
      </c>
      <c r="Q19" s="61">
        <f>O19*2</f>
        <v>2</v>
      </c>
      <c r="R19" s="61">
        <f>P19+Q19</f>
        <v>2</v>
      </c>
    </row>
    <row r="20" spans="1:18">
      <c r="D20" s="36"/>
      <c r="E20" s="35" t="s">
        <v>191</v>
      </c>
      <c r="F20" s="54"/>
      <c r="G20" s="54"/>
      <c r="H20" s="54"/>
      <c r="I20" s="54"/>
      <c r="J20" s="54"/>
      <c r="K20" s="32"/>
      <c r="L20" s="32"/>
      <c r="M20" s="32"/>
      <c r="N20" s="32"/>
      <c r="O20" s="7"/>
      <c r="P20" s="7"/>
      <c r="Q20" s="7"/>
      <c r="R20" s="7"/>
    </row>
    <row r="21" spans="1:18">
      <c r="A21" s="16" t="s">
        <v>807</v>
      </c>
      <c r="B21" s="16" t="s">
        <v>579</v>
      </c>
      <c r="C21" s="16" t="s">
        <v>581</v>
      </c>
      <c r="D21" s="36" t="s">
        <v>852</v>
      </c>
      <c r="E21" s="32" t="s">
        <v>853</v>
      </c>
      <c r="F21" s="33" t="s">
        <v>164</v>
      </c>
      <c r="G21" s="33">
        <v>3</v>
      </c>
      <c r="H21" s="33">
        <v>2</v>
      </c>
      <c r="I21" s="33">
        <v>2</v>
      </c>
      <c r="J21" s="33">
        <v>5</v>
      </c>
      <c r="K21" s="34" t="s">
        <v>80</v>
      </c>
      <c r="L21" s="34">
        <v>1</v>
      </c>
      <c r="M21" s="34" t="s">
        <v>87</v>
      </c>
      <c r="N21" s="79">
        <f>L21*G21</f>
        <v>3</v>
      </c>
      <c r="O21" s="61">
        <f>N21/12</f>
        <v>0.25</v>
      </c>
      <c r="P21" s="80">
        <v>0</v>
      </c>
      <c r="Q21" s="61">
        <f>O21*2</f>
        <v>0.5</v>
      </c>
      <c r="R21" s="61">
        <f>P21+Q21</f>
        <v>0.5</v>
      </c>
    </row>
    <row r="22" spans="1:18">
      <c r="D22" s="36"/>
      <c r="E22" s="35" t="s">
        <v>160</v>
      </c>
      <c r="F22" s="54"/>
      <c r="G22" s="54"/>
      <c r="H22" s="54"/>
      <c r="I22" s="54"/>
      <c r="J22" s="54"/>
      <c r="K22" s="32"/>
      <c r="L22" s="32"/>
      <c r="M22" s="32"/>
      <c r="N22" s="32"/>
      <c r="O22" s="7"/>
      <c r="P22" s="7"/>
      <c r="Q22" s="7"/>
      <c r="R22" s="7"/>
    </row>
    <row r="23" spans="1:18">
      <c r="D23" s="36"/>
      <c r="E23" s="35" t="s">
        <v>167</v>
      </c>
      <c r="F23" s="54"/>
      <c r="G23" s="54"/>
      <c r="H23" s="54"/>
      <c r="I23" s="54"/>
      <c r="J23" s="54"/>
      <c r="K23" s="32"/>
      <c r="L23" s="32"/>
      <c r="M23" s="32"/>
      <c r="N23" s="32"/>
      <c r="O23" s="7"/>
      <c r="P23" s="7"/>
      <c r="Q23" s="7"/>
      <c r="R23" s="7"/>
    </row>
    <row r="24" spans="1:18">
      <c r="D24" s="36"/>
      <c r="E24" s="35" t="s">
        <v>374</v>
      </c>
      <c r="F24" s="54"/>
      <c r="G24" s="54"/>
      <c r="H24" s="54"/>
      <c r="I24" s="54"/>
      <c r="J24" s="54"/>
      <c r="K24" s="32"/>
      <c r="L24" s="32"/>
      <c r="M24" s="32"/>
      <c r="N24" s="32"/>
      <c r="O24" s="7"/>
      <c r="P24" s="7"/>
      <c r="Q24" s="7"/>
      <c r="R24" s="7"/>
    </row>
    <row r="25" spans="1:18">
      <c r="D25" s="36"/>
      <c r="E25" s="35" t="s">
        <v>170</v>
      </c>
      <c r="F25" s="54"/>
      <c r="G25" s="54"/>
      <c r="H25" s="54"/>
      <c r="I25" s="54"/>
      <c r="J25" s="54"/>
      <c r="K25" s="32"/>
      <c r="L25" s="32"/>
      <c r="M25" s="32"/>
      <c r="N25" s="32"/>
      <c r="O25" s="7"/>
      <c r="P25" s="7"/>
      <c r="Q25" s="7"/>
      <c r="R25" s="7"/>
    </row>
    <row r="26" spans="1:18">
      <c r="D26" s="36"/>
      <c r="E26" s="35" t="s">
        <v>154</v>
      </c>
      <c r="F26" s="54"/>
      <c r="G26" s="54"/>
      <c r="H26" s="54"/>
      <c r="I26" s="54"/>
      <c r="J26" s="54"/>
      <c r="K26" s="32"/>
      <c r="L26" s="32"/>
      <c r="M26" s="32"/>
      <c r="N26" s="32"/>
      <c r="O26" s="7"/>
      <c r="P26" s="7"/>
      <c r="Q26" s="7"/>
      <c r="R26" s="7"/>
    </row>
    <row r="27" spans="1:18">
      <c r="A27" s="16" t="s">
        <v>807</v>
      </c>
      <c r="B27" s="16" t="s">
        <v>579</v>
      </c>
      <c r="C27" s="16" t="s">
        <v>581</v>
      </c>
      <c r="D27" s="36" t="s">
        <v>854</v>
      </c>
      <c r="E27" s="32" t="s">
        <v>855</v>
      </c>
      <c r="F27" s="33" t="s">
        <v>164</v>
      </c>
      <c r="G27" s="33">
        <v>3</v>
      </c>
      <c r="H27" s="33">
        <v>2</v>
      </c>
      <c r="I27" s="33">
        <v>2</v>
      </c>
      <c r="J27" s="33">
        <v>5</v>
      </c>
      <c r="K27" s="34" t="s">
        <v>80</v>
      </c>
      <c r="L27" s="34">
        <v>1</v>
      </c>
      <c r="M27" s="34" t="s">
        <v>87</v>
      </c>
      <c r="N27" s="79">
        <f>L27*G27</f>
        <v>3</v>
      </c>
      <c r="O27" s="61">
        <f>N27/12</f>
        <v>0.25</v>
      </c>
      <c r="P27" s="80">
        <v>0</v>
      </c>
      <c r="Q27" s="61">
        <f>O27*2</f>
        <v>0.5</v>
      </c>
      <c r="R27" s="61">
        <f>P27+Q27</f>
        <v>0.5</v>
      </c>
    </row>
    <row r="28" spans="1:18">
      <c r="D28" s="36"/>
      <c r="E28" s="35" t="s">
        <v>167</v>
      </c>
      <c r="F28" s="54"/>
      <c r="G28" s="54"/>
      <c r="H28" s="54"/>
      <c r="I28" s="54"/>
      <c r="J28" s="54"/>
      <c r="K28" s="32"/>
      <c r="L28" s="32"/>
      <c r="M28" s="32"/>
      <c r="N28" s="32"/>
      <c r="O28" s="7"/>
      <c r="P28" s="7"/>
      <c r="Q28" s="7"/>
      <c r="R28" s="7"/>
    </row>
    <row r="29" spans="1:18">
      <c r="A29" s="16" t="s">
        <v>807</v>
      </c>
      <c r="B29" s="16" t="s">
        <v>579</v>
      </c>
      <c r="C29" s="16" t="s">
        <v>581</v>
      </c>
      <c r="D29" s="36" t="s">
        <v>856</v>
      </c>
      <c r="E29" s="32" t="s">
        <v>857</v>
      </c>
      <c r="F29" s="33" t="s">
        <v>164</v>
      </c>
      <c r="G29" s="33">
        <v>3</v>
      </c>
      <c r="H29" s="33">
        <v>2</v>
      </c>
      <c r="I29" s="33">
        <v>2</v>
      </c>
      <c r="J29" s="33">
        <v>5</v>
      </c>
      <c r="K29" s="34" t="s">
        <v>80</v>
      </c>
      <c r="L29" s="34">
        <v>1</v>
      </c>
      <c r="M29" s="34" t="s">
        <v>87</v>
      </c>
      <c r="N29" s="79">
        <f>L29*G29</f>
        <v>3</v>
      </c>
      <c r="O29" s="61">
        <f>N29/12</f>
        <v>0.25</v>
      </c>
      <c r="P29" s="80">
        <v>0</v>
      </c>
      <c r="Q29" s="61">
        <f>O29*2</f>
        <v>0.5</v>
      </c>
      <c r="R29" s="61">
        <f>P29+Q29</f>
        <v>0.5</v>
      </c>
    </row>
    <row r="30" spans="1:18">
      <c r="D30" s="36"/>
      <c r="E30" s="35" t="s">
        <v>374</v>
      </c>
      <c r="F30" s="54"/>
      <c r="G30" s="54"/>
      <c r="H30" s="54"/>
      <c r="I30" s="54"/>
      <c r="J30" s="54"/>
      <c r="K30" s="32"/>
      <c r="L30" s="32"/>
      <c r="M30" s="32"/>
      <c r="N30" s="32"/>
      <c r="O30" s="7"/>
      <c r="P30" s="7"/>
      <c r="Q30" s="7"/>
      <c r="R30" s="7"/>
    </row>
    <row r="31" spans="1:18">
      <c r="D31" s="36"/>
      <c r="E31" s="35" t="s">
        <v>154</v>
      </c>
      <c r="F31" s="54"/>
      <c r="G31" s="54"/>
      <c r="H31" s="54"/>
      <c r="I31" s="54"/>
      <c r="J31" s="54"/>
      <c r="K31" s="32"/>
      <c r="L31" s="32"/>
      <c r="M31" s="32"/>
      <c r="N31" s="32"/>
      <c r="O31" s="7"/>
      <c r="P31" s="7"/>
      <c r="Q31" s="7"/>
      <c r="R31" s="7"/>
    </row>
    <row r="32" spans="1:18">
      <c r="A32" s="16" t="s">
        <v>807</v>
      </c>
      <c r="B32" s="16" t="s">
        <v>579</v>
      </c>
      <c r="C32" s="16" t="s">
        <v>581</v>
      </c>
      <c r="D32" s="36" t="s">
        <v>858</v>
      </c>
      <c r="E32" s="32" t="s">
        <v>859</v>
      </c>
      <c r="F32" s="33" t="s">
        <v>164</v>
      </c>
      <c r="G32" s="33">
        <v>3</v>
      </c>
      <c r="H32" s="33">
        <v>2</v>
      </c>
      <c r="I32" s="33">
        <v>2</v>
      </c>
      <c r="J32" s="33">
        <v>5</v>
      </c>
      <c r="K32" s="34" t="s">
        <v>80</v>
      </c>
      <c r="L32" s="34">
        <v>1</v>
      </c>
      <c r="M32" s="34" t="s">
        <v>87</v>
      </c>
      <c r="N32" s="79">
        <f>L32*G32</f>
        <v>3</v>
      </c>
      <c r="O32" s="61">
        <f>N32/12</f>
        <v>0.25</v>
      </c>
      <c r="P32" s="80">
        <v>0</v>
      </c>
      <c r="Q32" s="61">
        <f>O32*2</f>
        <v>0.5</v>
      </c>
      <c r="R32" s="61">
        <f>P32+Q32</f>
        <v>0.5</v>
      </c>
    </row>
    <row r="33" spans="1:18">
      <c r="D33" s="36"/>
      <c r="E33" s="35" t="s">
        <v>167</v>
      </c>
      <c r="F33" s="54"/>
      <c r="G33" s="54"/>
      <c r="H33" s="54"/>
      <c r="I33" s="54"/>
      <c r="J33" s="54"/>
      <c r="K33" s="32"/>
      <c r="L33" s="32"/>
      <c r="M33" s="32"/>
      <c r="N33" s="32"/>
      <c r="O33" s="7"/>
      <c r="P33" s="7"/>
      <c r="Q33" s="7"/>
      <c r="R33" s="7"/>
    </row>
    <row r="34" spans="1:18">
      <c r="D34" s="36"/>
      <c r="E34" s="35" t="s">
        <v>154</v>
      </c>
      <c r="F34" s="54"/>
      <c r="G34" s="54"/>
      <c r="H34" s="54"/>
      <c r="I34" s="54"/>
      <c r="J34" s="54"/>
      <c r="K34" s="32"/>
      <c r="L34" s="32"/>
      <c r="M34" s="32"/>
      <c r="N34" s="32"/>
      <c r="O34" s="7"/>
      <c r="P34" s="7"/>
      <c r="Q34" s="7"/>
      <c r="R34" s="7"/>
    </row>
    <row r="35" spans="1:18">
      <c r="A35" s="16" t="s">
        <v>807</v>
      </c>
      <c r="B35" s="16" t="s">
        <v>579</v>
      </c>
      <c r="C35" s="16" t="s">
        <v>581</v>
      </c>
      <c r="D35" s="36" t="s">
        <v>860</v>
      </c>
      <c r="E35" s="32" t="s">
        <v>617</v>
      </c>
      <c r="F35" s="33" t="s">
        <v>294</v>
      </c>
      <c r="G35" s="33">
        <v>1</v>
      </c>
      <c r="H35" s="33">
        <v>0</v>
      </c>
      <c r="I35" s="33">
        <v>2</v>
      </c>
      <c r="J35" s="33">
        <v>1</v>
      </c>
      <c r="K35" s="34" t="s">
        <v>80</v>
      </c>
      <c r="L35" s="34">
        <v>1</v>
      </c>
      <c r="M35" s="34" t="s">
        <v>87</v>
      </c>
      <c r="N35" s="79">
        <f>L35*G35</f>
        <v>1</v>
      </c>
      <c r="O35" s="61">
        <f>N35/12</f>
        <v>8.3333333333333329E-2</v>
      </c>
      <c r="P35" s="80">
        <v>0</v>
      </c>
      <c r="Q35" s="61">
        <f>O35*2</f>
        <v>0.16666666666666666</v>
      </c>
      <c r="R35" s="61">
        <f>P35+Q35</f>
        <v>0.16666666666666666</v>
      </c>
    </row>
    <row r="36" spans="1:18">
      <c r="D36" s="36"/>
      <c r="E36" s="35" t="s">
        <v>161</v>
      </c>
      <c r="F36" s="54"/>
      <c r="G36" s="54"/>
      <c r="H36" s="54"/>
      <c r="I36" s="54"/>
      <c r="J36" s="54"/>
      <c r="K36" s="32"/>
      <c r="L36" s="32"/>
      <c r="M36" s="32"/>
      <c r="N36" s="32"/>
      <c r="O36" s="7"/>
      <c r="P36" s="7"/>
      <c r="Q36" s="7"/>
      <c r="R36" s="7"/>
    </row>
    <row r="37" spans="1:18">
      <c r="D37" s="36"/>
      <c r="E37" s="35" t="s">
        <v>160</v>
      </c>
      <c r="F37" s="54"/>
      <c r="G37" s="54"/>
      <c r="H37" s="54"/>
      <c r="I37" s="54"/>
      <c r="J37" s="54"/>
      <c r="K37" s="32"/>
      <c r="L37" s="32"/>
      <c r="M37" s="32"/>
      <c r="N37" s="32"/>
      <c r="O37" s="7"/>
      <c r="P37" s="7"/>
      <c r="Q37" s="7"/>
      <c r="R37" s="7"/>
    </row>
    <row r="38" spans="1:18">
      <c r="A38" s="16" t="s">
        <v>807</v>
      </c>
      <c r="B38" s="16" t="s">
        <v>579</v>
      </c>
      <c r="C38" s="16" t="s">
        <v>581</v>
      </c>
      <c r="D38" s="36" t="s">
        <v>861</v>
      </c>
      <c r="E38" s="32" t="s">
        <v>639</v>
      </c>
      <c r="F38" s="33" t="s">
        <v>294</v>
      </c>
      <c r="G38" s="33">
        <v>1</v>
      </c>
      <c r="H38" s="33">
        <v>0</v>
      </c>
      <c r="I38" s="33">
        <v>2</v>
      </c>
      <c r="J38" s="33">
        <v>1</v>
      </c>
      <c r="K38" s="34" t="s">
        <v>80</v>
      </c>
      <c r="L38" s="34">
        <v>1</v>
      </c>
      <c r="M38" s="34" t="s">
        <v>87</v>
      </c>
      <c r="N38" s="79">
        <f>L38*G38</f>
        <v>1</v>
      </c>
      <c r="O38" s="61">
        <f>N38/12</f>
        <v>8.3333333333333329E-2</v>
      </c>
      <c r="P38" s="80">
        <v>0</v>
      </c>
      <c r="Q38" s="61">
        <f>O38*2</f>
        <v>0.16666666666666666</v>
      </c>
      <c r="R38" s="61">
        <f>P38+Q38</f>
        <v>0.16666666666666666</v>
      </c>
    </row>
    <row r="39" spans="1:18">
      <c r="D39" s="36"/>
      <c r="E39" s="35" t="s">
        <v>374</v>
      </c>
      <c r="F39" s="54"/>
      <c r="G39" s="54"/>
      <c r="H39" s="54"/>
      <c r="I39" s="54"/>
      <c r="J39" s="54"/>
      <c r="K39" s="32"/>
      <c r="L39" s="32"/>
      <c r="M39" s="32"/>
      <c r="N39" s="32"/>
      <c r="O39" s="7"/>
      <c r="P39" s="7"/>
      <c r="Q39" s="7"/>
      <c r="R39" s="7"/>
    </row>
    <row r="40" spans="1:18">
      <c r="A40" s="16" t="s">
        <v>807</v>
      </c>
      <c r="B40" s="16" t="s">
        <v>579</v>
      </c>
      <c r="C40" s="16" t="s">
        <v>581</v>
      </c>
      <c r="D40" s="36" t="s">
        <v>862</v>
      </c>
      <c r="E40" s="32" t="s">
        <v>832</v>
      </c>
      <c r="F40" s="33" t="s">
        <v>622</v>
      </c>
      <c r="G40" s="33">
        <v>6</v>
      </c>
      <c r="H40" s="33">
        <v>0</v>
      </c>
      <c r="I40" s="33">
        <v>18</v>
      </c>
      <c r="J40" s="33">
        <v>0</v>
      </c>
      <c r="K40" s="34" t="s">
        <v>80</v>
      </c>
      <c r="L40" s="34">
        <v>1</v>
      </c>
      <c r="M40" s="34" t="s">
        <v>87</v>
      </c>
      <c r="N40" s="79">
        <f>L40*G40</f>
        <v>6</v>
      </c>
      <c r="O40" s="61">
        <f>N40/12</f>
        <v>0.5</v>
      </c>
      <c r="P40" s="80">
        <v>0</v>
      </c>
      <c r="Q40" s="61">
        <f>O40*2</f>
        <v>1</v>
      </c>
      <c r="R40" s="61">
        <f>P40+Q40</f>
        <v>1</v>
      </c>
    </row>
    <row r="41" spans="1:18">
      <c r="D41" s="36"/>
      <c r="E41" s="35" t="s">
        <v>167</v>
      </c>
      <c r="F41" s="54"/>
      <c r="G41" s="54"/>
      <c r="H41" s="54"/>
      <c r="I41" s="54"/>
      <c r="J41" s="54"/>
      <c r="K41" s="32"/>
      <c r="L41" s="32"/>
      <c r="M41" s="32"/>
      <c r="N41" s="32"/>
      <c r="O41" s="7"/>
      <c r="P41" s="7"/>
      <c r="Q41" s="7"/>
      <c r="R41" s="7"/>
    </row>
    <row r="42" spans="1:18">
      <c r="A42" s="16" t="s">
        <v>807</v>
      </c>
      <c r="B42" s="16" t="s">
        <v>579</v>
      </c>
      <c r="C42" s="16" t="s">
        <v>581</v>
      </c>
      <c r="D42" s="36" t="s">
        <v>819</v>
      </c>
      <c r="E42" s="32" t="s">
        <v>820</v>
      </c>
      <c r="F42" s="33" t="s">
        <v>283</v>
      </c>
      <c r="G42" s="33">
        <v>12</v>
      </c>
      <c r="H42" s="33">
        <v>0</v>
      </c>
      <c r="I42" s="33">
        <v>36</v>
      </c>
      <c r="J42" s="33">
        <v>0</v>
      </c>
      <c r="K42" s="34" t="s">
        <v>80</v>
      </c>
      <c r="L42" s="34">
        <v>1</v>
      </c>
      <c r="M42" s="34" t="s">
        <v>87</v>
      </c>
      <c r="N42" s="79">
        <f>L42*G42</f>
        <v>12</v>
      </c>
      <c r="O42" s="61">
        <f>N42/12</f>
        <v>1</v>
      </c>
      <c r="P42" s="80">
        <v>0</v>
      </c>
      <c r="Q42" s="61">
        <f>O42*2</f>
        <v>2</v>
      </c>
      <c r="R42" s="61">
        <f>P42+Q42</f>
        <v>2</v>
      </c>
    </row>
    <row r="43" spans="1:18">
      <c r="D43" s="36"/>
      <c r="E43" s="35" t="s">
        <v>167</v>
      </c>
      <c r="F43" s="54"/>
      <c r="G43" s="54"/>
      <c r="H43" s="54"/>
      <c r="I43" s="54"/>
      <c r="J43" s="54"/>
      <c r="K43" s="32"/>
      <c r="L43" s="32"/>
      <c r="M43" s="32"/>
      <c r="N43" s="32"/>
      <c r="O43" s="7"/>
      <c r="P43" s="7"/>
      <c r="Q43" s="7"/>
      <c r="R43" s="7"/>
    </row>
    <row r="44" spans="1:18">
      <c r="A44" s="16" t="s">
        <v>807</v>
      </c>
      <c r="B44" s="16" t="s">
        <v>579</v>
      </c>
      <c r="C44" s="16" t="s">
        <v>581</v>
      </c>
      <c r="D44" s="36" t="s">
        <v>821</v>
      </c>
      <c r="E44" s="32" t="s">
        <v>822</v>
      </c>
      <c r="F44" s="33" t="s">
        <v>164</v>
      </c>
      <c r="G44" s="33">
        <v>3</v>
      </c>
      <c r="H44" s="33">
        <v>2</v>
      </c>
      <c r="I44" s="33">
        <v>2</v>
      </c>
      <c r="J44" s="33">
        <v>5</v>
      </c>
      <c r="K44" s="34" t="s">
        <v>80</v>
      </c>
      <c r="L44" s="34">
        <v>0</v>
      </c>
      <c r="M44" s="34" t="s">
        <v>87</v>
      </c>
      <c r="N44" s="79">
        <f>L44*G44</f>
        <v>0</v>
      </c>
      <c r="O44" s="61">
        <f>N44/12</f>
        <v>0</v>
      </c>
      <c r="P44" s="80">
        <v>0</v>
      </c>
      <c r="Q44" s="61">
        <f>O44*2</f>
        <v>0</v>
      </c>
      <c r="R44" s="61">
        <f>P44+Q44</f>
        <v>0</v>
      </c>
    </row>
    <row r="45" spans="1:18">
      <c r="D45" s="36"/>
      <c r="E45" s="35" t="s">
        <v>555</v>
      </c>
      <c r="F45" s="54"/>
      <c r="G45" s="54"/>
      <c r="H45" s="54"/>
      <c r="I45" s="54"/>
      <c r="J45" s="54"/>
      <c r="K45" s="32"/>
      <c r="L45" s="32"/>
      <c r="M45" s="32"/>
      <c r="N45" s="32"/>
      <c r="O45" s="7"/>
      <c r="P45" s="7"/>
      <c r="Q45" s="7"/>
      <c r="R45" s="7"/>
    </row>
    <row r="46" spans="1:18">
      <c r="A46" s="16" t="s">
        <v>807</v>
      </c>
      <c r="B46" s="16" t="s">
        <v>579</v>
      </c>
      <c r="C46" s="16" t="s">
        <v>581</v>
      </c>
      <c r="D46" s="36" t="s">
        <v>863</v>
      </c>
      <c r="E46" s="32" t="s">
        <v>864</v>
      </c>
      <c r="F46" s="33" t="s">
        <v>164</v>
      </c>
      <c r="G46" s="33">
        <v>3</v>
      </c>
      <c r="H46" s="33">
        <v>2</v>
      </c>
      <c r="I46" s="33">
        <v>2</v>
      </c>
      <c r="J46" s="33">
        <v>5</v>
      </c>
      <c r="K46" s="34" t="s">
        <v>80</v>
      </c>
      <c r="L46" s="34">
        <v>4</v>
      </c>
      <c r="M46" s="34" t="s">
        <v>87</v>
      </c>
      <c r="N46" s="79">
        <f>L46*G46</f>
        <v>12</v>
      </c>
      <c r="O46" s="61">
        <f>N46/12</f>
        <v>1</v>
      </c>
      <c r="P46" s="80">
        <v>0</v>
      </c>
      <c r="Q46" s="61">
        <f>O46*2</f>
        <v>2</v>
      </c>
      <c r="R46" s="61">
        <f>P46+Q46</f>
        <v>2</v>
      </c>
    </row>
    <row r="47" spans="1:18">
      <c r="D47" s="36"/>
      <c r="E47" s="35" t="s">
        <v>658</v>
      </c>
      <c r="F47" s="54"/>
      <c r="G47" s="54"/>
      <c r="H47" s="54"/>
      <c r="I47" s="54"/>
      <c r="J47" s="54"/>
      <c r="K47" s="32"/>
      <c r="L47" s="32"/>
      <c r="M47" s="32"/>
      <c r="N47" s="32"/>
      <c r="O47" s="7"/>
      <c r="P47" s="7"/>
      <c r="Q47" s="7"/>
      <c r="R47" s="7"/>
    </row>
    <row r="48" spans="1:18">
      <c r="A48" s="16" t="s">
        <v>807</v>
      </c>
      <c r="B48" s="16" t="s">
        <v>579</v>
      </c>
      <c r="C48" s="16" t="s">
        <v>581</v>
      </c>
      <c r="D48" s="36" t="s">
        <v>865</v>
      </c>
      <c r="E48" s="32" t="s">
        <v>866</v>
      </c>
      <c r="F48" s="33" t="s">
        <v>164</v>
      </c>
      <c r="G48" s="33">
        <v>3</v>
      </c>
      <c r="H48" s="33">
        <v>2</v>
      </c>
      <c r="I48" s="33">
        <v>2</v>
      </c>
      <c r="J48" s="33">
        <v>5</v>
      </c>
      <c r="K48" s="34" t="s">
        <v>80</v>
      </c>
      <c r="L48" s="34">
        <v>4</v>
      </c>
      <c r="M48" s="34" t="s">
        <v>87</v>
      </c>
      <c r="N48" s="79">
        <f>L48*G48</f>
        <v>12</v>
      </c>
      <c r="O48" s="61">
        <f>N48/12</f>
        <v>1</v>
      </c>
      <c r="P48" s="80">
        <v>0</v>
      </c>
      <c r="Q48" s="61">
        <f>O48*2</f>
        <v>2</v>
      </c>
      <c r="R48" s="61">
        <f>P48+Q48</f>
        <v>2</v>
      </c>
    </row>
    <row r="49" spans="1:18">
      <c r="D49" s="36"/>
      <c r="E49" s="35" t="s">
        <v>731</v>
      </c>
      <c r="F49" s="54"/>
      <c r="G49" s="54"/>
      <c r="H49" s="54"/>
      <c r="I49" s="54"/>
      <c r="J49" s="54"/>
      <c r="K49" s="32"/>
      <c r="L49" s="32"/>
      <c r="M49" s="32"/>
      <c r="N49" s="32"/>
      <c r="O49" s="7"/>
      <c r="P49" s="7"/>
      <c r="Q49" s="7"/>
      <c r="R49" s="7"/>
    </row>
    <row r="50" spans="1:18">
      <c r="A50" s="16" t="s">
        <v>807</v>
      </c>
      <c r="B50" s="16" t="s">
        <v>579</v>
      </c>
      <c r="C50" s="16" t="s">
        <v>581</v>
      </c>
      <c r="D50" s="36" t="s">
        <v>823</v>
      </c>
      <c r="E50" s="32" t="s">
        <v>617</v>
      </c>
      <c r="F50" s="33" t="s">
        <v>294</v>
      </c>
      <c r="G50" s="33">
        <v>1</v>
      </c>
      <c r="H50" s="33">
        <v>0</v>
      </c>
      <c r="I50" s="33">
        <v>2</v>
      </c>
      <c r="J50" s="33">
        <v>1</v>
      </c>
      <c r="K50" s="34" t="s">
        <v>80</v>
      </c>
      <c r="L50" s="34">
        <v>0</v>
      </c>
      <c r="M50" s="34" t="s">
        <v>87</v>
      </c>
      <c r="N50" s="79">
        <f>L50*G50</f>
        <v>0</v>
      </c>
      <c r="O50" s="61">
        <f>N50/12</f>
        <v>0</v>
      </c>
      <c r="P50" s="80">
        <v>0</v>
      </c>
      <c r="Q50" s="61">
        <f>O50*2</f>
        <v>0</v>
      </c>
      <c r="R50" s="61">
        <f>P50+Q50</f>
        <v>0</v>
      </c>
    </row>
    <row r="51" spans="1:18">
      <c r="D51" s="36"/>
      <c r="E51" s="35" t="s">
        <v>658</v>
      </c>
      <c r="F51" s="54"/>
      <c r="G51" s="54"/>
      <c r="H51" s="54"/>
      <c r="I51" s="54"/>
      <c r="J51" s="54"/>
      <c r="K51" s="32"/>
      <c r="L51" s="32"/>
      <c r="M51" s="32"/>
      <c r="N51" s="32"/>
      <c r="O51" s="7"/>
      <c r="P51" s="7"/>
      <c r="Q51" s="7"/>
      <c r="R51" s="7"/>
    </row>
    <row r="52" spans="1:18">
      <c r="A52" s="16" t="s">
        <v>807</v>
      </c>
      <c r="B52" s="16" t="s">
        <v>579</v>
      </c>
      <c r="C52" s="16" t="s">
        <v>581</v>
      </c>
      <c r="D52" s="36" t="s">
        <v>824</v>
      </c>
      <c r="E52" s="32" t="s">
        <v>619</v>
      </c>
      <c r="F52" s="33" t="s">
        <v>294</v>
      </c>
      <c r="G52" s="33">
        <v>1</v>
      </c>
      <c r="H52" s="33">
        <v>0</v>
      </c>
      <c r="I52" s="33">
        <v>2</v>
      </c>
      <c r="J52" s="33">
        <v>1</v>
      </c>
      <c r="K52" s="34" t="s">
        <v>80</v>
      </c>
      <c r="L52" s="34">
        <v>6</v>
      </c>
      <c r="M52" s="34" t="s">
        <v>87</v>
      </c>
      <c r="N52" s="79">
        <f>L52*G52</f>
        <v>6</v>
      </c>
      <c r="O52" s="61">
        <f>N52/12</f>
        <v>0.5</v>
      </c>
      <c r="P52" s="80">
        <v>0</v>
      </c>
      <c r="Q52" s="61">
        <f>O52*2</f>
        <v>1</v>
      </c>
      <c r="R52" s="61">
        <f>P52+Q52</f>
        <v>1</v>
      </c>
    </row>
    <row r="53" spans="1:18">
      <c r="D53" s="36"/>
      <c r="E53" s="35" t="s">
        <v>775</v>
      </c>
      <c r="F53" s="54"/>
      <c r="G53" s="54"/>
      <c r="H53" s="54"/>
      <c r="I53" s="54"/>
      <c r="J53" s="54"/>
      <c r="K53" s="32"/>
      <c r="L53" s="32"/>
      <c r="M53" s="32"/>
      <c r="N53" s="32"/>
      <c r="O53" s="7"/>
      <c r="P53" s="7"/>
      <c r="Q53" s="7"/>
      <c r="R53" s="7"/>
    </row>
    <row r="54" spans="1:18">
      <c r="A54" s="16" t="s">
        <v>807</v>
      </c>
      <c r="B54" s="16" t="s">
        <v>579</v>
      </c>
      <c r="C54" s="16" t="s">
        <v>581</v>
      </c>
      <c r="D54" s="36" t="s">
        <v>825</v>
      </c>
      <c r="E54" s="32" t="s">
        <v>639</v>
      </c>
      <c r="F54" s="33" t="s">
        <v>294</v>
      </c>
      <c r="G54" s="33">
        <v>1</v>
      </c>
      <c r="H54" s="33">
        <v>0</v>
      </c>
      <c r="I54" s="33">
        <v>2</v>
      </c>
      <c r="J54" s="33">
        <v>1</v>
      </c>
      <c r="K54" s="34" t="s">
        <v>80</v>
      </c>
      <c r="L54" s="34">
        <v>1</v>
      </c>
      <c r="M54" s="34" t="s">
        <v>87</v>
      </c>
      <c r="N54" s="79">
        <f>L54*G54</f>
        <v>1</v>
      </c>
      <c r="O54" s="61">
        <f>N54/12</f>
        <v>8.3333333333333329E-2</v>
      </c>
      <c r="P54" s="80">
        <v>0</v>
      </c>
      <c r="Q54" s="61">
        <f>O54*2</f>
        <v>0.16666666666666666</v>
      </c>
      <c r="R54" s="61">
        <f>P54+Q54</f>
        <v>0.16666666666666666</v>
      </c>
    </row>
    <row r="55" spans="1:18">
      <c r="D55" s="36"/>
      <c r="E55" s="35" t="s">
        <v>731</v>
      </c>
      <c r="F55" s="54"/>
      <c r="G55" s="54"/>
      <c r="H55" s="54"/>
      <c r="I55" s="54"/>
      <c r="J55" s="54"/>
      <c r="K55" s="32"/>
      <c r="L55" s="32"/>
      <c r="M55" s="32"/>
      <c r="N55" s="32"/>
      <c r="O55" s="7"/>
      <c r="P55" s="7"/>
      <c r="Q55" s="7"/>
      <c r="R55" s="7"/>
    </row>
    <row r="56" spans="1:18">
      <c r="A56" s="16" t="s">
        <v>807</v>
      </c>
      <c r="B56" s="16" t="s">
        <v>579</v>
      </c>
      <c r="C56" s="16" t="s">
        <v>581</v>
      </c>
      <c r="D56" s="36" t="s">
        <v>826</v>
      </c>
      <c r="E56" s="32" t="s">
        <v>641</v>
      </c>
      <c r="F56" s="33" t="s">
        <v>294</v>
      </c>
      <c r="G56" s="33">
        <v>1</v>
      </c>
      <c r="H56" s="33">
        <v>0</v>
      </c>
      <c r="I56" s="33">
        <v>2</v>
      </c>
      <c r="J56" s="33">
        <v>1</v>
      </c>
      <c r="K56" s="34" t="s">
        <v>80</v>
      </c>
      <c r="L56" s="34">
        <v>3</v>
      </c>
      <c r="M56" s="34" t="s">
        <v>87</v>
      </c>
      <c r="N56" s="79">
        <f>L56*G56</f>
        <v>3</v>
      </c>
      <c r="O56" s="61">
        <f>N56/12</f>
        <v>0.25</v>
      </c>
      <c r="P56" s="80">
        <v>0</v>
      </c>
      <c r="Q56" s="61">
        <f>O56*2</f>
        <v>0.5</v>
      </c>
      <c r="R56" s="61">
        <f>P56+Q56</f>
        <v>0.5</v>
      </c>
    </row>
    <row r="57" spans="1:18">
      <c r="D57" s="36"/>
      <c r="E57" s="35" t="s">
        <v>867</v>
      </c>
      <c r="F57" s="54"/>
      <c r="G57" s="54"/>
      <c r="H57" s="54"/>
      <c r="I57" s="54"/>
      <c r="J57" s="54"/>
      <c r="K57" s="32"/>
      <c r="L57" s="32"/>
      <c r="M57" s="32"/>
      <c r="N57" s="32"/>
      <c r="O57" s="7"/>
      <c r="P57" s="7"/>
      <c r="Q57" s="7"/>
      <c r="R57" s="7"/>
    </row>
    <row r="58" spans="1:18">
      <c r="A58" s="16" t="s">
        <v>807</v>
      </c>
      <c r="B58" s="16" t="s">
        <v>579</v>
      </c>
      <c r="C58" s="16" t="s">
        <v>581</v>
      </c>
      <c r="D58" s="36" t="s">
        <v>827</v>
      </c>
      <c r="E58" s="32" t="s">
        <v>828</v>
      </c>
      <c r="F58" s="33" t="s">
        <v>294</v>
      </c>
      <c r="G58" s="33">
        <v>1</v>
      </c>
      <c r="H58" s="33">
        <v>0</v>
      </c>
      <c r="I58" s="33">
        <v>2</v>
      </c>
      <c r="J58" s="33">
        <v>1</v>
      </c>
      <c r="K58" s="34" t="s">
        <v>80</v>
      </c>
      <c r="L58" s="34">
        <v>1</v>
      </c>
      <c r="M58" s="34" t="s">
        <v>87</v>
      </c>
      <c r="N58" s="79">
        <f>L58*G58</f>
        <v>1</v>
      </c>
      <c r="O58" s="61">
        <f>N58/12</f>
        <v>8.3333333333333329E-2</v>
      </c>
      <c r="P58" s="80">
        <v>0</v>
      </c>
      <c r="Q58" s="61">
        <f>O58*2</f>
        <v>0.16666666666666666</v>
      </c>
      <c r="R58" s="61">
        <f>P58+Q58</f>
        <v>0.16666666666666666</v>
      </c>
    </row>
    <row r="59" spans="1:18">
      <c r="D59" s="36"/>
      <c r="E59" s="35" t="s">
        <v>734</v>
      </c>
      <c r="F59" s="54"/>
      <c r="G59" s="54"/>
      <c r="H59" s="54"/>
      <c r="I59" s="54"/>
      <c r="J59" s="54"/>
      <c r="K59" s="32"/>
      <c r="L59" s="32"/>
      <c r="M59" s="32"/>
      <c r="N59" s="32"/>
      <c r="O59" s="7"/>
      <c r="P59" s="7"/>
      <c r="Q59" s="7"/>
      <c r="R59" s="7"/>
    </row>
    <row r="60" spans="1:18">
      <c r="A60" s="16" t="s">
        <v>807</v>
      </c>
      <c r="B60" s="16" t="s">
        <v>579</v>
      </c>
      <c r="C60" s="16" t="s">
        <v>581</v>
      </c>
      <c r="D60" s="36" t="s">
        <v>829</v>
      </c>
      <c r="E60" s="32" t="s">
        <v>817</v>
      </c>
      <c r="F60" s="33" t="s">
        <v>294</v>
      </c>
      <c r="G60" s="33">
        <v>1</v>
      </c>
      <c r="H60" s="33">
        <v>0</v>
      </c>
      <c r="I60" s="33">
        <v>2</v>
      </c>
      <c r="J60" s="33">
        <v>1</v>
      </c>
      <c r="K60" s="34" t="s">
        <v>80</v>
      </c>
      <c r="L60" s="34">
        <v>10</v>
      </c>
      <c r="M60" s="34" t="s">
        <v>87</v>
      </c>
      <c r="N60" s="79">
        <f>L60*G60</f>
        <v>10</v>
      </c>
      <c r="O60" s="61">
        <f>N60/12</f>
        <v>0.83333333333333337</v>
      </c>
      <c r="P60" s="80">
        <v>0</v>
      </c>
      <c r="Q60" s="61">
        <f>O60*2</f>
        <v>1.6666666666666667</v>
      </c>
      <c r="R60" s="61">
        <f>P60+Q60</f>
        <v>1.6666666666666667</v>
      </c>
    </row>
    <row r="61" spans="1:18">
      <c r="D61" s="36"/>
      <c r="E61" s="35" t="s">
        <v>555</v>
      </c>
      <c r="F61" s="54"/>
      <c r="G61" s="54"/>
      <c r="H61" s="54"/>
      <c r="I61" s="54"/>
      <c r="J61" s="54"/>
      <c r="K61" s="32"/>
      <c r="L61" s="32"/>
      <c r="M61" s="32"/>
      <c r="N61" s="32"/>
      <c r="O61" s="7"/>
      <c r="P61" s="7"/>
      <c r="Q61" s="7"/>
      <c r="R61" s="7"/>
    </row>
    <row r="62" spans="1:18">
      <c r="A62" s="16" t="s">
        <v>807</v>
      </c>
      <c r="B62" s="16" t="s">
        <v>579</v>
      </c>
      <c r="C62" s="16" t="s">
        <v>581</v>
      </c>
      <c r="D62" s="36" t="s">
        <v>830</v>
      </c>
      <c r="E62" s="32" t="s">
        <v>812</v>
      </c>
      <c r="F62" s="33" t="s">
        <v>622</v>
      </c>
      <c r="G62" s="33">
        <v>6</v>
      </c>
      <c r="H62" s="33">
        <v>0</v>
      </c>
      <c r="I62" s="33">
        <v>18</v>
      </c>
      <c r="J62" s="33">
        <v>0</v>
      </c>
      <c r="K62" s="34" t="s">
        <v>80</v>
      </c>
      <c r="L62" s="34">
        <v>4</v>
      </c>
      <c r="M62" s="34" t="s">
        <v>87</v>
      </c>
      <c r="N62" s="79">
        <f>L62*G62</f>
        <v>24</v>
      </c>
      <c r="O62" s="61">
        <f>N62/12</f>
        <v>2</v>
      </c>
      <c r="P62" s="80">
        <v>0</v>
      </c>
      <c r="Q62" s="61">
        <f>O62*2</f>
        <v>4</v>
      </c>
      <c r="R62" s="61">
        <f>P62+Q62</f>
        <v>4</v>
      </c>
    </row>
    <row r="63" spans="1:18">
      <c r="D63" s="36"/>
      <c r="E63" s="35" t="s">
        <v>658</v>
      </c>
      <c r="F63" s="54"/>
      <c r="G63" s="54"/>
      <c r="H63" s="54"/>
      <c r="I63" s="54"/>
      <c r="J63" s="54"/>
      <c r="K63" s="32"/>
      <c r="L63" s="32"/>
      <c r="M63" s="32"/>
      <c r="N63" s="32"/>
      <c r="O63" s="7"/>
      <c r="P63" s="7"/>
      <c r="Q63" s="7"/>
      <c r="R63" s="7"/>
    </row>
    <row r="64" spans="1:18">
      <c r="A64" s="16" t="s">
        <v>807</v>
      </c>
      <c r="B64" s="16" t="s">
        <v>579</v>
      </c>
      <c r="C64" s="16" t="s">
        <v>581</v>
      </c>
      <c r="D64" s="36" t="s">
        <v>831</v>
      </c>
      <c r="E64" s="32" t="s">
        <v>832</v>
      </c>
      <c r="F64" s="33" t="s">
        <v>622</v>
      </c>
      <c r="G64" s="33">
        <v>6</v>
      </c>
      <c r="H64" s="33">
        <v>0</v>
      </c>
      <c r="I64" s="33">
        <v>18</v>
      </c>
      <c r="J64" s="33">
        <v>0</v>
      </c>
      <c r="K64" s="34" t="s">
        <v>80</v>
      </c>
      <c r="L64" s="34">
        <v>2</v>
      </c>
      <c r="M64" s="34" t="s">
        <v>87</v>
      </c>
      <c r="N64" s="79">
        <f>L64*G64</f>
        <v>12</v>
      </c>
      <c r="O64" s="61">
        <f>N64/12</f>
        <v>1</v>
      </c>
      <c r="P64" s="80">
        <v>0</v>
      </c>
      <c r="Q64" s="61">
        <f>O64*2</f>
        <v>2</v>
      </c>
      <c r="R64" s="61">
        <f>P64+Q64</f>
        <v>2</v>
      </c>
    </row>
    <row r="65" spans="1:18">
      <c r="D65" s="36"/>
      <c r="E65" s="35" t="s">
        <v>658</v>
      </c>
      <c r="F65" s="54"/>
      <c r="G65" s="54"/>
      <c r="H65" s="54"/>
      <c r="I65" s="54"/>
      <c r="J65" s="54"/>
      <c r="K65" s="32"/>
      <c r="L65" s="32"/>
      <c r="M65" s="32"/>
      <c r="N65" s="32"/>
      <c r="O65" s="7"/>
      <c r="P65" s="7"/>
      <c r="Q65" s="7"/>
      <c r="R65" s="7"/>
    </row>
    <row r="66" spans="1:18">
      <c r="A66" s="16" t="s">
        <v>807</v>
      </c>
      <c r="B66" s="16" t="s">
        <v>579</v>
      </c>
      <c r="C66" s="16" t="s">
        <v>581</v>
      </c>
      <c r="D66" s="36" t="s">
        <v>833</v>
      </c>
      <c r="E66" s="32" t="s">
        <v>834</v>
      </c>
      <c r="F66" s="33" t="s">
        <v>622</v>
      </c>
      <c r="G66" s="33">
        <v>6</v>
      </c>
      <c r="H66" s="33">
        <v>0</v>
      </c>
      <c r="I66" s="33">
        <v>18</v>
      </c>
      <c r="J66" s="33">
        <v>0</v>
      </c>
      <c r="K66" s="34" t="s">
        <v>80</v>
      </c>
      <c r="L66" s="34">
        <v>2</v>
      </c>
      <c r="M66" s="34" t="s">
        <v>87</v>
      </c>
      <c r="N66" s="79">
        <f>L66*G66</f>
        <v>12</v>
      </c>
      <c r="O66" s="61">
        <f>N66/12</f>
        <v>1</v>
      </c>
      <c r="P66" s="80">
        <v>0</v>
      </c>
      <c r="Q66" s="61">
        <f>O66*2</f>
        <v>2</v>
      </c>
      <c r="R66" s="61">
        <f>P66+Q66</f>
        <v>2</v>
      </c>
    </row>
    <row r="67" spans="1:18">
      <c r="D67" s="36"/>
      <c r="E67" s="35" t="s">
        <v>658</v>
      </c>
      <c r="F67" s="54"/>
      <c r="G67" s="54"/>
      <c r="H67" s="54"/>
      <c r="I67" s="54"/>
      <c r="J67" s="54"/>
      <c r="K67" s="32"/>
      <c r="L67" s="32"/>
      <c r="M67" s="32"/>
      <c r="N67" s="32"/>
      <c r="O67" s="7"/>
      <c r="P67" s="7"/>
      <c r="Q67" s="7"/>
      <c r="R67" s="7"/>
    </row>
    <row r="68" spans="1:18">
      <c r="A68" s="16" t="s">
        <v>807</v>
      </c>
      <c r="B68" s="16" t="s">
        <v>579</v>
      </c>
      <c r="C68" s="16" t="s">
        <v>581</v>
      </c>
      <c r="D68" s="36" t="s">
        <v>868</v>
      </c>
      <c r="E68" s="32" t="s">
        <v>869</v>
      </c>
      <c r="F68" s="33" t="s">
        <v>622</v>
      </c>
      <c r="G68" s="33">
        <v>6</v>
      </c>
      <c r="H68" s="33">
        <v>0</v>
      </c>
      <c r="I68" s="33">
        <v>18</v>
      </c>
      <c r="J68" s="33">
        <v>0</v>
      </c>
      <c r="K68" s="34" t="s">
        <v>80</v>
      </c>
      <c r="L68" s="34">
        <v>3</v>
      </c>
      <c r="M68" s="34" t="s">
        <v>87</v>
      </c>
      <c r="N68" s="79">
        <f>L68*G68</f>
        <v>18</v>
      </c>
      <c r="O68" s="61">
        <f>N68/12</f>
        <v>1.5</v>
      </c>
      <c r="P68" s="80">
        <v>0</v>
      </c>
      <c r="Q68" s="61">
        <f>O68*2</f>
        <v>3</v>
      </c>
      <c r="R68" s="61">
        <f>P68+Q68</f>
        <v>3</v>
      </c>
    </row>
    <row r="69" spans="1:18">
      <c r="D69" s="36"/>
      <c r="E69" s="35" t="s">
        <v>555</v>
      </c>
      <c r="F69" s="54"/>
      <c r="G69" s="54"/>
      <c r="H69" s="54"/>
      <c r="I69" s="54"/>
      <c r="J69" s="54"/>
      <c r="K69" s="32"/>
      <c r="L69" s="32"/>
      <c r="M69" s="32"/>
      <c r="N69" s="32"/>
      <c r="O69" s="7"/>
      <c r="P69" s="7"/>
      <c r="Q69" s="7"/>
      <c r="R69" s="7"/>
    </row>
    <row r="70" spans="1:18">
      <c r="A70" s="16" t="s">
        <v>807</v>
      </c>
      <c r="B70" s="16" t="s">
        <v>579</v>
      </c>
      <c r="C70" s="16" t="s">
        <v>581</v>
      </c>
      <c r="D70" s="36" t="s">
        <v>835</v>
      </c>
      <c r="E70" s="32" t="s">
        <v>820</v>
      </c>
      <c r="F70" s="33" t="s">
        <v>283</v>
      </c>
      <c r="G70" s="33">
        <v>12</v>
      </c>
      <c r="H70" s="33">
        <v>0</v>
      </c>
      <c r="I70" s="33">
        <v>36</v>
      </c>
      <c r="J70" s="33">
        <v>0</v>
      </c>
      <c r="K70" s="34" t="s">
        <v>43</v>
      </c>
      <c r="L70" s="34">
        <v>2</v>
      </c>
      <c r="M70" s="34" t="s">
        <v>87</v>
      </c>
      <c r="N70" s="79">
        <f>L70*G70</f>
        <v>24</v>
      </c>
      <c r="O70" s="61">
        <f>N70/12</f>
        <v>2</v>
      </c>
      <c r="P70" s="80">
        <v>0</v>
      </c>
      <c r="Q70" s="61">
        <f>O70*2</f>
        <v>4</v>
      </c>
      <c r="R70" s="61">
        <f>P70+Q70</f>
        <v>4</v>
      </c>
    </row>
    <row r="71" spans="1:18">
      <c r="D71" s="36"/>
      <c r="E71" s="35" t="s">
        <v>555</v>
      </c>
      <c r="F71" s="54"/>
      <c r="G71" s="54"/>
      <c r="H71" s="54"/>
      <c r="I71" s="54"/>
      <c r="J71" s="54"/>
      <c r="K71" s="32"/>
      <c r="L71" s="32"/>
      <c r="M71" s="32"/>
      <c r="N71" s="32"/>
      <c r="O71" s="7"/>
      <c r="P71" s="7"/>
      <c r="Q71" s="7"/>
      <c r="R71" s="7"/>
    </row>
    <row r="72" spans="1:18">
      <c r="A72" s="16" t="s">
        <v>807</v>
      </c>
      <c r="B72" s="16" t="s">
        <v>579</v>
      </c>
      <c r="C72" s="16" t="s">
        <v>581</v>
      </c>
      <c r="D72" s="36" t="s">
        <v>836</v>
      </c>
      <c r="E72" s="32" t="s">
        <v>837</v>
      </c>
      <c r="F72" s="33" t="s">
        <v>283</v>
      </c>
      <c r="G72" s="33">
        <v>12</v>
      </c>
      <c r="H72" s="33">
        <v>0</v>
      </c>
      <c r="I72" s="33">
        <v>36</v>
      </c>
      <c r="J72" s="33">
        <v>0</v>
      </c>
      <c r="K72" s="34" t="s">
        <v>80</v>
      </c>
      <c r="L72" s="34">
        <v>10</v>
      </c>
      <c r="M72" s="34" t="s">
        <v>87</v>
      </c>
      <c r="N72" s="79">
        <f>L72*G72</f>
        <v>120</v>
      </c>
      <c r="O72" s="61">
        <f>N72/12</f>
        <v>10</v>
      </c>
      <c r="P72" s="80">
        <v>0</v>
      </c>
      <c r="Q72" s="61">
        <f>O72*2</f>
        <v>20</v>
      </c>
      <c r="R72" s="61">
        <f>P72+Q72</f>
        <v>20</v>
      </c>
    </row>
    <row r="73" spans="1:18">
      <c r="D73" s="36"/>
      <c r="E73" s="35" t="s">
        <v>555</v>
      </c>
      <c r="F73" s="54"/>
      <c r="G73" s="54"/>
      <c r="H73" s="54"/>
      <c r="I73" s="54"/>
      <c r="J73" s="54"/>
      <c r="K73" s="32"/>
      <c r="L73" s="32"/>
      <c r="M73" s="32"/>
      <c r="N73" s="32"/>
      <c r="O73" s="7"/>
      <c r="P73" s="7"/>
      <c r="Q73" s="7"/>
      <c r="R73" s="7"/>
    </row>
    <row r="74" spans="1:18">
      <c r="A74" s="16" t="s">
        <v>807</v>
      </c>
      <c r="B74" s="16" t="s">
        <v>579</v>
      </c>
      <c r="C74" s="16" t="s">
        <v>581</v>
      </c>
      <c r="D74" s="36" t="s">
        <v>836</v>
      </c>
      <c r="E74" s="32" t="s">
        <v>837</v>
      </c>
      <c r="F74" s="33" t="s">
        <v>283</v>
      </c>
      <c r="G74" s="33">
        <v>12</v>
      </c>
      <c r="H74" s="33">
        <v>0</v>
      </c>
      <c r="I74" s="33">
        <v>36</v>
      </c>
      <c r="J74" s="33">
        <v>0</v>
      </c>
      <c r="K74" s="34" t="s">
        <v>43</v>
      </c>
      <c r="L74" s="34">
        <v>1</v>
      </c>
      <c r="M74" s="34" t="s">
        <v>87</v>
      </c>
      <c r="N74" s="79">
        <f>L74*G74</f>
        <v>12</v>
      </c>
      <c r="O74" s="61">
        <f>N74/12</f>
        <v>1</v>
      </c>
      <c r="P74" s="80">
        <v>0</v>
      </c>
      <c r="Q74" s="61">
        <f>O74*2</f>
        <v>2</v>
      </c>
      <c r="R74" s="61">
        <f>P74+Q74</f>
        <v>2</v>
      </c>
    </row>
    <row r="75" spans="1:18">
      <c r="D75" s="36"/>
      <c r="E75" s="35" t="s">
        <v>555</v>
      </c>
      <c r="F75" s="54"/>
      <c r="G75" s="54"/>
      <c r="H75" s="54"/>
      <c r="I75" s="54"/>
      <c r="J75" s="54"/>
      <c r="K75" s="32"/>
      <c r="L75" s="32"/>
      <c r="M75" s="32"/>
      <c r="N75" s="32"/>
      <c r="O75" s="7"/>
      <c r="P75" s="7"/>
      <c r="Q75" s="7"/>
      <c r="R75" s="7"/>
    </row>
    <row r="76" spans="1:18">
      <c r="A76" s="16" t="s">
        <v>807</v>
      </c>
      <c r="B76" s="16" t="s">
        <v>579</v>
      </c>
      <c r="C76" s="16" t="s">
        <v>581</v>
      </c>
      <c r="D76" s="36" t="s">
        <v>838</v>
      </c>
      <c r="E76" s="32" t="s">
        <v>619</v>
      </c>
      <c r="F76" s="33" t="s">
        <v>294</v>
      </c>
      <c r="G76" s="33">
        <v>1</v>
      </c>
      <c r="H76" s="33">
        <v>0</v>
      </c>
      <c r="I76" s="33">
        <v>2</v>
      </c>
      <c r="J76" s="33">
        <v>1</v>
      </c>
      <c r="K76" s="34" t="s">
        <v>80</v>
      </c>
      <c r="L76" s="34">
        <v>1</v>
      </c>
      <c r="M76" s="34" t="s">
        <v>87</v>
      </c>
      <c r="N76" s="79">
        <f>L76*G76</f>
        <v>1</v>
      </c>
      <c r="O76" s="61">
        <f>N76/12</f>
        <v>8.3333333333333329E-2</v>
      </c>
      <c r="P76" s="80">
        <v>0</v>
      </c>
      <c r="Q76" s="61">
        <f>O76*2</f>
        <v>0.16666666666666666</v>
      </c>
      <c r="R76" s="61">
        <f>P76+Q76</f>
        <v>0.16666666666666666</v>
      </c>
    </row>
    <row r="77" spans="1:18">
      <c r="D77" s="36"/>
      <c r="E77" s="35" t="s">
        <v>109</v>
      </c>
      <c r="F77" s="54"/>
      <c r="G77" s="54"/>
      <c r="H77" s="54"/>
      <c r="I77" s="54"/>
      <c r="J77" s="54"/>
      <c r="K77" s="32"/>
      <c r="L77" s="32"/>
      <c r="M77" s="32"/>
      <c r="N77" s="32"/>
      <c r="O77" s="7"/>
      <c r="P77" s="7"/>
      <c r="Q77" s="7"/>
      <c r="R77" s="7"/>
    </row>
    <row r="78" spans="1:18">
      <c r="A78" s="16" t="s">
        <v>807</v>
      </c>
      <c r="B78" s="16" t="s">
        <v>579</v>
      </c>
      <c r="C78" s="16" t="s">
        <v>581</v>
      </c>
      <c r="D78" s="36" t="s">
        <v>839</v>
      </c>
      <c r="E78" s="32" t="s">
        <v>639</v>
      </c>
      <c r="F78" s="33" t="s">
        <v>294</v>
      </c>
      <c r="G78" s="33">
        <v>1</v>
      </c>
      <c r="H78" s="33">
        <v>0</v>
      </c>
      <c r="I78" s="33">
        <v>2</v>
      </c>
      <c r="J78" s="33">
        <v>1</v>
      </c>
      <c r="K78" s="34" t="s">
        <v>80</v>
      </c>
      <c r="L78" s="34">
        <v>2</v>
      </c>
      <c r="M78" s="34" t="s">
        <v>87</v>
      </c>
      <c r="N78" s="79">
        <f>L78*G78</f>
        <v>2</v>
      </c>
      <c r="O78" s="61">
        <f>N78/12</f>
        <v>0.16666666666666666</v>
      </c>
      <c r="P78" s="80">
        <v>0</v>
      </c>
      <c r="Q78" s="61">
        <f>O78*2</f>
        <v>0.33333333333333331</v>
      </c>
      <c r="R78" s="61">
        <f>P78+Q78</f>
        <v>0.33333333333333331</v>
      </c>
    </row>
    <row r="79" spans="1:18">
      <c r="D79" s="36"/>
      <c r="E79" s="35" t="s">
        <v>109</v>
      </c>
      <c r="F79" s="54"/>
      <c r="G79" s="54"/>
      <c r="H79" s="54"/>
      <c r="I79" s="54"/>
      <c r="J79" s="54"/>
      <c r="K79" s="32"/>
      <c r="L79" s="32"/>
      <c r="M79" s="32"/>
      <c r="N79" s="32"/>
      <c r="O79" s="7"/>
      <c r="P79" s="7"/>
      <c r="Q79" s="7"/>
      <c r="R79" s="7"/>
    </row>
    <row r="80" spans="1:18">
      <c r="A80" s="16" t="s">
        <v>807</v>
      </c>
      <c r="B80" s="16" t="s">
        <v>579</v>
      </c>
      <c r="C80" s="16" t="s">
        <v>581</v>
      </c>
      <c r="D80" s="36" t="s">
        <v>870</v>
      </c>
      <c r="E80" s="32" t="s">
        <v>641</v>
      </c>
      <c r="F80" s="33" t="s">
        <v>294</v>
      </c>
      <c r="G80" s="33">
        <v>1</v>
      </c>
      <c r="H80" s="33">
        <v>0</v>
      </c>
      <c r="I80" s="33">
        <v>2</v>
      </c>
      <c r="J80" s="33">
        <v>1</v>
      </c>
      <c r="K80" s="34" t="s">
        <v>80</v>
      </c>
      <c r="L80" s="34">
        <v>4</v>
      </c>
      <c r="M80" s="34" t="s">
        <v>87</v>
      </c>
      <c r="N80" s="79">
        <f>L80*G80</f>
        <v>4</v>
      </c>
      <c r="O80" s="61">
        <f>N80/12</f>
        <v>0.33333333333333331</v>
      </c>
      <c r="P80" s="80">
        <v>0</v>
      </c>
      <c r="Q80" s="61">
        <f>O80*2</f>
        <v>0.66666666666666663</v>
      </c>
      <c r="R80" s="61">
        <f>P80+Q80</f>
        <v>0.66666666666666663</v>
      </c>
    </row>
    <row r="81" spans="1:18">
      <c r="D81" s="36"/>
      <c r="E81" s="35" t="s">
        <v>109</v>
      </c>
      <c r="F81" s="54"/>
      <c r="G81" s="54"/>
      <c r="H81" s="54"/>
      <c r="I81" s="54"/>
      <c r="J81" s="54"/>
      <c r="K81" s="32"/>
      <c r="L81" s="32"/>
      <c r="M81" s="32"/>
      <c r="N81" s="32"/>
      <c r="O81" s="7"/>
      <c r="P81" s="7"/>
      <c r="Q81" s="7"/>
      <c r="R81" s="7"/>
    </row>
    <row r="82" spans="1:18">
      <c r="A82" s="16" t="s">
        <v>807</v>
      </c>
      <c r="B82" s="16" t="s">
        <v>579</v>
      </c>
      <c r="C82" s="16" t="s">
        <v>581</v>
      </c>
      <c r="D82" s="36" t="s">
        <v>871</v>
      </c>
      <c r="E82" s="32" t="s">
        <v>812</v>
      </c>
      <c r="F82" s="33" t="s">
        <v>622</v>
      </c>
      <c r="G82" s="33">
        <v>6</v>
      </c>
      <c r="H82" s="33">
        <v>0</v>
      </c>
      <c r="I82" s="33">
        <v>18</v>
      </c>
      <c r="J82" s="33">
        <v>0</v>
      </c>
      <c r="K82" s="34" t="s">
        <v>80</v>
      </c>
      <c r="L82" s="34">
        <v>2</v>
      </c>
      <c r="M82" s="34" t="s">
        <v>87</v>
      </c>
      <c r="N82" s="79">
        <f>L82*G82</f>
        <v>12</v>
      </c>
      <c r="O82" s="61">
        <f>N82/12</f>
        <v>1</v>
      </c>
      <c r="P82" s="80">
        <v>0</v>
      </c>
      <c r="Q82" s="61">
        <f>O82*2</f>
        <v>2</v>
      </c>
      <c r="R82" s="61">
        <f>P82+Q82</f>
        <v>2</v>
      </c>
    </row>
    <row r="83" spans="1:18">
      <c r="D83" s="36"/>
      <c r="E83" s="35" t="s">
        <v>54</v>
      </c>
      <c r="F83" s="54"/>
      <c r="G83" s="54"/>
      <c r="H83" s="54"/>
      <c r="I83" s="54"/>
      <c r="J83" s="54"/>
      <c r="K83" s="32"/>
      <c r="L83" s="32"/>
      <c r="M83" s="32"/>
      <c r="N83" s="32"/>
      <c r="O83" s="7"/>
      <c r="P83" s="7"/>
      <c r="Q83" s="7"/>
      <c r="R83" s="7"/>
    </row>
    <row r="84" spans="1:18">
      <c r="A84" s="16" t="s">
        <v>807</v>
      </c>
      <c r="B84" s="16" t="s">
        <v>579</v>
      </c>
      <c r="C84" s="16" t="s">
        <v>581</v>
      </c>
      <c r="D84" s="36" t="s">
        <v>872</v>
      </c>
      <c r="E84" s="32" t="s">
        <v>869</v>
      </c>
      <c r="F84" s="33" t="s">
        <v>622</v>
      </c>
      <c r="G84" s="33">
        <v>6</v>
      </c>
      <c r="H84" s="33">
        <v>0</v>
      </c>
      <c r="I84" s="33">
        <v>18</v>
      </c>
      <c r="J84" s="33">
        <v>0</v>
      </c>
      <c r="K84" s="34" t="s">
        <v>80</v>
      </c>
      <c r="L84" s="34">
        <v>3</v>
      </c>
      <c r="M84" s="34" t="s">
        <v>87</v>
      </c>
      <c r="N84" s="79">
        <f>L84*G84</f>
        <v>18</v>
      </c>
      <c r="O84" s="61">
        <f>N84/12</f>
        <v>1.5</v>
      </c>
      <c r="P84" s="80">
        <v>0</v>
      </c>
      <c r="Q84" s="61">
        <f>O84*2</f>
        <v>3</v>
      </c>
      <c r="R84" s="61">
        <f>P84+Q84</f>
        <v>3</v>
      </c>
    </row>
    <row r="85" spans="1:18">
      <c r="A85" s="16" t="s">
        <v>807</v>
      </c>
      <c r="B85" s="16" t="s">
        <v>579</v>
      </c>
      <c r="C85" s="16" t="s">
        <v>581</v>
      </c>
      <c r="D85" s="36" t="s">
        <v>843</v>
      </c>
      <c r="E85" s="32" t="s">
        <v>837</v>
      </c>
      <c r="F85" s="33" t="s">
        <v>283</v>
      </c>
      <c r="G85" s="33">
        <v>12</v>
      </c>
      <c r="H85" s="33">
        <v>0</v>
      </c>
      <c r="I85" s="33">
        <v>36</v>
      </c>
      <c r="J85" s="33">
        <v>0</v>
      </c>
      <c r="K85" s="34" t="s">
        <v>80</v>
      </c>
      <c r="L85" s="34">
        <v>1</v>
      </c>
      <c r="M85" s="34" t="s">
        <v>87</v>
      </c>
      <c r="N85" s="79">
        <f>L85*G85</f>
        <v>12</v>
      </c>
      <c r="O85" s="61">
        <f>N85/12</f>
        <v>1</v>
      </c>
      <c r="P85" s="80">
        <v>0</v>
      </c>
      <c r="Q85" s="61">
        <f>O85*2</f>
        <v>2</v>
      </c>
      <c r="R85" s="61">
        <f>P85+Q85</f>
        <v>2</v>
      </c>
    </row>
    <row r="86" spans="1:18">
      <c r="D86" s="36"/>
      <c r="E86" s="35" t="s">
        <v>109</v>
      </c>
      <c r="F86" s="54"/>
      <c r="G86" s="54"/>
      <c r="H86" s="54"/>
      <c r="I86" s="54"/>
      <c r="J86" s="54"/>
      <c r="K86" s="32"/>
      <c r="L86" s="32"/>
      <c r="M86" s="32"/>
      <c r="N86" s="32"/>
      <c r="O86" s="7"/>
      <c r="P86" s="7"/>
      <c r="Q86" s="7"/>
      <c r="R86" s="7"/>
    </row>
    <row r="87" spans="1:18">
      <c r="A87" s="16" t="s">
        <v>807</v>
      </c>
      <c r="B87" s="16" t="s">
        <v>579</v>
      </c>
      <c r="C87" s="16" t="s">
        <v>581</v>
      </c>
      <c r="D87" s="36" t="s">
        <v>844</v>
      </c>
      <c r="E87" s="32" t="s">
        <v>837</v>
      </c>
      <c r="F87" s="33" t="s">
        <v>283</v>
      </c>
      <c r="G87" s="33">
        <v>12</v>
      </c>
      <c r="H87" s="33">
        <v>0</v>
      </c>
      <c r="I87" s="33">
        <v>36</v>
      </c>
      <c r="J87" s="33">
        <v>0</v>
      </c>
      <c r="K87" s="34" t="s">
        <v>80</v>
      </c>
      <c r="L87" s="34">
        <v>6</v>
      </c>
      <c r="M87" s="34" t="s">
        <v>87</v>
      </c>
      <c r="N87" s="79">
        <f>L87*G87</f>
        <v>72</v>
      </c>
      <c r="O87" s="61">
        <f>N87/12</f>
        <v>6</v>
      </c>
      <c r="P87" s="80">
        <v>0</v>
      </c>
      <c r="Q87" s="61">
        <f>O87*2</f>
        <v>12</v>
      </c>
      <c r="R87" s="61">
        <f>P87+Q87</f>
        <v>12</v>
      </c>
    </row>
    <row r="88" spans="1:18">
      <c r="D88" s="36"/>
      <c r="E88" s="35" t="s">
        <v>167</v>
      </c>
      <c r="F88" s="54"/>
      <c r="G88" s="54"/>
      <c r="H88" s="54"/>
      <c r="I88" s="54"/>
      <c r="J88" s="54"/>
      <c r="K88" s="32"/>
      <c r="L88" s="32"/>
      <c r="M88" s="32"/>
      <c r="N88" s="32"/>
      <c r="O88" s="7"/>
      <c r="P88" s="7"/>
      <c r="Q88" s="7"/>
      <c r="R88" s="7"/>
    </row>
    <row r="89" spans="1:18">
      <c r="A89" s="16" t="s">
        <v>807</v>
      </c>
      <c r="B89" s="16" t="s">
        <v>579</v>
      </c>
      <c r="C89" s="16" t="s">
        <v>581</v>
      </c>
      <c r="D89" s="36" t="s">
        <v>873</v>
      </c>
      <c r="E89" s="32" t="s">
        <v>639</v>
      </c>
      <c r="F89" s="33" t="s">
        <v>294</v>
      </c>
      <c r="G89" s="33">
        <v>1</v>
      </c>
      <c r="H89" s="33">
        <v>0</v>
      </c>
      <c r="I89" s="33">
        <v>2</v>
      </c>
      <c r="J89" s="33">
        <v>1</v>
      </c>
      <c r="K89" s="34" t="s">
        <v>80</v>
      </c>
      <c r="L89" s="34">
        <v>1</v>
      </c>
      <c r="M89" s="34" t="s">
        <v>87</v>
      </c>
      <c r="N89" s="79">
        <f>L89*G89</f>
        <v>1</v>
      </c>
      <c r="O89" s="61">
        <f>N89/12</f>
        <v>8.3333333333333329E-2</v>
      </c>
      <c r="P89" s="80">
        <v>0</v>
      </c>
      <c r="Q89" s="61">
        <f>O89*2</f>
        <v>0.16666666666666666</v>
      </c>
      <c r="R89" s="61">
        <f>P89+Q89</f>
        <v>0.16666666666666666</v>
      </c>
    </row>
    <row r="90" spans="1:18">
      <c r="D90" s="36"/>
      <c r="E90" s="35" t="s">
        <v>98</v>
      </c>
      <c r="F90" s="54"/>
      <c r="G90" s="54"/>
      <c r="H90" s="54"/>
      <c r="I90" s="54"/>
      <c r="J90" s="54"/>
      <c r="K90" s="32"/>
      <c r="L90" s="32"/>
      <c r="M90" s="32"/>
      <c r="N90" s="32"/>
      <c r="O90" s="7"/>
      <c r="P90" s="7"/>
      <c r="Q90" s="7"/>
      <c r="R90" s="7"/>
    </row>
    <row r="91" spans="1:18">
      <c r="D91" s="36"/>
      <c r="E91" s="35" t="s">
        <v>198</v>
      </c>
      <c r="F91" s="54"/>
      <c r="G91" s="54"/>
      <c r="H91" s="54"/>
      <c r="I91" s="54"/>
      <c r="J91" s="54"/>
      <c r="K91" s="32"/>
      <c r="L91" s="32"/>
      <c r="M91" s="32"/>
      <c r="N91" s="32"/>
      <c r="O91" s="7"/>
      <c r="P91" s="7"/>
      <c r="Q91" s="7"/>
      <c r="R91" s="7"/>
    </row>
    <row r="92" spans="1:18">
      <c r="D92" s="36"/>
      <c r="E92" s="35" t="s">
        <v>191</v>
      </c>
      <c r="F92" s="54"/>
      <c r="G92" s="54"/>
      <c r="H92" s="54"/>
      <c r="I92" s="54"/>
      <c r="J92" s="54"/>
      <c r="K92" s="32"/>
      <c r="L92" s="32"/>
      <c r="M92" s="32"/>
      <c r="N92" s="32"/>
      <c r="O92" s="7"/>
      <c r="P92" s="7"/>
      <c r="Q92" s="7"/>
      <c r="R92" s="7"/>
    </row>
    <row r="93" spans="1:18">
      <c r="D93" s="36"/>
      <c r="E93" s="35" t="s">
        <v>202</v>
      </c>
      <c r="F93" s="54"/>
      <c r="G93" s="54"/>
      <c r="H93" s="54"/>
      <c r="I93" s="54"/>
      <c r="J93" s="54"/>
      <c r="K93" s="32"/>
      <c r="L93" s="32"/>
      <c r="M93" s="32"/>
      <c r="N93" s="32"/>
      <c r="O93" s="7"/>
      <c r="P93" s="7"/>
      <c r="Q93" s="7"/>
      <c r="R93" s="7"/>
    </row>
    <row r="94" spans="1:18">
      <c r="A94" s="16" t="s">
        <v>807</v>
      </c>
      <c r="B94" s="16" t="s">
        <v>579</v>
      </c>
      <c r="C94" s="16" t="s">
        <v>581</v>
      </c>
      <c r="D94" s="36" t="s">
        <v>874</v>
      </c>
      <c r="E94" s="32" t="s">
        <v>817</v>
      </c>
      <c r="F94" s="33" t="s">
        <v>294</v>
      </c>
      <c r="G94" s="33">
        <v>1</v>
      </c>
      <c r="H94" s="33">
        <v>0</v>
      </c>
      <c r="I94" s="33">
        <v>2</v>
      </c>
      <c r="J94" s="33">
        <v>1</v>
      </c>
      <c r="K94" s="34" t="s">
        <v>80</v>
      </c>
      <c r="L94" s="34">
        <v>1</v>
      </c>
      <c r="M94" s="34" t="s">
        <v>87</v>
      </c>
      <c r="N94" s="79">
        <f>L94*G94</f>
        <v>1</v>
      </c>
      <c r="O94" s="61">
        <f>N94/12</f>
        <v>8.3333333333333329E-2</v>
      </c>
      <c r="P94" s="80">
        <v>0</v>
      </c>
      <c r="Q94" s="61">
        <f>O94*2</f>
        <v>0.16666666666666666</v>
      </c>
      <c r="R94" s="61">
        <f>P94+Q94</f>
        <v>0.16666666666666666</v>
      </c>
    </row>
    <row r="95" spans="1:18">
      <c r="D95" s="36"/>
      <c r="E95" s="35" t="s">
        <v>98</v>
      </c>
      <c r="F95" s="54"/>
      <c r="G95" s="54"/>
      <c r="H95" s="54"/>
      <c r="I95" s="54"/>
      <c r="J95" s="54"/>
      <c r="K95" s="32"/>
      <c r="L95" s="32"/>
      <c r="M95" s="32"/>
      <c r="N95" s="32"/>
      <c r="O95" s="7"/>
      <c r="P95" s="7"/>
      <c r="Q95" s="7"/>
      <c r="R95" s="7"/>
    </row>
    <row r="96" spans="1:18">
      <c r="D96" s="36"/>
      <c r="E96" s="35" t="s">
        <v>198</v>
      </c>
      <c r="F96" s="54"/>
      <c r="G96" s="54"/>
      <c r="H96" s="54"/>
      <c r="I96" s="54"/>
      <c r="J96" s="54"/>
      <c r="K96" s="32"/>
      <c r="L96" s="32"/>
      <c r="M96" s="32"/>
      <c r="N96" s="32"/>
      <c r="O96" s="7"/>
      <c r="P96" s="7"/>
      <c r="Q96" s="7"/>
      <c r="R96" s="7"/>
    </row>
    <row r="97" spans="1:18">
      <c r="D97" s="36"/>
      <c r="E97" s="35" t="s">
        <v>191</v>
      </c>
      <c r="F97" s="54"/>
      <c r="G97" s="54"/>
      <c r="H97" s="54"/>
      <c r="I97" s="54"/>
      <c r="J97" s="54"/>
      <c r="K97" s="32"/>
      <c r="L97" s="32"/>
      <c r="M97" s="32"/>
      <c r="N97" s="32"/>
      <c r="O97" s="7"/>
      <c r="P97" s="7"/>
      <c r="Q97" s="7"/>
      <c r="R97" s="7"/>
    </row>
    <row r="98" spans="1:18">
      <c r="D98" s="36"/>
      <c r="E98" s="35" t="s">
        <v>202</v>
      </c>
      <c r="F98" s="54"/>
      <c r="G98" s="54"/>
      <c r="H98" s="54"/>
      <c r="I98" s="54"/>
      <c r="J98" s="54"/>
      <c r="K98" s="32"/>
      <c r="L98" s="32"/>
      <c r="M98" s="32"/>
      <c r="N98" s="32"/>
      <c r="O98" s="7"/>
      <c r="P98" s="7"/>
      <c r="Q98" s="7"/>
      <c r="R98" s="7"/>
    </row>
    <row r="99" spans="1:18">
      <c r="A99" s="16" t="s">
        <v>807</v>
      </c>
      <c r="B99" s="16" t="s">
        <v>579</v>
      </c>
      <c r="C99" s="16" t="s">
        <v>581</v>
      </c>
      <c r="D99" s="36" t="s">
        <v>875</v>
      </c>
      <c r="E99" s="32" t="s">
        <v>834</v>
      </c>
      <c r="F99" s="33" t="s">
        <v>622</v>
      </c>
      <c r="G99" s="33">
        <v>6</v>
      </c>
      <c r="H99" s="33">
        <v>0</v>
      </c>
      <c r="I99" s="33">
        <v>18</v>
      </c>
      <c r="J99" s="33">
        <v>0</v>
      </c>
      <c r="K99" s="34" t="s">
        <v>80</v>
      </c>
      <c r="L99" s="34">
        <v>1</v>
      </c>
      <c r="M99" s="34" t="s">
        <v>87</v>
      </c>
      <c r="N99" s="79">
        <f>L99*G99</f>
        <v>6</v>
      </c>
      <c r="O99" s="61">
        <f>N99/12</f>
        <v>0.5</v>
      </c>
      <c r="P99" s="80">
        <v>0</v>
      </c>
      <c r="Q99" s="61">
        <f>O99*2</f>
        <v>1</v>
      </c>
      <c r="R99" s="61">
        <f>P99+Q99</f>
        <v>1</v>
      </c>
    </row>
    <row r="100" spans="1:18">
      <c r="D100" s="36"/>
      <c r="E100" s="35" t="s">
        <v>98</v>
      </c>
      <c r="F100" s="54"/>
      <c r="G100" s="54"/>
      <c r="H100" s="54"/>
      <c r="I100" s="54"/>
      <c r="J100" s="54"/>
      <c r="K100" s="32"/>
      <c r="L100" s="32"/>
      <c r="M100" s="32"/>
      <c r="N100" s="32"/>
      <c r="O100" s="7"/>
      <c r="P100" s="7"/>
      <c r="Q100" s="7"/>
      <c r="R100" s="7"/>
    </row>
    <row r="101" spans="1:18">
      <c r="A101" s="16" t="s">
        <v>807</v>
      </c>
      <c r="B101" s="16" t="s">
        <v>579</v>
      </c>
      <c r="C101" s="16" t="s">
        <v>581</v>
      </c>
      <c r="D101" s="36" t="s">
        <v>848</v>
      </c>
      <c r="E101" s="32" t="s">
        <v>820</v>
      </c>
      <c r="F101" s="33" t="s">
        <v>283</v>
      </c>
      <c r="G101" s="33">
        <v>12</v>
      </c>
      <c r="H101" s="33">
        <v>0</v>
      </c>
      <c r="I101" s="33">
        <v>36</v>
      </c>
      <c r="J101" s="33">
        <v>0</v>
      </c>
      <c r="K101" s="34" t="s">
        <v>80</v>
      </c>
      <c r="L101" s="34">
        <v>1</v>
      </c>
      <c r="M101" s="34" t="s">
        <v>87</v>
      </c>
      <c r="N101" s="79">
        <f>L101*G101</f>
        <v>12</v>
      </c>
      <c r="O101" s="61">
        <f>N101/12</f>
        <v>1</v>
      </c>
      <c r="P101" s="80">
        <v>0</v>
      </c>
      <c r="Q101" s="61">
        <f>O101*2</f>
        <v>2</v>
      </c>
      <c r="R101" s="61">
        <f>P101+Q101</f>
        <v>2</v>
      </c>
    </row>
    <row r="102" spans="1:18">
      <c r="D102" s="36"/>
      <c r="E102" s="35" t="s">
        <v>201</v>
      </c>
      <c r="F102" s="54"/>
      <c r="G102" s="54"/>
      <c r="H102" s="54"/>
      <c r="I102" s="54"/>
      <c r="J102" s="54"/>
      <c r="K102" s="32"/>
      <c r="L102" s="32"/>
      <c r="M102" s="32"/>
      <c r="N102" s="32"/>
      <c r="O102" s="7"/>
      <c r="P102" s="7"/>
      <c r="Q102" s="7"/>
      <c r="R102" s="7"/>
    </row>
    <row r="103" spans="1:18">
      <c r="A103" s="16" t="s">
        <v>807</v>
      </c>
      <c r="B103" s="16" t="s">
        <v>579</v>
      </c>
      <c r="C103" s="16" t="s">
        <v>581</v>
      </c>
      <c r="D103" s="36" t="s">
        <v>849</v>
      </c>
      <c r="E103" s="32" t="s">
        <v>837</v>
      </c>
      <c r="F103" s="33" t="s">
        <v>283</v>
      </c>
      <c r="G103" s="33">
        <v>12</v>
      </c>
      <c r="H103" s="33">
        <v>0</v>
      </c>
      <c r="I103" s="33">
        <v>36</v>
      </c>
      <c r="J103" s="33">
        <v>0</v>
      </c>
      <c r="K103" s="34" t="s">
        <v>80</v>
      </c>
      <c r="L103" s="34">
        <v>3</v>
      </c>
      <c r="M103" s="34" t="s">
        <v>87</v>
      </c>
      <c r="N103" s="79">
        <f>L103*G103</f>
        <v>36</v>
      </c>
      <c r="O103" s="61">
        <f>N103/12</f>
        <v>3</v>
      </c>
      <c r="P103" s="80">
        <v>0</v>
      </c>
      <c r="Q103" s="61">
        <f>O103*2</f>
        <v>6</v>
      </c>
      <c r="R103" s="61">
        <f>P103+Q103</f>
        <v>6</v>
      </c>
    </row>
    <row r="104" spans="1:18">
      <c r="D104" s="36"/>
      <c r="E104" s="35" t="s">
        <v>98</v>
      </c>
      <c r="F104" s="54"/>
      <c r="G104" s="54"/>
      <c r="H104" s="54"/>
      <c r="I104" s="54"/>
      <c r="J104" s="54"/>
      <c r="K104" s="32"/>
      <c r="L104" s="32"/>
      <c r="M104" s="32"/>
      <c r="N104" s="32"/>
      <c r="O104" s="7"/>
      <c r="P104" s="7"/>
      <c r="Q104" s="7"/>
      <c r="R104" s="7"/>
    </row>
  </sheetData>
  <autoFilter ref="D1:R104" xr:uid="{6AE4C03A-8C5C-4B34-AF09-D51FDE823613}"/>
  <hyperlinks>
    <hyperlink ref="D2" r:id="rId1" display="https://reg.mju.ac.th/registrar/class_info_2.asp?backto=home&amp;option=0&amp;courseid=8899316&amp;acadyear=2567&amp;semester=2&amp;avs1007269091=225" xr:uid="{64E26960-0FE5-4035-A520-CC2D08DB8D53}"/>
    <hyperlink ref="D7" r:id="rId2" display="https://reg.mju.ac.th/registrar/class_info_2.asp?backto=home&amp;option=0&amp;courseid=8899317&amp;acadyear=2567&amp;semester=2&amp;avs1007269091=226" xr:uid="{9C17CA22-B138-4279-BFFE-E3DD3C40C30E}"/>
    <hyperlink ref="D12" r:id="rId3" display="https://reg.mju.ac.th/registrar/class_info_2.asp?backto=home&amp;option=0&amp;courseid=8899456&amp;acadyear=2567&amp;semester=2&amp;avs1007269091=227" xr:uid="{7DBC0308-92F9-457A-B741-8AA04B03E4C7}"/>
    <hyperlink ref="D17" r:id="rId4" display="https://reg.mju.ac.th/registrar/class_info_2.asp?backto=home&amp;option=0&amp;courseid=8899318&amp;acadyear=2567&amp;semester=2&amp;avs1007269091=228" xr:uid="{3BF612CD-9B88-4293-82B2-073DF99F037C}"/>
    <hyperlink ref="D19" r:id="rId5" display="https://reg.mju.ac.th/registrar/class_info_2.asp?backto=home&amp;option=0&amp;courseid=8899465&amp;acadyear=2567&amp;semester=2&amp;avs1007269091=229" xr:uid="{BDE804D2-A1E7-4AA0-A2C2-BF3351D2459F}"/>
    <hyperlink ref="D21" r:id="rId6" display="https://reg.mju.ac.th/registrar/class_info_2.asp?backto=home&amp;option=0&amp;courseid=8895714&amp;acadyear=2567&amp;semester=2&amp;avs1007269091=230" xr:uid="{48DE7095-6A6F-4235-9AC3-C5AE0CA9B7EB}"/>
    <hyperlink ref="D27" r:id="rId7" display="https://reg.mju.ac.th/registrar/class_info_2.asp?backto=home&amp;option=0&amp;courseid=8895717&amp;acadyear=2567&amp;semester=2&amp;avs1007269091=231" xr:uid="{17CFB4CA-BDBE-4261-8525-5782341BB5C9}"/>
    <hyperlink ref="D29" r:id="rId8" display="https://reg.mju.ac.th/registrar/class_info_2.asp?backto=home&amp;option=0&amp;courseid=8895718&amp;acadyear=2567&amp;semester=2&amp;avs1007269091=232" xr:uid="{DC11E00D-EF0E-42EB-A459-61F2ECC3B9A2}"/>
    <hyperlink ref="D32" r:id="rId9" display="https://reg.mju.ac.th/registrar/class_info_2.asp?backto=home&amp;option=0&amp;courseid=8895740&amp;acadyear=2567&amp;semester=2&amp;avs1007269091=233" xr:uid="{6E67BA06-4BD2-49B1-A8EB-EBDDDE1CA98F}"/>
    <hyperlink ref="D35" r:id="rId10" display="https://reg.mju.ac.th/registrar/class_info_2.asp?backto=home&amp;option=0&amp;courseid=8895715&amp;acadyear=2567&amp;semester=2&amp;avs1007269091=234" xr:uid="{352D37DD-054C-4311-8061-BA8E9A035004}"/>
    <hyperlink ref="D38" r:id="rId11" display="https://reg.mju.ac.th/registrar/class_info_2.asp?backto=home&amp;option=0&amp;courseid=8895719&amp;acadyear=2567&amp;semester=2&amp;avs1007269091=235" xr:uid="{82AAB931-4C06-4DF6-AF58-F830377AFE2A}"/>
    <hyperlink ref="D40" r:id="rId12" display="https://reg.mju.ac.th/registrar/class_info_2.asp?backto=home&amp;option=0&amp;courseid=8895724&amp;acadyear=2567&amp;semester=2&amp;avs1007269091=236" xr:uid="{A07B8527-3B9C-44F7-A6C5-A4B748C9FD11}"/>
    <hyperlink ref="D42" r:id="rId13" display="https://reg.mju.ac.th/registrar/class_info_2.asp?backto=home&amp;option=0&amp;courseid=8895727&amp;acadyear=2567&amp;semester=2&amp;avs1007269091=237" xr:uid="{C6822344-9E28-4411-85F8-C253D3D5E44F}"/>
    <hyperlink ref="D44" r:id="rId14" display="https://reg.mju.ac.th/registrar/class_info_2.asp?backto=home&amp;option=0&amp;courseid=8895942&amp;acadyear=2567&amp;semester=2&amp;avs1007269091=238" xr:uid="{654E4999-919E-46AA-A6C8-A8C6340B818D}"/>
    <hyperlink ref="D46" r:id="rId15" display="https://reg.mju.ac.th/registrar/class_info_2.asp?backto=home&amp;option=0&amp;courseid=8895965&amp;acadyear=2567&amp;semester=2&amp;avs1007269091=239" xr:uid="{568EA0A1-0098-407A-B05A-CC59D1964B66}"/>
    <hyperlink ref="D48" r:id="rId16" display="https://reg.mju.ac.th/registrar/class_info_2.asp?backto=home&amp;option=0&amp;courseid=8895976&amp;acadyear=2567&amp;semester=2&amp;avs1007269091=240" xr:uid="{F6EE05A0-A895-4AAD-8851-B416C4354F14}"/>
    <hyperlink ref="D50" r:id="rId17" display="https://reg.mju.ac.th/registrar/class_info_2.asp?backto=home&amp;option=0&amp;courseid=8895943&amp;acadyear=2567&amp;semester=2&amp;avs1007269091=241" xr:uid="{826A26A6-B0D4-46D8-B1D6-F7BB3F08A312}"/>
    <hyperlink ref="D52" r:id="rId18" display="https://reg.mju.ac.th/registrar/class_info_2.asp?backto=home&amp;option=0&amp;courseid=8895953&amp;acadyear=2567&amp;semester=2&amp;avs1007269091=242" xr:uid="{BBBDFAEC-B40F-416D-8D14-EC211E616F11}"/>
    <hyperlink ref="D54" r:id="rId19" display="https://reg.mju.ac.th/registrar/class_info_2.asp?backto=home&amp;option=0&amp;courseid=8895957&amp;acadyear=2567&amp;semester=2&amp;avs1007269091=243" xr:uid="{8D384CAC-8403-45CC-81EA-AC301C3E6203}"/>
    <hyperlink ref="D56" r:id="rId20" display="https://reg.mju.ac.th/registrar/class_info_2.asp?backto=home&amp;option=0&amp;courseid=8895958&amp;acadyear=2567&amp;semester=2&amp;avs1007269091=244" xr:uid="{A0600529-F88B-4763-AC16-DC5489F293C1}"/>
    <hyperlink ref="D58" r:id="rId21" display="https://reg.mju.ac.th/registrar/class_info_2.asp?backto=home&amp;option=0&amp;courseid=8895959&amp;acadyear=2567&amp;semester=2&amp;avs1007269091=245" xr:uid="{FF4918F2-C833-49EF-A38E-D657859CD6D9}"/>
    <hyperlink ref="D60" r:id="rId22" display="https://reg.mju.ac.th/registrar/class_info_2.asp?backto=home&amp;option=0&amp;courseid=8895960&amp;acadyear=2567&amp;semester=2&amp;avs1007269091=246" xr:uid="{A270FCF4-7CA7-4276-931F-0B4632369D5C}"/>
    <hyperlink ref="D62" r:id="rId23" display="https://reg.mju.ac.th/registrar/class_info_2.asp?backto=home&amp;option=0&amp;courseid=8895944&amp;acadyear=2567&amp;semester=2&amp;avs1007269091=247" xr:uid="{E47E45E9-2E4B-43FC-9582-2322201A1796}"/>
    <hyperlink ref="D64" r:id="rId24" display="https://reg.mju.ac.th/registrar/class_info_2.asp?backto=home&amp;option=0&amp;courseid=8895954&amp;acadyear=2567&amp;semester=2&amp;avs1007269091=248" xr:uid="{F269EF48-9207-40A2-B83D-DC7AEC5FA705}"/>
    <hyperlink ref="D66" r:id="rId25" display="https://reg.mju.ac.th/registrar/class_info_2.asp?backto=home&amp;option=0&amp;courseid=8895961&amp;acadyear=2567&amp;semester=2&amp;avs1007269091=249" xr:uid="{57600EB4-B32E-49EC-910D-9CBB4634F532}"/>
    <hyperlink ref="D68" r:id="rId26" display="https://reg.mju.ac.th/registrar/class_info_2.asp?backto=home&amp;option=0&amp;courseid=8895962&amp;acadyear=2567&amp;semester=2&amp;avs1007269091=250" xr:uid="{7380E429-A33A-493D-9892-E4DF69CA21C4}"/>
    <hyperlink ref="D70" r:id="rId27" display="https://reg.mju.ac.th/registrar/class_info_2.asp?backto=home&amp;option=0&amp;courseid=8895963&amp;acadyear=2567&amp;semester=2&amp;avs1007269091=251" xr:uid="{18BD9850-4899-49C6-95D3-48F763A99758}"/>
    <hyperlink ref="D72" r:id="rId28" display="https://reg.mju.ac.th/registrar/class_info_2.asp?backto=home&amp;option=0&amp;courseid=8895964&amp;acadyear=2567&amp;semester=2&amp;avs1007269091=252" xr:uid="{D6E90CDE-BC3F-490B-88E0-B3D7B0D1AEDA}"/>
    <hyperlink ref="D74" r:id="rId29" display="https://reg.mju.ac.th/registrar/class_info_2.asp?backto=home&amp;option=0&amp;courseid=8895964&amp;acadyear=2567&amp;semester=2&amp;avs1007269091=253" xr:uid="{F0D55930-0FFA-4A54-AEAA-6D7BC942C15C}"/>
    <hyperlink ref="D76" r:id="rId30" display="https://reg.mju.ac.th/registrar/class_info_2.asp?backto=home&amp;option=0&amp;courseid=8898533&amp;acadyear=2567&amp;semester=2&amp;avs1007269091=254" xr:uid="{9C8DAFC3-A529-482E-9BE5-5C0002050D78}"/>
    <hyperlink ref="D78" r:id="rId31" display="https://reg.mju.ac.th/registrar/class_info_2.asp?backto=home&amp;option=0&amp;courseid=8897811&amp;acadyear=2567&amp;semester=2&amp;avs1007269091=255" xr:uid="{490F0F88-7E7B-4BBD-8778-052F674E0418}"/>
    <hyperlink ref="D80" r:id="rId32" display="https://reg.mju.ac.th/registrar/class_info_2.asp?backto=home&amp;option=0&amp;courseid=8898535&amp;acadyear=2567&amp;semester=2&amp;avs1007269091=256" xr:uid="{F7A238AE-E923-4809-B39D-2E8BC9C2F5DD}"/>
    <hyperlink ref="D82" r:id="rId33" display="https://reg.mju.ac.th/registrar/class_info_2.asp?backto=home&amp;option=0&amp;courseid=8898404&amp;acadyear=2567&amp;semester=2&amp;avs1007269091=257" xr:uid="{90B36D2A-54F3-40EA-BF88-4D99DE5BDC4C}"/>
    <hyperlink ref="D84" r:id="rId34" display="https://reg.mju.ac.th/registrar/class_info_2.asp?backto=home&amp;option=0&amp;courseid=8898543&amp;acadyear=2567&amp;semester=2&amp;avs1007269091=258" xr:uid="{D6FBF709-C5CC-4890-922C-102CA777A3E0}"/>
    <hyperlink ref="D85" r:id="rId35" display="https://reg.mju.ac.th/registrar/class_info_2.asp?backto=home&amp;option=0&amp;courseid=8892467&amp;acadyear=2567&amp;semester=2&amp;avs1007269091=259" xr:uid="{9CE5483F-9DC0-4167-843E-1E346EC99DCD}"/>
    <hyperlink ref="D87" r:id="rId36" display="https://reg.mju.ac.th/registrar/class_info_2.asp?backto=home&amp;option=0&amp;courseid=8895308&amp;acadyear=2567&amp;semester=2&amp;avs1007269091=260" xr:uid="{DC44A2B9-BA37-4506-B664-0498518B5EAE}"/>
    <hyperlink ref="D89" r:id="rId37" display="https://reg.mju.ac.th/registrar/class_info_2.asp?backto=home&amp;option=0&amp;courseid=8894947&amp;acadyear=2567&amp;semester=2&amp;avs1007269091=261" xr:uid="{D4BB8E41-8ACF-4286-BDBB-55533A1A4622}"/>
    <hyperlink ref="D94" r:id="rId38" display="https://reg.mju.ac.th/registrar/class_info_2.asp?backto=home&amp;option=0&amp;courseid=8894950&amp;acadyear=2567&amp;semester=2&amp;avs1007269091=262" xr:uid="{885A6786-FAB2-4CA8-A81F-D0E528C5CAF8}"/>
    <hyperlink ref="D99" r:id="rId39" display="https://reg.mju.ac.th/registrar/class_info_2.asp?backto=home&amp;option=0&amp;courseid=8894962&amp;acadyear=2567&amp;semester=2&amp;avs1007269091=263" xr:uid="{9A64806C-3EF6-4B83-B5BB-4AE2D5998DEC}"/>
    <hyperlink ref="D101" r:id="rId40" display="https://reg.mju.ac.th/registrar/class_info_2.asp?backto=home&amp;option=0&amp;courseid=8894964&amp;acadyear=2567&amp;semester=2&amp;avs1007269091=264" xr:uid="{17AFC127-0D10-40C1-8687-ED0DAA0A8D84}"/>
    <hyperlink ref="D103" r:id="rId41" display="https://reg.mju.ac.th/registrar/class_info_2.asp?backto=home&amp;option=0&amp;courseid=8894965&amp;acadyear=2567&amp;semester=2&amp;avs1007269091=265" xr:uid="{669AD650-C05B-4CD2-A727-0BEEA1684B2D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999D-0574-4D3D-869B-46AC33646BE3}">
  <dimension ref="A1:R43"/>
  <sheetViews>
    <sheetView workbookViewId="0">
      <selection activeCell="A2" sqref="A2:R80"/>
    </sheetView>
  </sheetViews>
  <sheetFormatPr defaultColWidth="8.75" defaultRowHeight="21"/>
  <cols>
    <col min="1" max="3" width="8.75" style="16"/>
    <col min="4" max="4" width="8.75" style="7"/>
    <col min="5" max="5" width="57.33203125" style="7" customWidth="1"/>
    <col min="6" max="18" width="8.75" style="8"/>
    <col min="19" max="16384" width="8.75" style="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3" t="s">
        <v>28</v>
      </c>
      <c r="K1" s="2" t="s">
        <v>10</v>
      </c>
      <c r="L1" s="4" t="s">
        <v>11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>
      <c r="A2" s="16" t="s">
        <v>807</v>
      </c>
      <c r="B2" s="16" t="s">
        <v>610</v>
      </c>
      <c r="C2" s="16" t="s">
        <v>580</v>
      </c>
      <c r="D2" s="36" t="s">
        <v>876</v>
      </c>
      <c r="E2" s="32" t="s">
        <v>641</v>
      </c>
      <c r="F2" s="33" t="s">
        <v>294</v>
      </c>
      <c r="G2" s="33">
        <v>1</v>
      </c>
      <c r="H2" s="33">
        <v>0</v>
      </c>
      <c r="I2" s="33">
        <v>2</v>
      </c>
      <c r="J2" s="33">
        <v>1</v>
      </c>
      <c r="K2" s="34" t="s">
        <v>80</v>
      </c>
      <c r="L2" s="34">
        <v>4</v>
      </c>
      <c r="M2" s="34" t="s">
        <v>87</v>
      </c>
      <c r="N2" s="79">
        <f>L2*G2</f>
        <v>4</v>
      </c>
      <c r="O2" s="61">
        <f>N2/12</f>
        <v>0.33333333333333331</v>
      </c>
      <c r="P2" s="80">
        <v>0</v>
      </c>
      <c r="Q2" s="61">
        <f>O2*2</f>
        <v>0.66666666666666663</v>
      </c>
      <c r="R2" s="61">
        <f>P2+Q2</f>
        <v>0.66666666666666663</v>
      </c>
    </row>
    <row r="3" spans="1:18">
      <c r="D3" s="36"/>
      <c r="E3" s="35" t="s">
        <v>154</v>
      </c>
      <c r="F3" s="54"/>
      <c r="G3" s="54"/>
      <c r="H3" s="54"/>
      <c r="I3" s="54"/>
      <c r="J3" s="54"/>
      <c r="K3" s="32"/>
      <c r="L3" s="32"/>
      <c r="M3" s="32"/>
      <c r="N3" s="32"/>
      <c r="O3" s="7"/>
      <c r="P3" s="7"/>
      <c r="Q3" s="7"/>
      <c r="R3" s="7"/>
    </row>
    <row r="4" spans="1:18">
      <c r="A4" s="16" t="s">
        <v>807</v>
      </c>
      <c r="B4" s="16" t="s">
        <v>610</v>
      </c>
      <c r="C4" s="16" t="s">
        <v>580</v>
      </c>
      <c r="D4" s="36" t="s">
        <v>877</v>
      </c>
      <c r="E4" s="32" t="s">
        <v>834</v>
      </c>
      <c r="F4" s="33" t="s">
        <v>622</v>
      </c>
      <c r="G4" s="33">
        <v>6</v>
      </c>
      <c r="H4" s="33">
        <v>0</v>
      </c>
      <c r="I4" s="33">
        <v>18</v>
      </c>
      <c r="J4" s="33">
        <v>0</v>
      </c>
      <c r="K4" s="34" t="s">
        <v>80</v>
      </c>
      <c r="L4" s="34">
        <v>4</v>
      </c>
      <c r="M4" s="34" t="s">
        <v>87</v>
      </c>
      <c r="N4" s="79">
        <f>L4*G4</f>
        <v>24</v>
      </c>
      <c r="O4" s="61">
        <f>N4/12</f>
        <v>2</v>
      </c>
      <c r="P4" s="80">
        <v>0</v>
      </c>
      <c r="Q4" s="61">
        <f>O4*2</f>
        <v>4</v>
      </c>
      <c r="R4" s="61">
        <f>P4+Q4</f>
        <v>4</v>
      </c>
    </row>
    <row r="5" spans="1:18">
      <c r="D5" s="36"/>
      <c r="E5" s="35" t="s">
        <v>167</v>
      </c>
      <c r="F5" s="54"/>
      <c r="G5" s="54"/>
      <c r="H5" s="54"/>
      <c r="I5" s="54"/>
      <c r="J5" s="54"/>
      <c r="K5" s="32"/>
      <c r="L5" s="32"/>
      <c r="M5" s="32"/>
      <c r="N5" s="32"/>
      <c r="O5" s="7"/>
      <c r="P5" s="7"/>
      <c r="Q5" s="7"/>
      <c r="R5" s="7"/>
    </row>
    <row r="6" spans="1:18">
      <c r="A6" s="16" t="s">
        <v>807</v>
      </c>
      <c r="B6" s="16" t="s">
        <v>610</v>
      </c>
      <c r="C6" s="16" t="s">
        <v>580</v>
      </c>
      <c r="D6" s="36" t="s">
        <v>819</v>
      </c>
      <c r="E6" s="32" t="s">
        <v>820</v>
      </c>
      <c r="F6" s="33" t="s">
        <v>283</v>
      </c>
      <c r="G6" s="33">
        <v>12</v>
      </c>
      <c r="H6" s="33">
        <v>0</v>
      </c>
      <c r="I6" s="33">
        <v>36</v>
      </c>
      <c r="J6" s="33">
        <v>0</v>
      </c>
      <c r="K6" s="34" t="s">
        <v>43</v>
      </c>
      <c r="L6" s="34">
        <v>4</v>
      </c>
      <c r="M6" s="34" t="s">
        <v>87</v>
      </c>
      <c r="N6" s="79">
        <f>L6*G6</f>
        <v>48</v>
      </c>
      <c r="O6" s="61">
        <f>N6/12</f>
        <v>4</v>
      </c>
      <c r="P6" s="80">
        <v>0</v>
      </c>
      <c r="Q6" s="61">
        <f>O6*2</f>
        <v>8</v>
      </c>
      <c r="R6" s="61">
        <f>P6+Q6</f>
        <v>8</v>
      </c>
    </row>
    <row r="7" spans="1:18">
      <c r="D7" s="36"/>
      <c r="E7" s="35" t="s">
        <v>167</v>
      </c>
      <c r="F7" s="54"/>
      <c r="G7" s="54"/>
      <c r="H7" s="54"/>
      <c r="I7" s="54"/>
      <c r="J7" s="54"/>
      <c r="K7" s="32"/>
      <c r="L7" s="32"/>
      <c r="M7" s="32"/>
      <c r="N7" s="32"/>
      <c r="O7" s="7"/>
      <c r="P7" s="7"/>
      <c r="Q7" s="7"/>
      <c r="R7" s="7"/>
    </row>
    <row r="8" spans="1:18">
      <c r="A8" s="16" t="s">
        <v>807</v>
      </c>
      <c r="B8" s="16" t="s">
        <v>610</v>
      </c>
      <c r="C8" s="16" t="s">
        <v>580</v>
      </c>
      <c r="D8" s="36" t="s">
        <v>821</v>
      </c>
      <c r="E8" s="32" t="s">
        <v>822</v>
      </c>
      <c r="F8" s="33" t="s">
        <v>164</v>
      </c>
      <c r="G8" s="33">
        <v>3</v>
      </c>
      <c r="H8" s="33">
        <v>2</v>
      </c>
      <c r="I8" s="33">
        <v>2</v>
      </c>
      <c r="J8" s="33">
        <v>5</v>
      </c>
      <c r="K8" s="34" t="s">
        <v>80</v>
      </c>
      <c r="L8" s="34">
        <v>8</v>
      </c>
      <c r="M8" s="34" t="s">
        <v>87</v>
      </c>
      <c r="N8" s="79">
        <f>L8*G8</f>
        <v>24</v>
      </c>
      <c r="O8" s="61">
        <f>N8/12</f>
        <v>2</v>
      </c>
      <c r="P8" s="80">
        <v>0</v>
      </c>
      <c r="Q8" s="61">
        <f>O8*2</f>
        <v>4</v>
      </c>
      <c r="R8" s="61">
        <f>P8+Q8</f>
        <v>4</v>
      </c>
    </row>
    <row r="9" spans="1:18">
      <c r="D9" s="36"/>
      <c r="E9" s="35" t="s">
        <v>555</v>
      </c>
      <c r="F9" s="54"/>
      <c r="G9" s="54"/>
      <c r="H9" s="54"/>
      <c r="I9" s="54"/>
      <c r="J9" s="54"/>
      <c r="K9" s="32"/>
      <c r="L9" s="32"/>
      <c r="M9" s="32"/>
      <c r="N9" s="32"/>
      <c r="O9" s="7"/>
      <c r="P9" s="7"/>
      <c r="Q9" s="7"/>
      <c r="R9" s="7"/>
    </row>
    <row r="10" spans="1:18">
      <c r="A10" s="16" t="s">
        <v>807</v>
      </c>
      <c r="B10" s="16" t="s">
        <v>610</v>
      </c>
      <c r="C10" s="16" t="s">
        <v>580</v>
      </c>
      <c r="D10" s="36" t="s">
        <v>821</v>
      </c>
      <c r="E10" s="32" t="s">
        <v>822</v>
      </c>
      <c r="F10" s="33" t="s">
        <v>164</v>
      </c>
      <c r="G10" s="33">
        <v>3</v>
      </c>
      <c r="H10" s="33">
        <v>2</v>
      </c>
      <c r="I10" s="33">
        <v>2</v>
      </c>
      <c r="J10" s="33">
        <v>5</v>
      </c>
      <c r="K10" s="34" t="s">
        <v>43</v>
      </c>
      <c r="L10" s="34">
        <v>1</v>
      </c>
      <c r="M10" s="34" t="s">
        <v>87</v>
      </c>
      <c r="N10" s="79">
        <f>L10*G10</f>
        <v>3</v>
      </c>
      <c r="O10" s="61">
        <f>N10/12</f>
        <v>0.25</v>
      </c>
      <c r="P10" s="80">
        <v>0</v>
      </c>
      <c r="Q10" s="61">
        <f>O10*2</f>
        <v>0.5</v>
      </c>
      <c r="R10" s="61">
        <f>P10+Q10</f>
        <v>0.5</v>
      </c>
    </row>
    <row r="11" spans="1:18">
      <c r="D11" s="36"/>
      <c r="E11" s="35" t="s">
        <v>555</v>
      </c>
      <c r="F11" s="54"/>
      <c r="G11" s="54"/>
      <c r="H11" s="54"/>
      <c r="I11" s="54"/>
      <c r="J11" s="54"/>
      <c r="K11" s="32"/>
      <c r="L11" s="32"/>
      <c r="M11" s="32"/>
      <c r="N11" s="32"/>
      <c r="O11" s="7"/>
      <c r="P11" s="7"/>
      <c r="Q11" s="7"/>
      <c r="R11" s="7"/>
    </row>
    <row r="12" spans="1:18">
      <c r="A12" s="16" t="s">
        <v>807</v>
      </c>
      <c r="B12" s="16" t="s">
        <v>610</v>
      </c>
      <c r="C12" s="16" t="s">
        <v>580</v>
      </c>
      <c r="D12" s="36" t="s">
        <v>863</v>
      </c>
      <c r="E12" s="32" t="s">
        <v>864</v>
      </c>
      <c r="F12" s="33" t="s">
        <v>164</v>
      </c>
      <c r="G12" s="33">
        <v>3</v>
      </c>
      <c r="H12" s="33">
        <v>2</v>
      </c>
      <c r="I12" s="33">
        <v>2</v>
      </c>
      <c r="J12" s="33">
        <v>5</v>
      </c>
      <c r="K12" s="34" t="s">
        <v>80</v>
      </c>
      <c r="L12" s="34">
        <v>17</v>
      </c>
      <c r="M12" s="34" t="s">
        <v>87</v>
      </c>
      <c r="N12" s="79">
        <f>L12*G12</f>
        <v>51</v>
      </c>
      <c r="O12" s="61">
        <f>N12/12</f>
        <v>4.25</v>
      </c>
      <c r="P12" s="80">
        <v>0</v>
      </c>
      <c r="Q12" s="61">
        <f>O12*2</f>
        <v>8.5</v>
      </c>
      <c r="R12" s="61">
        <f>P12+Q12</f>
        <v>8.5</v>
      </c>
    </row>
    <row r="13" spans="1:18">
      <c r="D13" s="36"/>
      <c r="E13" s="35" t="s">
        <v>658</v>
      </c>
      <c r="F13" s="54"/>
      <c r="G13" s="54"/>
      <c r="H13" s="54"/>
      <c r="I13" s="54"/>
      <c r="J13" s="54"/>
      <c r="K13" s="32"/>
      <c r="L13" s="32"/>
      <c r="M13" s="32"/>
      <c r="N13" s="32"/>
      <c r="O13" s="7"/>
      <c r="P13" s="7"/>
      <c r="Q13" s="7"/>
      <c r="R13" s="7"/>
    </row>
    <row r="14" spans="1:18">
      <c r="A14" s="16" t="s">
        <v>807</v>
      </c>
      <c r="B14" s="16" t="s">
        <v>610</v>
      </c>
      <c r="C14" s="16" t="s">
        <v>580</v>
      </c>
      <c r="D14" s="36" t="s">
        <v>865</v>
      </c>
      <c r="E14" s="32" t="s">
        <v>866</v>
      </c>
      <c r="F14" s="33" t="s">
        <v>164</v>
      </c>
      <c r="G14" s="33">
        <v>3</v>
      </c>
      <c r="H14" s="33">
        <v>2</v>
      </c>
      <c r="I14" s="33">
        <v>2</v>
      </c>
      <c r="J14" s="33">
        <v>5</v>
      </c>
      <c r="K14" s="34" t="s">
        <v>80</v>
      </c>
      <c r="L14" s="34">
        <v>17</v>
      </c>
      <c r="M14" s="34" t="s">
        <v>87</v>
      </c>
      <c r="N14" s="79">
        <f>L14*G14</f>
        <v>51</v>
      </c>
      <c r="O14" s="61">
        <f>N14/12</f>
        <v>4.25</v>
      </c>
      <c r="P14" s="80">
        <v>0</v>
      </c>
      <c r="Q14" s="61">
        <f>O14*2</f>
        <v>8.5</v>
      </c>
      <c r="R14" s="61">
        <f>P14+Q14</f>
        <v>8.5</v>
      </c>
    </row>
    <row r="15" spans="1:18">
      <c r="D15" s="36"/>
      <c r="E15" s="35" t="s">
        <v>731</v>
      </c>
      <c r="F15" s="54"/>
      <c r="G15" s="54"/>
      <c r="H15" s="54"/>
      <c r="I15" s="54"/>
      <c r="J15" s="54"/>
      <c r="K15" s="32"/>
      <c r="L15" s="32"/>
      <c r="M15" s="32"/>
      <c r="N15" s="32"/>
      <c r="O15" s="7"/>
      <c r="P15" s="7"/>
      <c r="Q15" s="7"/>
      <c r="R15" s="7"/>
    </row>
    <row r="16" spans="1:18">
      <c r="A16" s="16" t="s">
        <v>807</v>
      </c>
      <c r="B16" s="16" t="s">
        <v>610</v>
      </c>
      <c r="C16" s="16" t="s">
        <v>580</v>
      </c>
      <c r="D16" s="36" t="s">
        <v>823</v>
      </c>
      <c r="E16" s="32" t="s">
        <v>617</v>
      </c>
      <c r="F16" s="33" t="s">
        <v>294</v>
      </c>
      <c r="G16" s="33">
        <v>1</v>
      </c>
      <c r="H16" s="33">
        <v>0</v>
      </c>
      <c r="I16" s="33">
        <v>2</v>
      </c>
      <c r="J16" s="33">
        <v>1</v>
      </c>
      <c r="K16" s="34" t="s">
        <v>80</v>
      </c>
      <c r="L16" s="34">
        <v>8</v>
      </c>
      <c r="M16" s="34" t="s">
        <v>87</v>
      </c>
      <c r="N16" s="79">
        <f>L16*G16</f>
        <v>8</v>
      </c>
      <c r="O16" s="61">
        <f>N16/12</f>
        <v>0.66666666666666663</v>
      </c>
      <c r="P16" s="80">
        <v>0</v>
      </c>
      <c r="Q16" s="61">
        <f>O16*2</f>
        <v>1.3333333333333333</v>
      </c>
      <c r="R16" s="61">
        <f>P16+Q16</f>
        <v>1.3333333333333333</v>
      </c>
    </row>
    <row r="17" spans="1:18">
      <c r="D17" s="36"/>
      <c r="E17" s="35" t="s">
        <v>658</v>
      </c>
      <c r="F17" s="54"/>
      <c r="G17" s="54"/>
      <c r="H17" s="54"/>
      <c r="I17" s="54"/>
      <c r="J17" s="54"/>
      <c r="K17" s="32"/>
      <c r="L17" s="32"/>
      <c r="M17" s="32"/>
      <c r="N17" s="32"/>
      <c r="O17" s="7"/>
      <c r="P17" s="7"/>
      <c r="Q17" s="7"/>
      <c r="R17" s="7"/>
    </row>
    <row r="18" spans="1:18">
      <c r="A18" s="16" t="s">
        <v>807</v>
      </c>
      <c r="B18" s="16" t="s">
        <v>610</v>
      </c>
      <c r="C18" s="16" t="s">
        <v>580</v>
      </c>
      <c r="D18" s="36" t="s">
        <v>823</v>
      </c>
      <c r="E18" s="32" t="s">
        <v>617</v>
      </c>
      <c r="F18" s="33" t="s">
        <v>294</v>
      </c>
      <c r="G18" s="33">
        <v>1</v>
      </c>
      <c r="H18" s="33">
        <v>0</v>
      </c>
      <c r="I18" s="33">
        <v>2</v>
      </c>
      <c r="J18" s="33">
        <v>1</v>
      </c>
      <c r="K18" s="34" t="s">
        <v>43</v>
      </c>
      <c r="L18" s="34">
        <v>1</v>
      </c>
      <c r="M18" s="34" t="s">
        <v>87</v>
      </c>
      <c r="N18" s="79">
        <f>L18*G18</f>
        <v>1</v>
      </c>
      <c r="O18" s="61">
        <f>N18/12</f>
        <v>8.3333333333333329E-2</v>
      </c>
      <c r="P18" s="80">
        <v>0</v>
      </c>
      <c r="Q18" s="61">
        <f>O18*2</f>
        <v>0.16666666666666666</v>
      </c>
      <c r="R18" s="61">
        <f>P18+Q18</f>
        <v>0.16666666666666666</v>
      </c>
    </row>
    <row r="19" spans="1:18">
      <c r="D19" s="36"/>
      <c r="E19" s="35" t="s">
        <v>658</v>
      </c>
      <c r="F19" s="54"/>
      <c r="G19" s="54"/>
      <c r="H19" s="54"/>
      <c r="I19" s="54"/>
      <c r="J19" s="54"/>
      <c r="K19" s="32"/>
      <c r="L19" s="32"/>
      <c r="M19" s="32"/>
      <c r="N19" s="32"/>
      <c r="O19" s="7"/>
      <c r="P19" s="7"/>
      <c r="Q19" s="7"/>
      <c r="R19" s="7"/>
    </row>
    <row r="20" spans="1:18">
      <c r="A20" s="16" t="s">
        <v>807</v>
      </c>
      <c r="B20" s="16" t="s">
        <v>610</v>
      </c>
      <c r="C20" s="16" t="s">
        <v>580</v>
      </c>
      <c r="D20" s="36" t="s">
        <v>825</v>
      </c>
      <c r="E20" s="32" t="s">
        <v>639</v>
      </c>
      <c r="F20" s="33" t="s">
        <v>294</v>
      </c>
      <c r="G20" s="33">
        <v>1</v>
      </c>
      <c r="H20" s="33">
        <v>0</v>
      </c>
      <c r="I20" s="33">
        <v>2</v>
      </c>
      <c r="J20" s="33">
        <v>1</v>
      </c>
      <c r="K20" s="34" t="s">
        <v>80</v>
      </c>
      <c r="L20" s="34">
        <v>19</v>
      </c>
      <c r="M20" s="34" t="s">
        <v>87</v>
      </c>
      <c r="N20" s="79">
        <f>L20*G20</f>
        <v>19</v>
      </c>
      <c r="O20" s="61">
        <f>N20/12</f>
        <v>1.5833333333333333</v>
      </c>
      <c r="P20" s="80">
        <v>0</v>
      </c>
      <c r="Q20" s="61">
        <f>O20*2</f>
        <v>3.1666666666666665</v>
      </c>
      <c r="R20" s="61">
        <f>P20+Q20</f>
        <v>3.1666666666666665</v>
      </c>
    </row>
    <row r="21" spans="1:18">
      <c r="D21" s="36"/>
      <c r="E21" s="35" t="s">
        <v>184</v>
      </c>
      <c r="F21" s="54"/>
      <c r="G21" s="54"/>
      <c r="H21" s="54"/>
      <c r="I21" s="54"/>
      <c r="J21" s="54"/>
      <c r="K21" s="32"/>
      <c r="L21" s="32"/>
      <c r="M21" s="32"/>
      <c r="N21" s="32"/>
      <c r="O21" s="7"/>
      <c r="P21" s="7"/>
      <c r="Q21" s="7"/>
      <c r="R21" s="7"/>
    </row>
    <row r="22" spans="1:18">
      <c r="A22" s="16" t="s">
        <v>807</v>
      </c>
      <c r="B22" s="16" t="s">
        <v>610</v>
      </c>
      <c r="C22" s="16" t="s">
        <v>580</v>
      </c>
      <c r="D22" s="36" t="s">
        <v>826</v>
      </c>
      <c r="E22" s="32" t="s">
        <v>641</v>
      </c>
      <c r="F22" s="33" t="s">
        <v>294</v>
      </c>
      <c r="G22" s="33">
        <v>1</v>
      </c>
      <c r="H22" s="33">
        <v>0</v>
      </c>
      <c r="I22" s="33">
        <v>2</v>
      </c>
      <c r="J22" s="33">
        <v>1</v>
      </c>
      <c r="K22" s="34" t="s">
        <v>80</v>
      </c>
      <c r="L22" s="34">
        <v>21</v>
      </c>
      <c r="M22" s="34" t="s">
        <v>87</v>
      </c>
      <c r="N22" s="79">
        <f>L22*G22</f>
        <v>21</v>
      </c>
      <c r="O22" s="61">
        <f>N22/12</f>
        <v>1.75</v>
      </c>
      <c r="P22" s="80">
        <v>0</v>
      </c>
      <c r="Q22" s="61">
        <f>O22*2</f>
        <v>3.5</v>
      </c>
      <c r="R22" s="61">
        <f>P22+Q22</f>
        <v>3.5</v>
      </c>
    </row>
    <row r="23" spans="1:18">
      <c r="D23" s="36"/>
      <c r="E23" s="35" t="s">
        <v>555</v>
      </c>
      <c r="F23" s="54"/>
      <c r="G23" s="54"/>
      <c r="H23" s="54"/>
      <c r="I23" s="54"/>
      <c r="J23" s="54"/>
      <c r="K23" s="32"/>
      <c r="L23" s="32"/>
      <c r="M23" s="32"/>
      <c r="N23" s="32"/>
      <c r="O23" s="7"/>
      <c r="P23" s="7"/>
      <c r="Q23" s="7"/>
      <c r="R23" s="7"/>
    </row>
    <row r="24" spans="1:18">
      <c r="A24" s="16" t="s">
        <v>807</v>
      </c>
      <c r="B24" s="16" t="s">
        <v>610</v>
      </c>
      <c r="C24" s="16" t="s">
        <v>580</v>
      </c>
      <c r="D24" s="36" t="s">
        <v>827</v>
      </c>
      <c r="E24" s="32" t="s">
        <v>828</v>
      </c>
      <c r="F24" s="33" t="s">
        <v>294</v>
      </c>
      <c r="G24" s="33">
        <v>1</v>
      </c>
      <c r="H24" s="33">
        <v>0</v>
      </c>
      <c r="I24" s="33">
        <v>2</v>
      </c>
      <c r="J24" s="33">
        <v>1</v>
      </c>
      <c r="K24" s="34" t="s">
        <v>80</v>
      </c>
      <c r="L24" s="34">
        <v>1</v>
      </c>
      <c r="M24" s="34" t="s">
        <v>87</v>
      </c>
      <c r="N24" s="79">
        <f>L24*G24</f>
        <v>1</v>
      </c>
      <c r="O24" s="61">
        <f>N24/12</f>
        <v>8.3333333333333329E-2</v>
      </c>
      <c r="P24" s="80">
        <v>0</v>
      </c>
      <c r="Q24" s="61">
        <f>O24*2</f>
        <v>0.16666666666666666</v>
      </c>
      <c r="R24" s="61">
        <f>P24+Q24</f>
        <v>0.16666666666666666</v>
      </c>
    </row>
    <row r="25" spans="1:18">
      <c r="D25" s="36"/>
      <c r="E25" s="35" t="s">
        <v>555</v>
      </c>
      <c r="F25" s="54"/>
      <c r="G25" s="54"/>
      <c r="H25" s="54"/>
      <c r="I25" s="54"/>
      <c r="J25" s="54"/>
      <c r="K25" s="32"/>
      <c r="L25" s="32"/>
      <c r="M25" s="32"/>
      <c r="N25" s="32"/>
      <c r="O25" s="7"/>
      <c r="P25" s="7"/>
      <c r="Q25" s="7"/>
      <c r="R25" s="7"/>
    </row>
    <row r="26" spans="1:18">
      <c r="A26" s="16" t="s">
        <v>807</v>
      </c>
      <c r="B26" s="16" t="s">
        <v>610</v>
      </c>
      <c r="C26" s="16" t="s">
        <v>580</v>
      </c>
      <c r="D26" s="36" t="s">
        <v>829</v>
      </c>
      <c r="E26" s="32" t="s">
        <v>817</v>
      </c>
      <c r="F26" s="33" t="s">
        <v>294</v>
      </c>
      <c r="G26" s="33">
        <v>1</v>
      </c>
      <c r="H26" s="33">
        <v>0</v>
      </c>
      <c r="I26" s="33">
        <v>2</v>
      </c>
      <c r="J26" s="33">
        <v>1</v>
      </c>
      <c r="K26" s="34" t="s">
        <v>80</v>
      </c>
      <c r="L26" s="34">
        <v>2</v>
      </c>
      <c r="M26" s="34" t="s">
        <v>87</v>
      </c>
      <c r="N26" s="79">
        <f>L26*G26</f>
        <v>2</v>
      </c>
      <c r="O26" s="61">
        <f>N26/12</f>
        <v>0.16666666666666666</v>
      </c>
      <c r="P26" s="80">
        <v>0</v>
      </c>
      <c r="Q26" s="61">
        <f>O26*2</f>
        <v>0.33333333333333331</v>
      </c>
      <c r="R26" s="61">
        <f>P26+Q26</f>
        <v>0.33333333333333331</v>
      </c>
    </row>
    <row r="27" spans="1:18">
      <c r="D27" s="36"/>
      <c r="E27" s="35" t="s">
        <v>555</v>
      </c>
      <c r="F27" s="54"/>
      <c r="G27" s="54"/>
      <c r="H27" s="54"/>
      <c r="I27" s="54"/>
      <c r="J27" s="54"/>
      <c r="K27" s="32"/>
      <c r="L27" s="32"/>
      <c r="M27" s="32"/>
      <c r="N27" s="32"/>
      <c r="O27" s="7"/>
      <c r="P27" s="7"/>
      <c r="Q27" s="7"/>
      <c r="R27" s="7"/>
    </row>
    <row r="28" spans="1:18">
      <c r="A28" s="16" t="s">
        <v>807</v>
      </c>
      <c r="B28" s="16" t="s">
        <v>610</v>
      </c>
      <c r="C28" s="16" t="s">
        <v>580</v>
      </c>
      <c r="D28" s="36" t="s">
        <v>830</v>
      </c>
      <c r="E28" s="32" t="s">
        <v>812</v>
      </c>
      <c r="F28" s="33" t="s">
        <v>622</v>
      </c>
      <c r="G28" s="33">
        <v>6</v>
      </c>
      <c r="H28" s="33">
        <v>0</v>
      </c>
      <c r="I28" s="33">
        <v>18</v>
      </c>
      <c r="J28" s="33">
        <v>0</v>
      </c>
      <c r="K28" s="34" t="s">
        <v>80</v>
      </c>
      <c r="L28" s="34">
        <v>1</v>
      </c>
      <c r="M28" s="34" t="s">
        <v>87</v>
      </c>
      <c r="N28" s="79">
        <f>L28*G28</f>
        <v>6</v>
      </c>
      <c r="O28" s="61">
        <f>N28/12</f>
        <v>0.5</v>
      </c>
      <c r="P28" s="80">
        <v>0</v>
      </c>
      <c r="Q28" s="61">
        <f>O28*2</f>
        <v>1</v>
      </c>
      <c r="R28" s="61">
        <f>P28+Q28</f>
        <v>1</v>
      </c>
    </row>
    <row r="29" spans="1:18">
      <c r="D29" s="36"/>
      <c r="E29" s="35" t="s">
        <v>555</v>
      </c>
      <c r="F29" s="54"/>
      <c r="G29" s="54"/>
      <c r="H29" s="54"/>
      <c r="I29" s="54"/>
      <c r="J29" s="54"/>
      <c r="K29" s="32"/>
      <c r="L29" s="32"/>
      <c r="M29" s="32"/>
      <c r="N29" s="32"/>
      <c r="O29" s="7"/>
      <c r="P29" s="7"/>
      <c r="Q29" s="7"/>
      <c r="R29" s="7"/>
    </row>
    <row r="30" spans="1:18">
      <c r="A30" s="16" t="s">
        <v>807</v>
      </c>
      <c r="B30" s="16" t="s">
        <v>610</v>
      </c>
      <c r="C30" s="16" t="s">
        <v>580</v>
      </c>
      <c r="D30" s="36" t="s">
        <v>831</v>
      </c>
      <c r="E30" s="32" t="s">
        <v>832</v>
      </c>
      <c r="F30" s="33" t="s">
        <v>622</v>
      </c>
      <c r="G30" s="33">
        <v>6</v>
      </c>
      <c r="H30" s="33">
        <v>0</v>
      </c>
      <c r="I30" s="33">
        <v>18</v>
      </c>
      <c r="J30" s="33">
        <v>0</v>
      </c>
      <c r="K30" s="34" t="s">
        <v>80</v>
      </c>
      <c r="L30" s="34">
        <v>17</v>
      </c>
      <c r="M30" s="34" t="s">
        <v>87</v>
      </c>
      <c r="N30" s="79">
        <f>L30*G30</f>
        <v>102</v>
      </c>
      <c r="O30" s="61">
        <f>N30/12</f>
        <v>8.5</v>
      </c>
      <c r="P30" s="80">
        <v>0</v>
      </c>
      <c r="Q30" s="61">
        <f>O30*2</f>
        <v>17</v>
      </c>
      <c r="R30" s="61">
        <f>P30+Q30</f>
        <v>17</v>
      </c>
    </row>
    <row r="31" spans="1:18">
      <c r="D31" s="36"/>
      <c r="E31" s="35" t="s">
        <v>658</v>
      </c>
      <c r="F31" s="54"/>
      <c r="G31" s="54"/>
      <c r="H31" s="54"/>
      <c r="I31" s="54"/>
      <c r="J31" s="54"/>
      <c r="K31" s="32"/>
      <c r="L31" s="32"/>
      <c r="M31" s="32"/>
      <c r="N31" s="32"/>
      <c r="O31" s="7"/>
      <c r="P31" s="7"/>
      <c r="Q31" s="7"/>
      <c r="R31" s="7"/>
    </row>
    <row r="32" spans="1:18">
      <c r="A32" s="16" t="s">
        <v>807</v>
      </c>
      <c r="B32" s="16" t="s">
        <v>610</v>
      </c>
      <c r="C32" s="16" t="s">
        <v>580</v>
      </c>
      <c r="D32" s="36" t="s">
        <v>833</v>
      </c>
      <c r="E32" s="32" t="s">
        <v>834</v>
      </c>
      <c r="F32" s="33" t="s">
        <v>622</v>
      </c>
      <c r="G32" s="33">
        <v>6</v>
      </c>
      <c r="H32" s="33">
        <v>0</v>
      </c>
      <c r="I32" s="33">
        <v>18</v>
      </c>
      <c r="J32" s="33">
        <v>0</v>
      </c>
      <c r="K32" s="34" t="s">
        <v>80</v>
      </c>
      <c r="L32" s="34">
        <v>23</v>
      </c>
      <c r="M32" s="34" t="s">
        <v>87</v>
      </c>
      <c r="N32" s="79">
        <f>L32*G32</f>
        <v>138</v>
      </c>
      <c r="O32" s="61">
        <f>N32/12</f>
        <v>11.5</v>
      </c>
      <c r="P32" s="80">
        <v>0</v>
      </c>
      <c r="Q32" s="61">
        <f>O32*2</f>
        <v>23</v>
      </c>
      <c r="R32" s="61">
        <f>P32+Q32</f>
        <v>23</v>
      </c>
    </row>
    <row r="33" spans="1:18">
      <c r="D33" s="36"/>
      <c r="E33" s="35" t="s">
        <v>658</v>
      </c>
      <c r="F33" s="54"/>
      <c r="G33" s="54"/>
      <c r="H33" s="54"/>
      <c r="I33" s="54"/>
      <c r="J33" s="54"/>
      <c r="K33" s="32"/>
      <c r="L33" s="32"/>
      <c r="M33" s="32"/>
      <c r="N33" s="32"/>
      <c r="O33" s="7"/>
      <c r="P33" s="7"/>
      <c r="Q33" s="7"/>
      <c r="R33" s="7"/>
    </row>
    <row r="34" spans="1:18">
      <c r="A34" s="16" t="s">
        <v>807</v>
      </c>
      <c r="B34" s="16" t="s">
        <v>610</v>
      </c>
      <c r="C34" s="16" t="s">
        <v>580</v>
      </c>
      <c r="D34" s="36" t="s">
        <v>868</v>
      </c>
      <c r="E34" s="32" t="s">
        <v>869</v>
      </c>
      <c r="F34" s="33" t="s">
        <v>622</v>
      </c>
      <c r="G34" s="33">
        <v>6</v>
      </c>
      <c r="H34" s="33">
        <v>0</v>
      </c>
      <c r="I34" s="33">
        <v>18</v>
      </c>
      <c r="J34" s="33">
        <v>0</v>
      </c>
      <c r="K34" s="34" t="s">
        <v>80</v>
      </c>
      <c r="L34" s="34">
        <v>1</v>
      </c>
      <c r="M34" s="34" t="s">
        <v>87</v>
      </c>
      <c r="N34" s="79">
        <f>L34*G34</f>
        <v>6</v>
      </c>
      <c r="O34" s="61">
        <f>N34/12</f>
        <v>0.5</v>
      </c>
      <c r="P34" s="80">
        <v>0</v>
      </c>
      <c r="Q34" s="61">
        <f>O34*2</f>
        <v>1</v>
      </c>
      <c r="R34" s="61">
        <f>P34+Q34</f>
        <v>1</v>
      </c>
    </row>
    <row r="35" spans="1:18">
      <c r="D35" s="36"/>
      <c r="E35" s="35" t="s">
        <v>555</v>
      </c>
      <c r="F35" s="54"/>
      <c r="G35" s="54"/>
      <c r="H35" s="54"/>
      <c r="I35" s="54"/>
      <c r="J35" s="54"/>
      <c r="K35" s="32"/>
      <c r="L35" s="32"/>
      <c r="M35" s="32"/>
      <c r="N35" s="32"/>
      <c r="O35" s="7"/>
      <c r="P35" s="7"/>
      <c r="Q35" s="7"/>
      <c r="R35" s="7"/>
    </row>
    <row r="36" spans="1:18">
      <c r="A36" s="16" t="s">
        <v>807</v>
      </c>
      <c r="B36" s="16" t="s">
        <v>610</v>
      </c>
      <c r="C36" s="16" t="s">
        <v>580</v>
      </c>
      <c r="D36" s="36" t="s">
        <v>835</v>
      </c>
      <c r="E36" s="32" t="s">
        <v>820</v>
      </c>
      <c r="F36" s="33" t="s">
        <v>283</v>
      </c>
      <c r="G36" s="33">
        <v>12</v>
      </c>
      <c r="H36" s="33">
        <v>0</v>
      </c>
      <c r="I36" s="33">
        <v>36</v>
      </c>
      <c r="J36" s="33">
        <v>0</v>
      </c>
      <c r="K36" s="34" t="s">
        <v>80</v>
      </c>
      <c r="L36" s="34">
        <v>1</v>
      </c>
      <c r="M36" s="34" t="s">
        <v>87</v>
      </c>
      <c r="N36" s="79">
        <f>L36*G36</f>
        <v>12</v>
      </c>
      <c r="O36" s="61">
        <f>N36/12</f>
        <v>1</v>
      </c>
      <c r="P36" s="80">
        <v>0</v>
      </c>
      <c r="Q36" s="61">
        <f>O36*2</f>
        <v>2</v>
      </c>
      <c r="R36" s="61">
        <f>P36+Q36</f>
        <v>2</v>
      </c>
    </row>
    <row r="37" spans="1:18">
      <c r="D37" s="36"/>
      <c r="E37" s="35" t="s">
        <v>555</v>
      </c>
      <c r="F37" s="54"/>
      <c r="G37" s="54"/>
      <c r="H37" s="54"/>
      <c r="I37" s="54"/>
      <c r="J37" s="54"/>
      <c r="K37" s="32"/>
      <c r="L37" s="32"/>
      <c r="M37" s="32"/>
      <c r="N37" s="32"/>
      <c r="O37" s="7"/>
      <c r="P37" s="7"/>
      <c r="Q37" s="7"/>
      <c r="R37" s="7"/>
    </row>
    <row r="38" spans="1:18">
      <c r="A38" s="16" t="s">
        <v>807</v>
      </c>
      <c r="B38" s="16" t="s">
        <v>610</v>
      </c>
      <c r="C38" s="16" t="s">
        <v>580</v>
      </c>
      <c r="D38" s="36" t="s">
        <v>835</v>
      </c>
      <c r="E38" s="32" t="s">
        <v>820</v>
      </c>
      <c r="F38" s="33" t="s">
        <v>283</v>
      </c>
      <c r="G38" s="33">
        <v>12</v>
      </c>
      <c r="H38" s="33">
        <v>0</v>
      </c>
      <c r="I38" s="33">
        <v>36</v>
      </c>
      <c r="J38" s="33">
        <v>0</v>
      </c>
      <c r="K38" s="34" t="s">
        <v>43</v>
      </c>
      <c r="L38" s="34">
        <v>26</v>
      </c>
      <c r="M38" s="34" t="s">
        <v>87</v>
      </c>
      <c r="N38" s="79">
        <f>L38*G38</f>
        <v>312</v>
      </c>
      <c r="O38" s="61">
        <f>N38/12</f>
        <v>26</v>
      </c>
      <c r="P38" s="80">
        <v>0</v>
      </c>
      <c r="Q38" s="61">
        <f>O38*2</f>
        <v>52</v>
      </c>
      <c r="R38" s="61">
        <f>P38+Q38</f>
        <v>52</v>
      </c>
    </row>
    <row r="39" spans="1:18">
      <c r="D39" s="36"/>
      <c r="E39" s="35" t="s">
        <v>555</v>
      </c>
      <c r="F39" s="54"/>
      <c r="G39" s="54"/>
      <c r="H39" s="54"/>
      <c r="I39" s="54"/>
      <c r="J39" s="54"/>
      <c r="K39" s="32"/>
      <c r="L39" s="32"/>
      <c r="M39" s="32"/>
      <c r="N39" s="32"/>
      <c r="O39" s="7"/>
      <c r="P39" s="7"/>
      <c r="Q39" s="7"/>
      <c r="R39" s="7"/>
    </row>
    <row r="40" spans="1:18">
      <c r="A40" s="16" t="s">
        <v>807</v>
      </c>
      <c r="B40" s="16" t="s">
        <v>610</v>
      </c>
      <c r="C40" s="16" t="s">
        <v>580</v>
      </c>
      <c r="D40" s="36" t="s">
        <v>836</v>
      </c>
      <c r="E40" s="32" t="s">
        <v>837</v>
      </c>
      <c r="F40" s="33" t="s">
        <v>283</v>
      </c>
      <c r="G40" s="33">
        <v>12</v>
      </c>
      <c r="H40" s="33">
        <v>0</v>
      </c>
      <c r="I40" s="33">
        <v>36</v>
      </c>
      <c r="J40" s="33">
        <v>0</v>
      </c>
      <c r="K40" s="34" t="s">
        <v>80</v>
      </c>
      <c r="L40" s="34">
        <v>1</v>
      </c>
      <c r="M40" s="34" t="s">
        <v>87</v>
      </c>
      <c r="N40" s="79">
        <f>L40*G40</f>
        <v>12</v>
      </c>
      <c r="O40" s="61">
        <f>N40/12</f>
        <v>1</v>
      </c>
      <c r="P40" s="80">
        <v>0</v>
      </c>
      <c r="Q40" s="61">
        <f>O40*2</f>
        <v>2</v>
      </c>
      <c r="R40" s="61">
        <f>P40+Q40</f>
        <v>2</v>
      </c>
    </row>
    <row r="41" spans="1:18">
      <c r="D41" s="36"/>
      <c r="E41" s="35" t="s">
        <v>555</v>
      </c>
      <c r="F41" s="54"/>
      <c r="G41" s="54"/>
      <c r="H41" s="54"/>
      <c r="I41" s="54"/>
      <c r="J41" s="54"/>
      <c r="K41" s="32"/>
      <c r="L41" s="32"/>
      <c r="M41" s="32"/>
      <c r="N41" s="32"/>
      <c r="O41" s="7"/>
      <c r="P41" s="7"/>
      <c r="Q41" s="7"/>
      <c r="R41" s="7"/>
    </row>
    <row r="42" spans="1:18">
      <c r="A42" s="16" t="s">
        <v>807</v>
      </c>
      <c r="B42" s="16" t="s">
        <v>610</v>
      </c>
      <c r="C42" s="16" t="s">
        <v>580</v>
      </c>
      <c r="D42" s="36" t="s">
        <v>836</v>
      </c>
      <c r="E42" s="32" t="s">
        <v>837</v>
      </c>
      <c r="F42" s="33" t="s">
        <v>283</v>
      </c>
      <c r="G42" s="33">
        <v>12</v>
      </c>
      <c r="H42" s="33">
        <v>0</v>
      </c>
      <c r="I42" s="33">
        <v>36</v>
      </c>
      <c r="J42" s="33">
        <v>0</v>
      </c>
      <c r="K42" s="34" t="s">
        <v>43</v>
      </c>
      <c r="L42" s="34">
        <v>2</v>
      </c>
      <c r="M42" s="34" t="s">
        <v>87</v>
      </c>
      <c r="N42" s="79">
        <f>L42*G42</f>
        <v>24</v>
      </c>
      <c r="O42" s="61">
        <f>N42/12</f>
        <v>2</v>
      </c>
      <c r="P42" s="80">
        <v>0</v>
      </c>
      <c r="Q42" s="61">
        <f>O42*2</f>
        <v>4</v>
      </c>
      <c r="R42" s="61">
        <f>P42+Q42</f>
        <v>4</v>
      </c>
    </row>
    <row r="43" spans="1:18">
      <c r="D43" s="36"/>
      <c r="E43" s="35" t="s">
        <v>555</v>
      </c>
      <c r="F43" s="54"/>
      <c r="G43" s="54"/>
      <c r="H43" s="54"/>
      <c r="I43" s="54"/>
      <c r="J43" s="54"/>
      <c r="K43" s="32"/>
      <c r="L43" s="32"/>
      <c r="M43" s="32"/>
      <c r="N43" s="32"/>
      <c r="O43" s="7"/>
      <c r="P43" s="7"/>
      <c r="Q43" s="7"/>
      <c r="R43" s="7"/>
    </row>
  </sheetData>
  <autoFilter ref="D1:R43" xr:uid="{7511999D-0574-4D3D-869B-46AC33646BE3}"/>
  <hyperlinks>
    <hyperlink ref="D2" r:id="rId1" display="https://reg.mju.ac.th/registrar/class_info_2.asp?backto=home&amp;option=0&amp;courseid=8895721&amp;acadyear=2567&amp;semester=1&amp;avs1007269091=269" xr:uid="{C05BAA97-C77B-449D-B8B0-B3C26B80AFB5}"/>
    <hyperlink ref="D4" r:id="rId2" display="https://reg.mju.ac.th/registrar/class_info_2.asp?backto=home&amp;option=0&amp;courseid=8895725&amp;acadyear=2567&amp;semester=1&amp;avs1007269091=270" xr:uid="{6B7DE2E9-A9D6-410E-9667-AF6A6EB2C870}"/>
    <hyperlink ref="D6" r:id="rId3" display="https://reg.mju.ac.th/registrar/class_info_2.asp?backto=home&amp;option=0&amp;courseid=8895727&amp;acadyear=2567&amp;semester=1&amp;avs1007269091=271" xr:uid="{6E5233DA-5765-4D7A-949A-12CEAE83A305}"/>
    <hyperlink ref="D8" r:id="rId4" display="https://reg.mju.ac.th/registrar/class_info_2.asp?backto=home&amp;option=0&amp;courseid=8895942&amp;acadyear=2567&amp;semester=1&amp;avs1007269091=272" xr:uid="{987D4FC0-FBAF-4DBA-8E91-1A3318FA7611}"/>
    <hyperlink ref="D10" r:id="rId5" display="https://reg.mju.ac.th/registrar/class_info_2.asp?backto=home&amp;option=0&amp;courseid=8895942&amp;acadyear=2567&amp;semester=1&amp;avs1007269091=273" xr:uid="{557E3D80-EFC6-4A14-BC46-A761AB9931D7}"/>
    <hyperlink ref="D12" r:id="rId6" display="https://reg.mju.ac.th/registrar/class_info_2.asp?backto=home&amp;option=0&amp;courseid=8895965&amp;acadyear=2567&amp;semester=1&amp;avs1007269091=274" xr:uid="{062389EE-2924-4C66-AEF1-F5E9575CFDF2}"/>
    <hyperlink ref="D14" r:id="rId7" display="https://reg.mju.ac.th/registrar/class_info_2.asp?backto=home&amp;option=0&amp;courseid=8895976&amp;acadyear=2567&amp;semester=1&amp;avs1007269091=275" xr:uid="{18B11C99-3285-4A2A-B84A-9908AA2A4422}"/>
    <hyperlink ref="D16" r:id="rId8" display="https://reg.mju.ac.th/registrar/class_info_2.asp?backto=home&amp;option=0&amp;courseid=8895943&amp;acadyear=2567&amp;semester=1&amp;avs1007269091=276" xr:uid="{1DF78CBB-D714-43CE-969C-231F74E1F9F4}"/>
    <hyperlink ref="D18" r:id="rId9" display="https://reg.mju.ac.th/registrar/class_info_2.asp?backto=home&amp;option=0&amp;courseid=8895943&amp;acadyear=2567&amp;semester=1&amp;avs1007269091=277" xr:uid="{1C25FF4F-8A8B-4AA2-8517-658338759CF6}"/>
    <hyperlink ref="D20" r:id="rId10" display="https://reg.mju.ac.th/registrar/class_info_2.asp?backto=home&amp;option=0&amp;courseid=8895957&amp;acadyear=2567&amp;semester=1&amp;avs1007269091=278" xr:uid="{DC9A1C8C-DB95-4763-B0FA-52660FE7496D}"/>
    <hyperlink ref="D22" r:id="rId11" display="https://reg.mju.ac.th/registrar/class_info_2.asp?backto=home&amp;option=0&amp;courseid=8895958&amp;acadyear=2567&amp;semester=1&amp;avs1007269091=279" xr:uid="{4ED339AB-3225-4935-9D9D-6DCBFED77083}"/>
    <hyperlink ref="D24" r:id="rId12" display="https://reg.mju.ac.th/registrar/class_info_2.asp?backto=home&amp;option=0&amp;courseid=8895959&amp;acadyear=2567&amp;semester=1&amp;avs1007269091=280" xr:uid="{7655BCB4-35CD-4465-8787-E33FC2ECEBCC}"/>
    <hyperlink ref="D26" r:id="rId13" display="https://reg.mju.ac.th/registrar/class_info_2.asp?backto=home&amp;option=0&amp;courseid=8895960&amp;acadyear=2567&amp;semester=1&amp;avs1007269091=281" xr:uid="{015CF5D6-B9FC-4B56-AA93-FAE76E30132C}"/>
    <hyperlink ref="D28" r:id="rId14" display="https://reg.mju.ac.th/registrar/class_info_2.asp?backto=home&amp;option=0&amp;courseid=8895944&amp;acadyear=2567&amp;semester=1&amp;avs1007269091=282" xr:uid="{304DC608-1CEC-4861-B375-66A0D5B02195}"/>
    <hyperlink ref="D30" r:id="rId15" display="https://reg.mju.ac.th/registrar/class_info_2.asp?backto=home&amp;option=0&amp;courseid=8895954&amp;acadyear=2567&amp;semester=1&amp;avs1007269091=283" xr:uid="{85DE0069-88C5-4E7C-81EE-F69916A81576}"/>
    <hyperlink ref="D32" r:id="rId16" display="https://reg.mju.ac.th/registrar/class_info_2.asp?backto=home&amp;option=0&amp;courseid=8895961&amp;acadyear=2567&amp;semester=1&amp;avs1007269091=284" xr:uid="{DADE3E28-B74C-4FEB-967A-E87D3FF91DC1}"/>
    <hyperlink ref="D34" r:id="rId17" display="https://reg.mju.ac.th/registrar/class_info_2.asp?backto=home&amp;option=0&amp;courseid=8895962&amp;acadyear=2567&amp;semester=1&amp;avs1007269091=285" xr:uid="{95342EE0-B87B-42A6-9967-CE5F92F3BB08}"/>
    <hyperlink ref="D36" r:id="rId18" display="https://reg.mju.ac.th/registrar/class_info_2.asp?backto=home&amp;option=0&amp;courseid=8895963&amp;acadyear=2567&amp;semester=1&amp;avs1007269091=286" xr:uid="{86EA8190-4DFE-489F-BD87-C263FAEAD6BD}"/>
    <hyperlink ref="D38" r:id="rId19" display="https://reg.mju.ac.th/registrar/class_info_2.asp?backto=home&amp;option=0&amp;courseid=8895963&amp;acadyear=2567&amp;semester=1&amp;avs1007269091=287" xr:uid="{514CED81-C13C-40BA-B444-FC91354C44B5}"/>
    <hyperlink ref="D40" r:id="rId20" display="https://reg.mju.ac.th/registrar/class_info_2.asp?backto=home&amp;option=0&amp;courseid=8895964&amp;acadyear=2567&amp;semester=1&amp;avs1007269091=288" xr:uid="{8D18A8F9-A27C-4BFA-88CF-1EDE1638E713}"/>
    <hyperlink ref="D42" r:id="rId21" display="https://reg.mju.ac.th/registrar/class_info_2.asp?backto=home&amp;option=0&amp;courseid=8895964&amp;acadyear=2567&amp;semester=1&amp;avs1007269091=289" xr:uid="{39D1BE6D-8A0A-4F4D-BB49-BC6CBE8EB217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33D9-EA2F-4A8E-8ED5-B6F906CAFCA5}">
  <dimension ref="A1:R48"/>
  <sheetViews>
    <sheetView topLeftCell="A33" workbookViewId="0">
      <selection activeCell="A2" sqref="A2:R80"/>
    </sheetView>
  </sheetViews>
  <sheetFormatPr defaultColWidth="8.75" defaultRowHeight="21"/>
  <cols>
    <col min="1" max="3" width="8.75" style="16"/>
    <col min="4" max="4" width="8.75" style="7"/>
    <col min="5" max="5" width="34.6640625" style="7" customWidth="1"/>
    <col min="6" max="18" width="8.75" style="8"/>
    <col min="19" max="16384" width="8.75" style="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3" t="s">
        <v>28</v>
      </c>
      <c r="K1" s="2" t="s">
        <v>10</v>
      </c>
      <c r="L1" s="4" t="s">
        <v>11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>
      <c r="A2" s="16" t="s">
        <v>807</v>
      </c>
      <c r="B2" s="16" t="s">
        <v>610</v>
      </c>
      <c r="C2" s="16" t="s">
        <v>581</v>
      </c>
      <c r="D2" s="36" t="s">
        <v>852</v>
      </c>
      <c r="E2" s="32" t="s">
        <v>853</v>
      </c>
      <c r="F2" s="33" t="s">
        <v>164</v>
      </c>
      <c r="G2" s="33">
        <v>3</v>
      </c>
      <c r="H2" s="33">
        <v>2</v>
      </c>
      <c r="I2" s="33">
        <v>2</v>
      </c>
      <c r="J2" s="33">
        <v>5</v>
      </c>
      <c r="K2" s="34" t="s">
        <v>80</v>
      </c>
      <c r="L2" s="34">
        <v>2</v>
      </c>
      <c r="M2" s="34" t="s">
        <v>87</v>
      </c>
      <c r="N2" s="79">
        <f>L2*G2</f>
        <v>6</v>
      </c>
      <c r="O2" s="61">
        <f>N2/12</f>
        <v>0.5</v>
      </c>
      <c r="P2" s="80">
        <v>0</v>
      </c>
      <c r="Q2" s="61">
        <f>O2*2</f>
        <v>1</v>
      </c>
      <c r="R2" s="61">
        <f>P2+Q2</f>
        <v>1</v>
      </c>
    </row>
    <row r="3" spans="1:18">
      <c r="D3" s="36"/>
      <c r="E3" s="35" t="s">
        <v>160</v>
      </c>
      <c r="F3" s="54"/>
      <c r="G3" s="54"/>
      <c r="H3" s="54"/>
      <c r="I3" s="54"/>
      <c r="J3" s="54"/>
      <c r="K3" s="32"/>
      <c r="L3" s="32"/>
      <c r="M3" s="32"/>
      <c r="N3" s="32"/>
      <c r="O3" s="7"/>
      <c r="P3" s="7"/>
      <c r="Q3" s="7"/>
      <c r="R3" s="7"/>
    </row>
    <row r="4" spans="1:18">
      <c r="D4" s="36"/>
      <c r="E4" s="35" t="s">
        <v>167</v>
      </c>
      <c r="F4" s="54"/>
      <c r="G4" s="54"/>
      <c r="H4" s="54"/>
      <c r="I4" s="54"/>
      <c r="J4" s="54"/>
      <c r="K4" s="32"/>
      <c r="L4" s="32"/>
      <c r="M4" s="32"/>
      <c r="N4" s="32"/>
      <c r="O4" s="7"/>
      <c r="P4" s="7"/>
      <c r="Q4" s="7"/>
      <c r="R4" s="7"/>
    </row>
    <row r="5" spans="1:18">
      <c r="D5" s="36"/>
      <c r="E5" s="35" t="s">
        <v>374</v>
      </c>
      <c r="F5" s="54"/>
      <c r="G5" s="54"/>
      <c r="H5" s="54"/>
      <c r="I5" s="54"/>
      <c r="J5" s="54"/>
      <c r="K5" s="32"/>
      <c r="L5" s="32"/>
      <c r="M5" s="32"/>
      <c r="N5" s="32"/>
      <c r="O5" s="7"/>
      <c r="P5" s="7"/>
      <c r="Q5" s="7"/>
      <c r="R5" s="7"/>
    </row>
    <row r="6" spans="1:18">
      <c r="D6" s="36"/>
      <c r="E6" s="35" t="s">
        <v>170</v>
      </c>
      <c r="F6" s="54"/>
      <c r="G6" s="54"/>
      <c r="H6" s="54"/>
      <c r="I6" s="54"/>
      <c r="J6" s="54"/>
      <c r="K6" s="32"/>
      <c r="L6" s="32"/>
      <c r="M6" s="32"/>
      <c r="N6" s="32"/>
      <c r="O6" s="7"/>
      <c r="P6" s="7"/>
      <c r="Q6" s="7"/>
      <c r="R6" s="7"/>
    </row>
    <row r="7" spans="1:18">
      <c r="D7" s="36"/>
      <c r="E7" s="35" t="s">
        <v>154</v>
      </c>
      <c r="F7" s="54"/>
      <c r="G7" s="54"/>
      <c r="H7" s="54"/>
      <c r="I7" s="54"/>
      <c r="J7" s="54"/>
      <c r="K7" s="32"/>
      <c r="L7" s="32"/>
      <c r="M7" s="32"/>
      <c r="N7" s="32"/>
      <c r="O7" s="7"/>
      <c r="P7" s="7"/>
      <c r="Q7" s="7"/>
      <c r="R7" s="7"/>
    </row>
    <row r="8" spans="1:18">
      <c r="A8" s="16" t="s">
        <v>807</v>
      </c>
      <c r="B8" s="16" t="s">
        <v>610</v>
      </c>
      <c r="C8" s="16" t="s">
        <v>581</v>
      </c>
      <c r="D8" s="36" t="s">
        <v>854</v>
      </c>
      <c r="E8" s="32" t="s">
        <v>855</v>
      </c>
      <c r="F8" s="33" t="s">
        <v>164</v>
      </c>
      <c r="G8" s="33">
        <v>3</v>
      </c>
      <c r="H8" s="33">
        <v>2</v>
      </c>
      <c r="I8" s="33">
        <v>2</v>
      </c>
      <c r="J8" s="33">
        <v>5</v>
      </c>
      <c r="K8" s="34" t="s">
        <v>80</v>
      </c>
      <c r="L8" s="34">
        <v>2</v>
      </c>
      <c r="M8" s="34" t="s">
        <v>87</v>
      </c>
      <c r="N8" s="79">
        <f>L8*G8</f>
        <v>6</v>
      </c>
      <c r="O8" s="61">
        <f>N8/12</f>
        <v>0.5</v>
      </c>
      <c r="P8" s="80">
        <v>0</v>
      </c>
      <c r="Q8" s="61">
        <f>O8*2</f>
        <v>1</v>
      </c>
      <c r="R8" s="61">
        <f>P8+Q8</f>
        <v>1</v>
      </c>
    </row>
    <row r="9" spans="1:18">
      <c r="D9" s="36"/>
      <c r="E9" s="35" t="s">
        <v>167</v>
      </c>
      <c r="F9" s="54"/>
      <c r="G9" s="54"/>
      <c r="H9" s="54"/>
      <c r="I9" s="54"/>
      <c r="J9" s="54"/>
      <c r="K9" s="32"/>
      <c r="L9" s="32"/>
      <c r="M9" s="32"/>
      <c r="N9" s="32"/>
      <c r="O9" s="7"/>
      <c r="P9" s="7"/>
      <c r="Q9" s="7"/>
      <c r="R9" s="7"/>
    </row>
    <row r="10" spans="1:18">
      <c r="A10" s="16" t="s">
        <v>807</v>
      </c>
      <c r="B10" s="16" t="s">
        <v>610</v>
      </c>
      <c r="C10" s="16" t="s">
        <v>581</v>
      </c>
      <c r="D10" s="36" t="s">
        <v>856</v>
      </c>
      <c r="E10" s="32" t="s">
        <v>857</v>
      </c>
      <c r="F10" s="33" t="s">
        <v>164</v>
      </c>
      <c r="G10" s="33">
        <v>3</v>
      </c>
      <c r="H10" s="33">
        <v>2</v>
      </c>
      <c r="I10" s="33">
        <v>2</v>
      </c>
      <c r="J10" s="33">
        <v>5</v>
      </c>
      <c r="K10" s="34" t="s">
        <v>80</v>
      </c>
      <c r="L10" s="34">
        <v>2</v>
      </c>
      <c r="M10" s="34" t="s">
        <v>87</v>
      </c>
      <c r="N10" s="79">
        <f>L10*G10</f>
        <v>6</v>
      </c>
      <c r="O10" s="61">
        <f>N10/12</f>
        <v>0.5</v>
      </c>
      <c r="P10" s="80">
        <v>0</v>
      </c>
      <c r="Q10" s="61">
        <f>O10*2</f>
        <v>1</v>
      </c>
      <c r="R10" s="61">
        <f>P10+Q10</f>
        <v>1</v>
      </c>
    </row>
    <row r="11" spans="1:18">
      <c r="D11" s="36"/>
      <c r="E11" s="35" t="s">
        <v>374</v>
      </c>
      <c r="F11" s="54"/>
      <c r="G11" s="54"/>
      <c r="H11" s="54"/>
      <c r="I11" s="54"/>
      <c r="J11" s="54"/>
      <c r="K11" s="32"/>
      <c r="L11" s="32"/>
      <c r="M11" s="32"/>
      <c r="N11" s="32"/>
      <c r="O11" s="7"/>
      <c r="P11" s="7"/>
      <c r="Q11" s="7"/>
      <c r="R11" s="7"/>
    </row>
    <row r="12" spans="1:18">
      <c r="D12" s="36"/>
      <c r="E12" s="35" t="s">
        <v>154</v>
      </c>
      <c r="F12" s="54"/>
      <c r="G12" s="54"/>
      <c r="H12" s="54"/>
      <c r="I12" s="54"/>
      <c r="J12" s="54"/>
      <c r="K12" s="32"/>
      <c r="L12" s="32"/>
      <c r="M12" s="32"/>
      <c r="N12" s="32"/>
      <c r="O12" s="7"/>
      <c r="P12" s="7"/>
      <c r="Q12" s="7"/>
      <c r="R12" s="7"/>
    </row>
    <row r="13" spans="1:18">
      <c r="A13" s="16" t="s">
        <v>807</v>
      </c>
      <c r="B13" s="16" t="s">
        <v>610</v>
      </c>
      <c r="C13" s="16" t="s">
        <v>581</v>
      </c>
      <c r="D13" s="36" t="s">
        <v>860</v>
      </c>
      <c r="E13" s="32" t="s">
        <v>617</v>
      </c>
      <c r="F13" s="33" t="s">
        <v>294</v>
      </c>
      <c r="G13" s="33">
        <v>1</v>
      </c>
      <c r="H13" s="33">
        <v>0</v>
      </c>
      <c r="I13" s="33">
        <v>2</v>
      </c>
      <c r="J13" s="33">
        <v>1</v>
      </c>
      <c r="K13" s="34" t="s">
        <v>80</v>
      </c>
      <c r="L13" s="34">
        <v>2</v>
      </c>
      <c r="M13" s="34" t="s">
        <v>87</v>
      </c>
      <c r="N13" s="79">
        <f>L13*G13</f>
        <v>2</v>
      </c>
      <c r="O13" s="61">
        <f>N13/12</f>
        <v>0.16666666666666666</v>
      </c>
      <c r="P13" s="80">
        <v>0</v>
      </c>
      <c r="Q13" s="61">
        <f>O13*2</f>
        <v>0.33333333333333331</v>
      </c>
      <c r="R13" s="61">
        <f>P13+Q13</f>
        <v>0.33333333333333331</v>
      </c>
    </row>
    <row r="14" spans="1:18">
      <c r="D14" s="36"/>
      <c r="E14" s="35" t="s">
        <v>161</v>
      </c>
      <c r="F14" s="54"/>
      <c r="G14" s="54"/>
      <c r="H14" s="54"/>
      <c r="I14" s="54"/>
      <c r="J14" s="54"/>
      <c r="K14" s="32"/>
      <c r="L14" s="32"/>
      <c r="M14" s="32"/>
      <c r="N14" s="32"/>
      <c r="O14" s="7"/>
      <c r="P14" s="7"/>
      <c r="Q14" s="7"/>
      <c r="R14" s="7"/>
    </row>
    <row r="15" spans="1:18">
      <c r="D15" s="36"/>
      <c r="E15" s="35" t="s">
        <v>160</v>
      </c>
      <c r="F15" s="54"/>
      <c r="G15" s="54"/>
      <c r="H15" s="54"/>
      <c r="I15" s="54"/>
      <c r="J15" s="54"/>
      <c r="K15" s="32"/>
      <c r="L15" s="32"/>
      <c r="M15" s="32"/>
      <c r="N15" s="32"/>
      <c r="O15" s="7"/>
      <c r="P15" s="7"/>
      <c r="Q15" s="7"/>
      <c r="R15" s="7"/>
    </row>
    <row r="16" spans="1:18">
      <c r="A16" s="16" t="s">
        <v>807</v>
      </c>
      <c r="B16" s="16" t="s">
        <v>610</v>
      </c>
      <c r="C16" s="16" t="s">
        <v>581</v>
      </c>
      <c r="D16" s="36" t="s">
        <v>878</v>
      </c>
      <c r="E16" s="32" t="s">
        <v>828</v>
      </c>
      <c r="F16" s="33" t="s">
        <v>294</v>
      </c>
      <c r="G16" s="33">
        <v>1</v>
      </c>
      <c r="H16" s="33">
        <v>0</v>
      </c>
      <c r="I16" s="33">
        <v>2</v>
      </c>
      <c r="J16" s="33">
        <v>1</v>
      </c>
      <c r="K16" s="34" t="s">
        <v>80</v>
      </c>
      <c r="L16" s="34">
        <v>4</v>
      </c>
      <c r="M16" s="34" t="s">
        <v>87</v>
      </c>
      <c r="N16" s="79">
        <f>L16*G16</f>
        <v>4</v>
      </c>
      <c r="O16" s="61">
        <f>N16/12</f>
        <v>0.33333333333333331</v>
      </c>
      <c r="P16" s="80">
        <v>0</v>
      </c>
      <c r="Q16" s="61">
        <f>O16*2</f>
        <v>0.66666666666666663</v>
      </c>
      <c r="R16" s="61">
        <f>P16+Q16</f>
        <v>0.66666666666666663</v>
      </c>
    </row>
    <row r="17" spans="1:18">
      <c r="D17" s="36"/>
      <c r="E17" s="35" t="s">
        <v>153</v>
      </c>
      <c r="F17" s="54"/>
      <c r="G17" s="54"/>
      <c r="H17" s="54"/>
      <c r="I17" s="54"/>
      <c r="J17" s="54"/>
      <c r="K17" s="32"/>
      <c r="L17" s="32"/>
      <c r="M17" s="32"/>
      <c r="N17" s="32"/>
      <c r="O17" s="7"/>
      <c r="P17" s="7"/>
      <c r="Q17" s="7"/>
      <c r="R17" s="7"/>
    </row>
    <row r="18" spans="1:18">
      <c r="D18" s="36"/>
      <c r="E18" s="35" t="s">
        <v>417</v>
      </c>
      <c r="F18" s="54"/>
      <c r="G18" s="54"/>
      <c r="H18" s="54"/>
      <c r="I18" s="54"/>
      <c r="J18" s="54"/>
      <c r="K18" s="32"/>
      <c r="L18" s="32"/>
      <c r="M18" s="32"/>
      <c r="N18" s="32"/>
      <c r="O18" s="7"/>
      <c r="P18" s="7"/>
      <c r="Q18" s="7"/>
      <c r="R18" s="7"/>
    </row>
    <row r="19" spans="1:18">
      <c r="A19" s="16" t="s">
        <v>807</v>
      </c>
      <c r="B19" s="16" t="s">
        <v>610</v>
      </c>
      <c r="C19" s="16" t="s">
        <v>581</v>
      </c>
      <c r="D19" s="36" t="s">
        <v>879</v>
      </c>
      <c r="E19" s="32" t="s">
        <v>869</v>
      </c>
      <c r="F19" s="33" t="s">
        <v>622</v>
      </c>
      <c r="G19" s="33">
        <v>6</v>
      </c>
      <c r="H19" s="33">
        <v>0</v>
      </c>
      <c r="I19" s="33">
        <v>18</v>
      </c>
      <c r="J19" s="33">
        <v>0</v>
      </c>
      <c r="K19" s="34" t="s">
        <v>80</v>
      </c>
      <c r="L19" s="34">
        <v>4</v>
      </c>
      <c r="M19" s="34" t="s">
        <v>87</v>
      </c>
      <c r="N19" s="79">
        <f>L19*G19</f>
        <v>24</v>
      </c>
      <c r="O19" s="61">
        <f>N19/12</f>
        <v>2</v>
      </c>
      <c r="P19" s="80">
        <v>0</v>
      </c>
      <c r="Q19" s="61">
        <f>O19*2</f>
        <v>4</v>
      </c>
      <c r="R19" s="61">
        <f>P19+Q19</f>
        <v>4</v>
      </c>
    </row>
    <row r="20" spans="1:18">
      <c r="D20" s="36"/>
      <c r="E20" s="35" t="s">
        <v>167</v>
      </c>
      <c r="F20" s="54"/>
      <c r="G20" s="54"/>
      <c r="H20" s="54"/>
      <c r="I20" s="54"/>
      <c r="J20" s="54"/>
      <c r="K20" s="32"/>
      <c r="L20" s="32"/>
      <c r="M20" s="32"/>
      <c r="N20" s="32"/>
      <c r="O20" s="7"/>
      <c r="P20" s="7"/>
      <c r="Q20" s="7"/>
      <c r="R20" s="7"/>
    </row>
    <row r="21" spans="1:18">
      <c r="A21" s="16" t="s">
        <v>807</v>
      </c>
      <c r="B21" s="16" t="s">
        <v>610</v>
      </c>
      <c r="C21" s="16" t="s">
        <v>581</v>
      </c>
      <c r="D21" s="36" t="s">
        <v>819</v>
      </c>
      <c r="E21" s="32" t="s">
        <v>820</v>
      </c>
      <c r="F21" s="33" t="s">
        <v>283</v>
      </c>
      <c r="G21" s="33">
        <v>12</v>
      </c>
      <c r="H21" s="33">
        <v>0</v>
      </c>
      <c r="I21" s="33">
        <v>36</v>
      </c>
      <c r="J21" s="33">
        <v>0</v>
      </c>
      <c r="K21" s="34" t="s">
        <v>80</v>
      </c>
      <c r="L21" s="34">
        <v>4</v>
      </c>
      <c r="M21" s="34" t="s">
        <v>87</v>
      </c>
      <c r="N21" s="79">
        <f>L21*G21</f>
        <v>48</v>
      </c>
      <c r="O21" s="61">
        <f>N21/12</f>
        <v>4</v>
      </c>
      <c r="P21" s="80">
        <v>0</v>
      </c>
      <c r="Q21" s="61">
        <f>O21*2</f>
        <v>8</v>
      </c>
      <c r="R21" s="61">
        <f>P21+Q21</f>
        <v>8</v>
      </c>
    </row>
    <row r="22" spans="1:18">
      <c r="D22" s="36"/>
      <c r="E22" s="35" t="s">
        <v>167</v>
      </c>
      <c r="F22" s="54"/>
      <c r="G22" s="54"/>
      <c r="H22" s="54"/>
      <c r="I22" s="54"/>
      <c r="J22" s="54"/>
      <c r="K22" s="32"/>
      <c r="L22" s="32"/>
      <c r="M22" s="32"/>
      <c r="N22" s="32"/>
      <c r="O22" s="7"/>
      <c r="P22" s="7"/>
      <c r="Q22" s="7"/>
      <c r="R22" s="7"/>
    </row>
    <row r="23" spans="1:18">
      <c r="A23" s="16" t="s">
        <v>807</v>
      </c>
      <c r="B23" s="16" t="s">
        <v>610</v>
      </c>
      <c r="C23" s="16" t="s">
        <v>581</v>
      </c>
      <c r="D23" s="36" t="s">
        <v>821</v>
      </c>
      <c r="E23" s="32" t="s">
        <v>822</v>
      </c>
      <c r="F23" s="33" t="s">
        <v>164</v>
      </c>
      <c r="G23" s="33">
        <v>3</v>
      </c>
      <c r="H23" s="33">
        <v>2</v>
      </c>
      <c r="I23" s="33">
        <v>2</v>
      </c>
      <c r="J23" s="33">
        <v>5</v>
      </c>
      <c r="K23" s="34" t="s">
        <v>80</v>
      </c>
      <c r="L23" s="34">
        <v>13</v>
      </c>
      <c r="M23" s="34" t="s">
        <v>87</v>
      </c>
      <c r="N23" s="79">
        <f>L23*G23</f>
        <v>39</v>
      </c>
      <c r="O23" s="61">
        <f>N23/12</f>
        <v>3.25</v>
      </c>
      <c r="P23" s="80">
        <v>0</v>
      </c>
      <c r="Q23" s="61">
        <f>O23*2</f>
        <v>6.5</v>
      </c>
      <c r="R23" s="61">
        <f>P23+Q23</f>
        <v>6.5</v>
      </c>
    </row>
    <row r="24" spans="1:18">
      <c r="D24" s="36"/>
      <c r="E24" s="35" t="s">
        <v>555</v>
      </c>
      <c r="F24" s="54"/>
      <c r="G24" s="54"/>
      <c r="H24" s="54"/>
      <c r="I24" s="54"/>
      <c r="J24" s="54"/>
      <c r="K24" s="32"/>
      <c r="L24" s="32"/>
      <c r="M24" s="32"/>
      <c r="N24" s="32"/>
      <c r="O24" s="7"/>
      <c r="P24" s="7"/>
      <c r="Q24" s="7"/>
      <c r="R24" s="7"/>
    </row>
    <row r="25" spans="1:18">
      <c r="A25" s="16" t="s">
        <v>807</v>
      </c>
      <c r="B25" s="16" t="s">
        <v>610</v>
      </c>
      <c r="C25" s="16" t="s">
        <v>581</v>
      </c>
      <c r="D25" s="36" t="s">
        <v>863</v>
      </c>
      <c r="E25" s="32" t="s">
        <v>864</v>
      </c>
      <c r="F25" s="33" t="s">
        <v>164</v>
      </c>
      <c r="G25" s="33">
        <v>3</v>
      </c>
      <c r="H25" s="33">
        <v>2</v>
      </c>
      <c r="I25" s="33">
        <v>2</v>
      </c>
      <c r="J25" s="33">
        <v>5</v>
      </c>
      <c r="K25" s="34" t="s">
        <v>80</v>
      </c>
      <c r="L25" s="34">
        <v>15</v>
      </c>
      <c r="M25" s="34" t="s">
        <v>87</v>
      </c>
      <c r="N25" s="79">
        <f>L25*G25</f>
        <v>45</v>
      </c>
      <c r="O25" s="61">
        <f>N25/12</f>
        <v>3.75</v>
      </c>
      <c r="P25" s="80">
        <v>0</v>
      </c>
      <c r="Q25" s="61">
        <f>O25*2</f>
        <v>7.5</v>
      </c>
      <c r="R25" s="61">
        <f>P25+Q25</f>
        <v>7.5</v>
      </c>
    </row>
    <row r="26" spans="1:18">
      <c r="D26" s="36"/>
      <c r="E26" s="35" t="s">
        <v>658</v>
      </c>
      <c r="F26" s="54"/>
      <c r="G26" s="54"/>
      <c r="H26" s="54"/>
      <c r="I26" s="54"/>
      <c r="J26" s="54"/>
      <c r="K26" s="32"/>
      <c r="L26" s="32"/>
      <c r="M26" s="32"/>
      <c r="N26" s="32"/>
      <c r="O26" s="7"/>
      <c r="P26" s="7"/>
      <c r="Q26" s="7"/>
      <c r="R26" s="7"/>
    </row>
    <row r="27" spans="1:18">
      <c r="A27" s="16" t="s">
        <v>807</v>
      </c>
      <c r="B27" s="16" t="s">
        <v>610</v>
      </c>
      <c r="C27" s="16" t="s">
        <v>581</v>
      </c>
      <c r="D27" s="36" t="s">
        <v>865</v>
      </c>
      <c r="E27" s="32" t="s">
        <v>866</v>
      </c>
      <c r="F27" s="33" t="s">
        <v>164</v>
      </c>
      <c r="G27" s="33">
        <v>3</v>
      </c>
      <c r="H27" s="33">
        <v>2</v>
      </c>
      <c r="I27" s="33">
        <v>2</v>
      </c>
      <c r="J27" s="33">
        <v>5</v>
      </c>
      <c r="K27" s="34" t="s">
        <v>80</v>
      </c>
      <c r="L27" s="34">
        <v>15</v>
      </c>
      <c r="M27" s="34" t="s">
        <v>87</v>
      </c>
      <c r="N27" s="79">
        <f>L27*G27</f>
        <v>45</v>
      </c>
      <c r="O27" s="61">
        <f>N27/12</f>
        <v>3.75</v>
      </c>
      <c r="P27" s="80">
        <v>0</v>
      </c>
      <c r="Q27" s="61">
        <f>O27*2</f>
        <v>7.5</v>
      </c>
      <c r="R27" s="61">
        <f>P27+Q27</f>
        <v>7.5</v>
      </c>
    </row>
    <row r="28" spans="1:18">
      <c r="D28" s="36"/>
      <c r="E28" s="35" t="s">
        <v>731</v>
      </c>
      <c r="F28" s="54"/>
      <c r="G28" s="54"/>
      <c r="H28" s="54"/>
      <c r="I28" s="54"/>
      <c r="J28" s="54"/>
      <c r="K28" s="32"/>
      <c r="L28" s="32"/>
      <c r="M28" s="32"/>
      <c r="N28" s="32"/>
      <c r="O28" s="7"/>
      <c r="P28" s="7"/>
      <c r="Q28" s="7"/>
      <c r="R28" s="7"/>
    </row>
    <row r="29" spans="1:18">
      <c r="A29" s="16" t="s">
        <v>807</v>
      </c>
      <c r="B29" s="16" t="s">
        <v>610</v>
      </c>
      <c r="C29" s="16" t="s">
        <v>581</v>
      </c>
      <c r="D29" s="36" t="s">
        <v>823</v>
      </c>
      <c r="E29" s="32" t="s">
        <v>617</v>
      </c>
      <c r="F29" s="33" t="s">
        <v>294</v>
      </c>
      <c r="G29" s="33">
        <v>1</v>
      </c>
      <c r="H29" s="33">
        <v>0</v>
      </c>
      <c r="I29" s="33">
        <v>2</v>
      </c>
      <c r="J29" s="33">
        <v>1</v>
      </c>
      <c r="K29" s="34" t="s">
        <v>80</v>
      </c>
      <c r="L29" s="34">
        <v>13</v>
      </c>
      <c r="M29" s="34" t="s">
        <v>87</v>
      </c>
      <c r="N29" s="79">
        <f>L29*G29</f>
        <v>13</v>
      </c>
      <c r="O29" s="61">
        <f>N29/12</f>
        <v>1.0833333333333333</v>
      </c>
      <c r="P29" s="80">
        <v>0</v>
      </c>
      <c r="Q29" s="61">
        <f>O29*2</f>
        <v>2.1666666666666665</v>
      </c>
      <c r="R29" s="61">
        <f>P29+Q29</f>
        <v>2.1666666666666665</v>
      </c>
    </row>
    <row r="30" spans="1:18">
      <c r="D30" s="36"/>
      <c r="E30" s="35" t="s">
        <v>658</v>
      </c>
      <c r="F30" s="54"/>
      <c r="G30" s="54"/>
      <c r="H30" s="54"/>
      <c r="I30" s="54"/>
      <c r="J30" s="54"/>
      <c r="K30" s="32"/>
      <c r="L30" s="32"/>
      <c r="M30" s="32"/>
      <c r="N30" s="32"/>
      <c r="O30" s="7"/>
      <c r="P30" s="7"/>
      <c r="Q30" s="7"/>
      <c r="R30" s="7"/>
    </row>
    <row r="31" spans="1:18">
      <c r="A31" s="16" t="s">
        <v>807</v>
      </c>
      <c r="B31" s="16" t="s">
        <v>610</v>
      </c>
      <c r="C31" s="16" t="s">
        <v>581</v>
      </c>
      <c r="D31" s="36" t="s">
        <v>824</v>
      </c>
      <c r="E31" s="32" t="s">
        <v>619</v>
      </c>
      <c r="F31" s="33" t="s">
        <v>294</v>
      </c>
      <c r="G31" s="33">
        <v>1</v>
      </c>
      <c r="H31" s="33">
        <v>0</v>
      </c>
      <c r="I31" s="33">
        <v>2</v>
      </c>
      <c r="J31" s="33">
        <v>1</v>
      </c>
      <c r="K31" s="34" t="s">
        <v>80</v>
      </c>
      <c r="L31" s="34">
        <v>8</v>
      </c>
      <c r="M31" s="34" t="s">
        <v>87</v>
      </c>
      <c r="N31" s="79">
        <f>L31*G31</f>
        <v>8</v>
      </c>
      <c r="O31" s="61">
        <f>N31/12</f>
        <v>0.66666666666666663</v>
      </c>
      <c r="P31" s="80">
        <v>0</v>
      </c>
      <c r="Q31" s="61">
        <f>O31*2</f>
        <v>1.3333333333333333</v>
      </c>
      <c r="R31" s="61">
        <f>P31+Q31</f>
        <v>1.3333333333333333</v>
      </c>
    </row>
    <row r="32" spans="1:18">
      <c r="D32" s="36"/>
      <c r="E32" s="35" t="s">
        <v>775</v>
      </c>
      <c r="F32" s="54"/>
      <c r="G32" s="54"/>
      <c r="H32" s="54"/>
      <c r="I32" s="54"/>
      <c r="J32" s="54"/>
      <c r="K32" s="32"/>
      <c r="L32" s="32"/>
      <c r="M32" s="32"/>
      <c r="N32" s="32"/>
      <c r="O32" s="7"/>
      <c r="P32" s="7"/>
      <c r="Q32" s="7"/>
      <c r="R32" s="7"/>
    </row>
    <row r="33" spans="1:18">
      <c r="A33" s="16" t="s">
        <v>807</v>
      </c>
      <c r="B33" s="16" t="s">
        <v>610</v>
      </c>
      <c r="C33" s="16" t="s">
        <v>581</v>
      </c>
      <c r="D33" s="36" t="s">
        <v>826</v>
      </c>
      <c r="E33" s="32" t="s">
        <v>641</v>
      </c>
      <c r="F33" s="33" t="s">
        <v>294</v>
      </c>
      <c r="G33" s="33">
        <v>1</v>
      </c>
      <c r="H33" s="33">
        <v>0</v>
      </c>
      <c r="I33" s="33">
        <v>2</v>
      </c>
      <c r="J33" s="33">
        <v>1</v>
      </c>
      <c r="K33" s="34" t="s">
        <v>80</v>
      </c>
      <c r="L33" s="34">
        <v>17</v>
      </c>
      <c r="M33" s="34" t="s">
        <v>87</v>
      </c>
      <c r="N33" s="79">
        <f>L33*G33</f>
        <v>17</v>
      </c>
      <c r="O33" s="61">
        <f>N33/12</f>
        <v>1.4166666666666667</v>
      </c>
      <c r="P33" s="80">
        <v>0</v>
      </c>
      <c r="Q33" s="61">
        <f>O33*2</f>
        <v>2.8333333333333335</v>
      </c>
      <c r="R33" s="61">
        <f>P33+Q33</f>
        <v>2.8333333333333335</v>
      </c>
    </row>
    <row r="34" spans="1:18">
      <c r="D34" s="36"/>
      <c r="E34" s="35" t="s">
        <v>867</v>
      </c>
      <c r="F34" s="54"/>
      <c r="G34" s="54"/>
      <c r="H34" s="54"/>
      <c r="I34" s="54"/>
      <c r="J34" s="54"/>
      <c r="K34" s="32"/>
      <c r="L34" s="32"/>
      <c r="M34" s="32"/>
      <c r="N34" s="32"/>
      <c r="O34" s="7"/>
      <c r="P34" s="7"/>
      <c r="Q34" s="7"/>
      <c r="R34" s="7"/>
    </row>
    <row r="35" spans="1:18">
      <c r="A35" s="16" t="s">
        <v>807</v>
      </c>
      <c r="B35" s="16" t="s">
        <v>610</v>
      </c>
      <c r="C35" s="16" t="s">
        <v>581</v>
      </c>
      <c r="D35" s="36" t="s">
        <v>827</v>
      </c>
      <c r="E35" s="32" t="s">
        <v>828</v>
      </c>
      <c r="F35" s="33" t="s">
        <v>294</v>
      </c>
      <c r="G35" s="33">
        <v>1</v>
      </c>
      <c r="H35" s="33">
        <v>0</v>
      </c>
      <c r="I35" s="33">
        <v>2</v>
      </c>
      <c r="J35" s="33">
        <v>1</v>
      </c>
      <c r="K35" s="34" t="s">
        <v>80</v>
      </c>
      <c r="L35" s="34">
        <v>22</v>
      </c>
      <c r="M35" s="34" t="s">
        <v>87</v>
      </c>
      <c r="N35" s="79">
        <f>L35*G35</f>
        <v>22</v>
      </c>
      <c r="O35" s="61">
        <f>N35/12</f>
        <v>1.8333333333333333</v>
      </c>
      <c r="P35" s="80">
        <v>0</v>
      </c>
      <c r="Q35" s="61">
        <f>O35*2</f>
        <v>3.6666666666666665</v>
      </c>
      <c r="R35" s="61">
        <f>P35+Q35</f>
        <v>3.6666666666666665</v>
      </c>
    </row>
    <row r="36" spans="1:18">
      <c r="D36" s="36"/>
      <c r="E36" s="35" t="s">
        <v>734</v>
      </c>
      <c r="F36" s="54"/>
      <c r="G36" s="54"/>
      <c r="H36" s="54"/>
      <c r="I36" s="54"/>
      <c r="J36" s="54"/>
      <c r="K36" s="32"/>
      <c r="L36" s="32"/>
      <c r="M36" s="32"/>
      <c r="N36" s="32"/>
      <c r="O36" s="7"/>
      <c r="P36" s="7"/>
      <c r="Q36" s="7"/>
      <c r="R36" s="7"/>
    </row>
    <row r="37" spans="1:18">
      <c r="A37" s="16" t="s">
        <v>807</v>
      </c>
      <c r="B37" s="16" t="s">
        <v>610</v>
      </c>
      <c r="C37" s="16" t="s">
        <v>581</v>
      </c>
      <c r="D37" s="36" t="s">
        <v>830</v>
      </c>
      <c r="E37" s="32" t="s">
        <v>812</v>
      </c>
      <c r="F37" s="33" t="s">
        <v>622</v>
      </c>
      <c r="G37" s="33">
        <v>6</v>
      </c>
      <c r="H37" s="33">
        <v>0</v>
      </c>
      <c r="I37" s="33">
        <v>18</v>
      </c>
      <c r="J37" s="33">
        <v>0</v>
      </c>
      <c r="K37" s="34" t="s">
        <v>80</v>
      </c>
      <c r="L37" s="34">
        <v>14</v>
      </c>
      <c r="M37" s="34" t="s">
        <v>87</v>
      </c>
      <c r="N37" s="79">
        <f>L37*G37</f>
        <v>84</v>
      </c>
      <c r="O37" s="61">
        <f>N37/12</f>
        <v>7</v>
      </c>
      <c r="P37" s="80">
        <v>0</v>
      </c>
      <c r="Q37" s="61">
        <f>O37*2</f>
        <v>14</v>
      </c>
      <c r="R37" s="61">
        <f>P37+Q37</f>
        <v>14</v>
      </c>
    </row>
    <row r="38" spans="1:18">
      <c r="D38" s="36"/>
      <c r="E38" s="35" t="s">
        <v>658</v>
      </c>
      <c r="F38" s="54"/>
      <c r="G38" s="54"/>
      <c r="H38" s="54"/>
      <c r="I38" s="54"/>
      <c r="J38" s="54"/>
      <c r="K38" s="32"/>
      <c r="L38" s="32"/>
      <c r="M38" s="32"/>
      <c r="N38" s="32"/>
      <c r="O38" s="7"/>
      <c r="P38" s="7"/>
      <c r="Q38" s="7"/>
      <c r="R38" s="7"/>
    </row>
    <row r="39" spans="1:18">
      <c r="A39" s="16" t="s">
        <v>807</v>
      </c>
      <c r="B39" s="16" t="s">
        <v>610</v>
      </c>
      <c r="C39" s="16" t="s">
        <v>581</v>
      </c>
      <c r="D39" s="36" t="s">
        <v>833</v>
      </c>
      <c r="E39" s="32" t="s">
        <v>834</v>
      </c>
      <c r="F39" s="33" t="s">
        <v>622</v>
      </c>
      <c r="G39" s="33">
        <v>6</v>
      </c>
      <c r="H39" s="33">
        <v>0</v>
      </c>
      <c r="I39" s="33">
        <v>18</v>
      </c>
      <c r="J39" s="33">
        <v>0</v>
      </c>
      <c r="K39" s="34" t="s">
        <v>80</v>
      </c>
      <c r="L39" s="34">
        <v>16</v>
      </c>
      <c r="M39" s="34" t="s">
        <v>87</v>
      </c>
      <c r="N39" s="79">
        <f>L39*G39</f>
        <v>96</v>
      </c>
      <c r="O39" s="61">
        <f>N39/12</f>
        <v>8</v>
      </c>
      <c r="P39" s="80">
        <v>0</v>
      </c>
      <c r="Q39" s="61">
        <f>O39*2</f>
        <v>16</v>
      </c>
      <c r="R39" s="61">
        <f>P39+Q39</f>
        <v>16</v>
      </c>
    </row>
    <row r="40" spans="1:18">
      <c r="D40" s="36"/>
      <c r="E40" s="35" t="s">
        <v>658</v>
      </c>
      <c r="F40" s="54"/>
      <c r="G40" s="54"/>
      <c r="H40" s="54"/>
      <c r="I40" s="54"/>
      <c r="J40" s="54"/>
      <c r="K40" s="32"/>
      <c r="L40" s="32"/>
      <c r="M40" s="32"/>
      <c r="N40" s="32"/>
      <c r="O40" s="7"/>
      <c r="P40" s="7"/>
      <c r="Q40" s="7"/>
      <c r="R40" s="7"/>
    </row>
    <row r="41" spans="1:18">
      <c r="A41" s="16" t="s">
        <v>807</v>
      </c>
      <c r="B41" s="16" t="s">
        <v>610</v>
      </c>
      <c r="C41" s="16" t="s">
        <v>581</v>
      </c>
      <c r="D41" s="36" t="s">
        <v>868</v>
      </c>
      <c r="E41" s="32" t="s">
        <v>869</v>
      </c>
      <c r="F41" s="33" t="s">
        <v>622</v>
      </c>
      <c r="G41" s="33">
        <v>6</v>
      </c>
      <c r="H41" s="33">
        <v>0</v>
      </c>
      <c r="I41" s="33">
        <v>18</v>
      </c>
      <c r="J41" s="33">
        <v>0</v>
      </c>
      <c r="K41" s="34" t="s">
        <v>80</v>
      </c>
      <c r="L41" s="34">
        <v>22</v>
      </c>
      <c r="M41" s="34" t="s">
        <v>87</v>
      </c>
      <c r="N41" s="79">
        <f>L41*G41</f>
        <v>132</v>
      </c>
      <c r="O41" s="61">
        <f>N41/12</f>
        <v>11</v>
      </c>
      <c r="P41" s="80">
        <v>0</v>
      </c>
      <c r="Q41" s="61">
        <f>O41*2</f>
        <v>22</v>
      </c>
      <c r="R41" s="61">
        <f>P41+Q41</f>
        <v>22</v>
      </c>
    </row>
    <row r="42" spans="1:18">
      <c r="D42" s="36"/>
      <c r="E42" s="35" t="s">
        <v>555</v>
      </c>
      <c r="F42" s="54"/>
      <c r="G42" s="54"/>
      <c r="H42" s="54"/>
      <c r="I42" s="54"/>
      <c r="J42" s="54"/>
      <c r="K42" s="32"/>
      <c r="L42" s="32"/>
      <c r="M42" s="32"/>
      <c r="N42" s="32"/>
      <c r="O42" s="7"/>
      <c r="P42" s="7"/>
      <c r="Q42" s="7"/>
      <c r="R42" s="7"/>
    </row>
    <row r="43" spans="1:18">
      <c r="A43" s="16" t="s">
        <v>807</v>
      </c>
      <c r="B43" s="16" t="s">
        <v>610</v>
      </c>
      <c r="C43" s="16" t="s">
        <v>581</v>
      </c>
      <c r="D43" s="36" t="s">
        <v>835</v>
      </c>
      <c r="E43" s="32" t="s">
        <v>820</v>
      </c>
      <c r="F43" s="33" t="s">
        <v>283</v>
      </c>
      <c r="G43" s="33">
        <v>12</v>
      </c>
      <c r="H43" s="33">
        <v>0</v>
      </c>
      <c r="I43" s="33">
        <v>36</v>
      </c>
      <c r="J43" s="33">
        <v>0</v>
      </c>
      <c r="K43" s="34" t="s">
        <v>80</v>
      </c>
      <c r="L43" s="34">
        <v>1</v>
      </c>
      <c r="M43" s="34" t="s">
        <v>87</v>
      </c>
      <c r="N43" s="79">
        <f>L43*G43</f>
        <v>12</v>
      </c>
      <c r="O43" s="61">
        <f>N43/12</f>
        <v>1</v>
      </c>
      <c r="P43" s="80">
        <v>0</v>
      </c>
      <c r="Q43" s="61">
        <f>O43*2</f>
        <v>2</v>
      </c>
      <c r="R43" s="61">
        <f>P43+Q43</f>
        <v>2</v>
      </c>
    </row>
    <row r="44" spans="1:18">
      <c r="D44" s="36"/>
      <c r="E44" s="35" t="s">
        <v>555</v>
      </c>
      <c r="F44" s="54"/>
      <c r="G44" s="54"/>
      <c r="H44" s="54"/>
      <c r="I44" s="54"/>
      <c r="J44" s="54"/>
      <c r="K44" s="32"/>
      <c r="L44" s="32"/>
      <c r="M44" s="32"/>
      <c r="N44" s="32"/>
      <c r="O44" s="7"/>
      <c r="P44" s="7"/>
      <c r="Q44" s="7"/>
      <c r="R44" s="7"/>
    </row>
    <row r="45" spans="1:18">
      <c r="A45" s="16" t="s">
        <v>807</v>
      </c>
      <c r="B45" s="16" t="s">
        <v>610</v>
      </c>
      <c r="C45" s="16" t="s">
        <v>581</v>
      </c>
      <c r="D45" s="36" t="s">
        <v>835</v>
      </c>
      <c r="E45" s="32" t="s">
        <v>820</v>
      </c>
      <c r="F45" s="33" t="s">
        <v>283</v>
      </c>
      <c r="G45" s="33">
        <v>12</v>
      </c>
      <c r="H45" s="33">
        <v>0</v>
      </c>
      <c r="I45" s="33">
        <v>36</v>
      </c>
      <c r="J45" s="33">
        <v>0</v>
      </c>
      <c r="K45" s="34" t="s">
        <v>43</v>
      </c>
      <c r="L45" s="34">
        <v>27</v>
      </c>
      <c r="M45" s="34" t="s">
        <v>87</v>
      </c>
      <c r="N45" s="79">
        <f>L45*G45</f>
        <v>324</v>
      </c>
      <c r="O45" s="61">
        <f>N45/12</f>
        <v>27</v>
      </c>
      <c r="P45" s="80">
        <v>0</v>
      </c>
      <c r="Q45" s="61">
        <f>O45*2</f>
        <v>54</v>
      </c>
      <c r="R45" s="61">
        <f>P45+Q45</f>
        <v>54</v>
      </c>
    </row>
    <row r="46" spans="1:18">
      <c r="D46" s="36"/>
      <c r="E46" s="35" t="s">
        <v>555</v>
      </c>
      <c r="F46" s="54"/>
      <c r="G46" s="54"/>
      <c r="H46" s="54"/>
      <c r="I46" s="54"/>
      <c r="J46" s="54"/>
      <c r="K46" s="32"/>
      <c r="L46" s="32"/>
      <c r="M46" s="32"/>
      <c r="N46" s="32"/>
      <c r="O46" s="7"/>
      <c r="P46" s="7"/>
      <c r="Q46" s="7"/>
      <c r="R46" s="7"/>
    </row>
    <row r="47" spans="1:18">
      <c r="A47" s="16" t="s">
        <v>807</v>
      </c>
      <c r="B47" s="16" t="s">
        <v>610</v>
      </c>
      <c r="C47" s="16" t="s">
        <v>581</v>
      </c>
      <c r="D47" s="36" t="s">
        <v>836</v>
      </c>
      <c r="E47" s="32" t="s">
        <v>837</v>
      </c>
      <c r="F47" s="33" t="s">
        <v>283</v>
      </c>
      <c r="G47" s="33">
        <v>12</v>
      </c>
      <c r="H47" s="33">
        <v>0</v>
      </c>
      <c r="I47" s="33">
        <v>36</v>
      </c>
      <c r="J47" s="33">
        <v>0</v>
      </c>
      <c r="K47" s="34" t="s">
        <v>43</v>
      </c>
      <c r="L47" s="34">
        <v>3</v>
      </c>
      <c r="M47" s="34" t="s">
        <v>87</v>
      </c>
      <c r="N47" s="79">
        <f>L47*G47</f>
        <v>36</v>
      </c>
      <c r="O47" s="61">
        <f>N47/12</f>
        <v>3</v>
      </c>
      <c r="P47" s="80">
        <v>0</v>
      </c>
      <c r="Q47" s="61">
        <f>O47*2</f>
        <v>6</v>
      </c>
      <c r="R47" s="61">
        <f>P47+Q47</f>
        <v>6</v>
      </c>
    </row>
    <row r="48" spans="1:18">
      <c r="D48" s="36"/>
      <c r="E48" s="35" t="s">
        <v>555</v>
      </c>
      <c r="F48" s="54"/>
      <c r="G48" s="54"/>
      <c r="H48" s="54"/>
      <c r="I48" s="54"/>
      <c r="J48" s="54"/>
      <c r="K48" s="32"/>
      <c r="L48" s="32"/>
      <c r="M48" s="32"/>
      <c r="N48" s="32"/>
      <c r="O48" s="7"/>
      <c r="P48" s="7"/>
      <c r="Q48" s="7"/>
      <c r="R48" s="7"/>
    </row>
  </sheetData>
  <autoFilter ref="D1:R48" xr:uid="{735B33D9-EA2F-4A8E-8ED5-B6F906CAFCA5}"/>
  <hyperlinks>
    <hyperlink ref="D2" r:id="rId1" display="https://reg.mju.ac.th/registrar/class_info_2.asp?backto=home&amp;option=0&amp;courseid=8895714&amp;acadyear=2567&amp;semester=2&amp;avs1007269091=293" xr:uid="{005E859F-A195-4D79-AF8A-1E14B5A2EF8F}"/>
    <hyperlink ref="D8" r:id="rId2" display="https://reg.mju.ac.th/registrar/class_info_2.asp?backto=home&amp;option=0&amp;courseid=8895717&amp;acadyear=2567&amp;semester=2&amp;avs1007269091=294" xr:uid="{B0BD8AC3-A3B9-4FA3-AB72-3DCF73336740}"/>
    <hyperlink ref="D10" r:id="rId3" display="https://reg.mju.ac.th/registrar/class_info_2.asp?backto=home&amp;option=0&amp;courseid=8895718&amp;acadyear=2567&amp;semester=2&amp;avs1007269091=295" xr:uid="{1551E10C-3512-40A9-8B39-B8C70F4C9504}"/>
    <hyperlink ref="D13" r:id="rId4" display="https://reg.mju.ac.th/registrar/class_info_2.asp?backto=home&amp;option=0&amp;courseid=8895715&amp;acadyear=2567&amp;semester=2&amp;avs1007269091=296" xr:uid="{35ADC4B2-201D-41B1-9F8B-E0ACA780D231}"/>
    <hyperlink ref="D16" r:id="rId5" display="https://reg.mju.ac.th/registrar/class_info_2.asp?backto=home&amp;option=0&amp;courseid=8895722&amp;acadyear=2567&amp;semester=2&amp;avs1007269091=297" xr:uid="{D24F604F-B9DF-46C8-985B-7261605EA85F}"/>
    <hyperlink ref="D19" r:id="rId6" display="https://reg.mju.ac.th/registrar/class_info_2.asp?backto=home&amp;option=0&amp;courseid=8895726&amp;acadyear=2567&amp;semester=2&amp;avs1007269091=298" xr:uid="{D147C79F-D5E6-4EC6-9911-C99888D130D9}"/>
    <hyperlink ref="D21" r:id="rId7" display="https://reg.mju.ac.th/registrar/class_info_2.asp?backto=home&amp;option=0&amp;courseid=8895727&amp;acadyear=2567&amp;semester=2&amp;avs1007269091=299" xr:uid="{C291B78D-23CB-4D53-B0CA-DE52617CA3D6}"/>
    <hyperlink ref="D23" r:id="rId8" display="https://reg.mju.ac.th/registrar/class_info_2.asp?backto=home&amp;option=0&amp;courseid=8895942&amp;acadyear=2567&amp;semester=2&amp;avs1007269091=300" xr:uid="{29B3A29F-3AC0-419E-B86D-14A2D9DA40BE}"/>
    <hyperlink ref="D25" r:id="rId9" display="https://reg.mju.ac.th/registrar/class_info_2.asp?backto=home&amp;option=0&amp;courseid=8895965&amp;acadyear=2567&amp;semester=2&amp;avs1007269091=301" xr:uid="{7B991788-2732-4EDF-AC90-7BBC0B2019C9}"/>
    <hyperlink ref="D27" r:id="rId10" display="https://reg.mju.ac.th/registrar/class_info_2.asp?backto=home&amp;option=0&amp;courseid=8895976&amp;acadyear=2567&amp;semester=2&amp;avs1007269091=302" xr:uid="{20224EA2-5516-436F-B4A1-2210B3C83885}"/>
    <hyperlink ref="D29" r:id="rId11" display="https://reg.mju.ac.th/registrar/class_info_2.asp?backto=home&amp;option=0&amp;courseid=8895943&amp;acadyear=2567&amp;semester=2&amp;avs1007269091=303" xr:uid="{FDC0DBB3-9433-4BBD-B444-E0A31DAAD61F}"/>
    <hyperlink ref="D31" r:id="rId12" display="https://reg.mju.ac.th/registrar/class_info_2.asp?backto=home&amp;option=0&amp;courseid=8895953&amp;acadyear=2567&amp;semester=2&amp;avs1007269091=304" xr:uid="{4B5C235F-6E9B-4109-AFBB-895FB2BEAEB2}"/>
    <hyperlink ref="D33" r:id="rId13" display="https://reg.mju.ac.th/registrar/class_info_2.asp?backto=home&amp;option=0&amp;courseid=8895958&amp;acadyear=2567&amp;semester=2&amp;avs1007269091=305" xr:uid="{494342E3-E8FC-4DBF-8E68-4B3E41FE8FC7}"/>
    <hyperlink ref="D35" r:id="rId14" display="https://reg.mju.ac.th/registrar/class_info_2.asp?backto=home&amp;option=0&amp;courseid=8895959&amp;acadyear=2567&amp;semester=2&amp;avs1007269091=306" xr:uid="{B329559B-CD48-429E-A3F5-6DF6B2C959EC}"/>
    <hyperlink ref="D37" r:id="rId15" display="https://reg.mju.ac.th/registrar/class_info_2.asp?backto=home&amp;option=0&amp;courseid=8895944&amp;acadyear=2567&amp;semester=2&amp;avs1007269091=307" xr:uid="{5E882D1D-B8A7-4A0C-9C53-0B0415BD3A78}"/>
    <hyperlink ref="D39" r:id="rId16" display="https://reg.mju.ac.th/registrar/class_info_2.asp?backto=home&amp;option=0&amp;courseid=8895961&amp;acadyear=2567&amp;semester=2&amp;avs1007269091=308" xr:uid="{58FAED66-5B14-4319-BA31-3F4C7F14AC1C}"/>
    <hyperlink ref="D41" r:id="rId17" display="https://reg.mju.ac.th/registrar/class_info_2.asp?backto=home&amp;option=0&amp;courseid=8895962&amp;acadyear=2567&amp;semester=2&amp;avs1007269091=309" xr:uid="{D5A0EBBE-7F8E-4A31-A7E9-BFC513028160}"/>
    <hyperlink ref="D43" r:id="rId18" display="https://reg.mju.ac.th/registrar/class_info_2.asp?backto=home&amp;option=0&amp;courseid=8895963&amp;acadyear=2567&amp;semester=2&amp;avs1007269091=310" xr:uid="{DC36CBD9-821F-4CF2-B8AE-F70A34423E50}"/>
    <hyperlink ref="D45" r:id="rId19" display="https://reg.mju.ac.th/registrar/class_info_2.asp?backto=home&amp;option=0&amp;courseid=8895963&amp;acadyear=2567&amp;semester=2&amp;avs1007269091=311" xr:uid="{E2A92157-7D78-4DE3-A1B8-31DE92ED569E}"/>
    <hyperlink ref="D47" r:id="rId20" display="https://reg.mju.ac.th/registrar/class_info_2.asp?backto=home&amp;option=0&amp;courseid=8895964&amp;acadyear=2567&amp;semester=2&amp;avs1007269091=312" xr:uid="{E6C2E130-8A34-468A-A2C4-C686BB78F0B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DAC2-03A0-4923-8F24-8F060EB12DFE}">
  <dimension ref="A1:AB219"/>
  <sheetViews>
    <sheetView workbookViewId="0">
      <selection activeCell="A4" sqref="A4"/>
    </sheetView>
  </sheetViews>
  <sheetFormatPr defaultColWidth="5.25" defaultRowHeight="18"/>
  <cols>
    <col min="1" max="1" width="14.1640625" style="166" customWidth="1"/>
    <col min="2" max="2" width="7" style="167" customWidth="1"/>
    <col min="3" max="3" width="10.1640625" style="198" customWidth="1"/>
    <col min="4" max="4" width="6.5" style="164" customWidth="1"/>
    <col min="5" max="5" width="6.08203125" style="168" customWidth="1"/>
    <col min="6" max="6" width="11.9140625" style="198" customWidth="1"/>
    <col min="7" max="7" width="6.6640625" style="164" customWidth="1"/>
    <col min="8" max="8" width="5.25" style="164"/>
    <col min="9" max="9" width="5.25" style="166"/>
    <col min="10" max="10" width="6.08203125" style="166" customWidth="1"/>
    <col min="11" max="11" width="5.25" style="166"/>
    <col min="12" max="12" width="2.58203125" style="166" customWidth="1"/>
    <col min="13" max="13" width="7.08203125" style="164" customWidth="1"/>
    <col min="14" max="14" width="12" style="166" customWidth="1"/>
    <col min="15" max="15" width="0.4140625" style="165" customWidth="1"/>
    <col min="16" max="16" width="10.75" style="166" customWidth="1"/>
    <col min="17" max="17" width="7" style="170" customWidth="1"/>
    <col min="18" max="18" width="10.1640625" style="166" customWidth="1"/>
    <col min="19" max="19" width="6.5" style="166" customWidth="1"/>
    <col min="20" max="20" width="6.08203125" style="166" customWidth="1"/>
    <col min="21" max="21" width="11.9140625" style="166" customWidth="1"/>
    <col min="22" max="22" width="6.6640625" style="166" customWidth="1"/>
    <col min="23" max="26" width="5.25" style="166"/>
    <col min="27" max="27" width="2.58203125" style="166" customWidth="1"/>
    <col min="28" max="28" width="7.08203125" style="164" customWidth="1"/>
    <col min="29" max="16384" width="5.25" style="166"/>
  </cols>
  <sheetData>
    <row r="1" spans="1:28">
      <c r="A1" s="573" t="s">
        <v>1068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164"/>
      <c r="P1" s="573" t="s">
        <v>956</v>
      </c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</row>
    <row r="2" spans="1:28">
      <c r="M2" s="169" t="s">
        <v>957</v>
      </c>
      <c r="N2" s="164">
        <v>1</v>
      </c>
      <c r="AB2" s="164" t="s">
        <v>957</v>
      </c>
    </row>
    <row r="3" spans="1:28" ht="24.75">
      <c r="A3" s="171"/>
      <c r="B3" s="172"/>
      <c r="C3" s="198" t="s">
        <v>958</v>
      </c>
      <c r="F3" s="202" t="s">
        <v>959</v>
      </c>
      <c r="G3" s="174">
        <v>4</v>
      </c>
      <c r="H3" s="164" t="s">
        <v>960</v>
      </c>
      <c r="M3" s="169" t="s">
        <v>961</v>
      </c>
      <c r="N3" s="164">
        <v>2</v>
      </c>
      <c r="P3" s="171"/>
      <c r="Q3" s="175"/>
      <c r="R3" s="166" t="s">
        <v>958</v>
      </c>
      <c r="U3" s="173" t="s">
        <v>959</v>
      </c>
      <c r="V3" s="173">
        <v>4</v>
      </c>
      <c r="W3" s="166" t="s">
        <v>960</v>
      </c>
      <c r="AB3" s="164" t="s">
        <v>961</v>
      </c>
    </row>
    <row r="4" spans="1:28">
      <c r="C4" s="198" t="s">
        <v>962</v>
      </c>
      <c r="N4" s="164">
        <v>0.4</v>
      </c>
      <c r="R4" s="166" t="s">
        <v>962</v>
      </c>
    </row>
    <row r="7" spans="1:28">
      <c r="A7" s="176" t="s">
        <v>963</v>
      </c>
      <c r="P7" s="176" t="s">
        <v>963</v>
      </c>
    </row>
    <row r="8" spans="1:28">
      <c r="A8" s="166" t="s">
        <v>964</v>
      </c>
      <c r="P8" s="166" t="s">
        <v>964</v>
      </c>
    </row>
    <row r="9" spans="1:28">
      <c r="A9" s="574" t="s">
        <v>965</v>
      </c>
      <c r="B9" s="575" t="s">
        <v>966</v>
      </c>
      <c r="C9" s="199" t="s">
        <v>967</v>
      </c>
      <c r="D9" s="574" t="s">
        <v>968</v>
      </c>
      <c r="E9" s="576" t="s">
        <v>952</v>
      </c>
      <c r="F9" s="199" t="s">
        <v>969</v>
      </c>
      <c r="G9" s="574" t="s">
        <v>968</v>
      </c>
      <c r="H9" s="574" t="s">
        <v>952</v>
      </c>
      <c r="I9" s="577"/>
      <c r="J9" s="552" t="s">
        <v>970</v>
      </c>
      <c r="K9" s="588" t="s">
        <v>971</v>
      </c>
      <c r="L9" s="577"/>
      <c r="M9" s="574" t="s">
        <v>972</v>
      </c>
      <c r="P9" s="584" t="s">
        <v>965</v>
      </c>
      <c r="Q9" s="589" t="s">
        <v>966</v>
      </c>
      <c r="R9" s="177" t="s">
        <v>967</v>
      </c>
      <c r="S9" s="584" t="s">
        <v>968</v>
      </c>
      <c r="T9" s="582" t="s">
        <v>952</v>
      </c>
      <c r="U9" s="177" t="s">
        <v>969</v>
      </c>
      <c r="V9" s="584" t="s">
        <v>968</v>
      </c>
      <c r="W9" s="584" t="s">
        <v>952</v>
      </c>
      <c r="X9" s="578"/>
      <c r="Y9" s="586" t="s">
        <v>970</v>
      </c>
      <c r="Z9" s="580" t="s">
        <v>971</v>
      </c>
      <c r="AA9" s="578"/>
      <c r="AB9" s="580" t="s">
        <v>972</v>
      </c>
    </row>
    <row r="10" spans="1:28">
      <c r="A10" s="574"/>
      <c r="B10" s="575"/>
      <c r="C10" s="199" t="s">
        <v>973</v>
      </c>
      <c r="D10" s="574"/>
      <c r="E10" s="576"/>
      <c r="F10" s="199" t="s">
        <v>973</v>
      </c>
      <c r="G10" s="574"/>
      <c r="H10" s="574"/>
      <c r="I10" s="577"/>
      <c r="J10" s="552"/>
      <c r="K10" s="588"/>
      <c r="L10" s="577"/>
      <c r="M10" s="574"/>
      <c r="P10" s="585"/>
      <c r="Q10" s="590"/>
      <c r="R10" s="177" t="s">
        <v>973</v>
      </c>
      <c r="S10" s="585"/>
      <c r="T10" s="583"/>
      <c r="U10" s="177" t="s">
        <v>973</v>
      </c>
      <c r="V10" s="585"/>
      <c r="W10" s="585"/>
      <c r="X10" s="579"/>
      <c r="Y10" s="587"/>
      <c r="Z10" s="581"/>
      <c r="AA10" s="579"/>
      <c r="AB10" s="581"/>
    </row>
    <row r="11" spans="1:28">
      <c r="A11" s="596" t="s">
        <v>1071</v>
      </c>
      <c r="B11" s="596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6"/>
      <c r="P11" s="597" t="s">
        <v>1071</v>
      </c>
      <c r="Q11" s="598"/>
      <c r="R11" s="598"/>
      <c r="S11" s="598"/>
      <c r="T11" s="598"/>
      <c r="U11" s="598"/>
      <c r="V11" s="598"/>
      <c r="W11" s="598"/>
      <c r="X11" s="598"/>
      <c r="Y11" s="598"/>
      <c r="Z11" s="598"/>
      <c r="AA11" s="598"/>
      <c r="AB11" s="599"/>
    </row>
    <row r="12" spans="1:28">
      <c r="A12" s="597" t="s">
        <v>1072</v>
      </c>
      <c r="B12" s="598"/>
      <c r="C12" s="598"/>
      <c r="D12" s="598"/>
      <c r="E12" s="598"/>
      <c r="F12" s="600"/>
      <c r="G12" s="600"/>
      <c r="H12" s="600"/>
      <c r="I12" s="598"/>
      <c r="J12" s="598"/>
      <c r="K12" s="598"/>
      <c r="L12" s="598"/>
      <c r="M12" s="599"/>
      <c r="P12" s="597" t="s">
        <v>1072</v>
      </c>
      <c r="Q12" s="598"/>
      <c r="R12" s="598"/>
      <c r="S12" s="598"/>
      <c r="T12" s="598"/>
      <c r="U12" s="598"/>
      <c r="V12" s="598"/>
      <c r="W12" s="598"/>
      <c r="X12" s="598"/>
      <c r="Y12" s="598"/>
      <c r="Z12" s="598"/>
      <c r="AA12" s="598"/>
      <c r="AB12" s="599"/>
    </row>
    <row r="13" spans="1:28">
      <c r="A13" s="591" t="s">
        <v>1073</v>
      </c>
      <c r="B13" s="592" t="s">
        <v>1010</v>
      </c>
      <c r="C13" s="132" t="s">
        <v>101</v>
      </c>
      <c r="D13" s="251" t="s">
        <v>1133</v>
      </c>
      <c r="E13" s="187">
        <f>'2567-ตรี'!H93</f>
        <v>0.109989</v>
      </c>
      <c r="F13" s="132" t="s">
        <v>323</v>
      </c>
      <c r="G13" s="251" t="s">
        <v>1194</v>
      </c>
      <c r="H13" s="187">
        <f>'2567-ตรี'!H881</f>
        <v>0.375</v>
      </c>
      <c r="I13" s="185"/>
      <c r="J13" s="185"/>
      <c r="K13" s="185"/>
      <c r="L13" s="185"/>
      <c r="M13" s="178"/>
      <c r="P13" s="591" t="s">
        <v>1073</v>
      </c>
      <c r="Q13" s="593" t="s">
        <v>1010</v>
      </c>
      <c r="R13" s="185" t="s">
        <v>1074</v>
      </c>
      <c r="S13" s="185" t="s">
        <v>1075</v>
      </c>
      <c r="T13" s="373"/>
      <c r="U13" s="185"/>
      <c r="V13" s="185"/>
      <c r="W13" s="185"/>
      <c r="X13" s="185"/>
      <c r="Y13" s="185"/>
      <c r="Z13" s="185"/>
      <c r="AA13" s="185"/>
      <c r="AB13" s="178"/>
    </row>
    <row r="14" spans="1:28">
      <c r="A14" s="591"/>
      <c r="B14" s="592"/>
      <c r="C14" s="132" t="s">
        <v>136</v>
      </c>
      <c r="D14" s="251" t="s">
        <v>1191</v>
      </c>
      <c r="E14" s="187">
        <f>'2567-ตรี'!H175</f>
        <v>1.5</v>
      </c>
      <c r="F14" s="132" t="s">
        <v>114</v>
      </c>
      <c r="G14" s="251" t="s">
        <v>1193</v>
      </c>
      <c r="H14" s="187">
        <f>'2567-ตรี'!H844</f>
        <v>0.33</v>
      </c>
      <c r="I14" s="185"/>
      <c r="J14" s="185"/>
      <c r="K14" s="185"/>
      <c r="L14" s="185"/>
      <c r="M14" s="179"/>
      <c r="P14" s="591"/>
      <c r="Q14" s="593"/>
      <c r="R14" s="185"/>
      <c r="S14" s="185"/>
      <c r="T14" s="373"/>
      <c r="U14" s="185"/>
      <c r="V14" s="185"/>
      <c r="W14" s="185"/>
      <c r="X14" s="185"/>
      <c r="Y14" s="185"/>
      <c r="Z14" s="185"/>
      <c r="AA14" s="185"/>
      <c r="AB14" s="179"/>
    </row>
    <row r="15" spans="1:28">
      <c r="A15" s="591"/>
      <c r="B15" s="592"/>
      <c r="C15" s="132" t="s">
        <v>316</v>
      </c>
      <c r="D15" s="251" t="s">
        <v>315</v>
      </c>
      <c r="E15" s="187">
        <f>'2567-ตรี'!H617</f>
        <v>1.5</v>
      </c>
      <c r="F15" s="132" t="s">
        <v>116</v>
      </c>
      <c r="G15" s="251">
        <v>10102292</v>
      </c>
      <c r="H15" s="187">
        <f>'2567-ตรี'!H846</f>
        <v>3.3000000000000002E-2</v>
      </c>
      <c r="I15" s="185"/>
      <c r="J15" s="185"/>
      <c r="K15" s="185"/>
      <c r="L15" s="185"/>
      <c r="M15" s="179"/>
      <c r="P15" s="591"/>
      <c r="Q15" s="593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79"/>
    </row>
    <row r="16" spans="1:28">
      <c r="A16" s="591"/>
      <c r="B16" s="592"/>
      <c r="C16" s="132" t="s">
        <v>323</v>
      </c>
      <c r="D16" s="252" t="s">
        <v>322</v>
      </c>
      <c r="E16" s="187">
        <f>'2567-ตรี'!H629</f>
        <v>0.375</v>
      </c>
      <c r="F16" s="132" t="s">
        <v>299</v>
      </c>
      <c r="G16" s="251" t="s">
        <v>298</v>
      </c>
      <c r="H16" s="187">
        <f>'2567-ตรี'!H1307</f>
        <v>0.2</v>
      </c>
      <c r="I16" s="185"/>
      <c r="J16" s="185"/>
      <c r="K16" s="185"/>
      <c r="L16" s="185"/>
      <c r="M16" s="179"/>
      <c r="P16" s="591"/>
      <c r="Q16" s="593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79"/>
    </row>
    <row r="17" spans="1:28">
      <c r="A17" s="591"/>
      <c r="B17" s="592"/>
      <c r="C17" s="132" t="s">
        <v>296</v>
      </c>
      <c r="D17" s="251" t="s">
        <v>1192</v>
      </c>
      <c r="E17" s="187">
        <f>'2567-ตรี'!H693</f>
        <v>9.0899999999999995E-2</v>
      </c>
      <c r="F17" s="132" t="s">
        <v>302</v>
      </c>
      <c r="G17" s="251" t="s">
        <v>301</v>
      </c>
      <c r="H17" s="187">
        <f>'2567-ตรี'!H1336</f>
        <v>1</v>
      </c>
      <c r="I17" s="185"/>
      <c r="J17" s="185"/>
      <c r="K17" s="185"/>
      <c r="L17" s="185"/>
      <c r="M17" s="179"/>
      <c r="P17" s="591"/>
      <c r="Q17" s="593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79"/>
    </row>
    <row r="18" spans="1:28">
      <c r="A18" s="591"/>
      <c r="B18" s="592"/>
      <c r="C18" s="201"/>
      <c r="D18" s="251"/>
      <c r="E18" s="187"/>
      <c r="F18" s="132" t="s">
        <v>316</v>
      </c>
      <c r="G18" s="251" t="s">
        <v>1195</v>
      </c>
      <c r="H18" s="187">
        <f>'2567-ตรี'!H911</f>
        <v>1.5</v>
      </c>
      <c r="I18" s="185"/>
      <c r="J18" s="185"/>
      <c r="K18" s="185"/>
      <c r="L18" s="185"/>
      <c r="M18" s="179"/>
      <c r="P18" s="591"/>
      <c r="Q18" s="593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79"/>
    </row>
    <row r="19" spans="1:28">
      <c r="A19" s="591"/>
      <c r="B19" s="592"/>
      <c r="C19" s="201"/>
      <c r="D19" s="251"/>
      <c r="E19" s="187"/>
      <c r="F19" s="132" t="s">
        <v>316</v>
      </c>
      <c r="G19" s="251" t="s">
        <v>315</v>
      </c>
      <c r="H19" s="187">
        <f>'2567-ตรี'!H1378</f>
        <v>1.5</v>
      </c>
      <c r="I19" s="185"/>
      <c r="J19" s="185"/>
      <c r="K19" s="185"/>
      <c r="L19" s="185"/>
      <c r="M19" s="179"/>
      <c r="P19" s="591"/>
      <c r="Q19" s="593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79"/>
    </row>
    <row r="20" spans="1:28">
      <c r="A20" s="591"/>
      <c r="B20" s="592"/>
      <c r="C20" s="201"/>
      <c r="D20" s="251"/>
      <c r="E20" s="187"/>
      <c r="F20" s="132" t="s">
        <v>548</v>
      </c>
      <c r="G20" s="251" t="s">
        <v>547</v>
      </c>
      <c r="H20" s="187">
        <f>'2567-ตรี'!H1419</f>
        <v>1.5</v>
      </c>
      <c r="I20" s="185"/>
      <c r="J20" s="185"/>
      <c r="K20" s="185"/>
      <c r="L20" s="185"/>
      <c r="M20" s="179"/>
      <c r="P20" s="591"/>
      <c r="Q20" s="593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79"/>
    </row>
    <row r="21" spans="1:28">
      <c r="A21" s="591"/>
      <c r="B21" s="592"/>
      <c r="C21" s="201"/>
      <c r="D21" s="251"/>
      <c r="E21" s="187"/>
      <c r="F21" s="132" t="s">
        <v>544</v>
      </c>
      <c r="G21" s="251" t="s">
        <v>543</v>
      </c>
      <c r="H21" s="187">
        <f>'2567-ตรี'!H1393</f>
        <v>1.5</v>
      </c>
      <c r="I21" s="185"/>
      <c r="J21" s="185"/>
      <c r="K21" s="185"/>
      <c r="L21" s="185"/>
      <c r="M21" s="179"/>
      <c r="P21" s="591"/>
      <c r="Q21" s="593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79"/>
    </row>
    <row r="22" spans="1:28">
      <c r="A22" s="591"/>
      <c r="B22" s="592"/>
      <c r="C22" s="201"/>
      <c r="D22" s="251"/>
      <c r="E22" s="187"/>
      <c r="F22" s="132" t="s">
        <v>323</v>
      </c>
      <c r="G22" s="251" t="s">
        <v>1196</v>
      </c>
      <c r="H22" s="187">
        <f>'2567-ตรี'!H1399</f>
        <v>0.375</v>
      </c>
      <c r="I22" s="185"/>
      <c r="J22" s="185"/>
      <c r="K22" s="185"/>
      <c r="L22" s="185"/>
      <c r="M22" s="179"/>
      <c r="P22" s="591"/>
      <c r="Q22" s="593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79"/>
    </row>
    <row r="23" spans="1:28">
      <c r="A23" s="591"/>
      <c r="B23" s="592"/>
      <c r="C23" s="201"/>
      <c r="D23" s="251"/>
      <c r="E23" s="187"/>
      <c r="F23" s="201"/>
      <c r="G23" s="251"/>
      <c r="H23" s="251"/>
      <c r="I23" s="185"/>
      <c r="J23" s="185"/>
      <c r="K23" s="239">
        <f>J24/G3</f>
        <v>2.9722222500000002</v>
      </c>
      <c r="L23" s="185"/>
      <c r="M23" s="179"/>
      <c r="P23" s="591"/>
      <c r="Q23" s="593"/>
      <c r="R23" s="185"/>
      <c r="S23" s="185"/>
      <c r="T23" s="185"/>
      <c r="U23" s="185"/>
      <c r="V23" s="185"/>
      <c r="W23" s="185"/>
      <c r="X23" s="185"/>
      <c r="Y23" s="185"/>
      <c r="Z23" s="239">
        <f>Y24/V3</f>
        <v>0</v>
      </c>
      <c r="AA23" s="185"/>
      <c r="AB23" s="179"/>
    </row>
    <row r="24" spans="1:28">
      <c r="A24" s="591"/>
      <c r="B24" s="592"/>
      <c r="C24" s="201"/>
      <c r="D24" s="292" t="s">
        <v>974</v>
      </c>
      <c r="E24" s="290">
        <f>SUM(E13:E23)</f>
        <v>3.5758890000000001</v>
      </c>
      <c r="F24" s="291"/>
      <c r="G24" s="292" t="s">
        <v>974</v>
      </c>
      <c r="H24" s="290">
        <f>SUM(H13:H23)</f>
        <v>8.3130000000000006</v>
      </c>
      <c r="I24" s="185"/>
      <c r="J24" s="293">
        <f>SUM(E24,H24)</f>
        <v>11.888889000000001</v>
      </c>
      <c r="K24" s="185">
        <f>IF(J24&gt;$G$3,1,(J19/$G$3))</f>
        <v>1</v>
      </c>
      <c r="L24" s="185"/>
      <c r="M24" s="246" t="str">
        <f>IF(J24&gt;4,"Overloaded","OK")</f>
        <v>Overloaded</v>
      </c>
      <c r="P24" s="591"/>
      <c r="Q24" s="593"/>
      <c r="R24" s="185"/>
      <c r="S24" s="374" t="s">
        <v>974</v>
      </c>
      <c r="T24" s="375">
        <f>SUM(T13:T23)</f>
        <v>0</v>
      </c>
      <c r="U24" s="374"/>
      <c r="V24" s="374" t="s">
        <v>974</v>
      </c>
      <c r="W24" s="374">
        <f>SUM(W13:W23)</f>
        <v>0</v>
      </c>
      <c r="X24" s="185"/>
      <c r="Y24" s="373">
        <f>SUM(T24+W24)</f>
        <v>0</v>
      </c>
      <c r="Z24" s="185">
        <f>IF(Y24&gt;$G$3,1,(Y19/$G$3))</f>
        <v>0</v>
      </c>
      <c r="AA24" s="185"/>
      <c r="AB24" s="297" t="s">
        <v>1076</v>
      </c>
    </row>
    <row r="25" spans="1:28" ht="18" customHeight="1">
      <c r="A25" s="591" t="s">
        <v>1077</v>
      </c>
      <c r="B25" s="592" t="s">
        <v>1078</v>
      </c>
      <c r="C25" s="132" t="s">
        <v>114</v>
      </c>
      <c r="D25" s="251" t="s">
        <v>113</v>
      </c>
      <c r="E25" s="187">
        <f>'2567-ตรี'!H118</f>
        <v>3.6663000000000001E-2</v>
      </c>
      <c r="F25" s="201"/>
      <c r="G25" s="251"/>
      <c r="H25" s="187"/>
      <c r="I25" s="185"/>
      <c r="J25" s="185"/>
      <c r="K25" s="185"/>
      <c r="L25" s="185"/>
      <c r="M25" s="178"/>
      <c r="P25" s="594" t="s">
        <v>1077</v>
      </c>
      <c r="Q25" s="595" t="s">
        <v>1078</v>
      </c>
      <c r="R25" s="185" t="s">
        <v>1074</v>
      </c>
      <c r="S25" s="185" t="s">
        <v>1075</v>
      </c>
      <c r="T25" s="373"/>
      <c r="U25" s="185"/>
      <c r="V25" s="185"/>
      <c r="W25" s="373"/>
      <c r="X25" s="185"/>
      <c r="Y25" s="185"/>
      <c r="Z25" s="185"/>
      <c r="AA25" s="185"/>
      <c r="AB25" s="178"/>
    </row>
    <row r="26" spans="1:28">
      <c r="A26" s="591"/>
      <c r="B26" s="592"/>
      <c r="C26" s="132" t="s">
        <v>116</v>
      </c>
      <c r="D26" s="251" t="s">
        <v>115</v>
      </c>
      <c r="E26" s="187">
        <f>'2567-ตรี'!H130</f>
        <v>0.33</v>
      </c>
      <c r="F26" s="201"/>
      <c r="G26" s="251"/>
      <c r="H26" s="187"/>
      <c r="I26" s="185"/>
      <c r="J26" s="185"/>
      <c r="K26" s="185"/>
      <c r="L26" s="185"/>
      <c r="M26" s="179"/>
      <c r="P26" s="594"/>
      <c r="Q26" s="595"/>
      <c r="R26" s="185" t="s">
        <v>633</v>
      </c>
      <c r="S26" s="185" t="s">
        <v>632</v>
      </c>
      <c r="T26" s="373"/>
      <c r="U26" s="185"/>
      <c r="V26" s="185"/>
      <c r="W26" s="373"/>
      <c r="X26" s="185"/>
      <c r="Y26" s="185"/>
      <c r="Z26" s="185"/>
      <c r="AA26" s="185"/>
      <c r="AB26" s="179"/>
    </row>
    <row r="27" spans="1:28">
      <c r="A27" s="591"/>
      <c r="B27" s="592"/>
      <c r="C27" s="132" t="s">
        <v>128</v>
      </c>
      <c r="D27" s="251" t="s">
        <v>1197</v>
      </c>
      <c r="E27" s="187">
        <f>'2567-ตรี'!H156</f>
        <v>0.16500000000000001</v>
      </c>
      <c r="F27" s="201"/>
      <c r="G27" s="251"/>
      <c r="H27" s="187"/>
      <c r="I27" s="185"/>
      <c r="J27" s="185"/>
      <c r="K27" s="185"/>
      <c r="L27" s="185"/>
      <c r="M27" s="179"/>
      <c r="P27" s="594"/>
      <c r="Q27" s="59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79"/>
    </row>
    <row r="28" spans="1:28">
      <c r="A28" s="591"/>
      <c r="B28" s="592"/>
      <c r="C28" s="132" t="s">
        <v>130</v>
      </c>
      <c r="D28" s="251" t="s">
        <v>1198</v>
      </c>
      <c r="E28" s="187">
        <f>'2567-ตรี'!H158</f>
        <v>4.9950000000000001E-2</v>
      </c>
      <c r="F28" s="201"/>
      <c r="G28" s="251"/>
      <c r="H28" s="187"/>
      <c r="I28" s="185"/>
      <c r="J28" s="185"/>
      <c r="K28" s="185"/>
      <c r="L28" s="185"/>
      <c r="M28" s="179"/>
      <c r="P28" s="594"/>
      <c r="Q28" s="59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79"/>
    </row>
    <row r="29" spans="1:28">
      <c r="A29" s="591"/>
      <c r="B29" s="592"/>
      <c r="C29" s="132" t="s">
        <v>130</v>
      </c>
      <c r="D29" s="251" t="s">
        <v>340</v>
      </c>
      <c r="E29" s="187">
        <f>'2567-ตรี'!H670</f>
        <v>1.5</v>
      </c>
      <c r="F29" s="201"/>
      <c r="G29" s="251"/>
      <c r="H29" s="187"/>
      <c r="I29" s="185"/>
      <c r="J29" s="185"/>
      <c r="K29" s="185"/>
      <c r="L29" s="185"/>
      <c r="M29" s="179"/>
      <c r="P29" s="594"/>
      <c r="Q29" s="59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79"/>
    </row>
    <row r="30" spans="1:28">
      <c r="A30" s="591"/>
      <c r="B30" s="592"/>
      <c r="C30" s="132" t="s">
        <v>296</v>
      </c>
      <c r="D30" s="251" t="s">
        <v>1192</v>
      </c>
      <c r="E30" s="187">
        <f>'2567-ตรี'!H695</f>
        <v>9.0899999999999995E-2</v>
      </c>
      <c r="F30" s="201"/>
      <c r="G30" s="251"/>
      <c r="H30" s="187"/>
      <c r="I30" s="185"/>
      <c r="J30" s="185"/>
      <c r="K30" s="185"/>
      <c r="L30" s="185"/>
      <c r="M30" s="179"/>
      <c r="P30" s="594"/>
      <c r="Q30" s="59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79"/>
    </row>
    <row r="31" spans="1:28">
      <c r="A31" s="591"/>
      <c r="B31" s="592"/>
      <c r="C31" s="201"/>
      <c r="D31" s="251"/>
      <c r="E31" s="187"/>
      <c r="F31" s="201"/>
      <c r="G31" s="251"/>
      <c r="H31" s="251"/>
      <c r="I31" s="185"/>
      <c r="J31" s="185"/>
      <c r="K31" s="239">
        <f>J32/G3</f>
        <v>0.54312824999999998</v>
      </c>
      <c r="L31" s="185"/>
      <c r="M31" s="179"/>
      <c r="P31" s="594"/>
      <c r="Q31" s="595"/>
      <c r="R31" s="185"/>
      <c r="S31" s="185"/>
      <c r="T31" s="185"/>
      <c r="U31" s="185"/>
      <c r="V31" s="185"/>
      <c r="W31" s="185"/>
      <c r="X31" s="185"/>
      <c r="Y31" s="185"/>
      <c r="Z31" s="239">
        <f>Y32/V3</f>
        <v>0</v>
      </c>
      <c r="AA31" s="185"/>
      <c r="AB31" s="179"/>
    </row>
    <row r="32" spans="1:28">
      <c r="A32" s="591"/>
      <c r="B32" s="592"/>
      <c r="C32" s="201"/>
      <c r="D32" s="292" t="s">
        <v>974</v>
      </c>
      <c r="E32" s="290">
        <f>SUM(E25:E31)</f>
        <v>2.1725129999999999</v>
      </c>
      <c r="F32" s="291"/>
      <c r="G32" s="292" t="s">
        <v>974</v>
      </c>
      <c r="H32" s="290">
        <f>SUM(H25:H31)</f>
        <v>0</v>
      </c>
      <c r="I32" s="185"/>
      <c r="J32" s="293">
        <f>SUM(E32,H32)</f>
        <v>2.1725129999999999</v>
      </c>
      <c r="K32" s="185">
        <f>IF(J32&gt;$G$3,1,(J19/$G$3))</f>
        <v>0</v>
      </c>
      <c r="L32" s="185"/>
      <c r="M32" s="246" t="str">
        <f>IF(J32&gt;4,"Overloaded","OK")</f>
        <v>OK</v>
      </c>
      <c r="P32" s="594"/>
      <c r="Q32" s="595"/>
      <c r="R32" s="185"/>
      <c r="S32" s="374" t="s">
        <v>974</v>
      </c>
      <c r="T32" s="375">
        <f>SUM(T25:T31)</f>
        <v>0</v>
      </c>
      <c r="U32" s="374"/>
      <c r="V32" s="374" t="s">
        <v>974</v>
      </c>
      <c r="W32" s="375">
        <f>SUM(W25:W31)</f>
        <v>0</v>
      </c>
      <c r="X32" s="185"/>
      <c r="Y32" s="293">
        <f>SUM(T32,W32)</f>
        <v>0</v>
      </c>
      <c r="Z32" s="185">
        <f>IF(Y32&gt;$G$3,1,(Y19/$G$3))</f>
        <v>0</v>
      </c>
      <c r="AA32" s="185"/>
      <c r="AB32" s="294" t="str">
        <f>IF(Y32&gt;4,"Overloaded","OK")</f>
        <v>OK</v>
      </c>
    </row>
    <row r="33" spans="1:28" ht="18" customHeight="1">
      <c r="A33" s="591" t="s">
        <v>1079</v>
      </c>
      <c r="B33" s="592" t="s">
        <v>1010</v>
      </c>
      <c r="C33" s="132" t="s">
        <v>138</v>
      </c>
      <c r="D33" s="251">
        <v>10103451</v>
      </c>
      <c r="E33" s="187">
        <f>'2567-ตรี'!H177</f>
        <v>1.5</v>
      </c>
      <c r="F33" s="132" t="s">
        <v>120</v>
      </c>
      <c r="G33" s="251" t="s">
        <v>1199</v>
      </c>
      <c r="H33" s="187">
        <f>'2567-ตรี'!H861</f>
        <v>0.75</v>
      </c>
      <c r="I33" s="185"/>
      <c r="J33" s="185"/>
      <c r="K33" s="185"/>
      <c r="L33" s="185"/>
      <c r="M33" s="178"/>
      <c r="P33" s="591" t="s">
        <v>1079</v>
      </c>
      <c r="Q33" s="593" t="s">
        <v>1010</v>
      </c>
      <c r="R33" s="185" t="s">
        <v>635</v>
      </c>
      <c r="S33" s="185" t="s">
        <v>1286</v>
      </c>
      <c r="T33" s="373">
        <f>'2567-โท'!H36</f>
        <v>1.5</v>
      </c>
      <c r="U33" s="185"/>
      <c r="V33" s="185"/>
      <c r="W33" s="185"/>
      <c r="X33" s="185"/>
      <c r="Y33" s="185"/>
      <c r="Z33" s="185"/>
      <c r="AA33" s="185"/>
      <c r="AB33" s="178"/>
    </row>
    <row r="34" spans="1:28">
      <c r="A34" s="591"/>
      <c r="B34" s="592"/>
      <c r="C34" s="132" t="s">
        <v>138</v>
      </c>
      <c r="D34" s="251" t="s">
        <v>1200</v>
      </c>
      <c r="E34" s="187">
        <f>'2567-ตรี'!H668</f>
        <v>1.5</v>
      </c>
      <c r="F34" s="132" t="s">
        <v>397</v>
      </c>
      <c r="G34" s="251" t="s">
        <v>396</v>
      </c>
      <c r="H34" s="187">
        <f>'2567-ตรี'!H907</f>
        <v>0.49994999999999995</v>
      </c>
      <c r="I34" s="185"/>
      <c r="J34" s="185"/>
      <c r="K34" s="185"/>
      <c r="L34" s="185"/>
      <c r="M34" s="179"/>
      <c r="P34" s="591"/>
      <c r="Q34" s="593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79"/>
    </row>
    <row r="35" spans="1:28">
      <c r="A35" s="591"/>
      <c r="B35" s="592"/>
      <c r="C35" s="132" t="s">
        <v>296</v>
      </c>
      <c r="D35" s="251" t="s">
        <v>346</v>
      </c>
      <c r="E35" s="187">
        <f>'2567-ตรี'!H687</f>
        <v>9.0899999999999995E-2</v>
      </c>
      <c r="F35" s="132" t="s">
        <v>299</v>
      </c>
      <c r="G35" s="251" t="s">
        <v>1148</v>
      </c>
      <c r="H35" s="187">
        <f>'2567-ตรี'!H1309</f>
        <v>0.2</v>
      </c>
      <c r="I35" s="185"/>
      <c r="J35" s="185"/>
      <c r="K35" s="185"/>
      <c r="L35" s="185"/>
      <c r="M35" s="179"/>
      <c r="P35" s="591"/>
      <c r="Q35" s="593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79"/>
    </row>
    <row r="36" spans="1:28">
      <c r="A36" s="591"/>
      <c r="B36" s="592"/>
      <c r="C36" s="132" t="s">
        <v>120</v>
      </c>
      <c r="D36" s="251" t="s">
        <v>1199</v>
      </c>
      <c r="E36" s="187">
        <f>'2567-ตรี'!H134</f>
        <v>0.75</v>
      </c>
      <c r="F36" s="201"/>
      <c r="G36" s="251"/>
      <c r="H36" s="187"/>
      <c r="I36" s="185"/>
      <c r="J36" s="185"/>
      <c r="K36" s="185"/>
      <c r="L36" s="185"/>
      <c r="M36" s="179"/>
      <c r="P36" s="591"/>
      <c r="Q36" s="593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79"/>
    </row>
    <row r="37" spans="1:28">
      <c r="A37" s="591"/>
      <c r="B37" s="592"/>
      <c r="C37" s="201"/>
      <c r="D37" s="251"/>
      <c r="E37" s="187"/>
      <c r="F37" s="201"/>
      <c r="G37" s="251"/>
      <c r="H37" s="251"/>
      <c r="I37" s="185"/>
      <c r="J37" s="185"/>
      <c r="K37" s="239">
        <f>J38/G3</f>
        <v>1.3227125</v>
      </c>
      <c r="L37" s="185"/>
      <c r="M37" s="179"/>
      <c r="P37" s="591"/>
      <c r="Q37" s="593"/>
      <c r="R37" s="185"/>
      <c r="S37" s="185"/>
      <c r="T37" s="185"/>
      <c r="U37" s="185"/>
      <c r="V37" s="185"/>
      <c r="W37" s="185"/>
      <c r="X37" s="185"/>
      <c r="Y37" s="185"/>
      <c r="Z37" s="239">
        <f>Y38/V3</f>
        <v>0.375</v>
      </c>
      <c r="AA37" s="185"/>
      <c r="AB37" s="179"/>
    </row>
    <row r="38" spans="1:28">
      <c r="A38" s="591"/>
      <c r="B38" s="592"/>
      <c r="C38" s="201"/>
      <c r="D38" s="292" t="s">
        <v>974</v>
      </c>
      <c r="E38" s="290">
        <f>SUM(E33:E37)</f>
        <v>3.8409</v>
      </c>
      <c r="F38" s="291"/>
      <c r="G38" s="292" t="s">
        <v>974</v>
      </c>
      <c r="H38" s="290">
        <f>SUM(H33:H37)</f>
        <v>1.4499499999999999</v>
      </c>
      <c r="I38" s="185"/>
      <c r="J38" s="293">
        <f>SUM(E38,H38)</f>
        <v>5.2908499999999998</v>
      </c>
      <c r="K38" s="185">
        <f>IF(J38&gt;$G$3,1,(J19/$G$3))</f>
        <v>1</v>
      </c>
      <c r="L38" s="185"/>
      <c r="M38" s="294" t="str">
        <f>IF(J38&gt;4,"Overloaded","OK")</f>
        <v>Overloaded</v>
      </c>
      <c r="P38" s="591"/>
      <c r="Q38" s="593"/>
      <c r="R38" s="185"/>
      <c r="S38" s="374" t="s">
        <v>974</v>
      </c>
      <c r="T38" s="375">
        <f>SUM(T33:T37)</f>
        <v>1.5</v>
      </c>
      <c r="U38" s="374"/>
      <c r="V38" s="374" t="s">
        <v>974</v>
      </c>
      <c r="W38" s="374">
        <f>SUM(W33:W37)</f>
        <v>0</v>
      </c>
      <c r="X38" s="185"/>
      <c r="Y38" s="293">
        <f>SUM(T38,W38)</f>
        <v>1.5</v>
      </c>
      <c r="Z38" s="185">
        <f>IF(Y38&gt;$G$3,1,(Y19/$G$3))</f>
        <v>0</v>
      </c>
      <c r="AA38" s="185"/>
      <c r="AB38" s="294" t="str">
        <f>IF(Y38&gt;4,"Overloaded","OK")</f>
        <v>OK</v>
      </c>
    </row>
    <row r="39" spans="1:28" ht="18" customHeight="1">
      <c r="A39" s="591" t="s">
        <v>1081</v>
      </c>
      <c r="B39" s="592" t="s">
        <v>1078</v>
      </c>
      <c r="C39" s="132" t="s">
        <v>107</v>
      </c>
      <c r="D39" s="251" t="s">
        <v>1135</v>
      </c>
      <c r="E39" s="187">
        <f>'2567-ตรี'!H97</f>
        <v>0.3</v>
      </c>
      <c r="F39" s="132" t="s">
        <v>397</v>
      </c>
      <c r="G39" s="251" t="s">
        <v>396</v>
      </c>
      <c r="H39" s="187">
        <f>'2567-ตรี'!H906</f>
        <v>0.49994999999999995</v>
      </c>
      <c r="I39" s="185"/>
      <c r="J39" s="185"/>
      <c r="K39" s="185"/>
      <c r="L39" s="185"/>
      <c r="M39" s="178"/>
      <c r="P39" s="591" t="s">
        <v>1081</v>
      </c>
      <c r="Q39" s="593" t="s">
        <v>1078</v>
      </c>
      <c r="R39" s="185"/>
      <c r="S39" s="185"/>
      <c r="T39" s="373"/>
      <c r="U39" s="185"/>
      <c r="V39" s="185"/>
      <c r="W39" s="373"/>
      <c r="X39" s="185"/>
      <c r="Y39" s="185"/>
      <c r="Z39" s="185"/>
      <c r="AA39" s="185"/>
      <c r="AB39" s="178"/>
    </row>
    <row r="40" spans="1:28">
      <c r="A40" s="591"/>
      <c r="B40" s="592"/>
      <c r="C40" s="132" t="s">
        <v>1082</v>
      </c>
      <c r="D40" s="251" t="s">
        <v>1083</v>
      </c>
      <c r="E40" s="187">
        <f>'2567-ตรี'!H173</f>
        <v>1.5</v>
      </c>
      <c r="F40" s="132" t="s">
        <v>1082</v>
      </c>
      <c r="G40" s="251" t="s">
        <v>1083</v>
      </c>
      <c r="H40" s="187">
        <f>'2567-ตรี'!H909</f>
        <v>1.5</v>
      </c>
      <c r="I40" s="185"/>
      <c r="J40" s="185"/>
      <c r="K40" s="185"/>
      <c r="L40" s="185"/>
      <c r="M40" s="179"/>
      <c r="P40" s="591"/>
      <c r="Q40" s="593"/>
      <c r="R40" s="185"/>
      <c r="S40" s="185"/>
      <c r="T40" s="373"/>
      <c r="U40" s="185"/>
      <c r="V40" s="185"/>
      <c r="W40" s="373"/>
      <c r="X40" s="185"/>
      <c r="Y40" s="185"/>
      <c r="Z40" s="185"/>
      <c r="AA40" s="185"/>
      <c r="AB40" s="179"/>
    </row>
    <row r="41" spans="1:28">
      <c r="A41" s="591"/>
      <c r="B41" s="592"/>
      <c r="C41" s="132" t="s">
        <v>107</v>
      </c>
      <c r="D41" s="251" t="s">
        <v>1201</v>
      </c>
      <c r="E41" s="187">
        <f>'2567-ตรี'!H615</f>
        <v>1.5</v>
      </c>
      <c r="F41" s="132" t="s">
        <v>116</v>
      </c>
      <c r="G41" s="251">
        <v>10102292</v>
      </c>
      <c r="H41" s="187">
        <f>'2567-ตรี'!H847</f>
        <v>3.3000000000000002E-2</v>
      </c>
      <c r="I41" s="185"/>
      <c r="J41" s="185"/>
      <c r="K41" s="185"/>
      <c r="L41" s="185"/>
      <c r="M41" s="179"/>
      <c r="P41" s="591"/>
      <c r="Q41" s="593"/>
      <c r="R41" s="185"/>
      <c r="S41" s="185"/>
      <c r="T41" s="373"/>
      <c r="U41" s="185"/>
      <c r="V41" s="185"/>
      <c r="W41" s="373"/>
      <c r="X41" s="185"/>
      <c r="Y41" s="185"/>
      <c r="Z41" s="185"/>
      <c r="AA41" s="185"/>
      <c r="AB41" s="179"/>
    </row>
    <row r="42" spans="1:28">
      <c r="A42" s="591"/>
      <c r="B42" s="592"/>
      <c r="C42" s="132" t="s">
        <v>296</v>
      </c>
      <c r="D42" s="251" t="s">
        <v>346</v>
      </c>
      <c r="E42" s="187">
        <f>'2567-ตรี'!H697</f>
        <v>9.0899999999999995E-2</v>
      </c>
      <c r="F42" s="132" t="s">
        <v>299</v>
      </c>
      <c r="G42" s="251" t="s">
        <v>1148</v>
      </c>
      <c r="H42" s="187">
        <f>'2567-ตรี'!H1306</f>
        <v>0.2</v>
      </c>
      <c r="I42" s="185"/>
      <c r="J42" s="185"/>
      <c r="K42" s="185"/>
      <c r="L42" s="185"/>
      <c r="M42" s="179"/>
      <c r="P42" s="591"/>
      <c r="Q42" s="593"/>
      <c r="R42" s="185"/>
      <c r="S42" s="185"/>
      <c r="T42" s="373"/>
      <c r="U42" s="185"/>
      <c r="V42" s="185"/>
      <c r="W42" s="185"/>
      <c r="X42" s="185"/>
      <c r="Y42" s="185"/>
      <c r="Z42" s="185"/>
      <c r="AA42" s="185"/>
      <c r="AB42" s="179"/>
    </row>
    <row r="43" spans="1:28">
      <c r="A43" s="591"/>
      <c r="B43" s="592"/>
      <c r="C43" s="201"/>
      <c r="D43" s="251"/>
      <c r="E43" s="187"/>
      <c r="F43" s="132" t="s">
        <v>123</v>
      </c>
      <c r="G43" s="251" t="s">
        <v>317</v>
      </c>
      <c r="H43" s="187">
        <f>'2567-ตรี'!H1382</f>
        <v>0.25005000000000005</v>
      </c>
      <c r="I43" s="185"/>
      <c r="J43" s="185"/>
      <c r="K43" s="185"/>
      <c r="L43" s="185"/>
      <c r="M43" s="179"/>
      <c r="P43" s="591"/>
      <c r="Q43" s="593"/>
      <c r="R43" s="185"/>
      <c r="S43" s="185"/>
      <c r="T43" s="373"/>
      <c r="U43" s="185"/>
      <c r="V43" s="185"/>
      <c r="W43" s="185"/>
      <c r="X43" s="185"/>
      <c r="Y43" s="185"/>
      <c r="Z43" s="185"/>
      <c r="AA43" s="185"/>
      <c r="AB43" s="179"/>
    </row>
    <row r="44" spans="1:28">
      <c r="A44" s="591"/>
      <c r="B44" s="592"/>
      <c r="C44" s="201"/>
      <c r="D44" s="251"/>
      <c r="E44" s="187"/>
      <c r="F44" s="132" t="s">
        <v>101</v>
      </c>
      <c r="G44" s="251" t="s">
        <v>1133</v>
      </c>
      <c r="H44" s="187">
        <f>'2567-ตรี'!H837</f>
        <v>0.109989</v>
      </c>
      <c r="I44" s="185"/>
      <c r="J44" s="185"/>
      <c r="K44" s="185"/>
      <c r="L44" s="185"/>
      <c r="M44" s="179"/>
      <c r="P44" s="591"/>
      <c r="Q44" s="593"/>
      <c r="R44" s="185"/>
      <c r="S44" s="185"/>
      <c r="T44" s="373"/>
      <c r="U44" s="185"/>
      <c r="V44" s="185"/>
      <c r="W44" s="185"/>
      <c r="X44" s="185"/>
      <c r="Y44" s="185"/>
      <c r="Z44" s="185"/>
      <c r="AA44" s="185"/>
      <c r="AB44" s="179"/>
    </row>
    <row r="45" spans="1:28">
      <c r="A45" s="591"/>
      <c r="B45" s="592"/>
      <c r="C45" s="201"/>
      <c r="D45" s="251"/>
      <c r="E45" s="187"/>
      <c r="F45" s="132" t="s">
        <v>390</v>
      </c>
      <c r="G45" s="251" t="s">
        <v>1202</v>
      </c>
      <c r="H45" s="187">
        <f>'2567-ตรี'!H841</f>
        <v>0.109989</v>
      </c>
      <c r="I45" s="185"/>
      <c r="J45" s="185"/>
      <c r="K45" s="185"/>
      <c r="L45" s="185"/>
      <c r="M45" s="179"/>
      <c r="P45" s="591"/>
      <c r="Q45" s="593"/>
      <c r="R45" s="185"/>
      <c r="S45" s="185"/>
      <c r="T45" s="373"/>
      <c r="U45" s="185"/>
      <c r="V45" s="185"/>
      <c r="W45" s="185"/>
      <c r="X45" s="185"/>
      <c r="Y45" s="185"/>
      <c r="Z45" s="185"/>
      <c r="AA45" s="185"/>
      <c r="AB45" s="179"/>
    </row>
    <row r="46" spans="1:28">
      <c r="A46" s="591"/>
      <c r="B46" s="592"/>
      <c r="C46" s="201"/>
      <c r="D46" s="251"/>
      <c r="E46" s="187"/>
      <c r="F46" s="201"/>
      <c r="G46" s="251"/>
      <c r="H46" s="251"/>
      <c r="I46" s="185"/>
      <c r="J46" s="185"/>
      <c r="K46" s="239">
        <f>J47/G3</f>
        <v>1.5234695</v>
      </c>
      <c r="L46" s="185"/>
      <c r="M46" s="179"/>
      <c r="P46" s="591"/>
      <c r="Q46" s="593"/>
      <c r="R46" s="185"/>
      <c r="S46" s="185"/>
      <c r="T46" s="185"/>
      <c r="U46" s="185"/>
      <c r="V46" s="185"/>
      <c r="W46" s="185"/>
      <c r="X46" s="185"/>
      <c r="Y46" s="185"/>
      <c r="Z46" s="239">
        <f>Y47/V3</f>
        <v>0</v>
      </c>
      <c r="AA46" s="185"/>
      <c r="AB46" s="179"/>
    </row>
    <row r="47" spans="1:28">
      <c r="A47" s="591"/>
      <c r="B47" s="592"/>
      <c r="C47" s="201"/>
      <c r="D47" s="292" t="s">
        <v>974</v>
      </c>
      <c r="E47" s="290">
        <f>SUM(E39:E46)</f>
        <v>3.3908999999999998</v>
      </c>
      <c r="F47" s="291"/>
      <c r="G47" s="292" t="s">
        <v>974</v>
      </c>
      <c r="H47" s="290">
        <f>SUM(H39:H46)</f>
        <v>2.7029780000000003</v>
      </c>
      <c r="I47" s="185"/>
      <c r="J47" s="293">
        <f>SUM(E47,H47)</f>
        <v>6.0938780000000001</v>
      </c>
      <c r="K47" s="185">
        <f>IF(J47&gt;$G$3,1,(J19/$G$3))</f>
        <v>1</v>
      </c>
      <c r="L47" s="185"/>
      <c r="M47" s="294" t="str">
        <f>IF(J47&gt;4,"Overloaded","OK")</f>
        <v>Overloaded</v>
      </c>
      <c r="P47" s="591"/>
      <c r="Q47" s="593"/>
      <c r="R47" s="185"/>
      <c r="S47" s="374" t="s">
        <v>974</v>
      </c>
      <c r="T47" s="375">
        <f>SUM(T39:T46)</f>
        <v>0</v>
      </c>
      <c r="U47" s="374"/>
      <c r="V47" s="374" t="s">
        <v>974</v>
      </c>
      <c r="W47" s="375">
        <f>SUM(W39:W46)</f>
        <v>0</v>
      </c>
      <c r="X47" s="185"/>
      <c r="Y47" s="293">
        <f>SUM(T47,W47)</f>
        <v>0</v>
      </c>
      <c r="Z47" s="185">
        <f>IF(Y47&gt;$G$3,1,(Y19/$G$3))</f>
        <v>0</v>
      </c>
      <c r="AA47" s="185"/>
      <c r="AB47" s="294" t="str">
        <f>IF(Y47&gt;4,"Overloaded","OK")</f>
        <v>OK</v>
      </c>
    </row>
    <row r="48" spans="1:28" ht="18" customHeight="1">
      <c r="A48" s="591" t="s">
        <v>1084</v>
      </c>
      <c r="B48" s="592" t="s">
        <v>1010</v>
      </c>
      <c r="C48" s="132" t="s">
        <v>123</v>
      </c>
      <c r="D48" s="251">
        <v>10102351</v>
      </c>
      <c r="E48" s="187">
        <f>'2567-ตรี'!H140</f>
        <v>0.75</v>
      </c>
      <c r="F48" s="132" t="s">
        <v>302</v>
      </c>
      <c r="G48" s="251" t="s">
        <v>301</v>
      </c>
      <c r="H48" s="187">
        <f>'2567-ตรี'!H1338</f>
        <v>1</v>
      </c>
      <c r="I48" s="185"/>
      <c r="J48" s="185"/>
      <c r="K48" s="185"/>
      <c r="L48" s="185"/>
      <c r="M48" s="178"/>
      <c r="P48" s="591" t="s">
        <v>1084</v>
      </c>
      <c r="Q48" s="593" t="s">
        <v>1010</v>
      </c>
      <c r="R48" s="185" t="s">
        <v>633</v>
      </c>
      <c r="S48" s="185" t="s">
        <v>632</v>
      </c>
      <c r="T48" s="373">
        <f>'2567-โท'!H34</f>
        <v>1.5</v>
      </c>
      <c r="U48" s="185" t="s">
        <v>702</v>
      </c>
      <c r="V48" s="185" t="s">
        <v>701</v>
      </c>
      <c r="W48" s="373">
        <f>'2567-โท'!H170</f>
        <v>1.5</v>
      </c>
      <c r="X48" s="185"/>
      <c r="Y48" s="185"/>
      <c r="Z48" s="185"/>
      <c r="AA48" s="185"/>
      <c r="AB48" s="178"/>
    </row>
    <row r="49" spans="1:28">
      <c r="A49" s="591"/>
      <c r="B49" s="592"/>
      <c r="C49" s="132" t="s">
        <v>123</v>
      </c>
      <c r="D49" s="251" t="s">
        <v>317</v>
      </c>
      <c r="E49" s="187">
        <f>'2567-ตรี'!H619</f>
        <v>1.5</v>
      </c>
      <c r="F49" s="132" t="s">
        <v>400</v>
      </c>
      <c r="G49" s="251" t="s">
        <v>1203</v>
      </c>
      <c r="H49" s="187">
        <f>'2567-ตรี'!H913</f>
        <v>1.5</v>
      </c>
      <c r="I49" s="185"/>
      <c r="J49" s="185"/>
      <c r="K49" s="185"/>
      <c r="L49" s="185"/>
      <c r="M49" s="179"/>
      <c r="P49" s="591"/>
      <c r="Q49" s="593"/>
      <c r="R49" s="185"/>
      <c r="S49" s="185"/>
      <c r="T49" s="185"/>
      <c r="U49" s="185" t="s">
        <v>706</v>
      </c>
      <c r="V49" s="185" t="s">
        <v>705</v>
      </c>
      <c r="W49" s="373">
        <f>'2567-โท'!H178</f>
        <v>1.5</v>
      </c>
      <c r="X49" s="185"/>
      <c r="Y49" s="185"/>
      <c r="Z49" s="185"/>
      <c r="AA49" s="185"/>
      <c r="AB49" s="179"/>
    </row>
    <row r="50" spans="1:28">
      <c r="A50" s="591"/>
      <c r="B50" s="592"/>
      <c r="C50" s="132" t="s">
        <v>296</v>
      </c>
      <c r="D50" s="251" t="s">
        <v>346</v>
      </c>
      <c r="E50" s="187">
        <f>'2567-ตรี'!H689</f>
        <v>9.0899999999999995E-2</v>
      </c>
      <c r="F50" s="132" t="s">
        <v>299</v>
      </c>
      <c r="G50" s="251" t="s">
        <v>298</v>
      </c>
      <c r="H50" s="187">
        <f>'2567-ตรี'!H1305</f>
        <v>0.2</v>
      </c>
      <c r="I50" s="185"/>
      <c r="J50" s="185"/>
      <c r="K50" s="185"/>
      <c r="L50" s="185"/>
      <c r="M50" s="179"/>
      <c r="P50" s="591"/>
      <c r="Q50" s="593"/>
      <c r="R50" s="185"/>
      <c r="S50" s="185"/>
      <c r="T50" s="185"/>
      <c r="U50" s="185" t="s">
        <v>699</v>
      </c>
      <c r="V50" s="185" t="s">
        <v>1285</v>
      </c>
      <c r="W50" s="373">
        <f>'2567-โท'!H203</f>
        <v>0.5</v>
      </c>
      <c r="X50" s="185"/>
      <c r="Y50" s="185"/>
      <c r="Z50" s="185"/>
      <c r="AA50" s="185"/>
      <c r="AB50" s="179"/>
    </row>
    <row r="51" spans="1:28">
      <c r="A51" s="591"/>
      <c r="B51" s="592"/>
      <c r="C51" s="132" t="s">
        <v>293</v>
      </c>
      <c r="D51" s="251" t="s">
        <v>348</v>
      </c>
      <c r="E51" s="187">
        <f>'2567-ตรี'!H701</f>
        <v>6.25E-2</v>
      </c>
      <c r="F51" s="132" t="s">
        <v>123</v>
      </c>
      <c r="G51" s="251">
        <v>10102351</v>
      </c>
      <c r="H51" s="187">
        <f>'2567-ตรี'!H864</f>
        <v>1.5</v>
      </c>
      <c r="I51" s="185"/>
      <c r="J51" s="185"/>
      <c r="K51" s="185"/>
      <c r="L51" s="185"/>
      <c r="M51" s="179"/>
      <c r="P51" s="591"/>
      <c r="Q51" s="593"/>
      <c r="R51" s="185"/>
      <c r="S51" s="185"/>
      <c r="T51" s="185"/>
      <c r="U51" s="185" t="s">
        <v>282</v>
      </c>
      <c r="V51" s="185" t="s">
        <v>281</v>
      </c>
      <c r="W51" s="373">
        <f>'2567-โท'!H206</f>
        <v>0.5</v>
      </c>
      <c r="X51" s="185"/>
      <c r="Y51" s="185"/>
      <c r="Z51" s="185"/>
      <c r="AA51" s="185"/>
      <c r="AB51" s="179"/>
    </row>
    <row r="52" spans="1:28">
      <c r="A52" s="591"/>
      <c r="B52" s="592"/>
      <c r="C52" s="201"/>
      <c r="D52" s="251"/>
      <c r="E52" s="187"/>
      <c r="F52" s="201"/>
      <c r="G52" s="251"/>
      <c r="H52" s="251"/>
      <c r="I52" s="185"/>
      <c r="J52" s="185"/>
      <c r="K52" s="239">
        <f>J53/G3</f>
        <v>1.6508500000000002</v>
      </c>
      <c r="L52" s="185"/>
      <c r="M52" s="179"/>
      <c r="P52" s="591"/>
      <c r="Q52" s="593"/>
      <c r="R52" s="185"/>
      <c r="S52" s="185"/>
      <c r="T52" s="185"/>
      <c r="U52" s="185"/>
      <c r="V52" s="185"/>
      <c r="W52" s="185"/>
      <c r="X52" s="185"/>
      <c r="Y52" s="185"/>
      <c r="Z52" s="239">
        <f>Y53/V3</f>
        <v>1.375</v>
      </c>
      <c r="AA52" s="185"/>
      <c r="AB52" s="179"/>
    </row>
    <row r="53" spans="1:28">
      <c r="A53" s="591"/>
      <c r="B53" s="592"/>
      <c r="C53" s="201"/>
      <c r="D53" s="292" t="s">
        <v>974</v>
      </c>
      <c r="E53" s="290">
        <f>SUM(E48:E52)</f>
        <v>2.4034</v>
      </c>
      <c r="F53" s="291"/>
      <c r="G53" s="292" t="s">
        <v>974</v>
      </c>
      <c r="H53" s="290">
        <f>SUM(H48:H52)</f>
        <v>4.2</v>
      </c>
      <c r="I53" s="185"/>
      <c r="J53" s="293">
        <f>SUM(E53,H53)</f>
        <v>6.6034000000000006</v>
      </c>
      <c r="K53" s="185">
        <f>IF(J53&gt;$G$3,1,(J19/$G$3))</f>
        <v>1</v>
      </c>
      <c r="L53" s="185"/>
      <c r="M53" s="294" t="str">
        <f>IF(J53&gt;4,"Overloaded","OK")</f>
        <v>Overloaded</v>
      </c>
      <c r="P53" s="591"/>
      <c r="Q53" s="593"/>
      <c r="R53" s="185"/>
      <c r="S53" s="374" t="s">
        <v>974</v>
      </c>
      <c r="T53" s="375">
        <f>SUM(T48:T52)</f>
        <v>1.5</v>
      </c>
      <c r="U53" s="374"/>
      <c r="V53" s="374" t="s">
        <v>974</v>
      </c>
      <c r="W53" s="375">
        <f>SUM(W48:W52)</f>
        <v>4</v>
      </c>
      <c r="X53" s="185"/>
      <c r="Y53" s="293">
        <f>SUM(T53,W53)</f>
        <v>5.5</v>
      </c>
      <c r="Z53" s="185">
        <f>IF(Y53&gt;$G$3,1,(Y19/$G$3))</f>
        <v>1</v>
      </c>
      <c r="AA53" s="185"/>
      <c r="AB53" s="294" t="str">
        <f>IF(Y53&gt;4,"Overloaded","OK")</f>
        <v>Overloaded</v>
      </c>
    </row>
    <row r="54" spans="1:28">
      <c r="A54" s="601" t="s">
        <v>1085</v>
      </c>
      <c r="B54" s="602"/>
      <c r="C54" s="602"/>
      <c r="D54" s="602"/>
      <c r="E54" s="602"/>
      <c r="F54" s="602"/>
      <c r="G54" s="602"/>
      <c r="H54" s="602"/>
      <c r="I54" s="602"/>
      <c r="J54" s="602"/>
      <c r="K54" s="602"/>
      <c r="L54" s="602"/>
      <c r="M54" s="603"/>
      <c r="P54" s="601" t="s">
        <v>1085</v>
      </c>
      <c r="Q54" s="602"/>
      <c r="R54" s="602"/>
      <c r="S54" s="602"/>
      <c r="T54" s="602"/>
      <c r="U54" s="602"/>
      <c r="V54" s="602"/>
      <c r="W54" s="602"/>
      <c r="X54" s="602"/>
      <c r="Y54" s="602"/>
      <c r="Z54" s="602"/>
      <c r="AA54" s="602"/>
      <c r="AB54" s="603"/>
    </row>
    <row r="55" spans="1:28" ht="18" customHeight="1">
      <c r="A55" s="591" t="s">
        <v>1086</v>
      </c>
      <c r="B55" s="592" t="s">
        <v>1078</v>
      </c>
      <c r="C55" s="132" t="s">
        <v>101</v>
      </c>
      <c r="D55" s="251" t="s">
        <v>1133</v>
      </c>
      <c r="E55" s="187">
        <f>'2567-ตรี'!H91</f>
        <v>0.109989</v>
      </c>
      <c r="F55" s="132" t="s">
        <v>325</v>
      </c>
      <c r="G55" s="251" t="s">
        <v>1209</v>
      </c>
      <c r="H55" s="187">
        <f>'2567-ตรี'!H929</f>
        <v>0.49994999999999995</v>
      </c>
      <c r="I55" s="185"/>
      <c r="J55" s="185"/>
      <c r="K55" s="185"/>
      <c r="L55" s="185"/>
      <c r="M55" s="178"/>
      <c r="P55" s="591" t="s">
        <v>1086</v>
      </c>
      <c r="Q55" s="593" t="s">
        <v>1078</v>
      </c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78"/>
    </row>
    <row r="56" spans="1:28">
      <c r="A56" s="591"/>
      <c r="B56" s="592"/>
      <c r="C56" s="132" t="s">
        <v>114</v>
      </c>
      <c r="D56" s="251" t="s">
        <v>113</v>
      </c>
      <c r="E56" s="187">
        <f>'2567-ตรี'!H120</f>
        <v>3.6663000000000001E-2</v>
      </c>
      <c r="F56" s="132" t="s">
        <v>116</v>
      </c>
      <c r="G56" s="251" t="s">
        <v>115</v>
      </c>
      <c r="H56" s="187">
        <f>'2567-ตรี'!H853</f>
        <v>3.3000000000000002E-2</v>
      </c>
      <c r="I56" s="185"/>
      <c r="J56" s="185"/>
      <c r="K56" s="185"/>
      <c r="L56" s="185"/>
      <c r="M56" s="179"/>
      <c r="P56" s="591"/>
      <c r="Q56" s="593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79"/>
    </row>
    <row r="57" spans="1:28">
      <c r="A57" s="591"/>
      <c r="B57" s="592"/>
      <c r="C57" s="132" t="s">
        <v>142</v>
      </c>
      <c r="D57" s="251" t="s">
        <v>1204</v>
      </c>
      <c r="E57" s="187">
        <f>'2567-ตรี'!H183</f>
        <v>0.375</v>
      </c>
      <c r="F57" s="132" t="s">
        <v>327</v>
      </c>
      <c r="G57" s="251" t="s">
        <v>1208</v>
      </c>
      <c r="H57" s="187">
        <f>'2567-ตรี'!H884</f>
        <v>0.375</v>
      </c>
      <c r="I57" s="185"/>
      <c r="J57" s="185"/>
      <c r="K57" s="185"/>
      <c r="L57" s="185"/>
      <c r="M57" s="179"/>
      <c r="P57" s="591"/>
      <c r="Q57" s="593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79"/>
    </row>
    <row r="58" spans="1:28">
      <c r="A58" s="591"/>
      <c r="B58" s="592"/>
      <c r="C58" s="132" t="s">
        <v>142</v>
      </c>
      <c r="D58" s="251" t="s">
        <v>1206</v>
      </c>
      <c r="E58" s="187">
        <f>'2567-ตรี'!H649</f>
        <v>0.375</v>
      </c>
      <c r="F58" s="132" t="s">
        <v>404</v>
      </c>
      <c r="G58" s="251" t="s">
        <v>403</v>
      </c>
      <c r="H58" s="187">
        <f>'2567-ตรี'!H921</f>
        <v>0.25005000000000005</v>
      </c>
      <c r="I58" s="185"/>
      <c r="J58" s="185"/>
      <c r="K58" s="185"/>
      <c r="L58" s="185"/>
      <c r="M58" s="179"/>
      <c r="P58" s="591"/>
      <c r="Q58" s="593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79"/>
    </row>
    <row r="59" spans="1:28">
      <c r="A59" s="591"/>
      <c r="B59" s="592"/>
      <c r="C59" s="132" t="s">
        <v>125</v>
      </c>
      <c r="D59" s="251" t="s">
        <v>1214</v>
      </c>
      <c r="E59" s="187">
        <f>'2567-ตรี'!H148</f>
        <v>4.1250000000000002E-2</v>
      </c>
      <c r="F59" s="132" t="s">
        <v>299</v>
      </c>
      <c r="G59" s="251" t="s">
        <v>298</v>
      </c>
      <c r="H59" s="187">
        <f>'2567-ตรี'!H1301</f>
        <v>0.2</v>
      </c>
      <c r="I59" s="185"/>
      <c r="J59" s="185"/>
      <c r="K59" s="185"/>
      <c r="L59" s="185"/>
      <c r="M59" s="179"/>
      <c r="P59" s="591"/>
      <c r="Q59" s="593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79"/>
    </row>
    <row r="60" spans="1:28">
      <c r="A60" s="591"/>
      <c r="B60" s="592"/>
      <c r="C60" s="132" t="s">
        <v>140</v>
      </c>
      <c r="D60" s="251" t="s">
        <v>1205</v>
      </c>
      <c r="E60" s="187">
        <f>'2567-ตรี'!H179</f>
        <v>0.75</v>
      </c>
      <c r="F60" s="132" t="s">
        <v>128</v>
      </c>
      <c r="G60" s="251" t="s">
        <v>1215</v>
      </c>
      <c r="H60" s="187">
        <f>'2567-ตรี'!H870</f>
        <v>4.7156999999999998E-2</v>
      </c>
      <c r="I60" s="185"/>
      <c r="J60" s="185"/>
      <c r="K60" s="185"/>
      <c r="L60" s="185"/>
      <c r="M60" s="179"/>
      <c r="P60" s="591"/>
      <c r="Q60" s="593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79"/>
    </row>
    <row r="61" spans="1:28">
      <c r="A61" s="591"/>
      <c r="B61" s="592"/>
      <c r="C61" s="132" t="s">
        <v>140</v>
      </c>
      <c r="D61" s="251" t="s">
        <v>319</v>
      </c>
      <c r="E61" s="187">
        <f>'2567-ตรี'!H623</f>
        <v>0.75</v>
      </c>
      <c r="F61" s="132" t="s">
        <v>140</v>
      </c>
      <c r="G61" s="251" t="s">
        <v>1205</v>
      </c>
      <c r="H61" s="187">
        <f>'2567-ตรี'!H924</f>
        <v>0.75</v>
      </c>
      <c r="I61" s="185"/>
      <c r="J61" s="185"/>
      <c r="K61" s="185"/>
      <c r="L61" s="185"/>
      <c r="M61" s="179"/>
      <c r="P61" s="591"/>
      <c r="Q61" s="593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79"/>
    </row>
    <row r="62" spans="1:28">
      <c r="A62" s="591"/>
      <c r="B62" s="592"/>
      <c r="C62" s="132" t="s">
        <v>325</v>
      </c>
      <c r="D62" s="251" t="s">
        <v>324</v>
      </c>
      <c r="E62" s="187">
        <f>'2567-ตรี'!H639</f>
        <v>0.49994999999999995</v>
      </c>
      <c r="F62" s="132" t="s">
        <v>517</v>
      </c>
      <c r="G62" s="251" t="s">
        <v>1211</v>
      </c>
      <c r="H62" s="187">
        <f>'2567-ตรี'!H1224</f>
        <v>0.75</v>
      </c>
      <c r="I62" s="185"/>
      <c r="J62" s="185"/>
      <c r="K62" s="185"/>
      <c r="L62" s="185"/>
      <c r="M62" s="179"/>
      <c r="P62" s="591"/>
      <c r="Q62" s="593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79"/>
    </row>
    <row r="63" spans="1:28">
      <c r="A63" s="591"/>
      <c r="B63" s="592"/>
      <c r="C63" s="132" t="s">
        <v>327</v>
      </c>
      <c r="D63" s="251" t="s">
        <v>326</v>
      </c>
      <c r="E63" s="187">
        <f>'2567-ตรี'!H644</f>
        <v>0.75</v>
      </c>
      <c r="F63" s="132" t="s">
        <v>342</v>
      </c>
      <c r="G63" s="251" t="s">
        <v>1210</v>
      </c>
      <c r="H63" s="187">
        <f>'2567-ตรี'!H933</f>
        <v>1.5</v>
      </c>
      <c r="I63" s="185"/>
      <c r="J63" s="185"/>
      <c r="K63" s="185"/>
      <c r="L63" s="185"/>
      <c r="M63" s="179"/>
      <c r="P63" s="591"/>
      <c r="Q63" s="593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79"/>
    </row>
    <row r="64" spans="1:28">
      <c r="A64" s="591"/>
      <c r="B64" s="592"/>
      <c r="C64" s="132" t="s">
        <v>342</v>
      </c>
      <c r="D64" s="251" t="s">
        <v>341</v>
      </c>
      <c r="E64" s="187">
        <f>'2567-ตรี'!H673</f>
        <v>1.5</v>
      </c>
      <c r="F64" s="132" t="s">
        <v>128</v>
      </c>
      <c r="G64" s="251" t="s">
        <v>1212</v>
      </c>
      <c r="H64" s="187">
        <f>'2567-ตรี'!H1387</f>
        <v>0.109989</v>
      </c>
      <c r="I64" s="185"/>
      <c r="J64" s="185"/>
      <c r="K64" s="185"/>
      <c r="L64" s="185"/>
      <c r="M64" s="179"/>
      <c r="P64" s="591"/>
      <c r="Q64" s="593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79"/>
    </row>
    <row r="65" spans="1:28">
      <c r="A65" s="591"/>
      <c r="B65" s="592"/>
      <c r="C65" s="132" t="s">
        <v>345</v>
      </c>
      <c r="D65" s="251" t="s">
        <v>1207</v>
      </c>
      <c r="E65" s="187">
        <f>'2567-ตรี'!H678</f>
        <v>0.2</v>
      </c>
      <c r="F65" s="132" t="s">
        <v>327</v>
      </c>
      <c r="G65" s="251" t="s">
        <v>326</v>
      </c>
      <c r="H65" s="187">
        <f>'2567-ตรี'!H1404</f>
        <v>0.75</v>
      </c>
      <c r="I65" s="185"/>
      <c r="J65" s="185"/>
      <c r="K65" s="185"/>
      <c r="L65" s="185"/>
      <c r="M65" s="179"/>
      <c r="P65" s="591"/>
      <c r="Q65" s="593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79"/>
    </row>
    <row r="66" spans="1:28">
      <c r="A66" s="591"/>
      <c r="B66" s="592"/>
      <c r="C66" s="132" t="s">
        <v>296</v>
      </c>
      <c r="D66" s="251" t="s">
        <v>346</v>
      </c>
      <c r="E66" s="187">
        <f>'2567-ตรี'!H683</f>
        <v>9.0899999999999995E-2</v>
      </c>
      <c r="F66" s="132" t="s">
        <v>342</v>
      </c>
      <c r="G66" s="251" t="s">
        <v>1213</v>
      </c>
      <c r="H66" s="187">
        <f>'2567-ตรี'!H1417</f>
        <v>1.5</v>
      </c>
      <c r="I66" s="185"/>
      <c r="J66" s="185"/>
      <c r="K66" s="185"/>
      <c r="L66" s="185"/>
      <c r="M66" s="179"/>
      <c r="P66" s="591"/>
      <c r="Q66" s="593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79"/>
    </row>
    <row r="67" spans="1:28">
      <c r="A67" s="591"/>
      <c r="B67" s="592"/>
      <c r="C67" s="201"/>
      <c r="D67" s="251"/>
      <c r="E67" s="187"/>
      <c r="F67" s="201"/>
      <c r="G67" s="251"/>
      <c r="H67" s="251"/>
      <c r="I67" s="185"/>
      <c r="J67" s="185"/>
      <c r="K67" s="239">
        <f>J68/G3</f>
        <v>3.0609745000000004</v>
      </c>
      <c r="L67" s="185"/>
      <c r="M67" s="179"/>
      <c r="P67" s="591"/>
      <c r="Q67" s="593"/>
      <c r="R67" s="185"/>
      <c r="S67" s="185"/>
      <c r="T67" s="185"/>
      <c r="U67" s="185"/>
      <c r="V67" s="185"/>
      <c r="W67" s="185"/>
      <c r="X67" s="185"/>
      <c r="Y67" s="185"/>
      <c r="Z67" s="239">
        <f>Y68/V3</f>
        <v>0</v>
      </c>
      <c r="AA67" s="185"/>
      <c r="AB67" s="179"/>
    </row>
    <row r="68" spans="1:28">
      <c r="A68" s="591"/>
      <c r="B68" s="592"/>
      <c r="C68" s="201"/>
      <c r="D68" s="292" t="s">
        <v>974</v>
      </c>
      <c r="E68" s="290">
        <f>SUM(E55:E67)</f>
        <v>5.478752000000001</v>
      </c>
      <c r="F68" s="291"/>
      <c r="G68" s="292" t="s">
        <v>974</v>
      </c>
      <c r="H68" s="290">
        <f>SUM(H55:H67)</f>
        <v>6.7651459999999997</v>
      </c>
      <c r="I68" s="185"/>
      <c r="J68" s="293">
        <f>SUM(E68,H68)</f>
        <v>12.243898000000002</v>
      </c>
      <c r="K68" s="185">
        <f>IF(J68&gt;$G$3,1,(J19/$G$3))</f>
        <v>1</v>
      </c>
      <c r="L68" s="185"/>
      <c r="M68" s="294" t="str">
        <f>IF(J68&gt;4,"Overloaded","OK")</f>
        <v>Overloaded</v>
      </c>
      <c r="P68" s="591"/>
      <c r="Q68" s="593"/>
      <c r="R68" s="185"/>
      <c r="S68" s="374" t="s">
        <v>974</v>
      </c>
      <c r="T68" s="374">
        <f>SUM(T55:T67)</f>
        <v>0</v>
      </c>
      <c r="U68" s="374"/>
      <c r="V68" s="374" t="s">
        <v>974</v>
      </c>
      <c r="W68" s="374">
        <f>SUM(W55:W67)</f>
        <v>0</v>
      </c>
      <c r="X68" s="185"/>
      <c r="Y68" s="293">
        <f>SUM(T68,W68)</f>
        <v>0</v>
      </c>
      <c r="Z68" s="185">
        <f>IF(Y68&gt;$G$3,1,(Y19/$G$3))</f>
        <v>0</v>
      </c>
      <c r="AA68" s="185"/>
      <c r="AB68" s="294" t="str">
        <f>IF(Y68&gt;4,"Overloaded","OK")</f>
        <v>OK</v>
      </c>
    </row>
    <row r="69" spans="1:28" ht="18" customHeight="1">
      <c r="A69" s="591" t="s">
        <v>1088</v>
      </c>
      <c r="B69" s="592" t="s">
        <v>1078</v>
      </c>
      <c r="C69" s="132" t="s">
        <v>130</v>
      </c>
      <c r="D69" s="251">
        <v>10102457</v>
      </c>
      <c r="E69" s="187">
        <f>'2567-ตรี'!H159</f>
        <v>4.9950000000000001E-2</v>
      </c>
      <c r="F69" s="132" t="s">
        <v>116</v>
      </c>
      <c r="G69" s="251" t="s">
        <v>115</v>
      </c>
      <c r="H69" s="187">
        <f>'2567-ตรี'!H849</f>
        <v>3.3000000000000002E-2</v>
      </c>
      <c r="I69" s="185"/>
      <c r="J69" s="185"/>
      <c r="K69" s="185"/>
      <c r="L69" s="185"/>
      <c r="M69" s="178"/>
      <c r="P69" s="591" t="s">
        <v>1088</v>
      </c>
      <c r="Q69" s="593" t="s">
        <v>1078</v>
      </c>
      <c r="R69" s="185"/>
      <c r="S69" s="185"/>
      <c r="T69" s="185"/>
      <c r="U69" s="185" t="s">
        <v>624</v>
      </c>
      <c r="V69" s="185" t="s">
        <v>643</v>
      </c>
      <c r="W69" s="373">
        <f>'2567-โท'!H197</f>
        <v>0.2</v>
      </c>
      <c r="X69" s="185"/>
      <c r="Y69" s="185"/>
      <c r="Z69" s="185"/>
      <c r="AA69" s="185"/>
      <c r="AB69" s="178"/>
    </row>
    <row r="70" spans="1:28" ht="18" customHeight="1">
      <c r="A70" s="591"/>
      <c r="B70" s="592"/>
      <c r="C70" s="132" t="s">
        <v>107</v>
      </c>
      <c r="D70" s="251" t="s">
        <v>1135</v>
      </c>
      <c r="E70" s="187">
        <f>'2567-ตรี'!H100</f>
        <v>0.3</v>
      </c>
      <c r="F70" s="132" t="s">
        <v>128</v>
      </c>
      <c r="G70" s="251" t="s">
        <v>1216</v>
      </c>
      <c r="H70" s="187">
        <f>'2567-ตรี'!H873</f>
        <v>4.7156999999999998E-2</v>
      </c>
      <c r="I70" s="185"/>
      <c r="J70" s="185"/>
      <c r="K70" s="185"/>
      <c r="L70" s="185"/>
      <c r="M70" s="179"/>
      <c r="P70" s="591"/>
      <c r="Q70" s="593"/>
      <c r="R70" s="185"/>
      <c r="S70" s="185"/>
      <c r="T70" s="185"/>
      <c r="U70" s="185"/>
      <c r="V70" s="185"/>
      <c r="W70" s="373"/>
      <c r="X70" s="185"/>
      <c r="Y70" s="185"/>
      <c r="Z70" s="185"/>
      <c r="AA70" s="185"/>
      <c r="AB70" s="179"/>
    </row>
    <row r="71" spans="1:28" ht="18" customHeight="1">
      <c r="A71" s="591"/>
      <c r="B71" s="592"/>
      <c r="C71" s="132" t="s">
        <v>142</v>
      </c>
      <c r="D71" s="251" t="s">
        <v>1204</v>
      </c>
      <c r="E71" s="187">
        <f>'2567-ตรี'!H184</f>
        <v>0.375</v>
      </c>
      <c r="F71" s="132" t="s">
        <v>323</v>
      </c>
      <c r="G71" s="251" t="s">
        <v>1194</v>
      </c>
      <c r="H71" s="187">
        <f>'2567-ตรี'!H882</f>
        <v>0.375</v>
      </c>
      <c r="I71" s="185"/>
      <c r="J71" s="185"/>
      <c r="K71" s="185"/>
      <c r="L71" s="185"/>
      <c r="M71" s="179"/>
      <c r="P71" s="591"/>
      <c r="Q71" s="593"/>
      <c r="R71" s="185"/>
      <c r="S71" s="185"/>
      <c r="T71" s="185"/>
      <c r="U71" s="185"/>
      <c r="V71" s="185"/>
      <c r="W71" s="373"/>
      <c r="X71" s="185"/>
      <c r="Y71" s="185"/>
      <c r="Z71" s="185"/>
      <c r="AA71" s="185"/>
      <c r="AB71" s="179"/>
    </row>
    <row r="72" spans="1:28">
      <c r="A72" s="591"/>
      <c r="B72" s="592"/>
      <c r="C72" s="132" t="s">
        <v>142</v>
      </c>
      <c r="D72" s="251" t="s">
        <v>1206</v>
      </c>
      <c r="E72" s="187">
        <f>'2567-ตรี'!H650</f>
        <v>0.375</v>
      </c>
      <c r="F72" s="132" t="s">
        <v>327</v>
      </c>
      <c r="G72" s="251" t="s">
        <v>1208</v>
      </c>
      <c r="H72" s="187">
        <f>'2567-ตรี'!H886</f>
        <v>0.375</v>
      </c>
      <c r="I72" s="185"/>
      <c r="J72" s="185"/>
      <c r="K72" s="185"/>
      <c r="L72" s="185"/>
      <c r="M72" s="179"/>
      <c r="P72" s="591"/>
      <c r="Q72" s="593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79"/>
    </row>
    <row r="73" spans="1:28">
      <c r="A73" s="591"/>
      <c r="B73" s="592"/>
      <c r="C73" s="132" t="s">
        <v>114</v>
      </c>
      <c r="D73" s="251" t="s">
        <v>113</v>
      </c>
      <c r="E73" s="187">
        <f>'2567-ตรี'!H121</f>
        <v>3.6663000000000001E-2</v>
      </c>
      <c r="F73" s="132" t="s">
        <v>404</v>
      </c>
      <c r="G73" s="251" t="s">
        <v>403</v>
      </c>
      <c r="H73" s="187">
        <f>'2567-ตรี'!H920</f>
        <v>0.25005000000000005</v>
      </c>
      <c r="I73" s="185"/>
      <c r="J73" s="185"/>
      <c r="K73" s="185"/>
      <c r="L73" s="185"/>
      <c r="M73" s="179"/>
      <c r="P73" s="591"/>
      <c r="Q73" s="593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79"/>
    </row>
    <row r="74" spans="1:28">
      <c r="A74" s="591"/>
      <c r="B74" s="592"/>
      <c r="C74" s="132" t="s">
        <v>345</v>
      </c>
      <c r="D74" s="251" t="s">
        <v>344</v>
      </c>
      <c r="E74" s="187">
        <f>'2567-ตรี'!H676</f>
        <v>0.2</v>
      </c>
      <c r="F74" s="132" t="s">
        <v>325</v>
      </c>
      <c r="G74" s="251" t="s">
        <v>1209</v>
      </c>
      <c r="H74" s="187">
        <f>'2567-ตรี'!H927</f>
        <v>0.49994999999999995</v>
      </c>
      <c r="I74" s="185"/>
      <c r="J74" s="185"/>
      <c r="K74" s="185"/>
      <c r="L74" s="185"/>
      <c r="M74" s="179"/>
      <c r="P74" s="591"/>
      <c r="Q74" s="593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79"/>
    </row>
    <row r="75" spans="1:28">
      <c r="A75" s="591"/>
      <c r="B75" s="592"/>
      <c r="C75" s="132" t="s">
        <v>323</v>
      </c>
      <c r="D75" s="251" t="s">
        <v>322</v>
      </c>
      <c r="E75" s="187">
        <f>'2567-ตรี'!H631</f>
        <v>0.375</v>
      </c>
      <c r="F75" s="132" t="s">
        <v>299</v>
      </c>
      <c r="G75" s="251" t="s">
        <v>298</v>
      </c>
      <c r="H75" s="187">
        <f>'2567-ตรี'!H1297</f>
        <v>0.2</v>
      </c>
      <c r="I75" s="185"/>
      <c r="J75" s="185"/>
      <c r="K75" s="185"/>
      <c r="L75" s="185"/>
      <c r="M75" s="179"/>
      <c r="P75" s="591"/>
      <c r="Q75" s="593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79"/>
    </row>
    <row r="76" spans="1:28">
      <c r="A76" s="591"/>
      <c r="B76" s="592"/>
      <c r="C76" s="132" t="s">
        <v>125</v>
      </c>
      <c r="D76" s="251" t="s">
        <v>1214</v>
      </c>
      <c r="E76" s="187">
        <f>'2567-ตรี'!H146</f>
        <v>4.1250000000000002E-2</v>
      </c>
      <c r="F76" s="132" t="s">
        <v>123</v>
      </c>
      <c r="G76" s="251" t="s">
        <v>317</v>
      </c>
      <c r="H76" s="187">
        <f>'2567-ตรี'!H1380</f>
        <v>0.25005000000000005</v>
      </c>
      <c r="I76" s="185"/>
      <c r="J76" s="185"/>
      <c r="K76" s="185"/>
      <c r="L76" s="185"/>
      <c r="M76" s="179"/>
      <c r="P76" s="591"/>
      <c r="Q76" s="593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79"/>
    </row>
    <row r="77" spans="1:28">
      <c r="A77" s="591"/>
      <c r="B77" s="592"/>
      <c r="C77" s="132" t="s">
        <v>128</v>
      </c>
      <c r="D77" s="251" t="s">
        <v>1215</v>
      </c>
      <c r="E77" s="187">
        <f>'2567-ตรี'!H870</f>
        <v>4.7156999999999998E-2</v>
      </c>
      <c r="F77" s="132" t="s">
        <v>323</v>
      </c>
      <c r="G77" s="252" t="s">
        <v>322</v>
      </c>
      <c r="H77" s="187">
        <f>'2567-ตรี'!H1400</f>
        <v>0.375</v>
      </c>
      <c r="I77" s="185"/>
      <c r="J77" s="185"/>
      <c r="K77" s="185"/>
      <c r="L77" s="185"/>
      <c r="M77" s="179"/>
      <c r="P77" s="591"/>
      <c r="Q77" s="593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79"/>
    </row>
    <row r="78" spans="1:28">
      <c r="A78" s="591"/>
      <c r="B78" s="592"/>
      <c r="C78" s="132" t="s">
        <v>325</v>
      </c>
      <c r="D78" s="251" t="s">
        <v>324</v>
      </c>
      <c r="E78" s="187">
        <f>'2567-ตรี'!H638</f>
        <v>0.49994999999999995</v>
      </c>
      <c r="F78" s="132" t="s">
        <v>329</v>
      </c>
      <c r="G78" s="251" t="s">
        <v>1217</v>
      </c>
      <c r="H78" s="187">
        <f>'2567-ตรี'!H1406</f>
        <v>1.5</v>
      </c>
      <c r="I78" s="185"/>
      <c r="J78" s="185"/>
      <c r="K78" s="185"/>
      <c r="L78" s="185"/>
      <c r="M78" s="179"/>
      <c r="P78" s="591"/>
      <c r="Q78" s="593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79"/>
    </row>
    <row r="79" spans="1:28">
      <c r="A79" s="591"/>
      <c r="B79" s="592"/>
      <c r="C79" s="132" t="s">
        <v>329</v>
      </c>
      <c r="D79" s="251" t="s">
        <v>328</v>
      </c>
      <c r="E79" s="187">
        <f>'2567-ตรี'!H646</f>
        <v>1.5</v>
      </c>
      <c r="F79" s="132" t="s">
        <v>130</v>
      </c>
      <c r="G79" s="251" t="s">
        <v>1218</v>
      </c>
      <c r="H79" s="187">
        <f>'2567-ตรี'!H1415</f>
        <v>1.5</v>
      </c>
      <c r="I79" s="185"/>
      <c r="J79" s="185"/>
      <c r="K79" s="185"/>
      <c r="L79" s="185"/>
      <c r="M79" s="179"/>
      <c r="P79" s="591"/>
      <c r="Q79" s="593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79"/>
    </row>
    <row r="80" spans="1:28">
      <c r="A80" s="591"/>
      <c r="B80" s="592"/>
      <c r="C80" s="132" t="s">
        <v>296</v>
      </c>
      <c r="D80" s="251" t="s">
        <v>346</v>
      </c>
      <c r="E80" s="187">
        <f>'2567-ตรี'!H684</f>
        <v>9.0899999999999995E-2</v>
      </c>
      <c r="F80" s="132" t="s">
        <v>296</v>
      </c>
      <c r="G80" s="251" t="s">
        <v>346</v>
      </c>
      <c r="H80" s="187">
        <f>'2567-ตรี'!H1426</f>
        <v>1</v>
      </c>
      <c r="I80" s="185"/>
      <c r="J80" s="185"/>
      <c r="K80" s="185"/>
      <c r="L80" s="185"/>
      <c r="M80" s="179"/>
      <c r="P80" s="591"/>
      <c r="Q80" s="593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79"/>
    </row>
    <row r="81" spans="1:28">
      <c r="A81" s="591"/>
      <c r="B81" s="592"/>
      <c r="C81" s="201"/>
      <c r="D81" s="251"/>
      <c r="E81" s="187"/>
      <c r="F81" s="201"/>
      <c r="G81" s="251"/>
      <c r="H81" s="251"/>
      <c r="I81" s="185"/>
      <c r="J81" s="185"/>
      <c r="K81" s="239">
        <f>J82/G3</f>
        <v>2.5740192500000001</v>
      </c>
      <c r="L81" s="185"/>
      <c r="M81" s="179"/>
      <c r="P81" s="591"/>
      <c r="Q81" s="593"/>
      <c r="R81" s="185"/>
      <c r="S81" s="185"/>
      <c r="T81" s="185"/>
      <c r="U81" s="185"/>
      <c r="V81" s="185"/>
      <c r="W81" s="185"/>
      <c r="X81" s="185"/>
      <c r="Y81" s="185"/>
      <c r="Z81" s="239">
        <f>Y82/V3</f>
        <v>0.05</v>
      </c>
      <c r="AA81" s="185"/>
      <c r="AB81" s="179"/>
    </row>
    <row r="82" spans="1:28">
      <c r="A82" s="591"/>
      <c r="B82" s="592"/>
      <c r="C82" s="201"/>
      <c r="D82" s="292" t="s">
        <v>974</v>
      </c>
      <c r="E82" s="290">
        <f>SUM(E69:E81)</f>
        <v>3.8908700000000001</v>
      </c>
      <c r="F82" s="291"/>
      <c r="G82" s="292" t="s">
        <v>974</v>
      </c>
      <c r="H82" s="290">
        <f>SUM(H69:H81)</f>
        <v>6.4052069999999999</v>
      </c>
      <c r="I82" s="185"/>
      <c r="J82" s="293">
        <f>SUM(E82,H82)</f>
        <v>10.296077</v>
      </c>
      <c r="K82" s="185">
        <f>IF(J82&gt;$G$3,1,(J19/$G$3))</f>
        <v>1</v>
      </c>
      <c r="L82" s="185"/>
      <c r="M82" s="294" t="str">
        <f>IF(J82&gt;4,"Overloaded","OK")</f>
        <v>Overloaded</v>
      </c>
      <c r="P82" s="591"/>
      <c r="Q82" s="593"/>
      <c r="R82" s="185"/>
      <c r="S82" s="374" t="s">
        <v>974</v>
      </c>
      <c r="T82" s="374">
        <f>SUM(T69:T81)</f>
        <v>0</v>
      </c>
      <c r="U82" s="374"/>
      <c r="V82" s="374" t="s">
        <v>974</v>
      </c>
      <c r="W82" s="375">
        <f>SUM(W69:W81)</f>
        <v>0.2</v>
      </c>
      <c r="X82" s="185"/>
      <c r="Y82" s="293">
        <f>SUM(T82,W82)</f>
        <v>0.2</v>
      </c>
      <c r="Z82" s="185">
        <f>IF(Y82&gt;$G$3,1,(Y19/$G$3))</f>
        <v>0</v>
      </c>
      <c r="AA82" s="185"/>
      <c r="AB82" s="294" t="str">
        <f>IF(Y82&gt;4,"Overloaded","OK")</f>
        <v>OK</v>
      </c>
    </row>
    <row r="83" spans="1:28" ht="18" customHeight="1">
      <c r="A83" s="591" t="s">
        <v>1089</v>
      </c>
      <c r="B83" s="592" t="s">
        <v>1010</v>
      </c>
      <c r="C83" s="132" t="s">
        <v>107</v>
      </c>
      <c r="D83" s="251" t="s">
        <v>1135</v>
      </c>
      <c r="E83" s="187">
        <f>'2567-ตรี'!H101</f>
        <v>0.3</v>
      </c>
      <c r="F83" s="132" t="s">
        <v>101</v>
      </c>
      <c r="G83" s="251" t="s">
        <v>1133</v>
      </c>
      <c r="H83" s="187">
        <f>'2567-ตรี'!H838</f>
        <v>0.109989</v>
      </c>
      <c r="I83" s="185"/>
      <c r="J83" s="185"/>
      <c r="K83" s="185"/>
      <c r="L83" s="185"/>
      <c r="M83" s="178"/>
      <c r="P83" s="591" t="s">
        <v>1089</v>
      </c>
      <c r="Q83" s="593" t="s">
        <v>1010</v>
      </c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78"/>
    </row>
    <row r="84" spans="1:28">
      <c r="A84" s="591"/>
      <c r="B84" s="592"/>
      <c r="C84" s="132" t="s">
        <v>114</v>
      </c>
      <c r="D84" s="251" t="s">
        <v>113</v>
      </c>
      <c r="E84" s="187">
        <f>'2567-ตรี'!H122</f>
        <v>3.6663000000000001E-2</v>
      </c>
      <c r="F84" s="132" t="s">
        <v>390</v>
      </c>
      <c r="G84" s="251" t="s">
        <v>1202</v>
      </c>
      <c r="H84" s="187">
        <f>'2567-ตรี'!H842</f>
        <v>0.109989</v>
      </c>
      <c r="I84" s="185"/>
      <c r="J84" s="185"/>
      <c r="K84" s="185"/>
      <c r="L84" s="185"/>
      <c r="M84" s="179"/>
      <c r="P84" s="591"/>
      <c r="Q84" s="593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79"/>
    </row>
    <row r="85" spans="1:28">
      <c r="A85" s="591"/>
      <c r="B85" s="592"/>
      <c r="C85" s="132" t="s">
        <v>118</v>
      </c>
      <c r="D85" s="251" t="s">
        <v>117</v>
      </c>
      <c r="E85" s="187">
        <f>'2567-ตรี'!H132</f>
        <v>1.5</v>
      </c>
      <c r="F85" s="132" t="s">
        <v>116</v>
      </c>
      <c r="G85" s="251" t="s">
        <v>115</v>
      </c>
      <c r="H85" s="187">
        <f>'2567-ตรี'!H850</f>
        <v>3.3000000000000002E-2</v>
      </c>
      <c r="I85" s="185"/>
      <c r="J85" s="185"/>
      <c r="K85" s="185"/>
      <c r="L85" s="185"/>
      <c r="M85" s="179"/>
      <c r="P85" s="591"/>
      <c r="Q85" s="593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79"/>
    </row>
    <row r="86" spans="1:28">
      <c r="A86" s="591"/>
      <c r="B86" s="592"/>
      <c r="C86" s="132" t="s">
        <v>125</v>
      </c>
      <c r="D86" s="251" t="s">
        <v>1214</v>
      </c>
      <c r="E86" s="187">
        <f>'2567-ตรี'!H147</f>
        <v>4.1250000000000002E-2</v>
      </c>
      <c r="F86" s="132" t="s">
        <v>118</v>
      </c>
      <c r="G86" s="251" t="s">
        <v>117</v>
      </c>
      <c r="H86" s="187">
        <f>'2567-ตรี'!H859</f>
        <v>1.5</v>
      </c>
      <c r="I86" s="185"/>
      <c r="J86" s="185"/>
      <c r="K86" s="185"/>
      <c r="L86" s="185"/>
      <c r="M86" s="179"/>
      <c r="P86" s="591"/>
      <c r="Q86" s="593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79"/>
    </row>
    <row r="87" spans="1:28">
      <c r="A87" s="591"/>
      <c r="B87" s="592"/>
      <c r="C87" s="132" t="s">
        <v>325</v>
      </c>
      <c r="D87" s="251" t="s">
        <v>324</v>
      </c>
      <c r="E87" s="187">
        <f>'2567-ตรี'!H640</f>
        <v>0.49994999999999995</v>
      </c>
      <c r="F87" s="132" t="s">
        <v>128</v>
      </c>
      <c r="G87" s="251" t="s">
        <v>1216</v>
      </c>
      <c r="H87" s="251">
        <f>'2567-ตรี'!H872</f>
        <v>4.7156999999999998E-2</v>
      </c>
      <c r="I87" s="185"/>
      <c r="J87" s="185"/>
      <c r="K87" s="185"/>
      <c r="L87" s="185"/>
      <c r="M87" s="179"/>
      <c r="P87" s="591"/>
      <c r="Q87" s="593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79"/>
    </row>
    <row r="88" spans="1:28">
      <c r="A88" s="591"/>
      <c r="B88" s="592"/>
      <c r="C88" s="132" t="s">
        <v>336</v>
      </c>
      <c r="D88" s="251" t="s">
        <v>335</v>
      </c>
      <c r="E88" s="187">
        <f>'2567-ตรี'!H664</f>
        <v>1.5</v>
      </c>
      <c r="F88" s="132" t="s">
        <v>327</v>
      </c>
      <c r="G88" s="251" t="s">
        <v>1208</v>
      </c>
      <c r="H88" s="251">
        <f>'2567-ตรี'!H885</f>
        <v>0.375</v>
      </c>
      <c r="I88" s="185"/>
      <c r="J88" s="185"/>
      <c r="K88" s="185"/>
      <c r="L88" s="185"/>
      <c r="M88" s="179"/>
      <c r="P88" s="591"/>
      <c r="Q88" s="593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79"/>
    </row>
    <row r="89" spans="1:28">
      <c r="A89" s="591"/>
      <c r="B89" s="592"/>
      <c r="C89" s="132" t="s">
        <v>345</v>
      </c>
      <c r="D89" s="251" t="s">
        <v>344</v>
      </c>
      <c r="E89" s="187">
        <f>'2567-ตรี'!H675</f>
        <v>0.2</v>
      </c>
      <c r="F89" s="132" t="s">
        <v>404</v>
      </c>
      <c r="G89" s="252" t="s">
        <v>403</v>
      </c>
      <c r="H89" s="251">
        <f>'2567-ตรี'!H917</f>
        <v>0.25005000000000005</v>
      </c>
      <c r="I89" s="185"/>
      <c r="J89" s="185"/>
      <c r="K89" s="185"/>
      <c r="L89" s="185"/>
      <c r="M89" s="179"/>
      <c r="P89" s="591"/>
      <c r="Q89" s="593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79"/>
    </row>
    <row r="90" spans="1:28">
      <c r="A90" s="591"/>
      <c r="B90" s="592"/>
      <c r="C90" s="132" t="s">
        <v>296</v>
      </c>
      <c r="D90" s="251" t="s">
        <v>346</v>
      </c>
      <c r="E90" s="187">
        <f>'2567-ตรี'!H685</f>
        <v>9.0899999999999995E-2</v>
      </c>
      <c r="F90" s="132" t="s">
        <v>325</v>
      </c>
      <c r="G90" s="251" t="s">
        <v>1209</v>
      </c>
      <c r="H90" s="251">
        <f>'2567-ตรี'!H928</f>
        <v>0.49994999999999995</v>
      </c>
      <c r="I90" s="185"/>
      <c r="J90" s="185"/>
      <c r="K90" s="185"/>
      <c r="L90" s="185"/>
      <c r="M90" s="179"/>
      <c r="P90" s="591"/>
      <c r="Q90" s="593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79"/>
    </row>
    <row r="91" spans="1:28">
      <c r="A91" s="591"/>
      <c r="B91" s="592"/>
      <c r="C91" s="132"/>
      <c r="D91" s="251"/>
      <c r="E91" s="187"/>
      <c r="F91" s="132" t="s">
        <v>517</v>
      </c>
      <c r="G91" s="251" t="s">
        <v>1211</v>
      </c>
      <c r="H91" s="251">
        <f>'2567-ตรี'!H1225</f>
        <v>0.75</v>
      </c>
      <c r="I91" s="185"/>
      <c r="J91" s="185"/>
      <c r="K91" s="185"/>
      <c r="L91" s="185"/>
      <c r="M91" s="179"/>
      <c r="P91" s="591"/>
      <c r="Q91" s="593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79"/>
    </row>
    <row r="92" spans="1:28">
      <c r="A92" s="591"/>
      <c r="B92" s="592"/>
      <c r="C92" s="201"/>
      <c r="D92" s="251"/>
      <c r="E92" s="187"/>
      <c r="F92" s="132" t="s">
        <v>299</v>
      </c>
      <c r="G92" s="251" t="s">
        <v>298</v>
      </c>
      <c r="H92" s="251">
        <f>'2567-ตรี'!H1299</f>
        <v>0.2</v>
      </c>
      <c r="I92" s="185"/>
      <c r="J92" s="185"/>
      <c r="K92" s="185"/>
      <c r="L92" s="185"/>
      <c r="M92" s="179"/>
      <c r="P92" s="591"/>
      <c r="Q92" s="593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79"/>
    </row>
    <row r="93" spans="1:28">
      <c r="A93" s="591"/>
      <c r="B93" s="592"/>
      <c r="C93" s="201"/>
      <c r="D93" s="251"/>
      <c r="E93" s="187"/>
      <c r="F93" s="201"/>
      <c r="G93" s="251"/>
      <c r="H93" s="251"/>
      <c r="I93" s="185"/>
      <c r="J93" s="185"/>
      <c r="K93" s="239">
        <f>J94/G3</f>
        <v>2.0109745000000001</v>
      </c>
      <c r="L93" s="185"/>
      <c r="M93" s="179"/>
      <c r="P93" s="591"/>
      <c r="Q93" s="593"/>
      <c r="R93" s="185"/>
      <c r="S93" s="185"/>
      <c r="T93" s="185"/>
      <c r="U93" s="185"/>
      <c r="V93" s="185"/>
      <c r="W93" s="185"/>
      <c r="X93" s="185"/>
      <c r="Y93" s="185"/>
      <c r="Z93" s="239">
        <f>Y94/V3</f>
        <v>0</v>
      </c>
      <c r="AA93" s="185"/>
      <c r="AB93" s="179"/>
    </row>
    <row r="94" spans="1:28">
      <c r="A94" s="591"/>
      <c r="B94" s="592"/>
      <c r="C94" s="201"/>
      <c r="D94" s="292" t="s">
        <v>974</v>
      </c>
      <c r="E94" s="290">
        <f>SUM(E83:E93)</f>
        <v>4.1687630000000002</v>
      </c>
      <c r="F94" s="291"/>
      <c r="G94" s="292" t="s">
        <v>974</v>
      </c>
      <c r="H94" s="290">
        <f>SUM(H83:H93)</f>
        <v>3.8751350000000002</v>
      </c>
      <c r="I94" s="185"/>
      <c r="J94" s="293">
        <f>SUM(E94,H94)</f>
        <v>8.0438980000000004</v>
      </c>
      <c r="K94" s="185">
        <f>IF(J94&gt;$G$3,1,(J19/$G$3))</f>
        <v>1</v>
      </c>
      <c r="L94" s="185"/>
      <c r="M94" s="294" t="str">
        <f>IF(J94&gt;4,"Overloaded","OK")</f>
        <v>Overloaded</v>
      </c>
      <c r="P94" s="591"/>
      <c r="Q94" s="593"/>
      <c r="R94" s="185"/>
      <c r="S94" s="374" t="s">
        <v>974</v>
      </c>
      <c r="T94" s="374">
        <f>SUM(T84:T93)</f>
        <v>0</v>
      </c>
      <c r="U94" s="374"/>
      <c r="V94" s="374" t="s">
        <v>974</v>
      </c>
      <c r="W94" s="374">
        <f>SUM(W83:W93)</f>
        <v>0</v>
      </c>
      <c r="X94" s="185"/>
      <c r="Y94" s="293">
        <f>SUM(T94,W94)</f>
        <v>0</v>
      </c>
      <c r="Z94" s="185">
        <f>IF(Y94&gt;$G$3,1,(Y19/$G$3))</f>
        <v>0</v>
      </c>
      <c r="AA94" s="185"/>
      <c r="AB94" s="294" t="str">
        <f>IF(Y94&gt;4,"Overloaded","OK")</f>
        <v>OK</v>
      </c>
    </row>
    <row r="95" spans="1:28" ht="18" customHeight="1">
      <c r="A95" s="591" t="s">
        <v>1090</v>
      </c>
      <c r="B95" s="592" t="s">
        <v>1091</v>
      </c>
      <c r="C95" s="132" t="s">
        <v>114</v>
      </c>
      <c r="D95" s="251" t="s">
        <v>113</v>
      </c>
      <c r="E95" s="187">
        <f>'2567-ตรี'!H124</f>
        <v>3.6663000000000001E-2</v>
      </c>
      <c r="F95" s="296" t="s">
        <v>304</v>
      </c>
      <c r="G95" s="251" t="s">
        <v>1219</v>
      </c>
      <c r="H95" s="187">
        <f>'2567-ตรี'!H834</f>
        <v>1</v>
      </c>
      <c r="I95" s="185"/>
      <c r="J95" s="185"/>
      <c r="K95" s="185"/>
      <c r="L95" s="185"/>
      <c r="M95" s="178"/>
      <c r="P95" s="591" t="s">
        <v>1090</v>
      </c>
      <c r="Q95" s="593" t="s">
        <v>1091</v>
      </c>
      <c r="R95" s="185"/>
      <c r="S95" s="185"/>
      <c r="T95" s="373"/>
      <c r="U95" s="185"/>
      <c r="V95" s="185"/>
      <c r="W95" s="373"/>
      <c r="X95" s="185"/>
      <c r="Y95" s="185"/>
      <c r="Z95" s="185"/>
      <c r="AA95" s="185"/>
      <c r="AB95" s="178"/>
    </row>
    <row r="96" spans="1:28">
      <c r="A96" s="591"/>
      <c r="B96" s="592"/>
      <c r="C96" s="132" t="s">
        <v>125</v>
      </c>
      <c r="D96" s="251" t="s">
        <v>1214</v>
      </c>
      <c r="E96" s="187">
        <f>'2567-ตรี'!H150</f>
        <v>4.1250000000000002E-2</v>
      </c>
      <c r="F96" s="132" t="s">
        <v>116</v>
      </c>
      <c r="G96" s="251" t="s">
        <v>115</v>
      </c>
      <c r="H96" s="187">
        <f>'2567-ตรี'!H851</f>
        <v>3.3000000000000002E-2</v>
      </c>
      <c r="I96" s="185"/>
      <c r="J96" s="185"/>
      <c r="K96" s="185"/>
      <c r="L96" s="185"/>
      <c r="M96" s="179"/>
      <c r="P96" s="591"/>
      <c r="Q96" s="593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79"/>
    </row>
    <row r="97" spans="1:28">
      <c r="A97" s="591"/>
      <c r="B97" s="592"/>
      <c r="C97" s="132" t="s">
        <v>142</v>
      </c>
      <c r="D97" s="251" t="s">
        <v>1204</v>
      </c>
      <c r="E97" s="187">
        <f>'2567-ตรี'!H185</f>
        <v>0.375</v>
      </c>
      <c r="F97" s="132" t="s">
        <v>128</v>
      </c>
      <c r="G97" s="251" t="s">
        <v>1216</v>
      </c>
      <c r="H97" s="187">
        <f>'2567-ตรี'!H871</f>
        <v>4.7156999999999998E-2</v>
      </c>
      <c r="I97" s="185"/>
      <c r="J97" s="185"/>
      <c r="K97" s="185"/>
      <c r="L97" s="185"/>
      <c r="M97" s="179"/>
      <c r="P97" s="591"/>
      <c r="Q97" s="593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79"/>
    </row>
    <row r="98" spans="1:28">
      <c r="A98" s="591"/>
      <c r="B98" s="592"/>
      <c r="C98" s="132" t="s">
        <v>323</v>
      </c>
      <c r="D98" s="252" t="s">
        <v>322</v>
      </c>
      <c r="E98" s="187">
        <f>'2567-ตรี'!H628</f>
        <v>0.375</v>
      </c>
      <c r="F98" s="132" t="s">
        <v>323</v>
      </c>
      <c r="G98" s="251" t="s">
        <v>1194</v>
      </c>
      <c r="H98" s="187">
        <f>'2567-ตรี'!H879</f>
        <v>0.375</v>
      </c>
      <c r="I98" s="185"/>
      <c r="J98" s="185"/>
      <c r="K98" s="185"/>
      <c r="L98" s="185"/>
      <c r="M98" s="179"/>
      <c r="P98" s="591"/>
      <c r="Q98" s="593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79"/>
    </row>
    <row r="99" spans="1:28">
      <c r="A99" s="591"/>
      <c r="B99" s="592"/>
      <c r="C99" s="132" t="s">
        <v>142</v>
      </c>
      <c r="D99" s="251" t="s">
        <v>1206</v>
      </c>
      <c r="E99" s="187">
        <f>'2567-ตรี'!H651</f>
        <v>0.375</v>
      </c>
      <c r="F99" s="132" t="s">
        <v>404</v>
      </c>
      <c r="G99" s="251" t="s">
        <v>403</v>
      </c>
      <c r="H99" s="187">
        <f>'2567-ตรี'!H918</f>
        <v>0.25005000000000005</v>
      </c>
      <c r="I99" s="185"/>
      <c r="J99" s="185"/>
      <c r="K99" s="185"/>
      <c r="L99" s="185"/>
      <c r="M99" s="179"/>
      <c r="P99" s="591"/>
      <c r="Q99" s="593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79"/>
    </row>
    <row r="100" spans="1:28">
      <c r="A100" s="591"/>
      <c r="B100" s="592"/>
      <c r="C100" s="132" t="s">
        <v>345</v>
      </c>
      <c r="D100" s="251" t="s">
        <v>344</v>
      </c>
      <c r="E100" s="187">
        <f>'2567-ตรี'!H679</f>
        <v>0.2</v>
      </c>
      <c r="F100" s="132" t="s">
        <v>407</v>
      </c>
      <c r="G100" s="251" t="s">
        <v>1220</v>
      </c>
      <c r="H100" s="187">
        <f>'2567-ตรี'!H931</f>
        <v>1.5</v>
      </c>
      <c r="I100" s="185"/>
      <c r="J100" s="185"/>
      <c r="K100" s="185"/>
      <c r="L100" s="185"/>
      <c r="M100" s="179"/>
      <c r="P100" s="591"/>
      <c r="Q100" s="593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79"/>
    </row>
    <row r="101" spans="1:28">
      <c r="A101" s="591"/>
      <c r="B101" s="592"/>
      <c r="C101" s="132" t="s">
        <v>296</v>
      </c>
      <c r="D101" s="251" t="s">
        <v>346</v>
      </c>
      <c r="E101" s="187">
        <f>'2567-ตรี'!H681</f>
        <v>9.0899999999999995E-2</v>
      </c>
      <c r="F101" s="132" t="s">
        <v>299</v>
      </c>
      <c r="G101" s="251" t="s">
        <v>298</v>
      </c>
      <c r="H101" s="187">
        <f>'2567-ตรี'!H1298</f>
        <v>0.2</v>
      </c>
      <c r="I101" s="185"/>
      <c r="J101" s="185"/>
      <c r="K101" s="185"/>
      <c r="L101" s="185"/>
      <c r="M101" s="179"/>
      <c r="P101" s="591"/>
      <c r="Q101" s="593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79"/>
    </row>
    <row r="102" spans="1:28">
      <c r="A102" s="591"/>
      <c r="B102" s="592"/>
      <c r="C102" s="132" t="s">
        <v>334</v>
      </c>
      <c r="D102" s="251" t="s">
        <v>333</v>
      </c>
      <c r="E102" s="187">
        <f>'2567-ตรี'!H662</f>
        <v>1.5</v>
      </c>
      <c r="F102" s="132" t="s">
        <v>123</v>
      </c>
      <c r="G102" s="251" t="s">
        <v>317</v>
      </c>
      <c r="H102" s="187">
        <f>'2567-ตรี'!H1383</f>
        <v>0.25005000000000005</v>
      </c>
      <c r="I102" s="185"/>
      <c r="J102" s="185"/>
      <c r="K102" s="185"/>
      <c r="L102" s="185"/>
      <c r="M102" s="179"/>
      <c r="P102" s="591"/>
      <c r="Q102" s="593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79"/>
    </row>
    <row r="103" spans="1:28">
      <c r="A103" s="591"/>
      <c r="B103" s="592"/>
      <c r="C103" s="201"/>
      <c r="D103" s="251"/>
      <c r="E103" s="187"/>
      <c r="F103" s="132" t="s">
        <v>323</v>
      </c>
      <c r="G103" s="251" t="s">
        <v>322</v>
      </c>
      <c r="H103" s="187">
        <f>'2567-ตรี'!H1397</f>
        <v>0.375</v>
      </c>
      <c r="I103" s="185"/>
      <c r="J103" s="185"/>
      <c r="K103" s="185"/>
      <c r="L103" s="185"/>
      <c r="M103" s="179"/>
      <c r="P103" s="591"/>
      <c r="Q103" s="593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79"/>
    </row>
    <row r="104" spans="1:28">
      <c r="A104" s="591"/>
      <c r="B104" s="592"/>
      <c r="C104" s="201"/>
      <c r="D104" s="251"/>
      <c r="E104" s="187"/>
      <c r="F104" s="132" t="s">
        <v>407</v>
      </c>
      <c r="G104" s="251" t="s">
        <v>546</v>
      </c>
      <c r="H104" s="187">
        <f>'2567-ตรี'!H1413</f>
        <v>1.5</v>
      </c>
      <c r="I104" s="185"/>
      <c r="J104" s="185"/>
      <c r="K104" s="185"/>
      <c r="L104" s="185"/>
      <c r="M104" s="179"/>
      <c r="P104" s="591"/>
      <c r="Q104" s="593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79"/>
    </row>
    <row r="105" spans="1:28">
      <c r="A105" s="591"/>
      <c r="B105" s="592"/>
      <c r="C105" s="201"/>
      <c r="D105" s="251"/>
      <c r="E105" s="187"/>
      <c r="F105" s="201"/>
      <c r="G105" s="251"/>
      <c r="H105" s="251"/>
      <c r="I105" s="185"/>
      <c r="J105" s="185"/>
      <c r="K105" s="239">
        <f>J106/G3</f>
        <v>2.1310175</v>
      </c>
      <c r="L105" s="185"/>
      <c r="M105" s="179"/>
      <c r="P105" s="591"/>
      <c r="Q105" s="593"/>
      <c r="R105" s="185"/>
      <c r="S105" s="185"/>
      <c r="T105" s="185"/>
      <c r="U105" s="185"/>
      <c r="V105" s="185"/>
      <c r="W105" s="185"/>
      <c r="X105" s="185"/>
      <c r="Y105" s="185"/>
      <c r="Z105" s="239">
        <f>Y106/V3</f>
        <v>0</v>
      </c>
      <c r="AA105" s="185"/>
      <c r="AB105" s="179"/>
    </row>
    <row r="106" spans="1:28">
      <c r="A106" s="591"/>
      <c r="B106" s="592"/>
      <c r="C106" s="201"/>
      <c r="D106" s="292" t="s">
        <v>974</v>
      </c>
      <c r="E106" s="290">
        <f>SUM(E95:E105)</f>
        <v>2.9938130000000003</v>
      </c>
      <c r="F106" s="291"/>
      <c r="G106" s="292" t="s">
        <v>974</v>
      </c>
      <c r="H106" s="290">
        <f>SUM(H95:H105)</f>
        <v>5.5302569999999998</v>
      </c>
      <c r="I106" s="185"/>
      <c r="J106" s="293">
        <f>SUM(E106,H106)</f>
        <v>8.52407</v>
      </c>
      <c r="K106" s="185">
        <f>IF(J106&gt;$G$3,1,(J19/$G$3))</f>
        <v>1</v>
      </c>
      <c r="L106" s="185"/>
      <c r="M106" s="294" t="str">
        <f>IF(J106&gt;4,"Overloaded","OK")</f>
        <v>Overloaded</v>
      </c>
      <c r="P106" s="591"/>
      <c r="Q106" s="593"/>
      <c r="R106" s="185"/>
      <c r="S106" s="374" t="s">
        <v>974</v>
      </c>
      <c r="T106" s="375">
        <f>SUM(T95:T105)</f>
        <v>0</v>
      </c>
      <c r="U106" s="374"/>
      <c r="V106" s="374" t="s">
        <v>974</v>
      </c>
      <c r="W106" s="375">
        <f>SUM(W95:W105)</f>
        <v>0</v>
      </c>
      <c r="X106" s="185"/>
      <c r="Y106" s="293">
        <f>SUM(T106,W106)</f>
        <v>0</v>
      </c>
      <c r="Z106" s="185">
        <f>IF(Y106&gt;$G$3,1,(Y19/$G$3))</f>
        <v>0</v>
      </c>
      <c r="AA106" s="185"/>
      <c r="AB106" s="294" t="str">
        <f>IF(Y106&gt;4,"Overloaded","OK")</f>
        <v>OK</v>
      </c>
    </row>
    <row r="107" spans="1:28" ht="18" customHeight="1">
      <c r="A107" s="591" t="s">
        <v>1092</v>
      </c>
      <c r="B107" s="592" t="s">
        <v>1091</v>
      </c>
      <c r="C107" s="132" t="s">
        <v>107</v>
      </c>
      <c r="D107" s="257" t="s">
        <v>1135</v>
      </c>
      <c r="E107" s="187">
        <f>'2567-ตรี'!H98</f>
        <v>0.3</v>
      </c>
      <c r="F107" s="132" t="s">
        <v>116</v>
      </c>
      <c r="G107" s="257" t="s">
        <v>115</v>
      </c>
      <c r="H107" s="187">
        <f>'2567-ตรี'!H852</f>
        <v>3.3000000000000002E-2</v>
      </c>
      <c r="I107" s="185"/>
      <c r="J107" s="185"/>
      <c r="K107" s="185"/>
      <c r="L107" s="185"/>
      <c r="M107" s="178"/>
      <c r="P107" s="591" t="s">
        <v>1092</v>
      </c>
      <c r="Q107" s="593" t="s">
        <v>1091</v>
      </c>
      <c r="R107" s="185" t="s">
        <v>628</v>
      </c>
      <c r="S107" s="185" t="s">
        <v>627</v>
      </c>
      <c r="T107" s="373">
        <f>'2567-โท'!H28</f>
        <v>1.5</v>
      </c>
      <c r="U107" s="185" t="s">
        <v>710</v>
      </c>
      <c r="V107" s="185" t="s">
        <v>709</v>
      </c>
      <c r="W107" s="373">
        <f>'2567-โท'!H184</f>
        <v>1.5</v>
      </c>
      <c r="X107" s="185"/>
      <c r="Y107" s="185"/>
      <c r="Z107" s="185"/>
      <c r="AA107" s="185"/>
      <c r="AB107" s="178"/>
    </row>
    <row r="108" spans="1:28">
      <c r="A108" s="591"/>
      <c r="B108" s="592"/>
      <c r="C108" s="132" t="s">
        <v>111</v>
      </c>
      <c r="D108" s="258" t="s">
        <v>110</v>
      </c>
      <c r="E108" s="187">
        <f>'2567-ตรี'!H115</f>
        <v>1</v>
      </c>
      <c r="F108" s="132" t="s">
        <v>120</v>
      </c>
      <c r="G108" s="257" t="s">
        <v>1199</v>
      </c>
      <c r="H108" s="187">
        <f>'2567-ตรี'!H862</f>
        <v>0.75</v>
      </c>
      <c r="I108" s="185"/>
      <c r="J108" s="185"/>
      <c r="K108" s="185"/>
      <c r="L108" s="185"/>
      <c r="M108" s="179"/>
      <c r="P108" s="591"/>
      <c r="Q108" s="593"/>
      <c r="R108" s="185" t="s">
        <v>617</v>
      </c>
      <c r="S108" s="185" t="s">
        <v>636</v>
      </c>
      <c r="T108" s="373">
        <f>'2567-โท'!H38</f>
        <v>0.25</v>
      </c>
      <c r="U108" s="185" t="s">
        <v>619</v>
      </c>
      <c r="V108" s="185" t="s">
        <v>637</v>
      </c>
      <c r="W108" s="373">
        <f>'2567-โท'!H190</f>
        <v>0.25</v>
      </c>
      <c r="X108" s="185"/>
      <c r="Y108" s="185"/>
      <c r="Z108" s="185"/>
      <c r="AA108" s="185"/>
      <c r="AB108" s="179"/>
    </row>
    <row r="109" spans="1:28">
      <c r="A109" s="591"/>
      <c r="B109" s="592"/>
      <c r="C109" s="132" t="s">
        <v>114</v>
      </c>
      <c r="D109" s="258" t="s">
        <v>113</v>
      </c>
      <c r="E109" s="187">
        <f>'2567-ตรี'!H123</f>
        <v>3.6663000000000001E-2</v>
      </c>
      <c r="F109" s="132" t="s">
        <v>128</v>
      </c>
      <c r="G109" s="257" t="s">
        <v>1216</v>
      </c>
      <c r="H109" s="187">
        <f>'2567-ตรี'!H874</f>
        <v>4.7156999999999998E-2</v>
      </c>
      <c r="I109" s="185"/>
      <c r="J109" s="185"/>
      <c r="K109" s="185"/>
      <c r="L109" s="185"/>
      <c r="M109" s="179"/>
      <c r="P109" s="591"/>
      <c r="Q109" s="593"/>
      <c r="R109" s="185" t="s">
        <v>619</v>
      </c>
      <c r="S109" s="185" t="s">
        <v>637</v>
      </c>
      <c r="T109" s="373">
        <f>'2567-โท'!H41</f>
        <v>0.25</v>
      </c>
      <c r="U109" s="185" t="s">
        <v>639</v>
      </c>
      <c r="V109" s="185" t="s">
        <v>638</v>
      </c>
      <c r="W109" s="373">
        <f>'2567-โท'!H192</f>
        <v>0.25</v>
      </c>
      <c r="X109" s="185"/>
      <c r="Y109" s="185"/>
      <c r="Z109" s="185"/>
      <c r="AA109" s="185"/>
      <c r="AB109" s="179"/>
    </row>
    <row r="110" spans="1:28">
      <c r="A110" s="591"/>
      <c r="B110" s="592"/>
      <c r="C110" s="132" t="s">
        <v>120</v>
      </c>
      <c r="D110" s="257" t="s">
        <v>1199</v>
      </c>
      <c r="E110" s="187">
        <f>'2567-ตรี'!H135</f>
        <v>0.75</v>
      </c>
      <c r="F110" s="132" t="s">
        <v>327</v>
      </c>
      <c r="G110" s="257" t="s">
        <v>1208</v>
      </c>
      <c r="H110" s="187">
        <f>'2567-ตรี'!H887</f>
        <v>0.375</v>
      </c>
      <c r="I110" s="185"/>
      <c r="J110" s="185"/>
      <c r="K110" s="185"/>
      <c r="L110" s="185"/>
      <c r="M110" s="179"/>
      <c r="P110" s="591"/>
      <c r="Q110" s="593"/>
      <c r="R110" s="185" t="s">
        <v>639</v>
      </c>
      <c r="S110" s="185" t="s">
        <v>638</v>
      </c>
      <c r="T110" s="373">
        <f>'2567-โท'!H44</f>
        <v>0.25</v>
      </c>
      <c r="U110" s="185" t="s">
        <v>641</v>
      </c>
      <c r="V110" s="185" t="s">
        <v>640</v>
      </c>
      <c r="W110" s="373">
        <f>'2567-โท'!H194</f>
        <v>0.25</v>
      </c>
      <c r="X110" s="185"/>
      <c r="Y110" s="185"/>
      <c r="Z110" s="185"/>
      <c r="AA110" s="185"/>
      <c r="AB110" s="179"/>
    </row>
    <row r="111" spans="1:28">
      <c r="A111" s="591"/>
      <c r="B111" s="592"/>
      <c r="C111" s="132" t="s">
        <v>125</v>
      </c>
      <c r="D111" s="257" t="s">
        <v>1214</v>
      </c>
      <c r="E111" s="187">
        <f>'2567-ตรี'!H149</f>
        <v>4.1250000000000002E-2</v>
      </c>
      <c r="F111" s="132" t="s">
        <v>404</v>
      </c>
      <c r="G111" s="257" t="s">
        <v>403</v>
      </c>
      <c r="H111" s="187">
        <f>'2567-ตรี'!H919</f>
        <v>0.25005000000000005</v>
      </c>
      <c r="I111" s="185"/>
      <c r="J111" s="185"/>
      <c r="K111" s="185"/>
      <c r="L111" s="185"/>
      <c r="M111" s="179"/>
      <c r="P111" s="591"/>
      <c r="Q111" s="593"/>
      <c r="R111" s="185" t="s">
        <v>641</v>
      </c>
      <c r="S111" s="185" t="s">
        <v>640</v>
      </c>
      <c r="T111" s="373">
        <f>'2567-โท'!H47</f>
        <v>0.25</v>
      </c>
      <c r="U111" s="185"/>
      <c r="V111" s="185"/>
      <c r="W111" s="373"/>
      <c r="X111" s="185"/>
      <c r="Y111" s="185"/>
      <c r="Z111" s="185"/>
      <c r="AA111" s="185"/>
      <c r="AB111" s="179"/>
    </row>
    <row r="112" spans="1:28">
      <c r="A112" s="591"/>
      <c r="B112" s="592"/>
      <c r="C112" s="132" t="s">
        <v>142</v>
      </c>
      <c r="D112" s="257" t="s">
        <v>1204</v>
      </c>
      <c r="E112" s="187">
        <f>'2567-ตรี'!H182</f>
        <v>0.375</v>
      </c>
      <c r="F112" s="132" t="s">
        <v>299</v>
      </c>
      <c r="G112" s="257" t="s">
        <v>298</v>
      </c>
      <c r="H112" s="187">
        <f>'2567-ตรี'!H1300</f>
        <v>0.2</v>
      </c>
      <c r="I112" s="185"/>
      <c r="J112" s="185"/>
      <c r="K112" s="185"/>
      <c r="L112" s="185"/>
      <c r="M112" s="179"/>
      <c r="P112" s="591"/>
      <c r="Q112" s="593"/>
      <c r="R112" s="185" t="s">
        <v>641</v>
      </c>
      <c r="S112" s="185" t="s">
        <v>1284</v>
      </c>
      <c r="T112" s="185">
        <f>'2567-โท'!H126</f>
        <v>0.25</v>
      </c>
      <c r="U112" s="185"/>
      <c r="V112" s="185"/>
      <c r="W112" s="185"/>
      <c r="X112" s="185"/>
      <c r="Y112" s="185"/>
      <c r="Z112" s="185"/>
      <c r="AA112" s="185"/>
      <c r="AB112" s="179"/>
    </row>
    <row r="113" spans="1:28">
      <c r="A113" s="591"/>
      <c r="B113" s="592"/>
      <c r="C113" s="296" t="s">
        <v>142</v>
      </c>
      <c r="D113" s="257" t="s">
        <v>330</v>
      </c>
      <c r="E113" s="187">
        <f>'2567-ตรี'!H648</f>
        <v>0.375</v>
      </c>
      <c r="F113" s="132" t="s">
        <v>302</v>
      </c>
      <c r="G113" s="258" t="s">
        <v>1221</v>
      </c>
      <c r="H113" s="187">
        <f>'2567-ตรี'!H1356</f>
        <v>1</v>
      </c>
      <c r="I113" s="185"/>
      <c r="J113" s="185"/>
      <c r="K113" s="185"/>
      <c r="L113" s="185"/>
      <c r="M113" s="179"/>
      <c r="P113" s="591"/>
      <c r="Q113" s="593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79"/>
    </row>
    <row r="114" spans="1:28">
      <c r="A114" s="591"/>
      <c r="B114" s="592"/>
      <c r="C114" s="132" t="s">
        <v>345</v>
      </c>
      <c r="D114" s="257" t="s">
        <v>344</v>
      </c>
      <c r="E114" s="187">
        <f>'2567-ตรี'!H677</f>
        <v>0.2</v>
      </c>
      <c r="F114" s="132" t="s">
        <v>123</v>
      </c>
      <c r="G114" s="258" t="s">
        <v>317</v>
      </c>
      <c r="H114" s="187">
        <f>'2567-ตรี'!H1385</f>
        <v>0.25005000000000005</v>
      </c>
      <c r="I114" s="185"/>
      <c r="J114" s="185"/>
      <c r="K114" s="185"/>
      <c r="L114" s="185"/>
      <c r="M114" s="179"/>
      <c r="P114" s="591"/>
      <c r="Q114" s="593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79"/>
    </row>
    <row r="115" spans="1:28">
      <c r="A115" s="591"/>
      <c r="B115" s="592"/>
      <c r="C115" s="132" t="s">
        <v>296</v>
      </c>
      <c r="D115" s="257" t="s">
        <v>346</v>
      </c>
      <c r="E115" s="187">
        <f>'2567-ตรี'!H682</f>
        <v>9.0899999999999995E-2</v>
      </c>
      <c r="F115" s="201"/>
      <c r="G115" s="257"/>
      <c r="H115" s="187"/>
      <c r="I115" s="185"/>
      <c r="J115" s="185"/>
      <c r="K115" s="185"/>
      <c r="L115" s="185"/>
      <c r="M115" s="179"/>
      <c r="P115" s="591"/>
      <c r="Q115" s="593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79"/>
    </row>
    <row r="116" spans="1:28">
      <c r="A116" s="591"/>
      <c r="B116" s="592"/>
      <c r="C116" s="132" t="s">
        <v>293</v>
      </c>
      <c r="D116" s="257" t="s">
        <v>348</v>
      </c>
      <c r="E116" s="187">
        <f>'2567-ตรี'!H699</f>
        <v>6.25E-2</v>
      </c>
      <c r="F116" s="201"/>
      <c r="G116" s="257"/>
      <c r="H116" s="187"/>
      <c r="I116" s="185"/>
      <c r="J116" s="185"/>
      <c r="K116" s="185"/>
      <c r="L116" s="185"/>
      <c r="M116" s="179"/>
      <c r="P116" s="591"/>
      <c r="Q116" s="593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79"/>
    </row>
    <row r="117" spans="1:28">
      <c r="A117" s="591"/>
      <c r="B117" s="592"/>
      <c r="C117" s="201"/>
      <c r="D117" s="257"/>
      <c r="E117" s="187"/>
      <c r="F117" s="201"/>
      <c r="G117" s="257"/>
      <c r="H117" s="257"/>
      <c r="I117" s="185"/>
      <c r="J117" s="185"/>
      <c r="K117" s="239">
        <f>J118/G3</f>
        <v>1.5341425</v>
      </c>
      <c r="L117" s="185"/>
      <c r="M117" s="179"/>
      <c r="P117" s="591"/>
      <c r="Q117" s="593"/>
      <c r="R117" s="185"/>
      <c r="S117" s="185"/>
      <c r="T117" s="185"/>
      <c r="U117" s="185"/>
      <c r="V117" s="185"/>
      <c r="W117" s="185"/>
      <c r="X117" s="185"/>
      <c r="Y117" s="185"/>
      <c r="Z117" s="239">
        <f>Y118/V3</f>
        <v>1.25</v>
      </c>
      <c r="AA117" s="185"/>
      <c r="AB117" s="179"/>
    </row>
    <row r="118" spans="1:28">
      <c r="A118" s="591"/>
      <c r="B118" s="592"/>
      <c r="C118" s="201"/>
      <c r="D118" s="292" t="s">
        <v>974</v>
      </c>
      <c r="E118" s="290">
        <f>SUM(E107:E117)</f>
        <v>3.2313130000000001</v>
      </c>
      <c r="F118" s="291"/>
      <c r="G118" s="292" t="s">
        <v>974</v>
      </c>
      <c r="H118" s="290">
        <f>SUM(H107:H117)</f>
        <v>2.9052569999999998</v>
      </c>
      <c r="I118" s="185"/>
      <c r="J118" s="293">
        <f>SUM(E118,H118)</f>
        <v>6.1365699999999999</v>
      </c>
      <c r="K118" s="185">
        <f>IF(J118&gt;$G$3,1,(J19/$G$3))</f>
        <v>1</v>
      </c>
      <c r="L118" s="185"/>
      <c r="M118" s="294" t="str">
        <f>IF(J118&gt;4,"Overloaded","OK")</f>
        <v>Overloaded</v>
      </c>
      <c r="P118" s="591"/>
      <c r="Q118" s="593"/>
      <c r="R118" s="185"/>
      <c r="S118" s="374" t="s">
        <v>974</v>
      </c>
      <c r="T118" s="375">
        <f>SUM(T107:T117)</f>
        <v>2.75</v>
      </c>
      <c r="U118" s="374"/>
      <c r="V118" s="374" t="s">
        <v>974</v>
      </c>
      <c r="W118" s="375">
        <f>SUM(W107:W117)</f>
        <v>2.25</v>
      </c>
      <c r="X118" s="185"/>
      <c r="Y118" s="293">
        <f>SUM(T118,W118)</f>
        <v>5</v>
      </c>
      <c r="Z118" s="185">
        <f>IF(Y118&gt;$G$3,1,(Y19/$G$3))</f>
        <v>1</v>
      </c>
      <c r="AA118" s="185"/>
      <c r="AB118" s="294" t="str">
        <f>IF(Y118&gt;4,"Overloaded","OK")</f>
        <v>Overloaded</v>
      </c>
    </row>
    <row r="119" spans="1:28">
      <c r="A119" s="601" t="s">
        <v>1093</v>
      </c>
      <c r="B119" s="602"/>
      <c r="C119" s="602"/>
      <c r="D119" s="602"/>
      <c r="E119" s="602"/>
      <c r="F119" s="602"/>
      <c r="G119" s="602"/>
      <c r="H119" s="602"/>
      <c r="I119" s="602"/>
      <c r="J119" s="602"/>
      <c r="K119" s="602"/>
      <c r="L119" s="602"/>
      <c r="M119" s="603"/>
      <c r="P119" s="601" t="s">
        <v>1093</v>
      </c>
      <c r="Q119" s="602"/>
      <c r="R119" s="602"/>
      <c r="S119" s="602"/>
      <c r="T119" s="602"/>
      <c r="U119" s="602"/>
      <c r="V119" s="602"/>
      <c r="W119" s="602"/>
      <c r="X119" s="602"/>
      <c r="Y119" s="602"/>
      <c r="Z119" s="602"/>
      <c r="AA119" s="602"/>
      <c r="AB119" s="603"/>
    </row>
    <row r="120" spans="1:28" ht="18" customHeight="1">
      <c r="A120" s="604" t="s">
        <v>1094</v>
      </c>
      <c r="B120" s="605" t="s">
        <v>1078</v>
      </c>
      <c r="C120" s="301" t="s">
        <v>114</v>
      </c>
      <c r="D120" s="302" t="s">
        <v>113</v>
      </c>
      <c r="E120" s="305">
        <f>'2567-ตรี'!H127</f>
        <v>3.6663000000000001E-2</v>
      </c>
      <c r="F120" s="301" t="s">
        <v>116</v>
      </c>
      <c r="G120" s="302" t="s">
        <v>115</v>
      </c>
      <c r="H120" s="305">
        <f>'2567-ตรี'!H856</f>
        <v>3.3000000000000002E-2</v>
      </c>
      <c r="I120" s="301"/>
      <c r="J120" s="301"/>
      <c r="K120" s="301"/>
      <c r="L120" s="301"/>
      <c r="M120" s="178"/>
      <c r="P120" s="591" t="s">
        <v>1094</v>
      </c>
      <c r="Q120" s="593" t="s">
        <v>1078</v>
      </c>
      <c r="R120" s="185"/>
      <c r="S120" s="185"/>
      <c r="T120" s="373"/>
      <c r="U120" s="185" t="s">
        <v>624</v>
      </c>
      <c r="V120" s="185" t="s">
        <v>643</v>
      </c>
      <c r="W120" s="373">
        <f>'2567-โท'!H198</f>
        <v>0.2</v>
      </c>
      <c r="X120" s="185"/>
      <c r="Y120" s="185"/>
      <c r="Z120" s="185"/>
      <c r="AA120" s="185"/>
      <c r="AB120" s="178"/>
    </row>
    <row r="121" spans="1:28">
      <c r="A121" s="604"/>
      <c r="B121" s="605"/>
      <c r="C121" s="301" t="s">
        <v>104</v>
      </c>
      <c r="D121" s="302" t="s">
        <v>1134</v>
      </c>
      <c r="E121" s="305">
        <f>'2567-ตรี'!H95</f>
        <v>1.5</v>
      </c>
      <c r="F121" s="301" t="s">
        <v>302</v>
      </c>
      <c r="G121" s="302" t="s">
        <v>301</v>
      </c>
      <c r="H121" s="305">
        <f>'2567-ตรี'!H1330</f>
        <v>1</v>
      </c>
      <c r="I121" s="301"/>
      <c r="J121" s="301"/>
      <c r="K121" s="301"/>
      <c r="L121" s="301"/>
      <c r="M121" s="179"/>
      <c r="P121" s="591"/>
      <c r="Q121" s="593"/>
      <c r="R121" s="185"/>
      <c r="S121" s="185"/>
      <c r="T121" s="373"/>
      <c r="U121" s="185"/>
      <c r="V121" s="185"/>
      <c r="W121" s="185"/>
      <c r="X121" s="185"/>
      <c r="Y121" s="185"/>
      <c r="Z121" s="185"/>
      <c r="AA121" s="185"/>
      <c r="AB121" s="179"/>
    </row>
    <row r="122" spans="1:28">
      <c r="A122" s="604"/>
      <c r="B122" s="605"/>
      <c r="C122" s="301" t="s">
        <v>148</v>
      </c>
      <c r="D122" s="302" t="s">
        <v>1223</v>
      </c>
      <c r="E122" s="305">
        <f>'2567-ตรี'!H191</f>
        <v>0.75</v>
      </c>
      <c r="F122" s="301" t="s">
        <v>412</v>
      </c>
      <c r="G122" s="302" t="s">
        <v>1224</v>
      </c>
      <c r="H122" s="305">
        <f>'2567-ตรี'!H937</f>
        <v>0.75</v>
      </c>
      <c r="I122" s="301"/>
      <c r="J122" s="301"/>
      <c r="K122" s="301"/>
      <c r="L122" s="301"/>
      <c r="M122" s="179"/>
      <c r="P122" s="591"/>
      <c r="Q122" s="593"/>
      <c r="R122" s="185"/>
      <c r="S122" s="185"/>
      <c r="T122" s="373"/>
      <c r="U122" s="185"/>
      <c r="V122" s="185"/>
      <c r="W122" s="185"/>
      <c r="X122" s="185"/>
      <c r="Y122" s="185"/>
      <c r="Z122" s="185"/>
      <c r="AA122" s="185"/>
      <c r="AB122" s="179"/>
    </row>
    <row r="123" spans="1:28">
      <c r="A123" s="604"/>
      <c r="B123" s="605"/>
      <c r="C123" s="301" t="s">
        <v>132</v>
      </c>
      <c r="D123" s="302" t="s">
        <v>1222</v>
      </c>
      <c r="E123" s="305">
        <f>'2567-ตรี'!H171</f>
        <v>0.75</v>
      </c>
      <c r="F123" s="301" t="s">
        <v>132</v>
      </c>
      <c r="G123" s="302" t="s">
        <v>1222</v>
      </c>
      <c r="H123" s="305">
        <f>'2567-ตรี'!H902</f>
        <v>0.75</v>
      </c>
      <c r="I123" s="301"/>
      <c r="J123" s="301"/>
      <c r="K123" s="301"/>
      <c r="L123" s="301"/>
      <c r="M123" s="179"/>
      <c r="P123" s="591"/>
      <c r="Q123" s="593"/>
      <c r="R123" s="185"/>
      <c r="S123" s="185"/>
      <c r="T123" s="373"/>
      <c r="U123" s="185"/>
      <c r="V123" s="185"/>
      <c r="W123" s="185"/>
      <c r="X123" s="185"/>
      <c r="Y123" s="185"/>
      <c r="Z123" s="185"/>
      <c r="AA123" s="185"/>
      <c r="AB123" s="179"/>
    </row>
    <row r="124" spans="1:28">
      <c r="A124" s="604"/>
      <c r="B124" s="605"/>
      <c r="C124" s="301" t="s">
        <v>302</v>
      </c>
      <c r="D124" s="302" t="s">
        <v>301</v>
      </c>
      <c r="E124" s="305">
        <f>'2567-ตรี'!H580</f>
        <v>1</v>
      </c>
      <c r="F124" s="301" t="s">
        <v>552</v>
      </c>
      <c r="G124" s="302" t="s">
        <v>551</v>
      </c>
      <c r="H124" s="305">
        <f>'2567-ตรี'!H1423</f>
        <v>0.75</v>
      </c>
      <c r="I124" s="301"/>
      <c r="J124" s="301"/>
      <c r="K124" s="301"/>
      <c r="L124" s="301"/>
      <c r="M124" s="179"/>
      <c r="P124" s="591"/>
      <c r="Q124" s="593"/>
      <c r="R124" s="185"/>
      <c r="S124" s="185"/>
      <c r="T124" s="373"/>
      <c r="U124" s="185"/>
      <c r="V124" s="185"/>
      <c r="W124" s="185"/>
      <c r="X124" s="185"/>
      <c r="Y124" s="185"/>
      <c r="Z124" s="185"/>
      <c r="AA124" s="185"/>
      <c r="AB124" s="179"/>
    </row>
    <row r="125" spans="1:28">
      <c r="A125" s="604"/>
      <c r="B125" s="605"/>
      <c r="C125" s="301"/>
      <c r="D125" s="302"/>
      <c r="E125" s="305"/>
      <c r="F125" s="301"/>
      <c r="G125" s="302"/>
      <c r="H125" s="302"/>
      <c r="I125" s="301"/>
      <c r="J125" s="301"/>
      <c r="K125" s="303">
        <f>J126/G3</f>
        <v>1.8299157500000001</v>
      </c>
      <c r="L125" s="301"/>
      <c r="M125" s="179"/>
      <c r="P125" s="591"/>
      <c r="Q125" s="593"/>
      <c r="R125" s="185"/>
      <c r="S125" s="185"/>
      <c r="T125" s="185"/>
      <c r="U125" s="185"/>
      <c r="V125" s="185"/>
      <c r="W125" s="185"/>
      <c r="X125" s="185"/>
      <c r="Y125" s="301"/>
      <c r="Z125" s="303">
        <f>Y126/V3</f>
        <v>0.05</v>
      </c>
      <c r="AA125" s="301"/>
      <c r="AB125" s="179"/>
    </row>
    <row r="126" spans="1:28">
      <c r="A126" s="604"/>
      <c r="B126" s="605"/>
      <c r="C126" s="301"/>
      <c r="D126" s="306" t="s">
        <v>974</v>
      </c>
      <c r="E126" s="307">
        <f>SUM(E120:E125)</f>
        <v>4.0366629999999999</v>
      </c>
      <c r="F126" s="308"/>
      <c r="G126" s="306" t="s">
        <v>974</v>
      </c>
      <c r="H126" s="307">
        <f>SUM(H120:H125)</f>
        <v>3.2829999999999999</v>
      </c>
      <c r="I126" s="301"/>
      <c r="J126" s="304">
        <f>SUM(E126,H126)</f>
        <v>7.3196630000000003</v>
      </c>
      <c r="K126" s="301">
        <f>IF(J126&gt;$G$3,1,(J19/$G$3))</f>
        <v>1</v>
      </c>
      <c r="L126" s="301"/>
      <c r="M126" s="294" t="str">
        <f>IF(J126&gt;4,"Overloaded","OK")</f>
        <v>Overloaded</v>
      </c>
      <c r="P126" s="591"/>
      <c r="Q126" s="593"/>
      <c r="R126" s="185"/>
      <c r="S126" s="374" t="s">
        <v>974</v>
      </c>
      <c r="T126" s="375">
        <f>SUM(T120:T125)</f>
        <v>0</v>
      </c>
      <c r="U126" s="374"/>
      <c r="V126" s="374" t="s">
        <v>974</v>
      </c>
      <c r="W126" s="375">
        <f>SUM(W120:W125)</f>
        <v>0.2</v>
      </c>
      <c r="X126" s="185"/>
      <c r="Y126" s="304">
        <f>SUM(T126,W126)</f>
        <v>0.2</v>
      </c>
      <c r="Z126" s="301">
        <f>IF(Y126&gt;$G$3,1,(Y19/$G$3))</f>
        <v>0</v>
      </c>
      <c r="AA126" s="301"/>
      <c r="AB126" s="294" t="str">
        <f>IF(Y126&gt;4,"Overloaded","OK")</f>
        <v>OK</v>
      </c>
    </row>
    <row r="127" spans="1:28" ht="18" customHeight="1">
      <c r="A127" s="604" t="s">
        <v>1095</v>
      </c>
      <c r="B127" s="605" t="s">
        <v>1010</v>
      </c>
      <c r="C127" s="301" t="s">
        <v>101</v>
      </c>
      <c r="D127" s="302" t="s">
        <v>1133</v>
      </c>
      <c r="E127" s="305">
        <f>'2567-ตรี'!H92</f>
        <v>0.109989</v>
      </c>
      <c r="F127" s="301" t="s">
        <v>101</v>
      </c>
      <c r="G127" s="302" t="s">
        <v>1133</v>
      </c>
      <c r="H127" s="305">
        <f>'2567-ตรี'!H836</f>
        <v>0.109989</v>
      </c>
      <c r="I127" s="301"/>
      <c r="J127" s="301"/>
      <c r="K127" s="301"/>
      <c r="L127" s="301"/>
      <c r="M127" s="178"/>
      <c r="P127" s="606" t="s">
        <v>1095</v>
      </c>
      <c r="Q127" s="607" t="s">
        <v>1010</v>
      </c>
      <c r="R127" s="132"/>
      <c r="S127" s="132"/>
      <c r="T127" s="387"/>
      <c r="U127" s="132"/>
      <c r="V127" s="132"/>
      <c r="W127" s="387"/>
      <c r="X127" s="132"/>
      <c r="Y127" s="132"/>
      <c r="Z127" s="132"/>
      <c r="AA127" s="132"/>
      <c r="AB127" s="178"/>
    </row>
    <row r="128" spans="1:28">
      <c r="A128" s="604"/>
      <c r="B128" s="605"/>
      <c r="C128" s="301" t="s">
        <v>111</v>
      </c>
      <c r="D128" s="302" t="s">
        <v>110</v>
      </c>
      <c r="E128" s="305">
        <f>'2567-ตรี'!H116</f>
        <v>1</v>
      </c>
      <c r="F128" s="301" t="s">
        <v>390</v>
      </c>
      <c r="G128" s="302" t="s">
        <v>389</v>
      </c>
      <c r="H128" s="305">
        <f>'2567-ตรี'!H840</f>
        <v>0.109989</v>
      </c>
      <c r="I128" s="301"/>
      <c r="J128" s="301"/>
      <c r="K128" s="301"/>
      <c r="L128" s="301"/>
      <c r="M128" s="179"/>
      <c r="P128" s="606"/>
      <c r="Q128" s="607"/>
      <c r="R128" s="132"/>
      <c r="S128" s="132"/>
      <c r="T128" s="387"/>
      <c r="U128" s="132"/>
      <c r="V128" s="132"/>
      <c r="W128" s="132"/>
      <c r="X128" s="132"/>
      <c r="Y128" s="132"/>
      <c r="Z128" s="132"/>
      <c r="AA128" s="132"/>
      <c r="AB128" s="179"/>
    </row>
    <row r="129" spans="1:28">
      <c r="A129" s="604"/>
      <c r="B129" s="605"/>
      <c r="C129" s="301" t="s">
        <v>114</v>
      </c>
      <c r="D129" s="302" t="s">
        <v>113</v>
      </c>
      <c r="E129" s="305">
        <f>'2567-ตรี'!H128</f>
        <v>3.6663000000000001E-2</v>
      </c>
      <c r="F129" s="301" t="s">
        <v>116</v>
      </c>
      <c r="G129" s="302" t="s">
        <v>115</v>
      </c>
      <c r="H129" s="305">
        <f>'2567-ตรี'!H857</f>
        <v>3.3000000000000002E-2</v>
      </c>
      <c r="I129" s="301"/>
      <c r="J129" s="301"/>
      <c r="K129" s="301"/>
      <c r="L129" s="301"/>
      <c r="M129" s="179"/>
      <c r="P129" s="606"/>
      <c r="Q129" s="607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79"/>
    </row>
    <row r="130" spans="1:28">
      <c r="A130" s="604"/>
      <c r="B130" s="605"/>
      <c r="C130" s="301" t="s">
        <v>130</v>
      </c>
      <c r="D130" s="302" t="s">
        <v>1198</v>
      </c>
      <c r="E130" s="305">
        <f>'2567-ตรี'!H160</f>
        <v>4.9950000000000001E-2</v>
      </c>
      <c r="F130" s="301" t="s">
        <v>412</v>
      </c>
      <c r="G130" s="302" t="s">
        <v>1224</v>
      </c>
      <c r="H130" s="305">
        <f>'2567-ตรี'!H938</f>
        <v>0.75</v>
      </c>
      <c r="I130" s="301"/>
      <c r="J130" s="301"/>
      <c r="K130" s="301"/>
      <c r="L130" s="301"/>
      <c r="M130" s="179"/>
      <c r="P130" s="606"/>
      <c r="Q130" s="607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79"/>
    </row>
    <row r="131" spans="1:28">
      <c r="A131" s="604"/>
      <c r="B131" s="605"/>
      <c r="C131" s="301" t="s">
        <v>146</v>
      </c>
      <c r="D131" s="302">
        <v>10105454</v>
      </c>
      <c r="E131" s="305">
        <f>'2567-ตรี'!H189</f>
        <v>1.5</v>
      </c>
      <c r="F131" s="301" t="s">
        <v>146</v>
      </c>
      <c r="G131" s="302">
        <v>10105454</v>
      </c>
      <c r="H131" s="305">
        <f>'2567-ตรี'!H942</f>
        <v>1.5</v>
      </c>
      <c r="I131" s="301"/>
      <c r="J131" s="301"/>
      <c r="K131" s="301"/>
      <c r="L131" s="301"/>
      <c r="M131" s="179"/>
      <c r="P131" s="606"/>
      <c r="Q131" s="607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79"/>
    </row>
    <row r="132" spans="1:28">
      <c r="A132" s="604"/>
      <c r="B132" s="605"/>
      <c r="C132" s="301" t="s">
        <v>148</v>
      </c>
      <c r="D132" s="302" t="s">
        <v>1223</v>
      </c>
      <c r="E132" s="305">
        <f>'2567-ตรี'!H192</f>
        <v>0.75</v>
      </c>
      <c r="F132" s="301" t="s">
        <v>299</v>
      </c>
      <c r="G132" s="302" t="s">
        <v>298</v>
      </c>
      <c r="H132" s="305">
        <f>'2567-ตรี'!H1312</f>
        <v>0.5</v>
      </c>
      <c r="I132" s="301"/>
      <c r="J132" s="301"/>
      <c r="K132" s="301"/>
      <c r="L132" s="301"/>
      <c r="M132" s="179"/>
      <c r="P132" s="606"/>
      <c r="Q132" s="607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79"/>
    </row>
    <row r="133" spans="1:28">
      <c r="A133" s="604"/>
      <c r="B133" s="605"/>
      <c r="C133" s="301" t="s">
        <v>302</v>
      </c>
      <c r="D133" s="302" t="s">
        <v>301</v>
      </c>
      <c r="E133" s="305">
        <f>'2567-ตรี'!H578</f>
        <v>1</v>
      </c>
      <c r="F133" s="301" t="s">
        <v>552</v>
      </c>
      <c r="G133" s="302" t="s">
        <v>551</v>
      </c>
      <c r="H133" s="305">
        <f>'2567-ตรี'!H1424</f>
        <v>0.75</v>
      </c>
      <c r="I133" s="301"/>
      <c r="J133" s="301"/>
      <c r="K133" s="301"/>
      <c r="L133" s="301"/>
      <c r="M133" s="179"/>
      <c r="P133" s="606"/>
      <c r="Q133" s="607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79"/>
    </row>
    <row r="134" spans="1:28">
      <c r="A134" s="604"/>
      <c r="B134" s="605"/>
      <c r="C134" s="301" t="s">
        <v>293</v>
      </c>
      <c r="D134" s="302" t="s">
        <v>1225</v>
      </c>
      <c r="E134" s="305">
        <f>'2567-ตรี'!H704</f>
        <v>6.25E-2</v>
      </c>
      <c r="F134" s="301" t="s">
        <v>293</v>
      </c>
      <c r="G134" s="302" t="s">
        <v>1225</v>
      </c>
      <c r="H134" s="305">
        <f>'2567-ตรี'!H1429</f>
        <v>0.16500000000000001</v>
      </c>
      <c r="I134" s="301"/>
      <c r="J134" s="301"/>
      <c r="K134" s="301"/>
      <c r="L134" s="301"/>
      <c r="M134" s="179"/>
      <c r="P134" s="606"/>
      <c r="Q134" s="607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79"/>
    </row>
    <row r="135" spans="1:28">
      <c r="A135" s="604"/>
      <c r="B135" s="605"/>
      <c r="C135" s="301"/>
      <c r="D135" s="302"/>
      <c r="E135" s="305"/>
      <c r="F135" s="301"/>
      <c r="G135" s="302"/>
      <c r="H135" s="302"/>
      <c r="I135" s="301"/>
      <c r="J135" s="301"/>
      <c r="K135" s="303">
        <f>J136/G3</f>
        <v>2.10677</v>
      </c>
      <c r="L135" s="301"/>
      <c r="M135" s="179"/>
      <c r="P135" s="606"/>
      <c r="Q135" s="607"/>
      <c r="R135" s="132"/>
      <c r="S135" s="132"/>
      <c r="T135" s="132"/>
      <c r="U135" s="132"/>
      <c r="V135" s="132"/>
      <c r="W135" s="132"/>
      <c r="X135" s="132"/>
      <c r="Y135" s="132"/>
      <c r="Z135" s="384">
        <f>Y136/V3</f>
        <v>0</v>
      </c>
      <c r="AA135" s="132"/>
      <c r="AB135" s="179"/>
    </row>
    <row r="136" spans="1:28">
      <c r="A136" s="604"/>
      <c r="B136" s="605"/>
      <c r="C136" s="301"/>
      <c r="D136" s="306" t="s">
        <v>974</v>
      </c>
      <c r="E136" s="307">
        <f>SUM(E127:E135)</f>
        <v>4.5091020000000004</v>
      </c>
      <c r="F136" s="308"/>
      <c r="G136" s="306" t="s">
        <v>974</v>
      </c>
      <c r="H136" s="307">
        <f>SUM(H127:H135)</f>
        <v>3.9179780000000002</v>
      </c>
      <c r="I136" s="301"/>
      <c r="J136" s="304">
        <f>SUM(E136,H136)</f>
        <v>8.4270800000000001</v>
      </c>
      <c r="K136" s="301">
        <f>IF(J136&gt;$G$3,1,(J19/$G$3))</f>
        <v>1</v>
      </c>
      <c r="L136" s="301"/>
      <c r="M136" s="294" t="str">
        <f>IF(J136&gt;4,"Overloaded","OK")</f>
        <v>Overloaded</v>
      </c>
      <c r="P136" s="606"/>
      <c r="Q136" s="607"/>
      <c r="R136" s="132"/>
      <c r="S136" s="388" t="s">
        <v>974</v>
      </c>
      <c r="T136" s="389">
        <f>SUM(T127:T135)</f>
        <v>0</v>
      </c>
      <c r="U136" s="388"/>
      <c r="V136" s="388" t="s">
        <v>974</v>
      </c>
      <c r="W136" s="389">
        <f>SUM(W127:W135)</f>
        <v>0</v>
      </c>
      <c r="X136" s="132"/>
      <c r="Y136" s="386">
        <f>SUM(T136,W136)</f>
        <v>0</v>
      </c>
      <c r="Z136" s="132">
        <f>IF(Y136&gt;$G$3,1,(Y19/$G$3))</f>
        <v>0</v>
      </c>
      <c r="AA136" s="132"/>
      <c r="AB136" s="294" t="str">
        <f>IF(Y136&gt;4,"Overloaded","OK")</f>
        <v>OK</v>
      </c>
    </row>
    <row r="137" spans="1:28" ht="18" customHeight="1">
      <c r="A137" s="591" t="s">
        <v>1096</v>
      </c>
      <c r="B137" s="592" t="s">
        <v>1010</v>
      </c>
      <c r="C137" s="132" t="s">
        <v>125</v>
      </c>
      <c r="D137" s="257" t="s">
        <v>1214</v>
      </c>
      <c r="E137" s="187">
        <f>'2567-ตรี'!H153</f>
        <v>4.1250000000000002E-2</v>
      </c>
      <c r="F137" s="132" t="s">
        <v>1228</v>
      </c>
      <c r="G137" s="258" t="s">
        <v>1229</v>
      </c>
      <c r="H137" s="133">
        <f>'2567-ตรี'!H877</f>
        <v>4.7156999999999998E-2</v>
      </c>
      <c r="I137" s="185"/>
      <c r="J137" s="185"/>
      <c r="K137" s="185"/>
      <c r="L137" s="185"/>
      <c r="M137" s="178"/>
      <c r="P137" s="591" t="s">
        <v>1096</v>
      </c>
      <c r="Q137" s="593" t="s">
        <v>1010</v>
      </c>
      <c r="R137" s="185" t="s">
        <v>120</v>
      </c>
      <c r="S137" s="185" t="s">
        <v>1080</v>
      </c>
      <c r="T137" s="373"/>
      <c r="U137" s="185" t="s">
        <v>624</v>
      </c>
      <c r="V137" s="185" t="s">
        <v>1290</v>
      </c>
      <c r="W137" s="373">
        <f>'2567-โท'!H200</f>
        <v>0.2</v>
      </c>
      <c r="X137" s="185"/>
      <c r="Y137" s="185"/>
      <c r="Z137" s="185"/>
      <c r="AA137" s="185"/>
      <c r="AB137" s="178"/>
    </row>
    <row r="138" spans="1:28">
      <c r="A138" s="591"/>
      <c r="B138" s="592"/>
      <c r="C138" s="132" t="s">
        <v>144</v>
      </c>
      <c r="D138" s="257" t="s">
        <v>1226</v>
      </c>
      <c r="E138" s="187">
        <f>'2567-ตรี'!H187</f>
        <v>1.5</v>
      </c>
      <c r="F138" s="132" t="s">
        <v>414</v>
      </c>
      <c r="G138" s="258" t="s">
        <v>1230</v>
      </c>
      <c r="H138" s="133">
        <f>'2567-ตรี'!H940</f>
        <v>1.5</v>
      </c>
      <c r="I138" s="185"/>
      <c r="J138" s="185"/>
      <c r="K138" s="185"/>
      <c r="L138" s="185"/>
      <c r="M138" s="179"/>
      <c r="P138" s="591"/>
      <c r="Q138" s="593"/>
      <c r="R138" s="185" t="s">
        <v>1097</v>
      </c>
      <c r="S138" s="185" t="s">
        <v>1098</v>
      </c>
      <c r="T138" s="373"/>
      <c r="U138" s="185"/>
      <c r="V138" s="185"/>
      <c r="W138" s="373"/>
      <c r="X138" s="185"/>
      <c r="Y138" s="185"/>
      <c r="Z138" s="185"/>
      <c r="AA138" s="185"/>
      <c r="AB138" s="179"/>
    </row>
    <row r="139" spans="1:28">
      <c r="A139" s="591"/>
      <c r="B139" s="592"/>
      <c r="C139" s="132" t="s">
        <v>304</v>
      </c>
      <c r="D139" s="258" t="s">
        <v>303</v>
      </c>
      <c r="E139" s="187">
        <f>'2567-ตรี'!H586</f>
        <v>1</v>
      </c>
      <c r="F139" s="132" t="s">
        <v>302</v>
      </c>
      <c r="G139" s="257" t="s">
        <v>301</v>
      </c>
      <c r="H139" s="133">
        <f>'2567-ตรี'!H1332</f>
        <v>1</v>
      </c>
      <c r="I139" s="185"/>
      <c r="J139" s="185"/>
      <c r="K139" s="185"/>
      <c r="L139" s="185"/>
      <c r="M139" s="179"/>
      <c r="P139" s="591"/>
      <c r="Q139" s="593"/>
      <c r="R139" s="185"/>
      <c r="S139" s="185"/>
      <c r="T139" s="373"/>
      <c r="U139" s="185"/>
      <c r="V139" s="185"/>
      <c r="W139" s="373"/>
      <c r="X139" s="185"/>
      <c r="Y139" s="185"/>
      <c r="Z139" s="185"/>
      <c r="AA139" s="185"/>
      <c r="AB139" s="179"/>
    </row>
    <row r="140" spans="1:28">
      <c r="A140" s="591"/>
      <c r="B140" s="592"/>
      <c r="C140" s="132" t="s">
        <v>125</v>
      </c>
      <c r="D140" s="257" t="s">
        <v>1227</v>
      </c>
      <c r="E140" s="187">
        <f>'2567-ตรี'!H621</f>
        <v>0.33</v>
      </c>
      <c r="F140" s="132" t="s">
        <v>304</v>
      </c>
      <c r="G140" s="258" t="s">
        <v>303</v>
      </c>
      <c r="H140" s="133">
        <f>'2567-ตรี'!H1358</f>
        <v>0.5</v>
      </c>
      <c r="I140" s="185"/>
      <c r="J140" s="185"/>
      <c r="K140" s="185"/>
      <c r="L140" s="185"/>
      <c r="M140" s="179"/>
      <c r="P140" s="591"/>
      <c r="Q140" s="593"/>
      <c r="R140" s="185"/>
      <c r="S140" s="185"/>
      <c r="T140" s="185"/>
      <c r="U140" s="185" t="s">
        <v>1097</v>
      </c>
      <c r="V140" s="185" t="s">
        <v>1098</v>
      </c>
      <c r="W140" s="373"/>
      <c r="X140" s="185"/>
      <c r="Y140" s="185"/>
      <c r="Z140" s="185"/>
      <c r="AA140" s="185"/>
      <c r="AB140" s="179"/>
    </row>
    <row r="141" spans="1:28">
      <c r="A141" s="591"/>
      <c r="B141" s="592"/>
      <c r="C141" s="132" t="s">
        <v>293</v>
      </c>
      <c r="D141" s="257" t="s">
        <v>348</v>
      </c>
      <c r="E141" s="187">
        <f>'2567-ตรี'!H703</f>
        <v>6.25E-2</v>
      </c>
      <c r="F141" s="132" t="s">
        <v>128</v>
      </c>
      <c r="G141" s="257" t="s">
        <v>542</v>
      </c>
      <c r="H141" s="133">
        <f>'2567-ตรี'!H1391</f>
        <v>0.109989</v>
      </c>
      <c r="I141" s="185"/>
      <c r="J141" s="185"/>
      <c r="K141" s="185"/>
      <c r="L141" s="185"/>
      <c r="M141" s="179"/>
      <c r="P141" s="591"/>
      <c r="Q141" s="593"/>
      <c r="R141" s="185"/>
      <c r="S141" s="185"/>
      <c r="T141" s="185"/>
      <c r="U141" s="185"/>
      <c r="V141" s="185"/>
      <c r="W141" s="373"/>
      <c r="X141" s="185"/>
      <c r="Y141" s="185"/>
      <c r="Z141" s="185"/>
      <c r="AA141" s="185"/>
      <c r="AB141" s="179"/>
    </row>
    <row r="142" spans="1:28">
      <c r="A142" s="591"/>
      <c r="B142" s="592"/>
      <c r="C142" s="201"/>
      <c r="D142" s="257"/>
      <c r="E142" s="187"/>
      <c r="F142" s="132" t="s">
        <v>293</v>
      </c>
      <c r="G142" s="257" t="s">
        <v>348</v>
      </c>
      <c r="H142" s="133">
        <f>'2567-ตรี'!H1428</f>
        <v>0.16500000000000001</v>
      </c>
      <c r="I142" s="185"/>
      <c r="J142" s="185"/>
      <c r="K142" s="185"/>
      <c r="L142" s="185"/>
      <c r="M142" s="179"/>
      <c r="P142" s="591"/>
      <c r="Q142" s="593"/>
      <c r="R142" s="185"/>
      <c r="S142" s="185"/>
      <c r="T142" s="185"/>
      <c r="U142" s="185"/>
      <c r="V142" s="185"/>
      <c r="W142" s="373"/>
      <c r="X142" s="185"/>
      <c r="Y142" s="185"/>
      <c r="Z142" s="185"/>
      <c r="AA142" s="185"/>
      <c r="AB142" s="179"/>
    </row>
    <row r="143" spans="1:28">
      <c r="A143" s="591"/>
      <c r="B143" s="592"/>
      <c r="C143" s="201"/>
      <c r="D143" s="257"/>
      <c r="E143" s="187"/>
      <c r="F143" s="201"/>
      <c r="G143" s="257"/>
      <c r="H143" s="257"/>
      <c r="I143" s="185"/>
      <c r="J143" s="185"/>
      <c r="K143" s="239">
        <f>J144/G3</f>
        <v>1.563974</v>
      </c>
      <c r="L143" s="185"/>
      <c r="M143" s="179"/>
      <c r="P143" s="591"/>
      <c r="Q143" s="593"/>
      <c r="R143" s="185"/>
      <c r="S143" s="185"/>
      <c r="T143" s="185"/>
      <c r="U143" s="185"/>
      <c r="V143" s="185"/>
      <c r="W143" s="185"/>
      <c r="X143" s="185"/>
      <c r="Y143" s="185"/>
      <c r="Z143" s="239">
        <f>Y144/V3</f>
        <v>0.05</v>
      </c>
      <c r="AA143" s="185"/>
      <c r="AB143" s="179"/>
    </row>
    <row r="144" spans="1:28">
      <c r="A144" s="591"/>
      <c r="B144" s="592"/>
      <c r="C144" s="201"/>
      <c r="D144" s="292" t="s">
        <v>974</v>
      </c>
      <c r="E144" s="290">
        <f>SUM(E137:E143)</f>
        <v>2.9337499999999999</v>
      </c>
      <c r="F144" s="291"/>
      <c r="G144" s="292" t="s">
        <v>974</v>
      </c>
      <c r="H144" s="290">
        <f>SUM(H137:H143)</f>
        <v>3.322146</v>
      </c>
      <c r="I144" s="185"/>
      <c r="J144" s="293">
        <f>SUM(E144,H144)</f>
        <v>6.2558959999999999</v>
      </c>
      <c r="K144" s="185">
        <f>IF(J36&gt;$G$3,1,(J19/$G$3))</f>
        <v>0</v>
      </c>
      <c r="L144" s="185"/>
      <c r="M144" s="294" t="str">
        <f>IF(J144&gt;4,"Overloaded","OK")</f>
        <v>Overloaded</v>
      </c>
      <c r="P144" s="591"/>
      <c r="Q144" s="593"/>
      <c r="R144" s="185"/>
      <c r="S144" s="374" t="s">
        <v>974</v>
      </c>
      <c r="T144" s="375">
        <f>SUM(T137:T143)</f>
        <v>0</v>
      </c>
      <c r="U144" s="374"/>
      <c r="V144" s="374" t="s">
        <v>974</v>
      </c>
      <c r="W144" s="375">
        <f>SUM(W137:W143)</f>
        <v>0.2</v>
      </c>
      <c r="X144" s="185"/>
      <c r="Y144" s="293">
        <f>SUM(T144,W144)</f>
        <v>0.2</v>
      </c>
      <c r="Z144" s="185">
        <f>IF(Y36&gt;$G$3,1,(Y19/$G$3))</f>
        <v>0</v>
      </c>
      <c r="AA144" s="185"/>
      <c r="AB144" s="294" t="str">
        <f>IF(Y144&gt;4,"Overloaded","OK")</f>
        <v>OK</v>
      </c>
    </row>
    <row r="145" spans="1:28" ht="18" customHeight="1">
      <c r="A145" s="591" t="s">
        <v>1099</v>
      </c>
      <c r="B145" s="592" t="s">
        <v>1078</v>
      </c>
      <c r="C145" s="132" t="s">
        <v>107</v>
      </c>
      <c r="D145" s="257" t="s">
        <v>1135</v>
      </c>
      <c r="E145" s="187">
        <f>'2567-ตรี'!H99</f>
        <v>0.3</v>
      </c>
      <c r="F145" s="132" t="s">
        <v>321</v>
      </c>
      <c r="G145" s="257" t="s">
        <v>320</v>
      </c>
      <c r="H145" s="187">
        <f>'2567-ตรี'!H1395</f>
        <v>1.5</v>
      </c>
      <c r="I145" s="185"/>
      <c r="J145" s="185"/>
      <c r="K145" s="185"/>
      <c r="L145" s="185"/>
      <c r="M145" s="178"/>
      <c r="P145" s="591" t="s">
        <v>1099</v>
      </c>
      <c r="Q145" s="593" t="s">
        <v>1078</v>
      </c>
      <c r="R145" s="185"/>
      <c r="S145" s="185"/>
      <c r="T145" s="185"/>
      <c r="U145" s="185" t="s">
        <v>630</v>
      </c>
      <c r="V145" s="185" t="s">
        <v>1288</v>
      </c>
      <c r="W145" s="185">
        <f>'2567-โท'!H173</f>
        <v>0.75</v>
      </c>
      <c r="X145" s="185"/>
      <c r="Y145" s="185"/>
      <c r="Z145" s="185"/>
      <c r="AA145" s="185"/>
      <c r="AB145" s="178"/>
    </row>
    <row r="146" spans="1:28">
      <c r="A146" s="591"/>
      <c r="B146" s="592"/>
      <c r="C146" s="132" t="s">
        <v>150</v>
      </c>
      <c r="D146" s="257" t="s">
        <v>1231</v>
      </c>
      <c r="E146" s="187">
        <f>'2567-ตรี'!H194</f>
        <v>1.5</v>
      </c>
      <c r="F146" s="201"/>
      <c r="G146" s="257"/>
      <c r="H146" s="187"/>
      <c r="I146" s="185"/>
      <c r="J146" s="185"/>
      <c r="K146" s="185"/>
      <c r="L146" s="185"/>
      <c r="M146" s="179"/>
      <c r="P146" s="591"/>
      <c r="Q146" s="593"/>
      <c r="R146" s="185"/>
      <c r="S146" s="185"/>
      <c r="T146" s="185"/>
      <c r="U146" s="185" t="s">
        <v>712</v>
      </c>
      <c r="V146" s="185" t="s">
        <v>1289</v>
      </c>
      <c r="W146" s="185">
        <f>'2567-โท'!H187</f>
        <v>1.5</v>
      </c>
      <c r="X146" s="185"/>
      <c r="Y146" s="185"/>
      <c r="Z146" s="185"/>
      <c r="AA146" s="185"/>
      <c r="AB146" s="179"/>
    </row>
    <row r="147" spans="1:28">
      <c r="A147" s="591"/>
      <c r="B147" s="592"/>
      <c r="C147" s="132" t="s">
        <v>302</v>
      </c>
      <c r="D147" s="257" t="s">
        <v>301</v>
      </c>
      <c r="E147" s="187">
        <f>'2567-ตรี'!H582</f>
        <v>1</v>
      </c>
      <c r="F147" s="201"/>
      <c r="G147" s="257"/>
      <c r="H147" s="187"/>
      <c r="I147" s="185"/>
      <c r="J147" s="185"/>
      <c r="K147" s="185"/>
      <c r="L147" s="185"/>
      <c r="M147" s="179"/>
      <c r="P147" s="591"/>
      <c r="Q147" s="593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79"/>
    </row>
    <row r="148" spans="1:28">
      <c r="A148" s="591"/>
      <c r="B148" s="592"/>
      <c r="C148" s="132" t="s">
        <v>321</v>
      </c>
      <c r="D148" s="257" t="s">
        <v>1232</v>
      </c>
      <c r="E148" s="187">
        <f>'2567-ตรี'!H626</f>
        <v>1.5</v>
      </c>
      <c r="F148" s="201"/>
      <c r="G148" s="257"/>
      <c r="H148" s="187"/>
      <c r="I148" s="185"/>
      <c r="J148" s="185"/>
      <c r="K148" s="185"/>
      <c r="L148" s="185"/>
      <c r="M148" s="179"/>
      <c r="P148" s="591"/>
      <c r="Q148" s="593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79"/>
    </row>
    <row r="149" spans="1:28">
      <c r="A149" s="591"/>
      <c r="B149" s="592"/>
      <c r="C149" s="201"/>
      <c r="D149" s="257"/>
      <c r="E149" s="187"/>
      <c r="F149" s="201"/>
      <c r="G149" s="257"/>
      <c r="H149" s="257"/>
      <c r="I149" s="185"/>
      <c r="J149" s="185"/>
      <c r="K149" s="239">
        <f>J150/G3</f>
        <v>1.45</v>
      </c>
      <c r="L149" s="185"/>
      <c r="M149" s="179"/>
      <c r="P149" s="591"/>
      <c r="Q149" s="593"/>
      <c r="R149" s="185"/>
      <c r="S149" s="185"/>
      <c r="T149" s="185"/>
      <c r="U149" s="185"/>
      <c r="V149" s="185"/>
      <c r="W149" s="185"/>
      <c r="X149" s="185"/>
      <c r="Y149" s="185"/>
      <c r="Z149" s="239">
        <f>Y150/V3</f>
        <v>0.5625</v>
      </c>
      <c r="AA149" s="185"/>
      <c r="AB149" s="179"/>
    </row>
    <row r="150" spans="1:28">
      <c r="A150" s="591"/>
      <c r="B150" s="592"/>
      <c r="C150" s="201"/>
      <c r="D150" s="292" t="s">
        <v>974</v>
      </c>
      <c r="E150" s="290">
        <f>SUM(E145:E149)</f>
        <v>4.3</v>
      </c>
      <c r="F150" s="291"/>
      <c r="G150" s="292" t="s">
        <v>974</v>
      </c>
      <c r="H150" s="290">
        <f>SUM(H145:H149)</f>
        <v>1.5</v>
      </c>
      <c r="I150" s="185"/>
      <c r="J150" s="293">
        <f>SUM(E150,H150)</f>
        <v>5.8</v>
      </c>
      <c r="K150" s="185">
        <f>IF(J150&gt;$G$3,1,(J19/$G$3))</f>
        <v>1</v>
      </c>
      <c r="L150" s="185"/>
      <c r="M150" s="180" t="s">
        <v>1076</v>
      </c>
      <c r="P150" s="591"/>
      <c r="Q150" s="593"/>
      <c r="R150" s="185"/>
      <c r="S150" s="374" t="s">
        <v>974</v>
      </c>
      <c r="T150" s="374">
        <f>SUM(T145:T149)</f>
        <v>0</v>
      </c>
      <c r="U150" s="374"/>
      <c r="V150" s="374" t="s">
        <v>974</v>
      </c>
      <c r="W150" s="374">
        <f>SUM(W145:W149)</f>
        <v>2.25</v>
      </c>
      <c r="X150" s="185"/>
      <c r="Y150" s="293">
        <f>SUM(T150,W150)</f>
        <v>2.25</v>
      </c>
      <c r="Z150" s="185">
        <f>IF(Y150&gt;$G$3,1,(Y19/$G$3))</f>
        <v>0</v>
      </c>
      <c r="AA150" s="185"/>
      <c r="AB150" s="180" t="s">
        <v>1076</v>
      </c>
    </row>
    <row r="151" spans="1:28">
      <c r="A151" s="601" t="s">
        <v>1100</v>
      </c>
      <c r="B151" s="602"/>
      <c r="C151" s="602"/>
      <c r="D151" s="602"/>
      <c r="E151" s="602"/>
      <c r="F151" s="602"/>
      <c r="G151" s="602"/>
      <c r="H151" s="602"/>
      <c r="I151" s="602"/>
      <c r="J151" s="602"/>
      <c r="K151" s="602"/>
      <c r="L151" s="602"/>
      <c r="M151" s="603"/>
      <c r="P151" s="601" t="s">
        <v>1100</v>
      </c>
      <c r="Q151" s="602"/>
      <c r="R151" s="602"/>
      <c r="S151" s="602"/>
      <c r="T151" s="602"/>
      <c r="U151" s="602"/>
      <c r="V151" s="602"/>
      <c r="W151" s="602"/>
      <c r="X151" s="602"/>
      <c r="Y151" s="602"/>
      <c r="Z151" s="602"/>
      <c r="AA151" s="602"/>
      <c r="AB151" s="603"/>
    </row>
    <row r="152" spans="1:28" ht="18" customHeight="1">
      <c r="A152" s="591" t="s">
        <v>1101</v>
      </c>
      <c r="B152" s="592" t="s">
        <v>1102</v>
      </c>
      <c r="C152" s="132" t="s">
        <v>125</v>
      </c>
      <c r="D152" s="257" t="s">
        <v>1214</v>
      </c>
      <c r="E152" s="187">
        <f>'2567-ตรี'!H144</f>
        <v>4.1250000000000002E-2</v>
      </c>
      <c r="F152" s="132" t="s">
        <v>125</v>
      </c>
      <c r="G152" s="257" t="s">
        <v>1214</v>
      </c>
      <c r="H152" s="187">
        <f>'2567-ตรี'!H866</f>
        <v>0.33</v>
      </c>
      <c r="I152" s="185"/>
      <c r="J152" s="185"/>
      <c r="K152" s="185"/>
      <c r="L152" s="185"/>
      <c r="M152" s="178"/>
      <c r="P152" s="591" t="s">
        <v>1101</v>
      </c>
      <c r="Q152" s="593" t="s">
        <v>1102</v>
      </c>
      <c r="R152" s="185" t="s">
        <v>621</v>
      </c>
      <c r="S152" s="185" t="s">
        <v>642</v>
      </c>
      <c r="T152" s="373">
        <f>'2567-โท'!H51</f>
        <v>0.5</v>
      </c>
      <c r="U152" s="185" t="s">
        <v>704</v>
      </c>
      <c r="V152" s="185" t="s">
        <v>1287</v>
      </c>
      <c r="W152" s="373">
        <f>'2567-โท'!H176</f>
        <v>1.5</v>
      </c>
      <c r="X152" s="185"/>
      <c r="Y152" s="185"/>
      <c r="Z152" s="185"/>
      <c r="AA152" s="185"/>
      <c r="AB152" s="178"/>
    </row>
    <row r="153" spans="1:28">
      <c r="A153" s="591"/>
      <c r="B153" s="592"/>
      <c r="C153" s="301" t="s">
        <v>332</v>
      </c>
      <c r="D153" s="257" t="s">
        <v>331</v>
      </c>
      <c r="E153" s="187">
        <f>'2567-ตรี'!H654</f>
        <v>0.75</v>
      </c>
      <c r="F153" s="301" t="s">
        <v>128</v>
      </c>
      <c r="G153" s="257" t="s">
        <v>1215</v>
      </c>
      <c r="H153" s="187">
        <f>'2567-ตรี'!H868</f>
        <v>4.7156999999999998E-2</v>
      </c>
      <c r="I153" s="185"/>
      <c r="J153" s="185"/>
      <c r="K153" s="185"/>
      <c r="L153" s="185"/>
      <c r="M153" s="179"/>
      <c r="P153" s="591"/>
      <c r="Q153" s="593"/>
      <c r="R153" s="185" t="s">
        <v>624</v>
      </c>
      <c r="S153" s="185" t="s">
        <v>643</v>
      </c>
      <c r="T153" s="373">
        <f>'2567-โท'!H55</f>
        <v>0.5</v>
      </c>
      <c r="U153" s="185"/>
      <c r="V153" s="185"/>
      <c r="W153" s="373"/>
      <c r="X153" s="185"/>
      <c r="Y153" s="185"/>
      <c r="Z153" s="185"/>
      <c r="AA153" s="185"/>
      <c r="AB153" s="179"/>
    </row>
    <row r="154" spans="1:28">
      <c r="A154" s="591"/>
      <c r="B154" s="592"/>
      <c r="C154" s="301" t="s">
        <v>327</v>
      </c>
      <c r="D154" s="302" t="s">
        <v>326</v>
      </c>
      <c r="E154" s="187">
        <f>'2567-ตรี'!H642</f>
        <v>0.75</v>
      </c>
      <c r="F154" s="301" t="s">
        <v>332</v>
      </c>
      <c r="G154" s="257" t="s">
        <v>1233</v>
      </c>
      <c r="H154" s="187">
        <f>'2567-ตรี'!H895</f>
        <v>0.75</v>
      </c>
      <c r="I154" s="185"/>
      <c r="J154" s="185"/>
      <c r="K154" s="185"/>
      <c r="L154" s="185"/>
      <c r="M154" s="179"/>
      <c r="P154" s="591"/>
      <c r="Q154" s="593"/>
      <c r="R154" s="185" t="s">
        <v>624</v>
      </c>
      <c r="S154" s="185" t="s">
        <v>681</v>
      </c>
      <c r="T154" s="373">
        <f>'2567-โท'!H130</f>
        <v>0.5</v>
      </c>
      <c r="U154" s="185"/>
      <c r="V154" s="185"/>
      <c r="W154" s="185"/>
      <c r="X154" s="185"/>
      <c r="Y154" s="185"/>
      <c r="Z154" s="185"/>
      <c r="AA154" s="185"/>
      <c r="AB154" s="179"/>
    </row>
    <row r="155" spans="1:28">
      <c r="A155" s="591"/>
      <c r="B155" s="592"/>
      <c r="C155" s="132" t="s">
        <v>296</v>
      </c>
      <c r="D155" s="257" t="s">
        <v>346</v>
      </c>
      <c r="E155" s="187">
        <f>'2567-ตรี'!H691</f>
        <v>9.0899999999999995E-2</v>
      </c>
      <c r="F155" s="301" t="s">
        <v>397</v>
      </c>
      <c r="G155" s="257" t="s">
        <v>396</v>
      </c>
      <c r="H155" s="187">
        <f>'2567-ตรี'!H905</f>
        <v>0.49994999999999995</v>
      </c>
      <c r="I155" s="185"/>
      <c r="J155" s="185"/>
      <c r="K155" s="185"/>
      <c r="L155" s="185"/>
      <c r="M155" s="179"/>
      <c r="P155" s="591"/>
      <c r="Q155" s="593"/>
      <c r="R155" s="185" t="s">
        <v>282</v>
      </c>
      <c r="S155" s="185" t="s">
        <v>682</v>
      </c>
      <c r="T155" s="373">
        <f>'2567-โท'!H134</f>
        <v>0.5</v>
      </c>
      <c r="U155" s="185"/>
      <c r="V155" s="185"/>
      <c r="W155" s="185"/>
      <c r="X155" s="185"/>
      <c r="Y155" s="185"/>
      <c r="Z155" s="185"/>
      <c r="AA155" s="185"/>
      <c r="AB155" s="179"/>
    </row>
    <row r="156" spans="1:28" ht="18" customHeight="1">
      <c r="A156" s="591"/>
      <c r="B156" s="592"/>
      <c r="C156" s="201"/>
      <c r="D156" s="257"/>
      <c r="E156" s="187"/>
      <c r="F156" s="301" t="s">
        <v>402</v>
      </c>
      <c r="G156" s="257">
        <v>10103422</v>
      </c>
      <c r="H156" s="187">
        <f>'2567-ตรี'!H915</f>
        <v>1.5</v>
      </c>
      <c r="I156" s="185"/>
      <c r="J156" s="185"/>
      <c r="K156" s="185"/>
      <c r="L156" s="185"/>
      <c r="M156" s="179"/>
      <c r="P156" s="591"/>
      <c r="Q156" s="593"/>
      <c r="R156" s="185"/>
      <c r="S156" s="185"/>
      <c r="T156" s="373"/>
      <c r="U156" s="185"/>
      <c r="V156" s="185"/>
      <c r="W156" s="185"/>
      <c r="X156" s="185"/>
      <c r="Y156" s="185"/>
      <c r="Z156" s="185"/>
      <c r="AA156" s="185"/>
      <c r="AB156" s="179"/>
    </row>
    <row r="157" spans="1:28">
      <c r="A157" s="591"/>
      <c r="B157" s="592"/>
      <c r="C157" s="201"/>
      <c r="D157" s="257"/>
      <c r="E157" s="187"/>
      <c r="F157" s="132" t="s">
        <v>299</v>
      </c>
      <c r="G157" s="257" t="s">
        <v>298</v>
      </c>
      <c r="H157" s="187">
        <f>'2567-ตรี'!H1308</f>
        <v>0.2</v>
      </c>
      <c r="I157" s="185"/>
      <c r="J157" s="185"/>
      <c r="K157" s="185"/>
      <c r="L157" s="185"/>
      <c r="M157" s="179"/>
      <c r="P157" s="591"/>
      <c r="Q157" s="593"/>
      <c r="R157" s="185"/>
      <c r="S157" s="185"/>
      <c r="T157" s="373"/>
      <c r="U157" s="185"/>
      <c r="V157" s="185"/>
      <c r="W157" s="185"/>
      <c r="X157" s="185"/>
      <c r="Y157" s="185"/>
      <c r="Z157" s="185"/>
      <c r="AA157" s="185"/>
      <c r="AB157" s="179"/>
    </row>
    <row r="158" spans="1:28">
      <c r="A158" s="591"/>
      <c r="B158" s="592"/>
      <c r="C158" s="201"/>
      <c r="D158" s="257"/>
      <c r="E158" s="187"/>
      <c r="F158" s="301" t="s">
        <v>128</v>
      </c>
      <c r="G158" s="257" t="s">
        <v>1212</v>
      </c>
      <c r="H158" s="187">
        <f>'2567-ตรี'!H1389</f>
        <v>0.109989</v>
      </c>
      <c r="I158" s="185"/>
      <c r="J158" s="185"/>
      <c r="K158" s="185"/>
      <c r="L158" s="185"/>
      <c r="M158" s="179"/>
      <c r="P158" s="591"/>
      <c r="Q158" s="593"/>
      <c r="R158" s="185"/>
      <c r="S158" s="185"/>
      <c r="T158" s="373"/>
      <c r="U158" s="185"/>
      <c r="V158" s="185"/>
      <c r="W158" s="185"/>
      <c r="X158" s="185"/>
      <c r="Y158" s="185"/>
      <c r="Z158" s="185"/>
      <c r="AA158" s="185"/>
      <c r="AB158" s="179"/>
    </row>
    <row r="159" spans="1:28">
      <c r="A159" s="591"/>
      <c r="B159" s="592"/>
      <c r="C159" s="201"/>
      <c r="D159" s="257"/>
      <c r="E159" s="187"/>
      <c r="F159" s="301" t="s">
        <v>327</v>
      </c>
      <c r="G159" s="257" t="s">
        <v>326</v>
      </c>
      <c r="H159" s="187">
        <f>'2567-ตรี'!H1402</f>
        <v>0.75</v>
      </c>
      <c r="I159" s="185"/>
      <c r="J159" s="185"/>
      <c r="K159" s="185"/>
      <c r="L159" s="185"/>
      <c r="M159" s="179"/>
      <c r="P159" s="591"/>
      <c r="Q159" s="593"/>
      <c r="R159" s="185"/>
      <c r="S159" s="185"/>
      <c r="T159" s="373"/>
      <c r="U159" s="185"/>
      <c r="V159" s="185"/>
      <c r="W159" s="185"/>
      <c r="X159" s="185"/>
      <c r="Y159" s="185"/>
      <c r="Z159" s="185"/>
      <c r="AA159" s="185"/>
      <c r="AB159" s="179"/>
    </row>
    <row r="160" spans="1:28">
      <c r="A160" s="591"/>
      <c r="B160" s="592"/>
      <c r="C160" s="201"/>
      <c r="D160" s="257"/>
      <c r="E160" s="187"/>
      <c r="F160" s="301" t="s">
        <v>332</v>
      </c>
      <c r="G160" s="257" t="s">
        <v>331</v>
      </c>
      <c r="H160" s="187">
        <f>'2567-ตรี'!H1409</f>
        <v>0.75</v>
      </c>
      <c r="I160" s="185"/>
      <c r="J160" s="185"/>
      <c r="K160" s="185"/>
      <c r="L160" s="185"/>
      <c r="M160" s="179"/>
      <c r="P160" s="591"/>
      <c r="Q160" s="593"/>
      <c r="R160" s="185"/>
      <c r="S160" s="185"/>
      <c r="T160" s="373"/>
      <c r="U160" s="185"/>
      <c r="V160" s="185"/>
      <c r="W160" s="185"/>
      <c r="X160" s="185"/>
      <c r="Y160" s="185"/>
      <c r="Z160" s="185"/>
      <c r="AA160" s="185"/>
      <c r="AB160" s="179"/>
    </row>
    <row r="161" spans="1:28">
      <c r="A161" s="591"/>
      <c r="B161" s="592"/>
      <c r="C161" s="201"/>
      <c r="D161" s="257"/>
      <c r="E161" s="187"/>
      <c r="F161" s="201"/>
      <c r="G161" s="257"/>
      <c r="H161" s="257"/>
      <c r="I161" s="185"/>
      <c r="J161" s="185"/>
      <c r="K161" s="239">
        <f>J162/G3</f>
        <v>1.6423115000000001</v>
      </c>
      <c r="L161" s="185"/>
      <c r="M161" s="179"/>
      <c r="P161" s="591"/>
      <c r="Q161" s="593"/>
      <c r="R161" s="185"/>
      <c r="S161" s="185"/>
      <c r="T161" s="373"/>
      <c r="U161" s="185"/>
      <c r="V161" s="185"/>
      <c r="W161" s="185"/>
      <c r="X161" s="185"/>
      <c r="Y161" s="185"/>
      <c r="Z161" s="239">
        <f>Y162/V3</f>
        <v>0.875</v>
      </c>
      <c r="AA161" s="185"/>
      <c r="AB161" s="179"/>
    </row>
    <row r="162" spans="1:28">
      <c r="A162" s="591"/>
      <c r="B162" s="592"/>
      <c r="C162" s="201"/>
      <c r="D162" s="292" t="s">
        <v>974</v>
      </c>
      <c r="E162" s="290">
        <f>SUM(E152:E161)</f>
        <v>1.63215</v>
      </c>
      <c r="F162" s="291"/>
      <c r="G162" s="292" t="s">
        <v>974</v>
      </c>
      <c r="H162" s="290">
        <f>SUM(H152:H161)</f>
        <v>4.9370960000000004</v>
      </c>
      <c r="I162" s="185"/>
      <c r="J162" s="293">
        <f>SUM(E162,H162)</f>
        <v>6.5692460000000006</v>
      </c>
      <c r="K162" s="185">
        <f>IF(J162&gt;$G$3,1,(J19/$G$3))</f>
        <v>1</v>
      </c>
      <c r="L162" s="185"/>
      <c r="M162" s="294" t="str">
        <f>IF(J162&gt;4,"Overloaded","OK")</f>
        <v>Overloaded</v>
      </c>
      <c r="P162" s="591"/>
      <c r="Q162" s="593"/>
      <c r="R162" s="185"/>
      <c r="S162" s="374" t="s">
        <v>974</v>
      </c>
      <c r="T162" s="375">
        <f>SUM(T152:T161)</f>
        <v>2</v>
      </c>
      <c r="U162" s="374"/>
      <c r="V162" s="374" t="s">
        <v>974</v>
      </c>
      <c r="W162" s="375">
        <f>SUM(W152:W161)</f>
        <v>1.5</v>
      </c>
      <c r="X162" s="185"/>
      <c r="Y162" s="293">
        <f>SUM(T162,W162)</f>
        <v>3.5</v>
      </c>
      <c r="Z162" s="185">
        <f>IF(Y162&gt;$G$3,1,(Y19/$G$3))</f>
        <v>0</v>
      </c>
      <c r="AA162" s="185"/>
      <c r="AB162" s="294" t="str">
        <f>IF(Y162&gt;4,"Overloaded","OK")</f>
        <v>OK</v>
      </c>
    </row>
    <row r="163" spans="1:28" ht="18" customHeight="1">
      <c r="A163" s="591" t="s">
        <v>1103</v>
      </c>
      <c r="B163" s="592" t="s">
        <v>1102</v>
      </c>
      <c r="C163" s="301" t="s">
        <v>123</v>
      </c>
      <c r="D163" s="257" t="s">
        <v>1234</v>
      </c>
      <c r="E163" s="187">
        <f>'2567-ตรี'!H142</f>
        <v>0.75</v>
      </c>
      <c r="F163" s="301" t="s">
        <v>323</v>
      </c>
      <c r="G163" s="257" t="s">
        <v>1194</v>
      </c>
      <c r="H163" s="187">
        <f>'2567-ตรี'!H880</f>
        <v>0.375</v>
      </c>
      <c r="I163" s="185"/>
      <c r="J163" s="185"/>
      <c r="K163" s="185"/>
      <c r="L163" s="185"/>
      <c r="M163" s="178"/>
      <c r="P163" s="591" t="s">
        <v>1103</v>
      </c>
      <c r="Q163" s="593" t="s">
        <v>1102</v>
      </c>
      <c r="R163" s="185" t="s">
        <v>630</v>
      </c>
      <c r="S163" s="185">
        <v>20102505</v>
      </c>
      <c r="T163" s="373">
        <f>'2567-โท'!H31</f>
        <v>1.5</v>
      </c>
      <c r="U163" s="185" t="s">
        <v>630</v>
      </c>
      <c r="V163" s="185" t="s">
        <v>629</v>
      </c>
      <c r="W163" s="373">
        <f>'2567-โท'!H172</f>
        <v>0.75</v>
      </c>
      <c r="X163" s="185"/>
      <c r="Y163" s="185"/>
      <c r="Z163" s="185"/>
      <c r="AA163" s="185"/>
      <c r="AB163" s="178"/>
    </row>
    <row r="164" spans="1:28">
      <c r="A164" s="591"/>
      <c r="B164" s="592"/>
      <c r="C164" s="301" t="s">
        <v>132</v>
      </c>
      <c r="D164" s="257" t="s">
        <v>1235</v>
      </c>
      <c r="E164" s="187">
        <f>'2567-ตรี'!H170</f>
        <v>0.75</v>
      </c>
      <c r="F164" s="301" t="s">
        <v>395</v>
      </c>
      <c r="G164" s="257" t="s">
        <v>1236</v>
      </c>
      <c r="H164" s="187">
        <f>'2567-ตรี'!H900</f>
        <v>1.5</v>
      </c>
      <c r="I164" s="185"/>
      <c r="J164" s="185"/>
      <c r="K164" s="185"/>
      <c r="L164" s="185"/>
      <c r="M164" s="179"/>
      <c r="P164" s="591"/>
      <c r="Q164" s="593"/>
      <c r="R164" s="185" t="s">
        <v>621</v>
      </c>
      <c r="S164" s="185" t="s">
        <v>642</v>
      </c>
      <c r="T164" s="373">
        <f>'2567-โท'!H50</f>
        <v>0.5</v>
      </c>
      <c r="U164" s="185" t="s">
        <v>708</v>
      </c>
      <c r="V164" s="185" t="s">
        <v>707</v>
      </c>
      <c r="W164" s="373">
        <f>'2567-โท'!H181</f>
        <v>1.5</v>
      </c>
      <c r="X164" s="185"/>
      <c r="Y164" s="185"/>
      <c r="Z164" s="185"/>
      <c r="AA164" s="185"/>
      <c r="AB164" s="179"/>
    </row>
    <row r="165" spans="1:28">
      <c r="A165" s="591"/>
      <c r="B165" s="592"/>
      <c r="C165" s="301" t="s">
        <v>323</v>
      </c>
      <c r="D165" s="257" t="s">
        <v>322</v>
      </c>
      <c r="E165" s="187">
        <f>'2567-ตรี'!H630</f>
        <v>0.375</v>
      </c>
      <c r="F165" s="301" t="s">
        <v>132</v>
      </c>
      <c r="G165" s="257" t="s">
        <v>1222</v>
      </c>
      <c r="H165" s="187">
        <f>'2567-ตรี'!H903</f>
        <v>0.75</v>
      </c>
      <c r="I165" s="185"/>
      <c r="J165" s="185"/>
      <c r="K165" s="185"/>
      <c r="L165" s="185"/>
      <c r="M165" s="179"/>
      <c r="P165" s="591"/>
      <c r="Q165" s="593"/>
      <c r="R165" s="185" t="s">
        <v>624</v>
      </c>
      <c r="S165" s="185" t="s">
        <v>643</v>
      </c>
      <c r="T165" s="373">
        <f>'2567-โท'!H54</f>
        <v>0.5</v>
      </c>
      <c r="U165" s="185" t="s">
        <v>624</v>
      </c>
      <c r="V165" s="185" t="s">
        <v>643</v>
      </c>
      <c r="W165" s="373">
        <f>'2567-โท'!H196</f>
        <v>0.2</v>
      </c>
      <c r="X165" s="185"/>
      <c r="Y165" s="185"/>
      <c r="Z165" s="185"/>
      <c r="AA165" s="185"/>
      <c r="AB165" s="179"/>
    </row>
    <row r="166" spans="1:28">
      <c r="A166" s="591"/>
      <c r="B166" s="592"/>
      <c r="C166" s="301" t="s">
        <v>395</v>
      </c>
      <c r="D166" s="257" t="s">
        <v>337</v>
      </c>
      <c r="E166" s="187">
        <f>'2567-ตรี'!H666</f>
        <v>1.5</v>
      </c>
      <c r="F166" s="301" t="s">
        <v>410</v>
      </c>
      <c r="G166" s="257" t="s">
        <v>409</v>
      </c>
      <c r="H166" s="187">
        <f>'2567-ตรี'!H935</f>
        <v>1.5</v>
      </c>
      <c r="I166" s="185"/>
      <c r="J166" s="185"/>
      <c r="K166" s="185"/>
      <c r="L166" s="185"/>
      <c r="M166" s="179"/>
      <c r="P166" s="591"/>
      <c r="Q166" s="593"/>
      <c r="R166" s="185" t="s">
        <v>624</v>
      </c>
      <c r="S166" s="185" t="s">
        <v>681</v>
      </c>
      <c r="T166" s="373">
        <f>'2567-โท'!H129</f>
        <v>0.5</v>
      </c>
      <c r="U166" s="185" t="s">
        <v>699</v>
      </c>
      <c r="V166" s="185" t="s">
        <v>1285</v>
      </c>
      <c r="W166" s="373">
        <f>'2567-โท'!H202</f>
        <v>0.5</v>
      </c>
      <c r="X166" s="185"/>
      <c r="Y166" s="185"/>
      <c r="Z166" s="185"/>
      <c r="AA166" s="185"/>
      <c r="AB166" s="179"/>
    </row>
    <row r="167" spans="1:28">
      <c r="A167" s="591"/>
      <c r="B167" s="592"/>
      <c r="C167" s="201"/>
      <c r="D167" s="257"/>
      <c r="E167" s="187"/>
      <c r="F167" s="301" t="s">
        <v>299</v>
      </c>
      <c r="G167" s="257" t="s">
        <v>298</v>
      </c>
      <c r="H167" s="187">
        <f>'2567-ตรี'!H1311</f>
        <v>0.5</v>
      </c>
      <c r="I167" s="185"/>
      <c r="J167" s="185"/>
      <c r="K167" s="185"/>
      <c r="L167" s="185"/>
      <c r="M167" s="179"/>
      <c r="P167" s="591"/>
      <c r="Q167" s="593"/>
      <c r="R167" s="185" t="s">
        <v>282</v>
      </c>
      <c r="S167" s="185" t="s">
        <v>682</v>
      </c>
      <c r="T167" s="373">
        <f>'2567-โท'!H133</f>
        <v>0.5</v>
      </c>
      <c r="U167" s="185" t="s">
        <v>282</v>
      </c>
      <c r="V167" s="185" t="s">
        <v>281</v>
      </c>
      <c r="W167" s="373">
        <f>'2567-โท'!H205</f>
        <v>0.5</v>
      </c>
      <c r="X167" s="185"/>
      <c r="Y167" s="185"/>
      <c r="Z167" s="185"/>
      <c r="AA167" s="185"/>
      <c r="AB167" s="179"/>
    </row>
    <row r="168" spans="1:28">
      <c r="A168" s="591"/>
      <c r="B168" s="592"/>
      <c r="C168" s="201"/>
      <c r="D168" s="257"/>
      <c r="E168" s="187"/>
      <c r="F168" s="132" t="s">
        <v>302</v>
      </c>
      <c r="G168" s="257" t="s">
        <v>301</v>
      </c>
      <c r="H168" s="187">
        <f>'2567-ตรี'!H1334</f>
        <v>1</v>
      </c>
      <c r="I168" s="185"/>
      <c r="J168" s="185"/>
      <c r="K168" s="185"/>
      <c r="L168" s="185"/>
      <c r="M168" s="179"/>
      <c r="P168" s="591"/>
      <c r="Q168" s="593"/>
      <c r="R168" s="185"/>
      <c r="S168" s="185"/>
      <c r="T168" s="373"/>
      <c r="U168" s="185" t="s">
        <v>624</v>
      </c>
      <c r="V168" s="185" t="s">
        <v>681</v>
      </c>
      <c r="W168" s="373">
        <f>'2567-โท'!H286</f>
        <v>1</v>
      </c>
      <c r="X168" s="185"/>
      <c r="Y168" s="185"/>
      <c r="Z168" s="185"/>
      <c r="AA168" s="185"/>
      <c r="AB168" s="179"/>
    </row>
    <row r="169" spans="1:28">
      <c r="A169" s="591"/>
      <c r="B169" s="592"/>
      <c r="C169" s="201"/>
      <c r="D169" s="257"/>
      <c r="E169" s="187"/>
      <c r="F169" s="301" t="s">
        <v>304</v>
      </c>
      <c r="G169" s="257" t="s">
        <v>303</v>
      </c>
      <c r="H169" s="187">
        <f>'2567-ตรี'!H1359</f>
        <v>0.5</v>
      </c>
      <c r="I169" s="185"/>
      <c r="J169" s="185"/>
      <c r="K169" s="185"/>
      <c r="L169" s="185"/>
      <c r="M169" s="179"/>
      <c r="P169" s="591"/>
      <c r="Q169" s="593"/>
      <c r="R169" s="185"/>
      <c r="S169" s="185"/>
      <c r="T169" s="373"/>
      <c r="U169" s="185"/>
      <c r="V169" s="185"/>
      <c r="W169" s="185"/>
      <c r="X169" s="185"/>
      <c r="Y169" s="185"/>
      <c r="Z169" s="185"/>
      <c r="AA169" s="185"/>
      <c r="AB169" s="179"/>
    </row>
    <row r="170" spans="1:28">
      <c r="A170" s="591"/>
      <c r="B170" s="592"/>
      <c r="C170" s="201"/>
      <c r="D170" s="257"/>
      <c r="E170" s="187"/>
      <c r="F170" s="301" t="s">
        <v>323</v>
      </c>
      <c r="G170" s="302" t="s">
        <v>322</v>
      </c>
      <c r="H170" s="187">
        <f>'2567-ตรี'!H1398</f>
        <v>0.375</v>
      </c>
      <c r="I170" s="185"/>
      <c r="J170" s="185"/>
      <c r="K170" s="185"/>
      <c r="L170" s="185"/>
      <c r="M170" s="179"/>
      <c r="P170" s="591"/>
      <c r="Q170" s="593"/>
      <c r="R170" s="185"/>
      <c r="S170" s="185"/>
      <c r="T170" s="373"/>
      <c r="U170" s="185"/>
      <c r="V170" s="185"/>
      <c r="W170" s="185"/>
      <c r="X170" s="185"/>
      <c r="Y170" s="185"/>
      <c r="Z170" s="185"/>
      <c r="AA170" s="185"/>
      <c r="AB170" s="179"/>
    </row>
    <row r="171" spans="1:28">
      <c r="A171" s="591"/>
      <c r="B171" s="592"/>
      <c r="C171" s="201"/>
      <c r="D171" s="257"/>
      <c r="E171" s="187"/>
      <c r="F171" s="301" t="s">
        <v>395</v>
      </c>
      <c r="G171" s="302" t="s">
        <v>337</v>
      </c>
      <c r="H171" s="187">
        <f>'2567-ตรี'!H1411</f>
        <v>1.5</v>
      </c>
      <c r="I171" s="185"/>
      <c r="J171" s="185"/>
      <c r="K171" s="185"/>
      <c r="L171" s="185"/>
      <c r="M171" s="179"/>
      <c r="P171" s="591"/>
      <c r="Q171" s="593"/>
      <c r="R171" s="185"/>
      <c r="S171" s="185"/>
      <c r="T171" s="373"/>
      <c r="U171" s="185"/>
      <c r="V171" s="185"/>
      <c r="W171" s="185"/>
      <c r="X171" s="185"/>
      <c r="Y171" s="185"/>
      <c r="Z171" s="185"/>
      <c r="AA171" s="185"/>
      <c r="AB171" s="179"/>
    </row>
    <row r="172" spans="1:28">
      <c r="A172" s="591"/>
      <c r="B172" s="592"/>
      <c r="C172" s="201"/>
      <c r="D172" s="257"/>
      <c r="E172" s="187"/>
      <c r="F172" s="301" t="s">
        <v>550</v>
      </c>
      <c r="G172" s="302" t="s">
        <v>549</v>
      </c>
      <c r="H172" s="187">
        <f>'2567-ตรี'!H1421</f>
        <v>1.5</v>
      </c>
      <c r="I172" s="185"/>
      <c r="J172" s="185"/>
      <c r="K172" s="185"/>
      <c r="L172" s="185"/>
      <c r="M172" s="179"/>
      <c r="P172" s="591"/>
      <c r="Q172" s="593"/>
      <c r="R172" s="185"/>
      <c r="S172" s="185"/>
      <c r="T172" s="373"/>
      <c r="U172" s="185"/>
      <c r="V172" s="185"/>
      <c r="W172" s="185"/>
      <c r="X172" s="185"/>
      <c r="Y172" s="185"/>
      <c r="Z172" s="185"/>
      <c r="AA172" s="185"/>
      <c r="AB172" s="179"/>
    </row>
    <row r="173" spans="1:28">
      <c r="A173" s="591"/>
      <c r="B173" s="592"/>
      <c r="C173" s="201"/>
      <c r="D173" s="257"/>
      <c r="E173" s="187"/>
      <c r="F173" s="201"/>
      <c r="G173" s="257"/>
      <c r="H173" s="257"/>
      <c r="I173" s="185"/>
      <c r="J173" s="185"/>
      <c r="K173" s="239">
        <f>J174/G3</f>
        <v>3.21875</v>
      </c>
      <c r="L173" s="185"/>
      <c r="M173" s="179"/>
      <c r="P173" s="591"/>
      <c r="Q173" s="593"/>
      <c r="R173" s="185"/>
      <c r="S173" s="185"/>
      <c r="T173" s="185"/>
      <c r="U173" s="185"/>
      <c r="V173" s="185"/>
      <c r="W173" s="185"/>
      <c r="X173" s="185"/>
      <c r="Y173" s="185"/>
      <c r="Z173" s="239">
        <f>Y174/V3</f>
        <v>1.9875</v>
      </c>
      <c r="AA173" s="185"/>
      <c r="AB173" s="179"/>
    </row>
    <row r="174" spans="1:28">
      <c r="A174" s="591"/>
      <c r="B174" s="592"/>
      <c r="C174" s="201"/>
      <c r="D174" s="292" t="s">
        <v>974</v>
      </c>
      <c r="E174" s="290">
        <f>SUM(E163:E173)</f>
        <v>3.375</v>
      </c>
      <c r="F174" s="291"/>
      <c r="G174" s="292" t="s">
        <v>974</v>
      </c>
      <c r="H174" s="290">
        <f>SUM(H163:H173)</f>
        <v>9.5</v>
      </c>
      <c r="I174" s="185"/>
      <c r="J174" s="293">
        <f>SUM(E174,H174)</f>
        <v>12.875</v>
      </c>
      <c r="K174" s="185">
        <f>IF(J174&gt;$G$3,1,(J19/$G$3))</f>
        <v>1</v>
      </c>
      <c r="L174" s="185"/>
      <c r="M174" s="294" t="str">
        <f>IF(J174&gt;4,"Overloaded","OK")</f>
        <v>Overloaded</v>
      </c>
      <c r="P174" s="591"/>
      <c r="Q174" s="593"/>
      <c r="R174" s="185"/>
      <c r="S174" s="374" t="s">
        <v>974</v>
      </c>
      <c r="T174" s="375">
        <f>SUM(T163:T173)</f>
        <v>3.5</v>
      </c>
      <c r="U174" s="374"/>
      <c r="V174" s="374" t="s">
        <v>974</v>
      </c>
      <c r="W174" s="375">
        <f>SUM(W163:W173)</f>
        <v>4.45</v>
      </c>
      <c r="X174" s="185"/>
      <c r="Y174" s="293">
        <f>SUM(T174,W174)</f>
        <v>7.95</v>
      </c>
      <c r="Z174" s="185">
        <f>IF(Y174&gt;$G$3,1,(Y19/$G$3))</f>
        <v>1</v>
      </c>
      <c r="AA174" s="185"/>
      <c r="AB174" s="294" t="str">
        <f>IF(Y174&gt;4,"Overloaded","OK")</f>
        <v>Overloaded</v>
      </c>
    </row>
    <row r="175" spans="1:28" ht="18" customHeight="1">
      <c r="A175" s="591" t="s">
        <v>1104</v>
      </c>
      <c r="B175" s="592" t="s">
        <v>1102</v>
      </c>
      <c r="C175" s="301" t="s">
        <v>332</v>
      </c>
      <c r="D175" s="257" t="s">
        <v>331</v>
      </c>
      <c r="E175" s="187">
        <f>'2567-ตรี'!H653</f>
        <v>0.75</v>
      </c>
      <c r="F175" s="301" t="s">
        <v>332</v>
      </c>
      <c r="G175" s="257" t="s">
        <v>1233</v>
      </c>
      <c r="H175" s="187">
        <f>'2567-ตรี'!H894</f>
        <v>0.75</v>
      </c>
      <c r="I175" s="185"/>
      <c r="J175" s="185"/>
      <c r="K175" s="185"/>
      <c r="L175" s="185"/>
      <c r="M175" s="178"/>
      <c r="P175" s="608" t="s">
        <v>1104</v>
      </c>
      <c r="Q175" s="593" t="s">
        <v>1102</v>
      </c>
      <c r="R175" s="185" t="s">
        <v>626</v>
      </c>
      <c r="S175" s="185" t="s">
        <v>625</v>
      </c>
      <c r="T175" s="373">
        <f>'2567-โท'!H26</f>
        <v>1.5</v>
      </c>
      <c r="U175" s="185"/>
      <c r="V175" s="185"/>
      <c r="W175" s="373"/>
      <c r="X175" s="185"/>
      <c r="Y175" s="185"/>
      <c r="Z175" s="185"/>
      <c r="AA175" s="185"/>
      <c r="AB175" s="178"/>
    </row>
    <row r="176" spans="1:28">
      <c r="A176" s="591"/>
      <c r="B176" s="592"/>
      <c r="C176" s="201"/>
      <c r="D176" s="257"/>
      <c r="E176" s="187"/>
      <c r="F176" s="132" t="s">
        <v>302</v>
      </c>
      <c r="G176" s="257" t="s">
        <v>301</v>
      </c>
      <c r="H176" s="187">
        <f>'2567-ตรี'!H1354</f>
        <v>1</v>
      </c>
      <c r="I176" s="185"/>
      <c r="J176" s="185"/>
      <c r="K176" s="185"/>
      <c r="L176" s="185"/>
      <c r="M176" s="179"/>
      <c r="P176" s="609"/>
      <c r="Q176" s="593"/>
      <c r="R176" s="185"/>
      <c r="S176" s="185"/>
      <c r="T176" s="373"/>
      <c r="U176" s="185"/>
      <c r="V176" s="185"/>
      <c r="W176" s="185"/>
      <c r="X176" s="185"/>
      <c r="Y176" s="185"/>
      <c r="Z176" s="185"/>
      <c r="AA176" s="185"/>
      <c r="AB176" s="179"/>
    </row>
    <row r="177" spans="1:28">
      <c r="A177" s="591"/>
      <c r="B177" s="592"/>
      <c r="C177" s="201"/>
      <c r="D177" s="257"/>
      <c r="E177" s="187"/>
      <c r="F177" s="301" t="s">
        <v>332</v>
      </c>
      <c r="G177" s="257" t="s">
        <v>331</v>
      </c>
      <c r="H177" s="187">
        <f>'2567-ตรี'!H1408</f>
        <v>0.75</v>
      </c>
      <c r="I177" s="185"/>
      <c r="J177" s="185"/>
      <c r="K177" s="185"/>
      <c r="L177" s="185"/>
      <c r="M177" s="179"/>
      <c r="P177" s="609"/>
      <c r="Q177" s="593"/>
      <c r="R177" s="185"/>
      <c r="S177" s="185"/>
      <c r="T177" s="373"/>
      <c r="U177" s="185"/>
      <c r="V177" s="185"/>
      <c r="W177" s="185"/>
      <c r="X177" s="185"/>
      <c r="Y177" s="185"/>
      <c r="Z177" s="185"/>
      <c r="AA177" s="185"/>
      <c r="AB177" s="179"/>
    </row>
    <row r="178" spans="1:28">
      <c r="A178" s="591"/>
      <c r="B178" s="592"/>
      <c r="C178" s="201"/>
      <c r="D178" s="257"/>
      <c r="E178" s="187"/>
      <c r="F178" s="201"/>
      <c r="G178" s="257"/>
      <c r="H178" s="257"/>
      <c r="I178" s="185"/>
      <c r="J178" s="185"/>
      <c r="K178" s="239">
        <f>J179/G3</f>
        <v>0.8125</v>
      </c>
      <c r="L178" s="185"/>
      <c r="M178" s="179"/>
      <c r="P178" s="609"/>
      <c r="Q178" s="593"/>
      <c r="R178" s="185"/>
      <c r="S178" s="185"/>
      <c r="T178" s="185"/>
      <c r="U178" s="185"/>
      <c r="V178" s="185"/>
      <c r="W178" s="185"/>
      <c r="X178" s="185"/>
      <c r="Y178" s="185"/>
      <c r="Z178" s="239">
        <f>Y179/V3</f>
        <v>0.375</v>
      </c>
      <c r="AA178" s="185"/>
      <c r="AB178" s="179"/>
    </row>
    <row r="179" spans="1:28">
      <c r="A179" s="591"/>
      <c r="B179" s="592"/>
      <c r="C179" s="201"/>
      <c r="D179" s="292" t="s">
        <v>974</v>
      </c>
      <c r="E179" s="290">
        <f>SUM(E175:E178)</f>
        <v>0.75</v>
      </c>
      <c r="F179" s="291"/>
      <c r="G179" s="292" t="s">
        <v>974</v>
      </c>
      <c r="H179" s="290">
        <f>SUM(H175:H178)</f>
        <v>2.5</v>
      </c>
      <c r="I179" s="185"/>
      <c r="J179" s="293">
        <f>SUM(E179,H179)</f>
        <v>3.25</v>
      </c>
      <c r="K179" s="185">
        <f>IF(J179&gt;$G$3,1,(J19/$G$3))</f>
        <v>0</v>
      </c>
      <c r="L179" s="185"/>
      <c r="M179" s="309" t="str">
        <f>IF(J179&gt;4,"Overloaded","OK")</f>
        <v>OK</v>
      </c>
      <c r="P179" s="610"/>
      <c r="Q179" s="593"/>
      <c r="R179" s="185"/>
      <c r="S179" s="374" t="s">
        <v>974</v>
      </c>
      <c r="T179" s="375">
        <f>SUM(T175:T178)</f>
        <v>1.5</v>
      </c>
      <c r="U179" s="374"/>
      <c r="V179" s="374" t="s">
        <v>974</v>
      </c>
      <c r="W179" s="375">
        <f>SUM(W175:W178)</f>
        <v>0</v>
      </c>
      <c r="X179" s="185"/>
      <c r="Y179" s="293">
        <f>SUM(T179,W179)</f>
        <v>1.5</v>
      </c>
      <c r="Z179" s="185">
        <f>IF(Y179&gt;$G$3,1,(Y19/$G$3))</f>
        <v>0</v>
      </c>
      <c r="AA179" s="185"/>
      <c r="AB179" s="309" t="str">
        <f>IF(Y179&gt;4,"Overloaded","OK")</f>
        <v>OK</v>
      </c>
    </row>
    <row r="181" spans="1:28">
      <c r="J181" s="173" t="s">
        <v>975</v>
      </c>
      <c r="K181" s="173">
        <f>SUM(K23+K31+K37+K46+K52+K67+K81+K93+K105+K117+K125+K135+K143+K149+K161+K173+K178)</f>
        <v>31.947732000000002</v>
      </c>
      <c r="M181" s="169" t="s">
        <v>976</v>
      </c>
      <c r="Y181" s="173" t="s">
        <v>975</v>
      </c>
      <c r="Z181" s="173">
        <v>7.6368375000000004</v>
      </c>
      <c r="AB181" s="164" t="s">
        <v>976</v>
      </c>
    </row>
    <row r="182" spans="1:28">
      <c r="J182" s="181" t="s">
        <v>977</v>
      </c>
      <c r="K182" s="181">
        <v>1.5905094722222222</v>
      </c>
      <c r="M182" s="169" t="s">
        <v>978</v>
      </c>
      <c r="Y182" s="181" t="s">
        <v>977</v>
      </c>
      <c r="Z182" s="181">
        <v>0.42426875000000003</v>
      </c>
      <c r="AB182" s="164" t="s">
        <v>978</v>
      </c>
    </row>
    <row r="183" spans="1:28">
      <c r="K183" s="130"/>
      <c r="Z183" s="130"/>
    </row>
    <row r="184" spans="1:28">
      <c r="A184" s="166" t="s">
        <v>979</v>
      </c>
      <c r="P184" s="166" t="s">
        <v>979</v>
      </c>
    </row>
    <row r="185" spans="1:28" ht="18" customHeight="1">
      <c r="A185" s="608" t="s">
        <v>1069</v>
      </c>
      <c r="B185" s="611" t="s">
        <v>1070</v>
      </c>
      <c r="C185" s="301" t="s">
        <v>114</v>
      </c>
      <c r="D185" s="257" t="s">
        <v>113</v>
      </c>
      <c r="E185" s="187">
        <f>'2567-ตรี'!H125</f>
        <v>3.6663000000000001E-2</v>
      </c>
      <c r="F185" s="301" t="s">
        <v>116</v>
      </c>
      <c r="G185" s="302" t="s">
        <v>1237</v>
      </c>
      <c r="H185" s="187">
        <f>'2567-ตรี'!H854</f>
        <v>3.3000000000000002E-2</v>
      </c>
      <c r="I185" s="185"/>
      <c r="J185" s="185"/>
      <c r="K185" s="185"/>
      <c r="L185" s="185"/>
      <c r="M185" s="178"/>
      <c r="P185" s="611" t="s">
        <v>63</v>
      </c>
      <c r="Q185" s="611" t="s">
        <v>980</v>
      </c>
      <c r="R185" s="185" t="s">
        <v>624</v>
      </c>
      <c r="S185" s="185" t="s">
        <v>1290</v>
      </c>
      <c r="T185" s="185">
        <f>'2567-โท'!H199</f>
        <v>0.2</v>
      </c>
      <c r="U185" s="185" t="s">
        <v>624</v>
      </c>
      <c r="V185" s="185" t="s">
        <v>681</v>
      </c>
      <c r="W185" s="373">
        <v>0.14279999999999998</v>
      </c>
      <c r="X185" s="185"/>
      <c r="Y185" s="185"/>
      <c r="Z185" s="185"/>
      <c r="AA185" s="185"/>
      <c r="AB185" s="178"/>
    </row>
    <row r="186" spans="1:28">
      <c r="A186" s="609"/>
      <c r="B186" s="612"/>
      <c r="C186" s="301" t="s">
        <v>125</v>
      </c>
      <c r="D186" s="257" t="s">
        <v>1214</v>
      </c>
      <c r="E186" s="187">
        <f>'2567-ตรี'!H151</f>
        <v>4.1250000000000002E-2</v>
      </c>
      <c r="F186" s="301" t="s">
        <v>128</v>
      </c>
      <c r="G186" s="257" t="s">
        <v>1215</v>
      </c>
      <c r="H186" s="187">
        <f>'2567-ตรี'!H875</f>
        <v>4.7156999999999998E-2</v>
      </c>
      <c r="I186" s="185"/>
      <c r="J186" s="185"/>
      <c r="K186" s="185"/>
      <c r="L186" s="185"/>
      <c r="M186" s="179"/>
      <c r="P186" s="612"/>
      <c r="Q186" s="612"/>
      <c r="R186" s="185"/>
      <c r="S186" s="185"/>
      <c r="T186" s="185"/>
      <c r="U186" s="185"/>
      <c r="V186" s="185"/>
      <c r="W186" s="373"/>
      <c r="X186" s="185"/>
      <c r="Y186" s="185"/>
      <c r="Z186" s="185"/>
      <c r="AA186" s="185"/>
      <c r="AB186" s="179"/>
    </row>
    <row r="187" spans="1:28">
      <c r="A187" s="609"/>
      <c r="B187" s="612"/>
      <c r="C187" s="301" t="s">
        <v>404</v>
      </c>
      <c r="D187" s="257" t="s">
        <v>1087</v>
      </c>
      <c r="E187" s="187">
        <f>'2567-ตรี'!H624</f>
        <v>0.75</v>
      </c>
      <c r="F187" s="301" t="s">
        <v>404</v>
      </c>
      <c r="G187" s="302" t="s">
        <v>403</v>
      </c>
      <c r="H187" s="187">
        <f>'2567-ตรี'!H922</f>
        <v>0.25005000000000005</v>
      </c>
      <c r="I187" s="185"/>
      <c r="J187" s="185"/>
      <c r="K187" s="185"/>
      <c r="L187" s="185"/>
      <c r="M187" s="179"/>
      <c r="P187" s="612"/>
      <c r="Q187" s="612"/>
      <c r="R187" s="185"/>
      <c r="S187" s="185"/>
      <c r="T187" s="185"/>
      <c r="U187" s="185"/>
      <c r="V187" s="185"/>
      <c r="W187" s="373"/>
      <c r="X187" s="185"/>
      <c r="Y187" s="185"/>
      <c r="Z187" s="185"/>
      <c r="AA187" s="185"/>
      <c r="AB187" s="179"/>
    </row>
    <row r="188" spans="1:28">
      <c r="A188" s="609"/>
      <c r="B188" s="612"/>
      <c r="C188" s="301" t="s">
        <v>140</v>
      </c>
      <c r="D188" s="257">
        <v>10104413</v>
      </c>
      <c r="E188" s="187">
        <f>'2567-ตรี'!H180</f>
        <v>0.75</v>
      </c>
      <c r="F188" s="301" t="s">
        <v>140</v>
      </c>
      <c r="G188" s="257" t="s">
        <v>1205</v>
      </c>
      <c r="H188" s="187">
        <f>'2567-ตรี'!H925</f>
        <v>0.75</v>
      </c>
      <c r="I188" s="185"/>
      <c r="J188" s="293"/>
      <c r="K188" s="185"/>
      <c r="L188" s="185"/>
      <c r="M188" s="310"/>
      <c r="P188" s="612"/>
      <c r="Q188" s="612"/>
      <c r="R188" s="185"/>
      <c r="S188" s="185"/>
      <c r="T188" s="185"/>
      <c r="U188" s="185"/>
      <c r="V188" s="185"/>
      <c r="W188" s="373"/>
      <c r="X188" s="185"/>
      <c r="Y188" s="185"/>
      <c r="Z188" s="185"/>
      <c r="AA188" s="185"/>
      <c r="AB188" s="179"/>
    </row>
    <row r="189" spans="1:28">
      <c r="A189" s="610"/>
      <c r="B189" s="613"/>
      <c r="C189" s="201"/>
      <c r="D189" s="292" t="s">
        <v>974</v>
      </c>
      <c r="E189" s="290">
        <f>SUM(E185:E188)</f>
        <v>1.5779130000000001</v>
      </c>
      <c r="F189" s="291"/>
      <c r="G189" s="292" t="s">
        <v>974</v>
      </c>
      <c r="H189" s="290">
        <f>SUM(H185:H188)</f>
        <v>1.0802070000000001</v>
      </c>
      <c r="I189" s="185"/>
      <c r="J189" s="293">
        <f>SUM(E189,H189)</f>
        <v>2.6581200000000003</v>
      </c>
      <c r="K189" s="185">
        <f>IF(J189&gt;$G$3,1,(J29/$G$3))</f>
        <v>0</v>
      </c>
      <c r="L189" s="185"/>
      <c r="M189" s="309" t="str">
        <f>IF(J189&gt;4,"Overloaded","OK")</f>
        <v>OK</v>
      </c>
      <c r="P189" s="613"/>
      <c r="Q189" s="613"/>
      <c r="R189" s="185"/>
      <c r="S189" s="374" t="s">
        <v>974</v>
      </c>
      <c r="T189" s="374">
        <f>SUM(T185:T188)</f>
        <v>0.2</v>
      </c>
      <c r="U189" s="374"/>
      <c r="V189" s="374" t="s">
        <v>974</v>
      </c>
      <c r="W189" s="375">
        <f>SUM(W185:W188)</f>
        <v>0.14279999999999998</v>
      </c>
      <c r="X189" s="185"/>
      <c r="Y189" s="293">
        <f>SUM(T189,W189)</f>
        <v>0.34279999999999999</v>
      </c>
      <c r="Z189" s="185">
        <f>IF(Y189&gt;$G$3,1,(Y29/$G$3))</f>
        <v>0</v>
      </c>
      <c r="AA189" s="185"/>
      <c r="AB189" s="309" t="str">
        <f>IF(Y189&gt;4,"Overloaded","OK")</f>
        <v>OK</v>
      </c>
    </row>
    <row r="191" spans="1:28">
      <c r="J191" s="173" t="s">
        <v>975</v>
      </c>
      <c r="K191" s="173">
        <f>SUM(K185:K190)</f>
        <v>0</v>
      </c>
      <c r="M191" s="169" t="s">
        <v>987</v>
      </c>
      <c r="Y191" s="173" t="s">
        <v>975</v>
      </c>
      <c r="Z191" s="173">
        <v>0.25890000000000002</v>
      </c>
      <c r="AB191" s="164" t="s">
        <v>987</v>
      </c>
    </row>
    <row r="192" spans="1:28">
      <c r="J192" s="181" t="s">
        <v>977</v>
      </c>
      <c r="K192" s="181">
        <f>SUM(K191)/1</f>
        <v>0</v>
      </c>
      <c r="M192" s="169" t="s">
        <v>988</v>
      </c>
      <c r="Y192" s="181" t="s">
        <v>977</v>
      </c>
      <c r="Z192" s="181">
        <v>8.6300000000000002E-2</v>
      </c>
      <c r="AB192" s="164" t="s">
        <v>988</v>
      </c>
    </row>
    <row r="193" spans="1:28">
      <c r="K193" s="130"/>
      <c r="M193" s="169"/>
      <c r="Z193" s="130"/>
    </row>
    <row r="194" spans="1:28">
      <c r="J194" s="131"/>
      <c r="K194" s="131"/>
      <c r="Y194" s="131"/>
      <c r="Z194" s="131"/>
    </row>
    <row r="195" spans="1:28">
      <c r="K195" s="130"/>
      <c r="Z195" s="130"/>
    </row>
    <row r="196" spans="1:28">
      <c r="A196" s="176" t="s">
        <v>989</v>
      </c>
      <c r="P196" s="176" t="s">
        <v>989</v>
      </c>
    </row>
    <row r="197" spans="1:28">
      <c r="A197" s="166" t="s">
        <v>990</v>
      </c>
      <c r="P197" s="166" t="s">
        <v>990</v>
      </c>
    </row>
    <row r="198" spans="1:28">
      <c r="A198" s="166" t="s">
        <v>991</v>
      </c>
      <c r="B198" s="182" t="s">
        <v>992</v>
      </c>
      <c r="C198" s="200" t="s">
        <v>992</v>
      </c>
      <c r="D198" s="183" t="s">
        <v>993</v>
      </c>
      <c r="E198" s="184" t="s">
        <v>993</v>
      </c>
      <c r="F198" s="200" t="s">
        <v>994</v>
      </c>
      <c r="G198" s="183" t="s">
        <v>994</v>
      </c>
      <c r="J198" s="169"/>
      <c r="P198" s="166" t="s">
        <v>991</v>
      </c>
      <c r="Q198" s="376" t="s">
        <v>992</v>
      </c>
      <c r="R198" s="377" t="s">
        <v>992</v>
      </c>
      <c r="S198" s="377" t="s">
        <v>993</v>
      </c>
      <c r="T198" s="377" t="s">
        <v>993</v>
      </c>
      <c r="U198" s="377" t="s">
        <v>994</v>
      </c>
      <c r="V198" s="377" t="s">
        <v>994</v>
      </c>
      <c r="Y198" s="169"/>
    </row>
    <row r="199" spans="1:28">
      <c r="B199" s="182" t="s">
        <v>995</v>
      </c>
      <c r="C199" s="200" t="s">
        <v>996</v>
      </c>
      <c r="D199" s="183" t="s">
        <v>995</v>
      </c>
      <c r="E199" s="184" t="s">
        <v>996</v>
      </c>
      <c r="F199" s="200" t="s">
        <v>995</v>
      </c>
      <c r="G199" s="183" t="s">
        <v>997</v>
      </c>
      <c r="Q199" s="376" t="s">
        <v>995</v>
      </c>
      <c r="R199" s="377" t="s">
        <v>996</v>
      </c>
      <c r="S199" s="377" t="s">
        <v>995</v>
      </c>
      <c r="T199" s="377" t="s">
        <v>996</v>
      </c>
      <c r="U199" s="377" t="s">
        <v>995</v>
      </c>
      <c r="V199" s="377" t="s">
        <v>997</v>
      </c>
    </row>
    <row r="200" spans="1:28">
      <c r="B200" s="186"/>
      <c r="C200" s="201"/>
      <c r="D200" s="251"/>
      <c r="E200" s="187"/>
      <c r="F200" s="201"/>
      <c r="G200" s="251"/>
      <c r="Q200" s="188"/>
      <c r="R200" s="189"/>
      <c r="S200" s="189"/>
      <c r="T200" s="189"/>
      <c r="U200" s="189"/>
      <c r="V200" s="189"/>
    </row>
    <row r="201" spans="1:28">
      <c r="B201" s="186"/>
      <c r="C201" s="201"/>
      <c r="D201" s="251"/>
      <c r="E201" s="187"/>
      <c r="F201" s="201"/>
      <c r="G201" s="251"/>
      <c r="Q201" s="190"/>
      <c r="R201" s="191"/>
      <c r="S201" s="191"/>
      <c r="T201" s="191"/>
      <c r="U201" s="191"/>
      <c r="V201" s="191"/>
    </row>
    <row r="202" spans="1:28">
      <c r="B202" s="186"/>
      <c r="C202" s="201"/>
      <c r="D202" s="251"/>
      <c r="E202" s="187"/>
      <c r="F202" s="201"/>
      <c r="G202" s="251"/>
      <c r="Q202" s="190"/>
      <c r="R202" s="191"/>
      <c r="S202" s="191"/>
      <c r="T202" s="191"/>
      <c r="U202" s="191"/>
      <c r="V202" s="191"/>
    </row>
    <row r="203" spans="1:28">
      <c r="B203" s="186"/>
      <c r="C203" s="201"/>
      <c r="D203" s="251"/>
      <c r="E203" s="187"/>
      <c r="F203" s="201"/>
      <c r="G203" s="251"/>
      <c r="Q203" s="190"/>
      <c r="R203" s="191"/>
      <c r="S203" s="191"/>
      <c r="T203" s="191"/>
      <c r="U203" s="191"/>
      <c r="V203" s="191"/>
    </row>
    <row r="204" spans="1:28">
      <c r="B204" s="186"/>
      <c r="C204" s="201"/>
      <c r="D204" s="251"/>
      <c r="E204" s="187"/>
      <c r="F204" s="201"/>
      <c r="G204" s="251"/>
      <c r="Q204" s="192"/>
      <c r="R204" s="193"/>
      <c r="S204" s="193"/>
      <c r="T204" s="193"/>
      <c r="U204" s="193"/>
      <c r="V204" s="193"/>
    </row>
    <row r="205" spans="1:28">
      <c r="B205" s="186"/>
      <c r="C205" s="201"/>
      <c r="D205" s="251"/>
      <c r="E205" s="187"/>
      <c r="F205" s="201"/>
      <c r="G205" s="251"/>
      <c r="Q205" s="194"/>
      <c r="R205" s="195"/>
      <c r="S205" s="195"/>
      <c r="T205" s="195"/>
      <c r="U205" s="195"/>
      <c r="V205" s="195"/>
    </row>
    <row r="207" spans="1:28">
      <c r="J207" s="173" t="s">
        <v>975</v>
      </c>
      <c r="K207" s="173">
        <v>0</v>
      </c>
      <c r="M207" s="169" t="s">
        <v>998</v>
      </c>
      <c r="Q207" s="170" t="s">
        <v>999</v>
      </c>
      <c r="Y207" s="173" t="s">
        <v>975</v>
      </c>
      <c r="Z207" s="173">
        <v>0</v>
      </c>
      <c r="AB207" s="164" t="s">
        <v>998</v>
      </c>
    </row>
    <row r="208" spans="1:28">
      <c r="B208" s="167" t="s">
        <v>1000</v>
      </c>
      <c r="D208" s="164">
        <v>0</v>
      </c>
      <c r="E208" s="196" t="s">
        <v>1001</v>
      </c>
      <c r="J208" s="181" t="s">
        <v>977</v>
      </c>
      <c r="K208" s="181">
        <v>0</v>
      </c>
      <c r="M208" s="169" t="s">
        <v>1002</v>
      </c>
      <c r="Q208" s="170" t="s">
        <v>1000</v>
      </c>
      <c r="S208" s="166">
        <v>0</v>
      </c>
      <c r="T208" s="166" t="s">
        <v>1001</v>
      </c>
      <c r="Y208" s="181" t="s">
        <v>977</v>
      </c>
      <c r="Z208" s="181">
        <v>0</v>
      </c>
      <c r="AB208" s="164" t="s">
        <v>1002</v>
      </c>
    </row>
    <row r="209" spans="2:28" ht="36">
      <c r="B209" s="167" t="s">
        <v>1003</v>
      </c>
      <c r="D209" s="164">
        <v>0</v>
      </c>
      <c r="E209" s="196" t="s">
        <v>1004</v>
      </c>
      <c r="Q209" s="170" t="s">
        <v>1003</v>
      </c>
      <c r="S209" s="166">
        <v>0</v>
      </c>
      <c r="T209" s="166" t="s">
        <v>1004</v>
      </c>
    </row>
    <row r="210" spans="2:28">
      <c r="J210" s="131"/>
      <c r="K210" s="131"/>
      <c r="Y210" s="131"/>
      <c r="Z210" s="131"/>
    </row>
    <row r="215" spans="2:28">
      <c r="J215" s="131"/>
      <c r="K215" s="131"/>
      <c r="Y215" s="131"/>
      <c r="Z215" s="131"/>
    </row>
    <row r="216" spans="2:28">
      <c r="J216" s="197" t="s">
        <v>977</v>
      </c>
      <c r="K216" s="197">
        <v>1.3344535795454544</v>
      </c>
      <c r="M216" s="164" t="s">
        <v>1005</v>
      </c>
      <c r="Y216" s="197" t="s">
        <v>977</v>
      </c>
      <c r="Z216" s="197">
        <v>0.35889715909090908</v>
      </c>
      <c r="AB216" s="164" t="s">
        <v>1005</v>
      </c>
    </row>
    <row r="217" spans="2:28">
      <c r="J217" s="131"/>
      <c r="K217" s="131"/>
      <c r="Y217" s="131"/>
      <c r="Z217" s="131"/>
    </row>
    <row r="218" spans="2:28">
      <c r="J218" s="197" t="s">
        <v>977</v>
      </c>
      <c r="K218" s="197">
        <v>1.3344535795454544</v>
      </c>
      <c r="M218" s="164" t="s">
        <v>1006</v>
      </c>
      <c r="Y218" s="197" t="s">
        <v>977</v>
      </c>
      <c r="Z218" s="197">
        <v>0.35889715909090908</v>
      </c>
      <c r="AB218" s="164" t="s">
        <v>1006</v>
      </c>
    </row>
    <row r="219" spans="2:28">
      <c r="J219" s="131"/>
      <c r="K219" s="131"/>
      <c r="Y219" s="131"/>
      <c r="Z219" s="131"/>
    </row>
  </sheetData>
  <mergeCells count="106">
    <mergeCell ref="A175:A179"/>
    <mergeCell ref="B175:B179"/>
    <mergeCell ref="P175:P179"/>
    <mergeCell ref="Q175:Q179"/>
    <mergeCell ref="B185:B189"/>
    <mergeCell ref="A185:A189"/>
    <mergeCell ref="P185:P189"/>
    <mergeCell ref="Q185:Q189"/>
    <mergeCell ref="A152:A162"/>
    <mergeCell ref="B152:B162"/>
    <mergeCell ref="P152:P162"/>
    <mergeCell ref="Q152:Q162"/>
    <mergeCell ref="A163:A174"/>
    <mergeCell ref="B163:B174"/>
    <mergeCell ref="P163:P174"/>
    <mergeCell ref="Q163:Q174"/>
    <mergeCell ref="A151:M151"/>
    <mergeCell ref="P151:AB151"/>
    <mergeCell ref="A137:A144"/>
    <mergeCell ref="B137:B144"/>
    <mergeCell ref="P137:P144"/>
    <mergeCell ref="Q137:Q144"/>
    <mergeCell ref="A145:A150"/>
    <mergeCell ref="B145:B150"/>
    <mergeCell ref="P145:P150"/>
    <mergeCell ref="Q145:Q150"/>
    <mergeCell ref="A120:A126"/>
    <mergeCell ref="B120:B126"/>
    <mergeCell ref="P120:P126"/>
    <mergeCell ref="Q120:Q126"/>
    <mergeCell ref="A127:A136"/>
    <mergeCell ref="B127:B136"/>
    <mergeCell ref="P127:P136"/>
    <mergeCell ref="Q127:Q136"/>
    <mergeCell ref="A107:A118"/>
    <mergeCell ref="B107:B118"/>
    <mergeCell ref="P107:P118"/>
    <mergeCell ref="Q107:Q118"/>
    <mergeCell ref="A119:M119"/>
    <mergeCell ref="P119:AB119"/>
    <mergeCell ref="A83:A94"/>
    <mergeCell ref="B83:B94"/>
    <mergeCell ref="P83:P94"/>
    <mergeCell ref="Q83:Q94"/>
    <mergeCell ref="A95:A106"/>
    <mergeCell ref="B95:B106"/>
    <mergeCell ref="P95:P106"/>
    <mergeCell ref="Q95:Q106"/>
    <mergeCell ref="A55:A68"/>
    <mergeCell ref="B55:B68"/>
    <mergeCell ref="P55:P68"/>
    <mergeCell ref="Q55:Q68"/>
    <mergeCell ref="A69:A82"/>
    <mergeCell ref="B69:B82"/>
    <mergeCell ref="P69:P82"/>
    <mergeCell ref="Q69:Q82"/>
    <mergeCell ref="A48:A53"/>
    <mergeCell ref="B48:B53"/>
    <mergeCell ref="P48:P53"/>
    <mergeCell ref="Q48:Q53"/>
    <mergeCell ref="A54:M54"/>
    <mergeCell ref="P54:AB54"/>
    <mergeCell ref="A33:A38"/>
    <mergeCell ref="B33:B38"/>
    <mergeCell ref="P33:P38"/>
    <mergeCell ref="Q33:Q38"/>
    <mergeCell ref="A39:A47"/>
    <mergeCell ref="B39:B47"/>
    <mergeCell ref="P39:P47"/>
    <mergeCell ref="Q39:Q47"/>
    <mergeCell ref="A13:A24"/>
    <mergeCell ref="B13:B24"/>
    <mergeCell ref="P13:P24"/>
    <mergeCell ref="Q13:Q24"/>
    <mergeCell ref="A25:A32"/>
    <mergeCell ref="B25:B32"/>
    <mergeCell ref="P25:P32"/>
    <mergeCell ref="Q25:Q32"/>
    <mergeCell ref="A11:M11"/>
    <mergeCell ref="P11:AB11"/>
    <mergeCell ref="A12:M12"/>
    <mergeCell ref="P12:AB12"/>
    <mergeCell ref="A1:M1"/>
    <mergeCell ref="P1:AB1"/>
    <mergeCell ref="A9:A10"/>
    <mergeCell ref="B9:B10"/>
    <mergeCell ref="D9:D10"/>
    <mergeCell ref="E9:E10"/>
    <mergeCell ref="G9:G10"/>
    <mergeCell ref="H9:H10"/>
    <mergeCell ref="I9:I10"/>
    <mergeCell ref="J9:J10"/>
    <mergeCell ref="AA9:AA10"/>
    <mergeCell ref="AB9:AB10"/>
    <mergeCell ref="T9:T10"/>
    <mergeCell ref="V9:V10"/>
    <mergeCell ref="W9:W10"/>
    <mergeCell ref="X9:X10"/>
    <mergeCell ref="Y9:Y10"/>
    <mergeCell ref="Z9:Z10"/>
    <mergeCell ref="K9:K10"/>
    <mergeCell ref="L9:L10"/>
    <mergeCell ref="M9:M10"/>
    <mergeCell ref="P9:P10"/>
    <mergeCell ref="Q9:Q10"/>
    <mergeCell ref="S9:S10"/>
  </mergeCells>
  <phoneticPr fontId="41" type="noConversion"/>
  <pageMargins left="0.7" right="0.7" top="0.75" bottom="0.75" header="0.3" footer="0.3"/>
  <pageSetup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66E3-7404-447E-8775-F965C7BF2362}">
  <dimension ref="A1:N105"/>
  <sheetViews>
    <sheetView workbookViewId="0">
      <selection activeCell="A5" sqref="A5"/>
    </sheetView>
  </sheetViews>
  <sheetFormatPr defaultColWidth="5.25" defaultRowHeight="15"/>
  <cols>
    <col min="1" max="1" width="14.1640625" style="142" customWidth="1"/>
    <col min="2" max="2" width="7" style="145" customWidth="1"/>
    <col min="3" max="3" width="10.1640625" style="142" customWidth="1"/>
    <col min="4" max="4" width="6.5" style="144" customWidth="1"/>
    <col min="5" max="5" width="6.08203125" style="143" customWidth="1"/>
    <col min="6" max="6" width="11.9140625" style="142" customWidth="1"/>
    <col min="7" max="7" width="6.6640625" style="144" customWidth="1"/>
    <col min="8" max="8" width="5.25" style="143"/>
    <col min="9" max="9" width="5.25" style="142"/>
    <col min="10" max="10" width="6.08203125" style="142" customWidth="1"/>
    <col min="11" max="11" width="5.25" style="142"/>
    <col min="12" max="12" width="2.58203125" style="142" customWidth="1"/>
    <col min="13" max="13" width="7.08203125" style="144" customWidth="1"/>
    <col min="14" max="14" width="8.5" style="142" customWidth="1"/>
    <col min="15" max="16384" width="5.25" style="142"/>
  </cols>
  <sheetData>
    <row r="1" spans="1:14">
      <c r="A1" s="485" t="s">
        <v>1323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44"/>
    </row>
    <row r="2" spans="1:14">
      <c r="N2" s="144"/>
    </row>
    <row r="3" spans="1:14" ht="21">
      <c r="A3" s="7"/>
      <c r="B3" s="17"/>
      <c r="C3" s="142" t="s">
        <v>958</v>
      </c>
      <c r="F3" s="146" t="s">
        <v>959</v>
      </c>
      <c r="G3" s="315">
        <v>4</v>
      </c>
      <c r="H3" s="143" t="s">
        <v>960</v>
      </c>
      <c r="N3" s="144"/>
    </row>
    <row r="4" spans="1:14">
      <c r="C4" s="142" t="s">
        <v>962</v>
      </c>
      <c r="N4" s="144"/>
    </row>
    <row r="7" spans="1:14">
      <c r="A7" s="85" t="s">
        <v>963</v>
      </c>
    </row>
    <row r="8" spans="1:14">
      <c r="A8" s="142" t="s">
        <v>964</v>
      </c>
    </row>
    <row r="9" spans="1:14">
      <c r="A9" s="484" t="s">
        <v>965</v>
      </c>
      <c r="B9" s="484" t="s">
        <v>966</v>
      </c>
      <c r="C9" s="288" t="s">
        <v>967</v>
      </c>
      <c r="D9" s="484" t="s">
        <v>968</v>
      </c>
      <c r="E9" s="486" t="s">
        <v>952</v>
      </c>
      <c r="F9" s="288" t="s">
        <v>969</v>
      </c>
      <c r="G9" s="484" t="s">
        <v>968</v>
      </c>
      <c r="H9" s="486" t="s">
        <v>952</v>
      </c>
      <c r="I9" s="487"/>
      <c r="J9" s="488" t="s">
        <v>970</v>
      </c>
      <c r="K9" s="489" t="s">
        <v>971</v>
      </c>
      <c r="L9" s="487"/>
      <c r="M9" s="484" t="s">
        <v>972</v>
      </c>
    </row>
    <row r="10" spans="1:14">
      <c r="A10" s="484"/>
      <c r="B10" s="484"/>
      <c r="C10" s="288" t="s">
        <v>973</v>
      </c>
      <c r="D10" s="484"/>
      <c r="E10" s="486"/>
      <c r="F10" s="288" t="s">
        <v>973</v>
      </c>
      <c r="G10" s="484"/>
      <c r="H10" s="486"/>
      <c r="I10" s="487"/>
      <c r="J10" s="488"/>
      <c r="K10" s="489"/>
      <c r="L10" s="487"/>
      <c r="M10" s="484"/>
    </row>
    <row r="11" spans="1:14">
      <c r="A11" s="490" t="str">
        <f>'[1]ข้อมูลอัตรากำลัง 2566'!A95:C95</f>
        <v>5. พัฒนาภูมิสังคมอย่างยั่งยืน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</row>
    <row r="12" spans="1:14">
      <c r="A12" s="494" t="str">
        <f>'[1]ข้อมูลอัตรากำลัง 2566'!A96:C96</f>
        <v xml:space="preserve">   5.1 หลักสูตร วท.ม. สาขาวิชาพัฒนาภูมิสังคมอย่างยั่งยืน</v>
      </c>
      <c r="B12" s="495"/>
      <c r="C12" s="495"/>
      <c r="D12" s="495"/>
      <c r="E12" s="495"/>
      <c r="F12" s="492"/>
      <c r="G12" s="492"/>
      <c r="H12" s="492"/>
      <c r="I12" s="495"/>
      <c r="J12" s="495"/>
      <c r="K12" s="495"/>
      <c r="L12" s="495"/>
      <c r="M12" s="493"/>
    </row>
    <row r="13" spans="1:14">
      <c r="A13" s="501" t="str">
        <f>'[1]ข้อมูลอัตรากำลัง 2566'!C97</f>
        <v xml:space="preserve">อ. ดร.รัชชานนท์ สมบูรณ์ชัย </v>
      </c>
      <c r="B13" s="572"/>
      <c r="C13" s="136" t="s">
        <v>770</v>
      </c>
      <c r="D13" s="316" t="s">
        <v>789</v>
      </c>
      <c r="E13" s="135">
        <f>'2567-โท'!H367</f>
        <v>0.5</v>
      </c>
      <c r="F13" s="136" t="s">
        <v>798</v>
      </c>
      <c r="G13" s="316">
        <v>20117501</v>
      </c>
      <c r="H13" s="135">
        <f>'2567-โท'!H398</f>
        <v>0.375</v>
      </c>
      <c r="I13" s="136"/>
      <c r="J13" s="136"/>
      <c r="K13" s="136"/>
      <c r="L13" s="136"/>
      <c r="M13" s="213"/>
    </row>
    <row r="14" spans="1:14">
      <c r="A14" s="501"/>
      <c r="B14" s="572"/>
      <c r="C14" s="136" t="s">
        <v>754</v>
      </c>
      <c r="D14" s="316" t="s">
        <v>753</v>
      </c>
      <c r="E14" s="135">
        <f>'2567-โท'!H300</f>
        <v>0.5</v>
      </c>
      <c r="F14" s="136" t="s">
        <v>617</v>
      </c>
      <c r="G14" s="316">
        <v>20117502</v>
      </c>
      <c r="H14" s="135">
        <f>'2567-โท'!H403</f>
        <v>6.25E-2</v>
      </c>
      <c r="I14" s="136"/>
      <c r="J14" s="136"/>
      <c r="K14" s="136"/>
      <c r="L14" s="136"/>
      <c r="M14" s="214"/>
    </row>
    <row r="15" spans="1:14">
      <c r="A15" s="501"/>
      <c r="B15" s="572"/>
      <c r="C15" s="136" t="s">
        <v>758</v>
      </c>
      <c r="D15" s="316" t="s">
        <v>757</v>
      </c>
      <c r="E15" s="135">
        <f>'2567-โท'!H307</f>
        <v>0.33329999999999999</v>
      </c>
      <c r="F15" s="136" t="s">
        <v>639</v>
      </c>
      <c r="G15" s="316" t="s">
        <v>1328</v>
      </c>
      <c r="H15" s="135">
        <f>'2567-โท'!H410</f>
        <v>8.3324999999999996E-2</v>
      </c>
      <c r="I15" s="136"/>
      <c r="J15" s="136"/>
      <c r="K15" s="136"/>
      <c r="L15" s="136"/>
      <c r="M15" s="214"/>
    </row>
    <row r="16" spans="1:14">
      <c r="A16" s="501"/>
      <c r="B16" s="572"/>
      <c r="C16" s="136" t="s">
        <v>760</v>
      </c>
      <c r="D16" s="316" t="s">
        <v>759</v>
      </c>
      <c r="E16" s="135">
        <f>'2567-โท'!H309</f>
        <v>0.5</v>
      </c>
      <c r="F16" s="136" t="s">
        <v>802</v>
      </c>
      <c r="G16" s="316" t="s">
        <v>1329</v>
      </c>
      <c r="H16" s="135">
        <f>'2567-โท'!H413</f>
        <v>0.33329999999999999</v>
      </c>
      <c r="I16" s="136"/>
      <c r="J16" s="136"/>
      <c r="K16" s="136"/>
      <c r="L16" s="136"/>
      <c r="M16" s="214"/>
    </row>
    <row r="17" spans="1:13">
      <c r="A17" s="501"/>
      <c r="B17" s="572"/>
      <c r="C17" s="136" t="s">
        <v>768</v>
      </c>
      <c r="D17" s="316" t="s">
        <v>767</v>
      </c>
      <c r="E17" s="135">
        <f>'2567-โท'!H323</f>
        <v>0.5</v>
      </c>
      <c r="F17" s="136" t="s">
        <v>804</v>
      </c>
      <c r="G17" s="316" t="s">
        <v>1330</v>
      </c>
      <c r="H17" s="135">
        <f>'2567-โท'!H418</f>
        <v>0.2</v>
      </c>
      <c r="I17" s="136"/>
      <c r="J17" s="136"/>
      <c r="K17" s="136"/>
      <c r="L17" s="136"/>
      <c r="M17" s="214"/>
    </row>
    <row r="18" spans="1:13">
      <c r="A18" s="501"/>
      <c r="B18" s="572"/>
      <c r="C18" s="136" t="s">
        <v>770</v>
      </c>
      <c r="D18" s="316" t="s">
        <v>1326</v>
      </c>
      <c r="E18" s="135">
        <f>'2567-โท'!H326</f>
        <v>0.5</v>
      </c>
      <c r="F18" s="136" t="s">
        <v>770</v>
      </c>
      <c r="G18" s="316" t="s">
        <v>1326</v>
      </c>
      <c r="H18" s="135">
        <f>'2567-โท'!H424</f>
        <v>0.33329999999999999</v>
      </c>
      <c r="I18" s="136"/>
      <c r="J18" s="136"/>
      <c r="K18" s="136"/>
      <c r="L18" s="136"/>
      <c r="M18" s="214"/>
    </row>
    <row r="19" spans="1:13">
      <c r="A19" s="501"/>
      <c r="B19" s="572"/>
      <c r="C19" s="136" t="s">
        <v>772</v>
      </c>
      <c r="D19" s="316" t="s">
        <v>1327</v>
      </c>
      <c r="E19" s="135">
        <f>'2567-โท'!H330</f>
        <v>0.5</v>
      </c>
      <c r="F19" s="136" t="s">
        <v>772</v>
      </c>
      <c r="G19" s="316" t="s">
        <v>1327</v>
      </c>
      <c r="H19" s="135">
        <f>'2567-โท'!H432</f>
        <v>0.33329999999999999</v>
      </c>
      <c r="I19" s="136"/>
      <c r="J19" s="136"/>
      <c r="K19" s="136"/>
      <c r="L19" s="136"/>
      <c r="M19" s="214"/>
    </row>
    <row r="20" spans="1:13">
      <c r="A20" s="501"/>
      <c r="B20" s="572"/>
      <c r="C20" s="136" t="s">
        <v>772</v>
      </c>
      <c r="D20" s="316" t="s">
        <v>788</v>
      </c>
      <c r="E20" s="135">
        <f>'2567-โท'!H363</f>
        <v>0.5</v>
      </c>
      <c r="F20" s="136" t="s">
        <v>772</v>
      </c>
      <c r="G20" s="316" t="s">
        <v>788</v>
      </c>
      <c r="H20" s="135">
        <f>'2567-โท'!H455</f>
        <v>0.33329999999999999</v>
      </c>
      <c r="I20" s="136"/>
      <c r="J20" s="136"/>
      <c r="K20" s="136"/>
      <c r="L20" s="136"/>
      <c r="M20" s="214"/>
    </row>
    <row r="21" spans="1:13">
      <c r="A21" s="501"/>
      <c r="B21" s="572"/>
      <c r="C21" s="136"/>
      <c r="D21" s="135"/>
      <c r="E21" s="135"/>
      <c r="F21" s="136" t="s">
        <v>770</v>
      </c>
      <c r="G21" s="316" t="s">
        <v>789</v>
      </c>
      <c r="H21" s="135">
        <f>'2567-โท'!H460</f>
        <v>0.33329999999999999</v>
      </c>
      <c r="I21" s="136"/>
      <c r="J21" s="136"/>
      <c r="K21" s="136"/>
      <c r="L21" s="136"/>
      <c r="M21" s="214"/>
    </row>
    <row r="22" spans="1:13">
      <c r="A22" s="501"/>
      <c r="B22" s="572"/>
      <c r="C22" s="136"/>
      <c r="D22" s="316"/>
      <c r="E22" s="135"/>
      <c r="F22" s="136"/>
      <c r="G22" s="316"/>
      <c r="H22" s="135"/>
      <c r="I22" s="136"/>
      <c r="J22" s="136"/>
      <c r="K22" s="440">
        <f>J23/G3</f>
        <v>1.55515625</v>
      </c>
      <c r="L22" s="136"/>
      <c r="M22" s="214"/>
    </row>
    <row r="23" spans="1:13">
      <c r="A23" s="501"/>
      <c r="B23" s="572"/>
      <c r="C23" s="136"/>
      <c r="D23" s="325" t="s">
        <v>974</v>
      </c>
      <c r="E23" s="236">
        <f>SUM(E13:E22)</f>
        <v>3.8332999999999999</v>
      </c>
      <c r="F23" s="324"/>
      <c r="G23" s="325" t="s">
        <v>974</v>
      </c>
      <c r="H23" s="236">
        <f>SUM(H13:H22)</f>
        <v>2.3873249999999997</v>
      </c>
      <c r="I23" s="136"/>
      <c r="J23" s="136">
        <f>SUM(E23,H23)</f>
        <v>6.2206250000000001</v>
      </c>
      <c r="K23" s="136">
        <f>IF(J23&gt;$G$3,1,(J23/$G$3))</f>
        <v>1</v>
      </c>
      <c r="L23" s="136"/>
      <c r="M23" s="294" t="str">
        <f>IF(J23&gt;4,"Overloaded","OK")</f>
        <v>Overloaded</v>
      </c>
    </row>
    <row r="24" spans="1:13" ht="18" customHeight="1">
      <c r="A24" s="501" t="str">
        <f>'[1]ข้อมูลอัตรากำลัง 2566'!C98</f>
        <v>อ. ดร.ปรมินทร์ นาระทะ</v>
      </c>
      <c r="B24" s="509"/>
      <c r="C24" s="136" t="s">
        <v>754</v>
      </c>
      <c r="D24" s="316" t="s">
        <v>753</v>
      </c>
      <c r="E24" s="135">
        <f>'2567-โท'!H299</f>
        <v>0.5</v>
      </c>
      <c r="F24" s="136" t="s">
        <v>798</v>
      </c>
      <c r="G24" s="316">
        <v>20117501</v>
      </c>
      <c r="H24" s="135">
        <f>'2567-โท'!H400</f>
        <v>0.375</v>
      </c>
      <c r="I24" s="136"/>
      <c r="J24" s="136"/>
      <c r="K24" s="136"/>
      <c r="L24" s="136"/>
      <c r="M24" s="213"/>
    </row>
    <row r="25" spans="1:13">
      <c r="A25" s="501"/>
      <c r="B25" s="509"/>
      <c r="C25" s="136" t="s">
        <v>756</v>
      </c>
      <c r="D25" s="316" t="s">
        <v>755</v>
      </c>
      <c r="E25" s="135">
        <f>'2567-โท'!H303</f>
        <v>0.5</v>
      </c>
      <c r="F25" s="136" t="s">
        <v>617</v>
      </c>
      <c r="G25" s="316">
        <v>20117502</v>
      </c>
      <c r="H25" s="135">
        <f>'2567-โท'!H404</f>
        <v>6.25E-2</v>
      </c>
      <c r="I25" s="136"/>
      <c r="J25" s="136"/>
      <c r="K25" s="136"/>
      <c r="L25" s="136"/>
      <c r="M25" s="214"/>
    </row>
    <row r="26" spans="1:13">
      <c r="A26" s="501"/>
      <c r="B26" s="509"/>
      <c r="C26" s="136" t="s">
        <v>768</v>
      </c>
      <c r="D26" s="316" t="s">
        <v>767</v>
      </c>
      <c r="E26" s="135">
        <f>'2567-โท'!H324</f>
        <v>0.5</v>
      </c>
      <c r="F26" s="136" t="s">
        <v>639</v>
      </c>
      <c r="G26" s="316" t="s">
        <v>1328</v>
      </c>
      <c r="H26" s="135">
        <f>'2567-โท'!H408</f>
        <v>8.3324999999999996E-2</v>
      </c>
      <c r="I26" s="136"/>
      <c r="J26" s="136"/>
      <c r="K26" s="136"/>
      <c r="L26" s="136"/>
      <c r="M26" s="214"/>
    </row>
    <row r="27" spans="1:13">
      <c r="A27" s="501"/>
      <c r="B27" s="509"/>
      <c r="C27" s="136" t="s">
        <v>770</v>
      </c>
      <c r="D27" s="316" t="s">
        <v>1326</v>
      </c>
      <c r="E27" s="135">
        <f>'2567-โท'!H327</f>
        <v>0.5</v>
      </c>
      <c r="F27" s="136" t="s">
        <v>802</v>
      </c>
      <c r="G27" s="316" t="s">
        <v>1329</v>
      </c>
      <c r="H27" s="135">
        <f>'2567-โท'!H412</f>
        <v>0.33329999999999999</v>
      </c>
      <c r="I27" s="136"/>
      <c r="J27" s="136"/>
      <c r="K27" s="136"/>
      <c r="L27" s="136"/>
      <c r="M27" s="214"/>
    </row>
    <row r="28" spans="1:13">
      <c r="A28" s="501"/>
      <c r="B28" s="509"/>
      <c r="C28" s="136" t="s">
        <v>772</v>
      </c>
      <c r="D28" s="316" t="s">
        <v>788</v>
      </c>
      <c r="E28" s="135">
        <f>'2567-โท'!H329</f>
        <v>0.5</v>
      </c>
      <c r="F28" s="136" t="s">
        <v>804</v>
      </c>
      <c r="G28" s="316" t="s">
        <v>1330</v>
      </c>
      <c r="H28" s="135">
        <f>'2567-โท'!H419</f>
        <v>0.2</v>
      </c>
      <c r="I28" s="136"/>
      <c r="J28" s="136"/>
      <c r="K28" s="136"/>
      <c r="L28" s="136"/>
      <c r="M28" s="214"/>
    </row>
    <row r="29" spans="1:13">
      <c r="A29" s="501"/>
      <c r="B29" s="509"/>
      <c r="C29" s="136"/>
      <c r="D29" s="316"/>
      <c r="E29" s="135"/>
      <c r="F29" s="136" t="s">
        <v>770</v>
      </c>
      <c r="G29" s="316" t="s">
        <v>1326</v>
      </c>
      <c r="H29" s="135">
        <f>'2567-โท'!H422</f>
        <v>0.33329999999999999</v>
      </c>
      <c r="I29" s="136"/>
      <c r="J29" s="136"/>
      <c r="K29" s="136"/>
      <c r="L29" s="136"/>
      <c r="M29" s="214"/>
    </row>
    <row r="30" spans="1:13">
      <c r="A30" s="501"/>
      <c r="B30" s="509"/>
      <c r="C30" s="136"/>
      <c r="D30" s="316"/>
      <c r="E30" s="135"/>
      <c r="F30" s="136" t="s">
        <v>772</v>
      </c>
      <c r="G30" s="316" t="s">
        <v>1327</v>
      </c>
      <c r="H30" s="135">
        <f>'2567-โท'!H430</f>
        <v>0.33329999999999999</v>
      </c>
      <c r="I30" s="136"/>
      <c r="J30" s="136"/>
      <c r="K30" s="136"/>
      <c r="L30" s="136"/>
      <c r="M30" s="214"/>
    </row>
    <row r="31" spans="1:13">
      <c r="A31" s="501"/>
      <c r="B31" s="509"/>
      <c r="C31" s="136"/>
      <c r="D31" s="316"/>
      <c r="E31" s="135"/>
      <c r="F31" s="136" t="s">
        <v>772</v>
      </c>
      <c r="G31" s="316" t="s">
        <v>788</v>
      </c>
      <c r="H31" s="135">
        <f>'2567-โท'!H456</f>
        <v>0.33329999999999999</v>
      </c>
      <c r="I31" s="136"/>
      <c r="J31" s="136"/>
      <c r="K31" s="136"/>
      <c r="L31" s="136"/>
      <c r="M31" s="214"/>
    </row>
    <row r="32" spans="1:13">
      <c r="A32" s="501"/>
      <c r="B32" s="509"/>
      <c r="C32" s="136"/>
      <c r="D32" s="316"/>
      <c r="E32" s="135"/>
      <c r="F32" s="136" t="s">
        <v>770</v>
      </c>
      <c r="G32" s="316" t="s">
        <v>789</v>
      </c>
      <c r="H32" s="135">
        <f>'2567-โท'!H459</f>
        <v>0.33329999999999999</v>
      </c>
      <c r="I32" s="136"/>
      <c r="J32" s="136"/>
      <c r="K32" s="136"/>
      <c r="L32" s="136"/>
      <c r="M32" s="214"/>
    </row>
    <row r="33" spans="1:13">
      <c r="A33" s="501"/>
      <c r="B33" s="509"/>
      <c r="C33" s="136"/>
      <c r="D33" s="316"/>
      <c r="E33" s="135"/>
      <c r="F33" s="136"/>
      <c r="G33" s="316"/>
      <c r="H33" s="135"/>
      <c r="I33" s="136"/>
      <c r="J33" s="136"/>
      <c r="K33" s="440">
        <f>J34/G3</f>
        <v>1.2218312499999999</v>
      </c>
      <c r="L33" s="136"/>
      <c r="M33" s="214"/>
    </row>
    <row r="34" spans="1:13">
      <c r="A34" s="501"/>
      <c r="B34" s="509"/>
      <c r="C34" s="136"/>
      <c r="D34" s="325" t="s">
        <v>974</v>
      </c>
      <c r="E34" s="236">
        <f>SUM(E24:E33)</f>
        <v>2.5</v>
      </c>
      <c r="F34" s="324"/>
      <c r="G34" s="325" t="s">
        <v>974</v>
      </c>
      <c r="H34" s="236">
        <f>SUM(H24:H33)</f>
        <v>2.3873249999999997</v>
      </c>
      <c r="I34" s="136"/>
      <c r="J34" s="136">
        <f>SUM(E34,H34)</f>
        <v>4.8873249999999997</v>
      </c>
      <c r="K34" s="136">
        <f>IF(J34&gt;$G$3,1,(J34/$G$3))</f>
        <v>1</v>
      </c>
      <c r="L34" s="136"/>
      <c r="M34" s="246" t="str">
        <f>IF(J34&gt;4,"Overloaded","OK")</f>
        <v>Overloaded</v>
      </c>
    </row>
    <row r="35" spans="1:13" ht="18" customHeight="1">
      <c r="A35" s="501" t="str">
        <f>'[1]ข้อมูลอัตรากำลัง 2566'!C99</f>
        <v xml:space="preserve">ผศ. ดร.ผานิตย์ นาขยัน </v>
      </c>
      <c r="B35" s="509"/>
      <c r="C35" s="136" t="s">
        <v>770</v>
      </c>
      <c r="D35" s="316" t="s">
        <v>789</v>
      </c>
      <c r="E35" s="135">
        <f>'2567-โท'!H366</f>
        <v>0.5</v>
      </c>
      <c r="F35" s="136" t="s">
        <v>798</v>
      </c>
      <c r="G35" s="316">
        <v>20117501</v>
      </c>
      <c r="H35" s="135">
        <f>'2567-โท'!H401</f>
        <v>0.375</v>
      </c>
      <c r="I35" s="136"/>
      <c r="J35" s="136"/>
      <c r="K35" s="136"/>
      <c r="L35" s="136"/>
      <c r="M35" s="213"/>
    </row>
    <row r="36" spans="1:13">
      <c r="A36" s="501"/>
      <c r="B36" s="509"/>
      <c r="C36" s="136" t="s">
        <v>756</v>
      </c>
      <c r="D36" s="316" t="s">
        <v>755</v>
      </c>
      <c r="E36" s="135">
        <f>'2567-โท'!H302</f>
        <v>0.5</v>
      </c>
      <c r="F36" s="136" t="s">
        <v>617</v>
      </c>
      <c r="G36" s="316">
        <v>20117502</v>
      </c>
      <c r="H36" s="135">
        <f>'2567-โท'!H405</f>
        <v>6.25E-2</v>
      </c>
      <c r="I36" s="136"/>
      <c r="J36" s="136"/>
      <c r="K36" s="136"/>
      <c r="L36" s="136"/>
      <c r="M36" s="214"/>
    </row>
    <row r="37" spans="1:13">
      <c r="A37" s="501"/>
      <c r="B37" s="509"/>
      <c r="C37" s="136" t="s">
        <v>760</v>
      </c>
      <c r="D37" s="316" t="s">
        <v>759</v>
      </c>
      <c r="E37" s="135">
        <f>'2567-โท'!H310</f>
        <v>0.5</v>
      </c>
      <c r="F37" s="136" t="s">
        <v>639</v>
      </c>
      <c r="G37" s="316" t="s">
        <v>1328</v>
      </c>
      <c r="H37" s="135">
        <f>'2567-โท'!H409</f>
        <v>8.3324999999999996E-2</v>
      </c>
      <c r="I37" s="136"/>
      <c r="J37" s="136"/>
      <c r="K37" s="136"/>
      <c r="L37" s="136"/>
      <c r="M37" s="214"/>
    </row>
    <row r="38" spans="1:13">
      <c r="A38" s="501"/>
      <c r="B38" s="509"/>
      <c r="C38" s="136" t="s">
        <v>765</v>
      </c>
      <c r="D38" s="316">
        <v>20117524</v>
      </c>
      <c r="E38" s="135">
        <f>'2567-โท'!H320</f>
        <v>0.33329999999999999</v>
      </c>
      <c r="F38" s="136" t="s">
        <v>802</v>
      </c>
      <c r="G38" s="316" t="s">
        <v>1329</v>
      </c>
      <c r="H38" s="135">
        <f>'2567-โท'!H414</f>
        <v>0.33329999999999999</v>
      </c>
      <c r="I38" s="136"/>
      <c r="J38" s="136"/>
      <c r="K38" s="136"/>
      <c r="L38" s="136"/>
      <c r="M38" s="214"/>
    </row>
    <row r="39" spans="1:13">
      <c r="A39" s="501"/>
      <c r="B39" s="509"/>
      <c r="C39" s="136" t="s">
        <v>772</v>
      </c>
      <c r="D39" s="316" t="s">
        <v>1327</v>
      </c>
      <c r="E39" s="135">
        <f>'2567-โท'!H329</f>
        <v>0.5</v>
      </c>
      <c r="F39" s="136" t="s">
        <v>804</v>
      </c>
      <c r="G39" s="316" t="s">
        <v>1330</v>
      </c>
      <c r="H39" s="135">
        <f>'2567-โท'!H417</f>
        <v>0.2</v>
      </c>
      <c r="I39" s="136"/>
      <c r="J39" s="136"/>
      <c r="K39" s="136"/>
      <c r="L39" s="136"/>
      <c r="M39" s="214"/>
    </row>
    <row r="40" spans="1:13">
      <c r="A40" s="501"/>
      <c r="B40" s="509"/>
      <c r="C40" s="136"/>
      <c r="D40" s="316"/>
      <c r="E40" s="135"/>
      <c r="F40" s="136" t="s">
        <v>770</v>
      </c>
      <c r="G40" s="316" t="s">
        <v>1326</v>
      </c>
      <c r="H40" s="135">
        <f>'2567-โท'!H423</f>
        <v>0.33329999999999999</v>
      </c>
      <c r="I40" s="136"/>
      <c r="J40" s="136"/>
      <c r="K40" s="136"/>
      <c r="L40" s="136"/>
      <c r="M40" s="214"/>
    </row>
    <row r="41" spans="1:13">
      <c r="A41" s="501"/>
      <c r="B41" s="509"/>
      <c r="C41" s="136"/>
      <c r="D41" s="316"/>
      <c r="E41" s="135"/>
      <c r="F41" s="136" t="s">
        <v>772</v>
      </c>
      <c r="G41" s="316" t="s">
        <v>1327</v>
      </c>
      <c r="H41" s="135">
        <f>'2567-โท'!H431</f>
        <v>0.33329999999999999</v>
      </c>
      <c r="I41" s="136"/>
      <c r="J41" s="136"/>
      <c r="K41" s="136"/>
      <c r="L41" s="136"/>
      <c r="M41" s="214"/>
    </row>
    <row r="42" spans="1:13">
      <c r="A42" s="501"/>
      <c r="B42" s="509"/>
      <c r="C42" s="136"/>
      <c r="D42" s="316"/>
      <c r="E42" s="135"/>
      <c r="F42" s="136" t="s">
        <v>772</v>
      </c>
      <c r="G42" s="316" t="s">
        <v>788</v>
      </c>
      <c r="H42" s="135">
        <f>'2567-โท'!H457</f>
        <v>0.33329999999999999</v>
      </c>
      <c r="I42" s="136"/>
      <c r="J42" s="136"/>
      <c r="K42" s="136"/>
      <c r="L42" s="136"/>
      <c r="M42" s="214"/>
    </row>
    <row r="43" spans="1:13">
      <c r="A43" s="501"/>
      <c r="B43" s="509"/>
      <c r="C43" s="136"/>
      <c r="D43" s="316"/>
      <c r="E43" s="135"/>
      <c r="F43" s="136" t="s">
        <v>770</v>
      </c>
      <c r="G43" s="316" t="s">
        <v>789</v>
      </c>
      <c r="H43" s="135">
        <f>'2567-โท'!H461</f>
        <v>0.33329999999999999</v>
      </c>
      <c r="I43" s="136"/>
      <c r="J43" s="136"/>
      <c r="K43" s="136"/>
      <c r="L43" s="136"/>
      <c r="M43" s="214"/>
    </row>
    <row r="44" spans="1:13">
      <c r="A44" s="501"/>
      <c r="B44" s="509"/>
      <c r="C44" s="136"/>
      <c r="D44" s="316"/>
      <c r="E44" s="135"/>
      <c r="F44" s="136"/>
      <c r="G44" s="316"/>
      <c r="H44" s="135"/>
      <c r="I44" s="136"/>
      <c r="J44" s="136"/>
      <c r="K44" s="440">
        <f>J45/G3</f>
        <v>1.18015625</v>
      </c>
      <c r="L44" s="136"/>
      <c r="M44" s="214"/>
    </row>
    <row r="45" spans="1:13">
      <c r="A45" s="501"/>
      <c r="B45" s="509"/>
      <c r="C45" s="136"/>
      <c r="D45" s="325"/>
      <c r="E45" s="236">
        <f>SUM(E35:E44)</f>
        <v>2.3332999999999999</v>
      </c>
      <c r="F45" s="324"/>
      <c r="G45" s="325"/>
      <c r="H45" s="236">
        <f>SUM(H35:H44)</f>
        <v>2.3873249999999997</v>
      </c>
      <c r="I45" s="136"/>
      <c r="J45" s="136">
        <f>SUM(E45,H45)</f>
        <v>4.7206250000000001</v>
      </c>
      <c r="K45" s="136">
        <f>IF(J45&gt;$G$3,1,(J45/$G$3))</f>
        <v>1</v>
      </c>
      <c r="L45" s="136"/>
      <c r="M45" s="246" t="str">
        <f>IF(J45&gt;4,"Overloaded","OK")</f>
        <v>Overloaded</v>
      </c>
    </row>
    <row r="47" spans="1:13">
      <c r="J47" s="146" t="s">
        <v>975</v>
      </c>
      <c r="K47" s="146">
        <f>SUM(K22+K33+K44)</f>
        <v>3.9571437499999997</v>
      </c>
      <c r="M47" s="144" t="s">
        <v>976</v>
      </c>
    </row>
    <row r="48" spans="1:13">
      <c r="J48" s="147" t="s">
        <v>977</v>
      </c>
      <c r="K48" s="147">
        <f>K47/3</f>
        <v>1.3190479166666667</v>
      </c>
      <c r="M48" s="144" t="s">
        <v>978</v>
      </c>
    </row>
    <row r="49" spans="1:13">
      <c r="K49" s="148"/>
    </row>
    <row r="50" spans="1:13">
      <c r="A50" s="142" t="s">
        <v>979</v>
      </c>
    </row>
    <row r="51" spans="1:13">
      <c r="A51" s="328" t="s">
        <v>1320</v>
      </c>
      <c r="B51" s="498"/>
      <c r="C51" s="318" t="s">
        <v>762</v>
      </c>
      <c r="D51" s="358" t="s">
        <v>1325</v>
      </c>
      <c r="E51" s="339">
        <f>'2567-โท'!H313</f>
        <v>0.16670000000000001</v>
      </c>
      <c r="F51" s="318" t="s">
        <v>798</v>
      </c>
      <c r="G51" s="358">
        <v>20117501</v>
      </c>
      <c r="H51" s="339">
        <f>'2567-โท'!H399</f>
        <v>0.375</v>
      </c>
      <c r="I51" s="318"/>
      <c r="J51" s="215"/>
      <c r="K51" s="215"/>
      <c r="L51" s="215"/>
      <c r="M51" s="213"/>
    </row>
    <row r="52" spans="1:13">
      <c r="A52" s="329"/>
      <c r="B52" s="499"/>
      <c r="C52" s="321"/>
      <c r="E52" s="341"/>
      <c r="F52" s="321"/>
      <c r="G52" s="142"/>
      <c r="H52" s="341"/>
      <c r="I52" s="321"/>
      <c r="M52" s="214"/>
    </row>
    <row r="53" spans="1:13">
      <c r="A53" s="329"/>
      <c r="B53" s="499"/>
      <c r="C53" s="321"/>
      <c r="E53" s="341"/>
      <c r="F53" s="321"/>
      <c r="G53" s="142"/>
      <c r="H53" s="341"/>
      <c r="I53" s="321"/>
      <c r="M53" s="214"/>
    </row>
    <row r="54" spans="1:13">
      <c r="A54" s="329"/>
      <c r="B54" s="499"/>
      <c r="C54" s="321"/>
      <c r="E54" s="341"/>
      <c r="F54" s="321"/>
      <c r="G54" s="142"/>
      <c r="H54" s="341"/>
      <c r="I54" s="321"/>
      <c r="M54" s="214"/>
    </row>
    <row r="55" spans="1:13">
      <c r="A55" s="329"/>
      <c r="B55" s="499"/>
      <c r="C55" s="321"/>
      <c r="E55" s="341"/>
      <c r="F55" s="321"/>
      <c r="H55" s="341"/>
      <c r="I55" s="321"/>
      <c r="M55" s="214"/>
    </row>
    <row r="56" spans="1:13">
      <c r="A56" s="333"/>
      <c r="B56" s="500"/>
      <c r="C56" s="326"/>
      <c r="D56" s="346" t="s">
        <v>974</v>
      </c>
      <c r="E56" s="344">
        <f>SUM(E51:E55)</f>
        <v>0.16670000000000001</v>
      </c>
      <c r="F56" s="345"/>
      <c r="G56" s="346" t="s">
        <v>974</v>
      </c>
      <c r="H56" s="344">
        <f>SUM(H51:H55)</f>
        <v>0.375</v>
      </c>
      <c r="I56" s="326"/>
      <c r="J56" s="216">
        <f>SUM(E56,H56)</f>
        <v>0.54170000000000007</v>
      </c>
      <c r="K56" s="217">
        <f>IF(J56&gt;$G$3,1,(J56/$G$3))</f>
        <v>0.13542500000000002</v>
      </c>
      <c r="L56" s="217"/>
      <c r="M56" s="327" t="str">
        <f>IF(J56&gt;4,"Overloaded","OK")</f>
        <v>OK</v>
      </c>
    </row>
    <row r="57" spans="1:13">
      <c r="A57" s="328" t="s">
        <v>1321</v>
      </c>
      <c r="B57" s="498"/>
      <c r="C57" s="318" t="s">
        <v>762</v>
      </c>
      <c r="D57" s="358" t="s">
        <v>1325</v>
      </c>
      <c r="E57" s="339">
        <f>'2567-โท'!H312</f>
        <v>0.16670000000000001</v>
      </c>
      <c r="F57" s="318"/>
      <c r="G57" s="215"/>
      <c r="H57" s="339"/>
      <c r="I57" s="318"/>
      <c r="J57" s="215"/>
      <c r="K57" s="215"/>
      <c r="L57" s="215"/>
      <c r="M57" s="213"/>
    </row>
    <row r="58" spans="1:13">
      <c r="A58" s="329"/>
      <c r="B58" s="499"/>
      <c r="C58" s="321" t="s">
        <v>641</v>
      </c>
      <c r="E58" s="341"/>
      <c r="F58" s="321"/>
      <c r="G58" s="142"/>
      <c r="H58" s="341"/>
      <c r="I58" s="321"/>
      <c r="M58" s="214"/>
    </row>
    <row r="59" spans="1:13">
      <c r="A59" s="329"/>
      <c r="B59" s="499"/>
      <c r="C59" s="321"/>
      <c r="E59" s="341"/>
      <c r="F59" s="321"/>
      <c r="H59" s="341"/>
      <c r="I59" s="321"/>
      <c r="M59" s="214"/>
    </row>
    <row r="60" spans="1:13">
      <c r="A60" s="333"/>
      <c r="B60" s="500"/>
      <c r="C60" s="326"/>
      <c r="D60" s="346" t="s">
        <v>974</v>
      </c>
      <c r="E60" s="344">
        <f>SUM(E57:E59)</f>
        <v>0.16670000000000001</v>
      </c>
      <c r="F60" s="345"/>
      <c r="G60" s="346" t="s">
        <v>974</v>
      </c>
      <c r="H60" s="344">
        <f>SUM(H57:H59)</f>
        <v>0</v>
      </c>
      <c r="I60" s="326"/>
      <c r="J60" s="217">
        <f>SUM(E60,H60)</f>
        <v>0.16670000000000001</v>
      </c>
      <c r="K60" s="217">
        <f>IF(J60&gt;$G$3,1,(J60/$G$3))</f>
        <v>4.1675000000000004E-2</v>
      </c>
      <c r="L60" s="217"/>
      <c r="M60" s="327" t="str">
        <f>IF(J60&gt;4,"Overloaded","OK")</f>
        <v>OK</v>
      </c>
    </row>
    <row r="61" spans="1:13">
      <c r="A61" s="328" t="s">
        <v>1322</v>
      </c>
      <c r="B61" s="498"/>
      <c r="C61" s="318" t="s">
        <v>762</v>
      </c>
      <c r="D61" s="358" t="s">
        <v>1325</v>
      </c>
      <c r="E61" s="339">
        <f>'2567-โท'!H316</f>
        <v>0.16670000000000001</v>
      </c>
      <c r="F61" s="318"/>
      <c r="G61" s="215"/>
      <c r="H61" s="339"/>
      <c r="I61" s="318"/>
      <c r="J61" s="215"/>
      <c r="K61" s="215"/>
      <c r="L61" s="215"/>
      <c r="M61" s="213"/>
    </row>
    <row r="62" spans="1:13">
      <c r="A62" s="329"/>
      <c r="B62" s="499"/>
      <c r="C62" s="321"/>
      <c r="E62" s="341"/>
      <c r="F62" s="321"/>
      <c r="G62" s="142"/>
      <c r="H62" s="341"/>
      <c r="I62" s="321"/>
      <c r="M62" s="214"/>
    </row>
    <row r="63" spans="1:13">
      <c r="A63" s="329"/>
      <c r="B63" s="499"/>
      <c r="C63" s="321"/>
      <c r="E63" s="341"/>
      <c r="F63" s="321"/>
      <c r="G63" s="142"/>
      <c r="H63" s="341"/>
      <c r="I63" s="321"/>
      <c r="M63" s="214"/>
    </row>
    <row r="64" spans="1:13">
      <c r="A64" s="329"/>
      <c r="B64" s="499"/>
      <c r="C64" s="321"/>
      <c r="E64" s="341"/>
      <c r="F64" s="321"/>
      <c r="G64" s="142"/>
      <c r="H64" s="341"/>
      <c r="I64" s="321"/>
      <c r="M64" s="214"/>
    </row>
    <row r="65" spans="1:13">
      <c r="A65" s="329"/>
      <c r="B65" s="499"/>
      <c r="C65" s="321"/>
      <c r="E65" s="341"/>
      <c r="F65" s="321"/>
      <c r="G65" s="142"/>
      <c r="H65" s="341"/>
      <c r="I65" s="321"/>
      <c r="M65" s="214"/>
    </row>
    <row r="66" spans="1:13">
      <c r="A66" s="329"/>
      <c r="B66" s="499"/>
      <c r="C66" s="321"/>
      <c r="E66" s="341"/>
      <c r="F66" s="321"/>
      <c r="H66" s="341"/>
      <c r="I66" s="321"/>
      <c r="M66" s="214"/>
    </row>
    <row r="67" spans="1:13">
      <c r="A67" s="333"/>
      <c r="B67" s="500"/>
      <c r="C67" s="326"/>
      <c r="D67" s="346" t="s">
        <v>974</v>
      </c>
      <c r="E67" s="344">
        <f>SUM(E61:E66)</f>
        <v>0.16670000000000001</v>
      </c>
      <c r="F67" s="345"/>
      <c r="G67" s="346" t="s">
        <v>974</v>
      </c>
      <c r="H67" s="344">
        <f>SUM(H61:H66)</f>
        <v>0</v>
      </c>
      <c r="I67" s="326"/>
      <c r="J67" s="217">
        <f>SUM(E67,H67)</f>
        <v>0.16670000000000001</v>
      </c>
      <c r="K67" s="217">
        <f>IF(J67&gt;$G$3,1,(J67/$G$3))</f>
        <v>4.1675000000000004E-2</v>
      </c>
      <c r="L67" s="217"/>
      <c r="M67" s="327" t="str">
        <f>IF(J67&gt;4,"Overloaded","OK")</f>
        <v>OK</v>
      </c>
    </row>
    <row r="68" spans="1:13">
      <c r="A68" s="328" t="s">
        <v>75</v>
      </c>
      <c r="B68" s="441"/>
      <c r="C68" s="318" t="s">
        <v>762</v>
      </c>
      <c r="D68" s="358"/>
      <c r="E68" s="339">
        <f>'2567-โท'!H316</f>
        <v>0.16670000000000001</v>
      </c>
      <c r="F68" s="318"/>
      <c r="G68" s="215"/>
      <c r="H68" s="339"/>
      <c r="I68" s="318"/>
      <c r="J68" s="215"/>
      <c r="K68" s="215"/>
      <c r="L68" s="215"/>
      <c r="M68" s="213"/>
    </row>
    <row r="69" spans="1:13">
      <c r="A69" s="329"/>
      <c r="B69" s="442"/>
      <c r="C69" s="321"/>
      <c r="E69" s="341"/>
      <c r="F69" s="321"/>
      <c r="H69" s="341"/>
      <c r="I69" s="321"/>
      <c r="M69" s="214"/>
    </row>
    <row r="70" spans="1:13">
      <c r="A70" s="333"/>
      <c r="B70" s="443"/>
      <c r="C70" s="326"/>
      <c r="D70" s="346" t="s">
        <v>974</v>
      </c>
      <c r="E70" s="344">
        <f>SUM(E68:E69)</f>
        <v>0.16670000000000001</v>
      </c>
      <c r="F70" s="345"/>
      <c r="G70" s="346" t="s">
        <v>974</v>
      </c>
      <c r="H70" s="344">
        <f>SUM(H68:H69)</f>
        <v>0</v>
      </c>
      <c r="I70" s="326"/>
      <c r="J70" s="217">
        <f>SUM(E70,H70)</f>
        <v>0.16670000000000001</v>
      </c>
      <c r="K70" s="217">
        <f>IF(J70&gt;$G$3,1,(J70/$G$3))</f>
        <v>4.1675000000000004E-2</v>
      </c>
      <c r="L70" s="217"/>
      <c r="M70" s="327" t="str">
        <f>IF(J70&gt;4,"Overloaded","OK")</f>
        <v>OK</v>
      </c>
    </row>
    <row r="71" spans="1:13">
      <c r="A71" s="328" t="s">
        <v>1239</v>
      </c>
      <c r="B71" s="441"/>
      <c r="C71" s="318" t="s">
        <v>762</v>
      </c>
      <c r="D71" s="358" t="s">
        <v>1325</v>
      </c>
      <c r="E71" s="339">
        <f>'2567-โท'!H314</f>
        <v>0.16670000000000001</v>
      </c>
      <c r="F71" s="321" t="s">
        <v>804</v>
      </c>
      <c r="G71" s="144" t="s">
        <v>1330</v>
      </c>
      <c r="H71" s="339">
        <f>'2567-โท'!H419</f>
        <v>0.2</v>
      </c>
      <c r="I71" s="318"/>
      <c r="J71" s="215"/>
      <c r="K71" s="215"/>
      <c r="L71" s="215"/>
      <c r="M71" s="213"/>
    </row>
    <row r="72" spans="1:13">
      <c r="A72" s="329"/>
      <c r="B72" s="442"/>
      <c r="C72" s="321" t="s">
        <v>765</v>
      </c>
      <c r="D72" s="144" t="s">
        <v>1324</v>
      </c>
      <c r="E72" s="341">
        <f>'2567-โท'!H319</f>
        <v>0.33329999999999999</v>
      </c>
      <c r="F72" s="321"/>
      <c r="G72" s="142"/>
      <c r="H72" s="341"/>
      <c r="I72" s="321"/>
      <c r="M72" s="214"/>
    </row>
    <row r="73" spans="1:13">
      <c r="A73" s="329"/>
      <c r="B73" s="442"/>
      <c r="C73" s="321"/>
      <c r="E73" s="341"/>
      <c r="F73" s="321"/>
      <c r="G73" s="142"/>
      <c r="H73" s="341"/>
      <c r="I73" s="321"/>
      <c r="M73" s="214"/>
    </row>
    <row r="74" spans="1:13">
      <c r="A74" s="329"/>
      <c r="B74" s="442"/>
      <c r="C74" s="321"/>
      <c r="E74" s="341"/>
      <c r="F74" s="321"/>
      <c r="H74" s="341"/>
      <c r="I74" s="321"/>
      <c r="M74" s="214"/>
    </row>
    <row r="75" spans="1:13">
      <c r="A75" s="333"/>
      <c r="B75" s="443"/>
      <c r="C75" s="326"/>
      <c r="D75" s="346" t="s">
        <v>974</v>
      </c>
      <c r="E75" s="344">
        <f>SUM(E71:E74)</f>
        <v>0.5</v>
      </c>
      <c r="F75" s="345"/>
      <c r="G75" s="346" t="s">
        <v>974</v>
      </c>
      <c r="H75" s="344">
        <f>SUM(H71:H74)</f>
        <v>0.2</v>
      </c>
      <c r="I75" s="326"/>
      <c r="J75" s="217">
        <f>SUM(E75,H75)</f>
        <v>0.7</v>
      </c>
      <c r="K75" s="217">
        <f>IF(J75&gt;$G$3,1,(J75/$G$3))</f>
        <v>0.17499999999999999</v>
      </c>
      <c r="L75" s="217"/>
      <c r="M75" s="327" t="str">
        <f>IF(J75&gt;4,"Overloaded","OK")</f>
        <v>OK</v>
      </c>
    </row>
    <row r="77" spans="1:13">
      <c r="J77" s="146" t="s">
        <v>975</v>
      </c>
      <c r="K77" s="146">
        <f>SUM(K56:K76)</f>
        <v>0.43545000000000006</v>
      </c>
      <c r="M77" s="212" t="s">
        <v>987</v>
      </c>
    </row>
    <row r="78" spans="1:13">
      <c r="J78" s="147" t="s">
        <v>977</v>
      </c>
      <c r="K78" s="147">
        <f>K77/5</f>
        <v>8.7090000000000015E-2</v>
      </c>
      <c r="M78" s="212" t="s">
        <v>988</v>
      </c>
    </row>
    <row r="79" spans="1:13">
      <c r="K79" s="148"/>
    </row>
    <row r="80" spans="1:13">
      <c r="J80" s="149"/>
      <c r="K80" s="149"/>
    </row>
    <row r="81" spans="1:13">
      <c r="K81" s="148"/>
    </row>
    <row r="82" spans="1:13">
      <c r="A82" s="85" t="s">
        <v>989</v>
      </c>
    </row>
    <row r="83" spans="1:13">
      <c r="A83" s="142" t="s">
        <v>990</v>
      </c>
    </row>
    <row r="84" spans="1:13">
      <c r="A84" s="142" t="s">
        <v>991</v>
      </c>
      <c r="B84" s="444" t="s">
        <v>992</v>
      </c>
      <c r="C84" s="444" t="s">
        <v>992</v>
      </c>
      <c r="D84" s="444" t="s">
        <v>993</v>
      </c>
      <c r="E84" s="445" t="s">
        <v>993</v>
      </c>
      <c r="F84" s="444" t="s">
        <v>994</v>
      </c>
      <c r="G84" s="444" t="s">
        <v>994</v>
      </c>
      <c r="J84" s="212"/>
    </row>
    <row r="85" spans="1:13">
      <c r="B85" s="444" t="s">
        <v>995</v>
      </c>
      <c r="C85" s="444" t="s">
        <v>996</v>
      </c>
      <c r="D85" s="444" t="s">
        <v>995</v>
      </c>
      <c r="E85" s="445" t="s">
        <v>996</v>
      </c>
      <c r="F85" s="444" t="s">
        <v>995</v>
      </c>
      <c r="G85" s="444" t="s">
        <v>997</v>
      </c>
    </row>
    <row r="86" spans="1:13">
      <c r="B86" s="138" t="str">
        <f>'[1]ภูมิสังคม 5.1-2566'!C10</f>
        <v>สัมมนา 2</v>
      </c>
      <c r="C86" s="136" t="s">
        <v>617</v>
      </c>
      <c r="D86" s="316"/>
      <c r="E86" s="135"/>
      <c r="F86" s="136"/>
      <c r="G86" s="316"/>
    </row>
    <row r="87" spans="1:13">
      <c r="B87" s="138" t="str">
        <f>'[1]ภูมิสังคม 5.1-2566'!C52</f>
        <v>สัมมนา 4</v>
      </c>
      <c r="C87" s="136" t="s">
        <v>804</v>
      </c>
      <c r="D87" s="316"/>
      <c r="E87" s="135"/>
      <c r="F87" s="136"/>
      <c r="G87" s="316"/>
    </row>
    <row r="88" spans="1:13">
      <c r="B88" s="138" t="str">
        <f>'[1]ภูมิสังคม 5.1-2566'!C28</f>
        <v>แนวคิดและทฤษฎีในพระราชดำริ</v>
      </c>
      <c r="C88" s="136"/>
      <c r="D88" s="316"/>
      <c r="E88" s="135"/>
      <c r="F88" s="136"/>
      <c r="G88" s="316"/>
    </row>
    <row r="89" spans="1:13">
      <c r="B89" s="136" t="s">
        <v>762</v>
      </c>
      <c r="C89" s="136"/>
      <c r="D89" s="316"/>
      <c r="E89" s="135"/>
      <c r="F89" s="136"/>
      <c r="G89" s="316"/>
    </row>
    <row r="90" spans="1:13">
      <c r="B90" s="138" t="str">
        <f>'[1]ภูมิสังคม 5.1-2566'!C44</f>
        <v>การจัดการความรู้และนวัตกรรมเพื่อการพัฒนา</v>
      </c>
      <c r="C90" s="136"/>
      <c r="D90" s="316"/>
      <c r="E90" s="135"/>
      <c r="F90" s="136"/>
      <c r="G90" s="316"/>
    </row>
    <row r="91" spans="1:13">
      <c r="B91" s="138"/>
      <c r="C91" s="136"/>
      <c r="D91" s="316"/>
      <c r="E91" s="135"/>
      <c r="F91" s="136"/>
      <c r="G91" s="316"/>
    </row>
    <row r="93" spans="1:13">
      <c r="J93" s="146" t="s">
        <v>975</v>
      </c>
      <c r="K93" s="146">
        <f>(4/4)*7</f>
        <v>7</v>
      </c>
      <c r="M93" s="212" t="s">
        <v>998</v>
      </c>
    </row>
    <row r="94" spans="1:13">
      <c r="B94" s="145" t="s">
        <v>1000</v>
      </c>
      <c r="D94" s="144">
        <v>7</v>
      </c>
      <c r="E94" s="150" t="s">
        <v>1001</v>
      </c>
      <c r="J94" s="147" t="s">
        <v>977</v>
      </c>
      <c r="K94" s="147">
        <f>K93/4</f>
        <v>1.75</v>
      </c>
      <c r="M94" s="212" t="s">
        <v>1002</v>
      </c>
    </row>
    <row r="95" spans="1:13">
      <c r="B95" s="145" t="s">
        <v>1003</v>
      </c>
      <c r="D95" s="144">
        <v>4</v>
      </c>
      <c r="E95" s="150" t="s">
        <v>1004</v>
      </c>
    </row>
    <row r="96" spans="1:13">
      <c r="J96" s="149"/>
      <c r="K96" s="149"/>
    </row>
    <row r="101" spans="10:13">
      <c r="J101" s="149"/>
      <c r="K101" s="149"/>
    </row>
    <row r="102" spans="10:13">
      <c r="J102" s="151" t="s">
        <v>977</v>
      </c>
      <c r="K102" s="151">
        <f>SUM(K47+K77)/8</f>
        <v>0.54907421874999995</v>
      </c>
      <c r="M102" s="212" t="s">
        <v>1005</v>
      </c>
    </row>
    <row r="103" spans="10:13">
      <c r="J103" s="149"/>
      <c r="K103" s="149"/>
      <c r="M103" s="212"/>
    </row>
    <row r="104" spans="10:13">
      <c r="J104" s="151" t="s">
        <v>977</v>
      </c>
      <c r="K104" s="151">
        <f>SUM(K47+K77+K93)/12</f>
        <v>0.94938281250000001</v>
      </c>
      <c r="M104" s="212" t="s">
        <v>1006</v>
      </c>
    </row>
    <row r="105" spans="10:13">
      <c r="J105" s="149"/>
      <c r="K105" s="149"/>
    </row>
  </sheetData>
  <mergeCells count="23">
    <mergeCell ref="A11:M11"/>
    <mergeCell ref="A12:M12"/>
    <mergeCell ref="A13:A23"/>
    <mergeCell ref="B13:B23"/>
    <mergeCell ref="B61:B67"/>
    <mergeCell ref="A24:A34"/>
    <mergeCell ref="B24:B34"/>
    <mergeCell ref="A35:A45"/>
    <mergeCell ref="B35:B45"/>
    <mergeCell ref="B51:B56"/>
    <mergeCell ref="B57:B60"/>
    <mergeCell ref="A1:M1"/>
    <mergeCell ref="A9:A10"/>
    <mergeCell ref="B9:B10"/>
    <mergeCell ref="D9:D10"/>
    <mergeCell ref="E9:E10"/>
    <mergeCell ref="G9:G10"/>
    <mergeCell ref="H9:H10"/>
    <mergeCell ref="I9:I10"/>
    <mergeCell ref="J9:J10"/>
    <mergeCell ref="K9:K10"/>
    <mergeCell ref="L9:L10"/>
    <mergeCell ref="M9:M10"/>
  </mergeCells>
  <phoneticPr fontId="41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AA92-B664-40AB-84CF-BBC7C5BE54AF}">
  <dimension ref="A1:AC71"/>
  <sheetViews>
    <sheetView workbookViewId="0">
      <selection activeCell="A5" sqref="A5"/>
    </sheetView>
  </sheetViews>
  <sheetFormatPr defaultColWidth="5.25" defaultRowHeight="15"/>
  <cols>
    <col min="1" max="1" width="14.1640625" style="142" customWidth="1"/>
    <col min="2" max="2" width="7" style="145" customWidth="1"/>
    <col min="3" max="3" width="10.1640625" style="142" customWidth="1"/>
    <col min="4" max="4" width="6.5" style="142" customWidth="1"/>
    <col min="5" max="5" width="6.08203125" style="143" customWidth="1"/>
    <col min="6" max="6" width="11.9140625" style="142" customWidth="1"/>
    <col min="7" max="7" width="6.6640625" style="144" customWidth="1"/>
    <col min="8" max="8" width="5.25" style="144"/>
    <col min="9" max="9" width="5.25" style="142"/>
    <col min="10" max="10" width="6.08203125" style="142" customWidth="1"/>
    <col min="11" max="11" width="5.25" style="142"/>
    <col min="12" max="12" width="2.58203125" style="142" customWidth="1"/>
    <col min="13" max="13" width="7.08203125" style="142" customWidth="1"/>
    <col min="14" max="14" width="27.75" style="142" customWidth="1"/>
    <col min="15" max="15" width="0.4140625" style="474" customWidth="1"/>
    <col min="16" max="16" width="10.75" style="142" customWidth="1"/>
    <col min="17" max="17" width="7.83203125" style="314" customWidth="1"/>
    <col min="18" max="18" width="10.1640625" style="142" customWidth="1"/>
    <col min="19" max="19" width="6.5" style="142" customWidth="1"/>
    <col min="20" max="20" width="6.08203125" style="142" customWidth="1"/>
    <col min="21" max="21" width="11.9140625" style="142" customWidth="1"/>
    <col min="22" max="22" width="6.6640625" style="142" customWidth="1"/>
    <col min="23" max="26" width="5.25" style="142"/>
    <col min="27" max="27" width="2.58203125" style="142" customWidth="1"/>
    <col min="28" max="28" width="7.08203125" style="142" customWidth="1"/>
    <col min="29" max="29" width="27.75" style="142" customWidth="1"/>
    <col min="30" max="16384" width="5.25" style="142"/>
  </cols>
  <sheetData>
    <row r="1" spans="1:29">
      <c r="A1" s="485" t="s">
        <v>1305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44"/>
      <c r="P1" s="485" t="s">
        <v>1306</v>
      </c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144"/>
    </row>
    <row r="2" spans="1:29">
      <c r="M2" s="142" t="s">
        <v>957</v>
      </c>
      <c r="N2" s="144">
        <v>1</v>
      </c>
      <c r="AB2" s="142" t="s">
        <v>957</v>
      </c>
      <c r="AC2" s="144">
        <v>1</v>
      </c>
    </row>
    <row r="3" spans="1:29" ht="21">
      <c r="A3" s="7"/>
      <c r="B3" s="17"/>
      <c r="C3" s="142" t="s">
        <v>958</v>
      </c>
      <c r="F3" s="146" t="s">
        <v>959</v>
      </c>
      <c r="G3" s="315">
        <v>4</v>
      </c>
      <c r="H3" s="144" t="s">
        <v>960</v>
      </c>
      <c r="M3" s="142" t="s">
        <v>961</v>
      </c>
      <c r="N3" s="144">
        <v>2</v>
      </c>
      <c r="P3" s="7"/>
      <c r="Q3" s="47"/>
      <c r="R3" s="142" t="s">
        <v>958</v>
      </c>
      <c r="U3" s="146" t="s">
        <v>959</v>
      </c>
      <c r="V3" s="146">
        <v>4</v>
      </c>
      <c r="W3" s="142" t="s">
        <v>960</v>
      </c>
      <c r="AB3" s="142" t="s">
        <v>961</v>
      </c>
      <c r="AC3" s="144">
        <v>2</v>
      </c>
    </row>
    <row r="4" spans="1:29">
      <c r="C4" s="142" t="s">
        <v>962</v>
      </c>
      <c r="N4" s="144">
        <f>2/5</f>
        <v>0.4</v>
      </c>
      <c r="R4" s="142" t="s">
        <v>962</v>
      </c>
      <c r="AC4" s="144">
        <f>2/5</f>
        <v>0.4</v>
      </c>
    </row>
    <row r="7" spans="1:29">
      <c r="A7" s="85" t="s">
        <v>963</v>
      </c>
      <c r="P7" s="85" t="s">
        <v>963</v>
      </c>
    </row>
    <row r="8" spans="1:29">
      <c r="A8" s="142" t="s">
        <v>964</v>
      </c>
      <c r="P8" s="142" t="s">
        <v>964</v>
      </c>
    </row>
    <row r="9" spans="1:29">
      <c r="A9" s="484" t="s">
        <v>965</v>
      </c>
      <c r="B9" s="484" t="s">
        <v>966</v>
      </c>
      <c r="C9" s="288" t="s">
        <v>967</v>
      </c>
      <c r="D9" s="484" t="s">
        <v>968</v>
      </c>
      <c r="E9" s="486" t="s">
        <v>952</v>
      </c>
      <c r="F9" s="288" t="s">
        <v>969</v>
      </c>
      <c r="G9" s="484" t="s">
        <v>968</v>
      </c>
      <c r="H9" s="484" t="s">
        <v>952</v>
      </c>
      <c r="I9" s="487"/>
      <c r="J9" s="488" t="s">
        <v>970</v>
      </c>
      <c r="K9" s="489" t="s">
        <v>971</v>
      </c>
      <c r="L9" s="487"/>
      <c r="M9" s="484" t="s">
        <v>972</v>
      </c>
      <c r="P9" s="484" t="s">
        <v>965</v>
      </c>
      <c r="Q9" s="483" t="s">
        <v>966</v>
      </c>
      <c r="R9" s="288" t="s">
        <v>967</v>
      </c>
      <c r="S9" s="484" t="s">
        <v>968</v>
      </c>
      <c r="T9" s="496" t="s">
        <v>952</v>
      </c>
      <c r="U9" s="288" t="s">
        <v>969</v>
      </c>
      <c r="V9" s="484" t="s">
        <v>968</v>
      </c>
      <c r="W9" s="484" t="s">
        <v>952</v>
      </c>
      <c r="X9" s="487"/>
      <c r="Y9" s="497" t="s">
        <v>970</v>
      </c>
      <c r="Z9" s="489" t="s">
        <v>971</v>
      </c>
      <c r="AA9" s="487"/>
      <c r="AB9" s="489" t="s">
        <v>972</v>
      </c>
    </row>
    <row r="10" spans="1:29">
      <c r="A10" s="484"/>
      <c r="B10" s="484"/>
      <c r="C10" s="288" t="s">
        <v>973</v>
      </c>
      <c r="D10" s="484"/>
      <c r="E10" s="486"/>
      <c r="F10" s="288" t="s">
        <v>973</v>
      </c>
      <c r="G10" s="484"/>
      <c r="H10" s="484"/>
      <c r="I10" s="487"/>
      <c r="J10" s="488"/>
      <c r="K10" s="489"/>
      <c r="L10" s="487"/>
      <c r="M10" s="484"/>
      <c r="P10" s="484"/>
      <c r="Q10" s="483"/>
      <c r="R10" s="288" t="s">
        <v>973</v>
      </c>
      <c r="S10" s="484"/>
      <c r="T10" s="496"/>
      <c r="U10" s="288" t="s">
        <v>973</v>
      </c>
      <c r="V10" s="484"/>
      <c r="W10" s="484"/>
      <c r="X10" s="487"/>
      <c r="Y10" s="497"/>
      <c r="Z10" s="489"/>
      <c r="AA10" s="487"/>
      <c r="AB10" s="489"/>
    </row>
    <row r="11" spans="1:29">
      <c r="A11" s="490" t="str">
        <f>'[1]ข้อมูลอัตรากำลัง 2566'!A100:C100</f>
        <v>6. การจัดการและพัฒนาทรัพยากร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P11" s="490" t="str">
        <f>A11</f>
        <v>6. การจัดการและพัฒนาทรัพยากร</v>
      </c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0"/>
      <c r="AB11" s="490"/>
    </row>
    <row r="12" spans="1:29">
      <c r="A12" s="491" t="str">
        <f>'[1]ข้อมูลอัตรากำลัง 2566'!A101:C101</f>
        <v xml:space="preserve">   6.1 หลักสูตร วท.ม. สาขาการจัดการและพัฒนาทรัพยากร</v>
      </c>
      <c r="B12" s="492"/>
      <c r="C12" s="492"/>
      <c r="D12" s="492"/>
      <c r="E12" s="492"/>
      <c r="F12" s="492"/>
      <c r="G12" s="492"/>
      <c r="H12" s="492"/>
      <c r="I12" s="492"/>
      <c r="J12" s="492"/>
      <c r="K12" s="492"/>
      <c r="L12" s="492"/>
      <c r="M12" s="493"/>
      <c r="P12" s="494" t="str">
        <f>A12</f>
        <v xml:space="preserve">   6.1 หลักสูตร วท.ม. สาขาการจัดการและพัฒนาทรัพยากร</v>
      </c>
      <c r="Q12" s="495"/>
      <c r="R12" s="495"/>
      <c r="S12" s="495"/>
      <c r="T12" s="495"/>
      <c r="U12" s="495"/>
      <c r="V12" s="495"/>
      <c r="W12" s="495"/>
      <c r="X12" s="495"/>
      <c r="Y12" s="495"/>
      <c r="Z12" s="495"/>
      <c r="AA12" s="495"/>
      <c r="AB12" s="493"/>
    </row>
    <row r="13" spans="1:29">
      <c r="A13" s="501" t="str">
        <f>'[1]ข้อมูลอัตรากำลัง 2566'!C102</f>
        <v>ผศ. ดร.ภาวิณี อารีศรีสม</v>
      </c>
      <c r="B13" s="502" t="str">
        <f>'[1]ข้อมูลอัตรากำลัง 2566'!O102</f>
        <v>อจ.ผู้รับผิดชอบ วท.ม. จัดการและพัฒนาทรัพยากร</v>
      </c>
      <c r="C13" s="136" t="s">
        <v>617</v>
      </c>
      <c r="D13" s="136" t="s">
        <v>657</v>
      </c>
      <c r="E13" s="135">
        <f>'2567-โท'!H74</f>
        <v>0.25</v>
      </c>
      <c r="F13" s="136" t="s">
        <v>736</v>
      </c>
      <c r="G13" s="136" t="s">
        <v>735</v>
      </c>
      <c r="H13" s="316">
        <f>'2567-โท'!H240</f>
        <v>1.5</v>
      </c>
      <c r="I13" s="136"/>
      <c r="J13" s="136"/>
      <c r="K13" s="136"/>
      <c r="L13" s="136"/>
      <c r="M13" s="320"/>
      <c r="P13" s="503" t="str">
        <f>A13</f>
        <v>ผศ. ดร.ภาวิณี อารีศรีสม</v>
      </c>
      <c r="Q13" s="506" t="str">
        <f>B13</f>
        <v>อจ.ผู้รับผิดชอบ วท.ม. จัดการและพัฒนาทรัพยากร</v>
      </c>
      <c r="R13" s="321" t="s">
        <v>617</v>
      </c>
      <c r="S13" s="142" t="s">
        <v>823</v>
      </c>
      <c r="T13" s="142">
        <f>'2567-เอก'!H28</f>
        <v>0.25</v>
      </c>
      <c r="U13" s="318" t="s">
        <v>864</v>
      </c>
      <c r="V13" s="215" t="s">
        <v>863</v>
      </c>
      <c r="W13" s="142">
        <f>'2567-เอก'!H126</f>
        <v>1.5</v>
      </c>
      <c r="X13" s="318"/>
      <c r="Y13" s="215"/>
      <c r="Z13" s="215"/>
      <c r="AA13" s="215"/>
      <c r="AB13" s="320"/>
    </row>
    <row r="14" spans="1:29">
      <c r="A14" s="501"/>
      <c r="B14" s="502"/>
      <c r="C14" s="136" t="s">
        <v>621</v>
      </c>
      <c r="D14" s="136" t="s">
        <v>659</v>
      </c>
      <c r="E14" s="135">
        <f>'2567-โท'!H76</f>
        <v>1</v>
      </c>
      <c r="F14" s="136" t="s">
        <v>617</v>
      </c>
      <c r="G14" s="136" t="s">
        <v>657</v>
      </c>
      <c r="H14" s="135">
        <f>'2567-โท'!H242</f>
        <v>0.25</v>
      </c>
      <c r="I14" s="136"/>
      <c r="J14" s="136"/>
      <c r="K14" s="136"/>
      <c r="L14" s="136"/>
      <c r="M14" s="323"/>
      <c r="P14" s="504"/>
      <c r="Q14" s="507"/>
      <c r="R14" s="321" t="s">
        <v>812</v>
      </c>
      <c r="S14" s="142" t="s">
        <v>830</v>
      </c>
      <c r="T14" s="142">
        <f>'2567-เอก'!H40</f>
        <v>1</v>
      </c>
      <c r="U14" s="215" t="s">
        <v>617</v>
      </c>
      <c r="V14" s="215" t="s">
        <v>823</v>
      </c>
      <c r="W14" s="323">
        <f>'2567-เอก'!H130</f>
        <v>0.25</v>
      </c>
      <c r="X14" s="321"/>
      <c r="AB14" s="323"/>
    </row>
    <row r="15" spans="1:29">
      <c r="A15" s="501"/>
      <c r="B15" s="502"/>
      <c r="C15" s="136"/>
      <c r="D15" s="136"/>
      <c r="E15" s="135"/>
      <c r="F15" s="136" t="s">
        <v>624</v>
      </c>
      <c r="G15" s="136" t="s">
        <v>660</v>
      </c>
      <c r="H15" s="135">
        <f>'2567-โท'!H246</f>
        <v>0.5</v>
      </c>
      <c r="I15" s="136"/>
      <c r="J15" s="136"/>
      <c r="K15" s="136"/>
      <c r="L15" s="136"/>
      <c r="M15" s="323"/>
      <c r="P15" s="504"/>
      <c r="Q15" s="507"/>
      <c r="R15" s="321" t="s">
        <v>832</v>
      </c>
      <c r="S15" s="142" t="s">
        <v>831</v>
      </c>
      <c r="T15" s="323">
        <f>'2567-เอก'!H42</f>
        <v>1</v>
      </c>
      <c r="U15" s="321" t="s">
        <v>812</v>
      </c>
      <c r="V15" s="142" t="s">
        <v>830</v>
      </c>
      <c r="W15" s="323">
        <f>'2567-เอก'!H142</f>
        <v>1</v>
      </c>
      <c r="X15" s="321"/>
      <c r="AB15" s="323"/>
    </row>
    <row r="16" spans="1:29">
      <c r="A16" s="501"/>
      <c r="B16" s="502"/>
      <c r="C16" s="136"/>
      <c r="D16" s="136"/>
      <c r="E16" s="135"/>
      <c r="F16" s="136"/>
      <c r="G16" s="316"/>
      <c r="H16" s="135"/>
      <c r="I16" s="136"/>
      <c r="J16" s="136"/>
      <c r="K16" s="136"/>
      <c r="L16" s="136"/>
      <c r="M16" s="323"/>
      <c r="P16" s="504"/>
      <c r="Q16" s="507"/>
      <c r="R16" s="321" t="s">
        <v>834</v>
      </c>
      <c r="S16" s="142" t="s">
        <v>833</v>
      </c>
      <c r="T16" s="323">
        <f>'2567-เอก'!H44</f>
        <v>1</v>
      </c>
      <c r="U16" s="321" t="s">
        <v>832</v>
      </c>
      <c r="V16" s="142" t="s">
        <v>831</v>
      </c>
      <c r="W16" s="323">
        <f>'2567-เอก'!H144</f>
        <v>1</v>
      </c>
      <c r="X16" s="321"/>
      <c r="AB16" s="323"/>
    </row>
    <row r="17" spans="1:28">
      <c r="A17" s="501"/>
      <c r="B17" s="502"/>
      <c r="C17" s="136"/>
      <c r="D17" s="136"/>
      <c r="E17" s="135"/>
      <c r="F17" s="136"/>
      <c r="G17" s="316"/>
      <c r="H17" s="135"/>
      <c r="I17" s="136"/>
      <c r="J17" s="136"/>
      <c r="K17" s="136"/>
      <c r="L17" s="136"/>
      <c r="M17" s="323"/>
      <c r="P17" s="504"/>
      <c r="Q17" s="507"/>
      <c r="T17" s="319"/>
      <c r="U17" s="321" t="s">
        <v>834</v>
      </c>
      <c r="V17" s="142" t="s">
        <v>833</v>
      </c>
      <c r="W17" s="323">
        <f>'2567-เอก'!H146</f>
        <v>1</v>
      </c>
      <c r="X17" s="321"/>
      <c r="AB17" s="323"/>
    </row>
    <row r="18" spans="1:28">
      <c r="A18" s="501"/>
      <c r="B18" s="502"/>
      <c r="C18" s="136"/>
      <c r="D18" s="136"/>
      <c r="E18" s="135"/>
      <c r="F18" s="136"/>
      <c r="G18" s="316"/>
      <c r="H18" s="135"/>
      <c r="I18" s="136"/>
      <c r="J18" s="136"/>
      <c r="K18" s="475">
        <f>J19/G3</f>
        <v>0.1875</v>
      </c>
      <c r="L18" s="136"/>
      <c r="M18" s="323"/>
      <c r="P18" s="504"/>
      <c r="Q18" s="507"/>
      <c r="T18" s="322"/>
      <c r="W18" s="320"/>
      <c r="X18" s="321"/>
      <c r="Z18" s="476">
        <f>Y19/V3</f>
        <v>2</v>
      </c>
      <c r="AB18" s="323"/>
    </row>
    <row r="19" spans="1:28">
      <c r="A19" s="501"/>
      <c r="B19" s="502"/>
      <c r="C19" s="136"/>
      <c r="D19" s="324" t="s">
        <v>974</v>
      </c>
      <c r="E19" s="236">
        <f>SUM(E15:E18)</f>
        <v>0</v>
      </c>
      <c r="F19" s="324"/>
      <c r="G19" s="325" t="s">
        <v>974</v>
      </c>
      <c r="H19" s="236">
        <f>SUM(H14:H18)</f>
        <v>0.75</v>
      </c>
      <c r="I19" s="136"/>
      <c r="J19" s="136">
        <f>SUM(E19,H19)</f>
        <v>0.75</v>
      </c>
      <c r="K19" s="136">
        <f>IF(J19&gt;$G$3,1,(J19/$G$3))</f>
        <v>0.1875</v>
      </c>
      <c r="L19" s="136"/>
      <c r="M19" s="337" t="str">
        <f>IF(J19&gt;4,"Overloaded","OK")</f>
        <v>OK</v>
      </c>
      <c r="P19" s="505"/>
      <c r="Q19" s="508"/>
      <c r="R19" s="326"/>
      <c r="S19" s="343" t="s">
        <v>974</v>
      </c>
      <c r="T19" s="363">
        <f>SUM(T13:T18)</f>
        <v>3.25</v>
      </c>
      <c r="U19" s="343"/>
      <c r="V19" s="343" t="s">
        <v>974</v>
      </c>
      <c r="W19" s="362">
        <f>SUM(W13:W18)</f>
        <v>4.75</v>
      </c>
      <c r="X19" s="326"/>
      <c r="Y19" s="217">
        <f>SUM(T19,W19)</f>
        <v>8</v>
      </c>
      <c r="Z19" s="217">
        <f>IF(Y19&gt;$G$3,1,(Y19/$G$3))</f>
        <v>1</v>
      </c>
      <c r="AA19" s="217"/>
      <c r="AB19" s="246" t="str">
        <f>IF(Y19&gt;4,"Overloaded","OK")</f>
        <v>Overloaded</v>
      </c>
    </row>
    <row r="20" spans="1:28" ht="18" customHeight="1">
      <c r="A20" s="501" t="str">
        <f>'[1]ข้อมูลอัตรากำลัง 2566'!C103</f>
        <v xml:space="preserve">อ. ดร.กอบลาภ อารีศรีสม </v>
      </c>
      <c r="B20" s="502" t="str">
        <f>'[1]ข้อมูลอัตรากำลัง 2566'!O103</f>
        <v>อจ.ผู้รับผิดชอบ วท.ม. จัดการและพัฒนาทรัพยากร</v>
      </c>
      <c r="C20" s="136" t="s">
        <v>656</v>
      </c>
      <c r="D20" s="136" t="s">
        <v>655</v>
      </c>
      <c r="E20" s="135">
        <f>'2567-โท'!H72</f>
        <v>1.5</v>
      </c>
      <c r="F20" s="136" t="s">
        <v>656</v>
      </c>
      <c r="G20" s="136" t="s">
        <v>655</v>
      </c>
      <c r="H20" s="316">
        <f>'2567-โท'!H232</f>
        <v>1.5</v>
      </c>
      <c r="I20" s="136"/>
      <c r="J20" s="136"/>
      <c r="K20" s="136"/>
      <c r="L20" s="136"/>
      <c r="M20" s="213"/>
      <c r="P20" s="503" t="str">
        <f>A20</f>
        <v xml:space="preserve">อ. ดร.กอบลาภ อารีศรีสม </v>
      </c>
      <c r="Q20" s="506" t="str">
        <f>B20</f>
        <v>อจ.ผู้รับผิดชอบ วท.ม. จัดการและพัฒนาทรัพยากร</v>
      </c>
      <c r="R20" s="318" t="s">
        <v>822</v>
      </c>
      <c r="S20" s="215" t="s">
        <v>821</v>
      </c>
      <c r="T20" s="319">
        <f>'2567-เอก'!H26</f>
        <v>1.5</v>
      </c>
      <c r="U20" s="318" t="s">
        <v>822</v>
      </c>
      <c r="V20" s="215" t="s">
        <v>821</v>
      </c>
      <c r="W20" s="319">
        <f>'2567-เอก'!H124</f>
        <v>1.5</v>
      </c>
      <c r="X20" s="318"/>
      <c r="Y20" s="215"/>
      <c r="Z20" s="215"/>
      <c r="AA20" s="215"/>
      <c r="AB20" s="320"/>
    </row>
    <row r="21" spans="1:28">
      <c r="A21" s="501"/>
      <c r="B21" s="502"/>
      <c r="C21" s="136" t="s">
        <v>624</v>
      </c>
      <c r="D21" s="136" t="s">
        <v>660</v>
      </c>
      <c r="E21" s="135">
        <f>'2567-โท'!H79</f>
        <v>1</v>
      </c>
      <c r="F21" s="136" t="s">
        <v>624</v>
      </c>
      <c r="G21" s="136" t="s">
        <v>660</v>
      </c>
      <c r="H21" s="316">
        <f>'2567-โท'!H249</f>
        <v>0.5</v>
      </c>
      <c r="I21" s="136"/>
      <c r="J21" s="136"/>
      <c r="K21" s="136"/>
      <c r="L21" s="136"/>
      <c r="M21" s="214"/>
      <c r="P21" s="504"/>
      <c r="Q21" s="507"/>
      <c r="R21" s="321" t="s">
        <v>641</v>
      </c>
      <c r="S21" s="142" t="s">
        <v>1357</v>
      </c>
      <c r="T21" s="322">
        <f>'2567-เอก'!H34</f>
        <v>0.25</v>
      </c>
      <c r="U21" s="321" t="s">
        <v>817</v>
      </c>
      <c r="V21" s="142" t="s">
        <v>1359</v>
      </c>
      <c r="W21" s="322">
        <f>'2567-เอก'!H140</f>
        <v>0.25</v>
      </c>
      <c r="X21" s="321"/>
      <c r="AB21" s="323"/>
    </row>
    <row r="22" spans="1:28">
      <c r="A22" s="501"/>
      <c r="B22" s="502"/>
      <c r="C22" s="136"/>
      <c r="D22" s="136"/>
      <c r="E22" s="135"/>
      <c r="F22" s="136"/>
      <c r="G22" s="316"/>
      <c r="H22" s="316"/>
      <c r="I22" s="136"/>
      <c r="J22" s="136"/>
      <c r="K22" s="136"/>
      <c r="L22" s="136"/>
      <c r="M22" s="214"/>
      <c r="P22" s="504"/>
      <c r="Q22" s="507"/>
      <c r="R22" s="321" t="s">
        <v>828</v>
      </c>
      <c r="S22" s="142" t="s">
        <v>1358</v>
      </c>
      <c r="T22" s="322">
        <f>'2567-เอก'!G36</f>
        <v>0.25</v>
      </c>
      <c r="U22" s="321" t="s">
        <v>869</v>
      </c>
      <c r="V22" s="142" t="s">
        <v>868</v>
      </c>
      <c r="W22" s="322">
        <f>'2567-เอก'!H148</f>
        <v>1</v>
      </c>
      <c r="X22" s="321"/>
      <c r="AB22" s="323"/>
    </row>
    <row r="23" spans="1:28">
      <c r="A23" s="501"/>
      <c r="B23" s="502"/>
      <c r="C23" s="136"/>
      <c r="D23" s="136"/>
      <c r="E23" s="135"/>
      <c r="F23" s="136"/>
      <c r="G23" s="316"/>
      <c r="H23" s="316"/>
      <c r="I23" s="136"/>
      <c r="J23" s="136"/>
      <c r="K23" s="136"/>
      <c r="L23" s="136"/>
      <c r="M23" s="214"/>
      <c r="P23" s="504"/>
      <c r="Q23" s="507"/>
      <c r="R23" s="321" t="s">
        <v>817</v>
      </c>
      <c r="S23" s="142" t="s">
        <v>1359</v>
      </c>
      <c r="T23" s="322">
        <f>'2567-เอก'!H38</f>
        <v>0.25</v>
      </c>
      <c r="U23" s="321" t="s">
        <v>820</v>
      </c>
      <c r="V23" s="142" t="s">
        <v>835</v>
      </c>
      <c r="W23" s="322">
        <f>'2567-เอก'!H150</f>
        <v>1</v>
      </c>
      <c r="X23" s="321"/>
      <c r="AB23" s="323"/>
    </row>
    <row r="24" spans="1:28">
      <c r="A24" s="501"/>
      <c r="B24" s="502"/>
      <c r="C24" s="136"/>
      <c r="D24" s="136"/>
      <c r="E24" s="135"/>
      <c r="F24" s="136"/>
      <c r="G24" s="316"/>
      <c r="H24" s="135"/>
      <c r="I24" s="136"/>
      <c r="J24" s="136"/>
      <c r="K24" s="136"/>
      <c r="L24" s="136"/>
      <c r="M24" s="214"/>
      <c r="P24" s="504"/>
      <c r="Q24" s="507"/>
      <c r="R24" s="321" t="s">
        <v>820</v>
      </c>
      <c r="S24" s="142" t="s">
        <v>835</v>
      </c>
      <c r="T24" s="322">
        <f>'2567-เอก'!H48</f>
        <v>1</v>
      </c>
      <c r="U24" s="321" t="s">
        <v>837</v>
      </c>
      <c r="V24" s="142" t="s">
        <v>836</v>
      </c>
      <c r="W24" s="322">
        <f>'2567-เอก'!H152</f>
        <v>1</v>
      </c>
      <c r="X24" s="321"/>
      <c r="AB24" s="323"/>
    </row>
    <row r="25" spans="1:28">
      <c r="A25" s="501"/>
      <c r="B25" s="502"/>
      <c r="C25" s="136"/>
      <c r="D25" s="136"/>
      <c r="E25" s="135"/>
      <c r="F25" s="136"/>
      <c r="G25" s="316"/>
      <c r="H25" s="135"/>
      <c r="I25" s="136"/>
      <c r="J25" s="136"/>
      <c r="K25" s="136"/>
      <c r="L25" s="136"/>
      <c r="M25" s="214"/>
      <c r="P25" s="504"/>
      <c r="Q25" s="507"/>
      <c r="R25" s="321" t="s">
        <v>837</v>
      </c>
      <c r="S25" s="142" t="s">
        <v>836</v>
      </c>
      <c r="T25" s="322">
        <f>'2567-เอก'!H50</f>
        <v>1</v>
      </c>
      <c r="W25" s="322"/>
      <c r="X25" s="321"/>
      <c r="AB25" s="323"/>
    </row>
    <row r="26" spans="1:28">
      <c r="A26" s="501"/>
      <c r="B26" s="502"/>
      <c r="C26" s="136"/>
      <c r="D26" s="136"/>
      <c r="E26" s="135"/>
      <c r="F26" s="136"/>
      <c r="G26" s="136"/>
      <c r="H26" s="135"/>
      <c r="I26" s="136"/>
      <c r="J26" s="136"/>
      <c r="K26" s="475">
        <f>J27/G3</f>
        <v>0</v>
      </c>
      <c r="L26" s="136"/>
      <c r="M26" s="214"/>
      <c r="P26" s="504"/>
      <c r="Q26" s="507"/>
      <c r="R26" s="321"/>
      <c r="T26" s="323"/>
      <c r="U26" s="321"/>
      <c r="W26" s="323"/>
      <c r="X26" s="321"/>
      <c r="Z26" s="476">
        <f>Y27/V3</f>
        <v>2.25</v>
      </c>
      <c r="AB26" s="323"/>
    </row>
    <row r="27" spans="1:28">
      <c r="A27" s="501"/>
      <c r="B27" s="502"/>
      <c r="C27" s="136"/>
      <c r="D27" s="324" t="s">
        <v>974</v>
      </c>
      <c r="E27" s="236">
        <f>SUM(E25:E26)</f>
        <v>0</v>
      </c>
      <c r="F27" s="324"/>
      <c r="G27" s="325" t="s">
        <v>974</v>
      </c>
      <c r="H27" s="236">
        <f>SUM(H24:H26)</f>
        <v>0</v>
      </c>
      <c r="I27" s="136"/>
      <c r="J27" s="136">
        <f>SUM(E27,H27)</f>
        <v>0</v>
      </c>
      <c r="K27" s="136">
        <f>IF(J27&gt;$G$3,1,(J27/$G$3))</f>
        <v>0</v>
      </c>
      <c r="L27" s="136"/>
      <c r="M27" s="316" t="str">
        <f>IF(J27&gt;4,"Overloaded","OK")</f>
        <v>OK</v>
      </c>
      <c r="P27" s="505"/>
      <c r="Q27" s="508"/>
      <c r="R27" s="326"/>
      <c r="S27" s="343" t="s">
        <v>974</v>
      </c>
      <c r="T27" s="363">
        <f>SUM(T20:T26)</f>
        <v>4.25</v>
      </c>
      <c r="U27" s="345"/>
      <c r="V27" s="343" t="s">
        <v>974</v>
      </c>
      <c r="W27" s="363">
        <f>SUM(W20:W26)</f>
        <v>4.75</v>
      </c>
      <c r="X27" s="326"/>
      <c r="Y27" s="217">
        <f>SUM(T27,W27)</f>
        <v>9</v>
      </c>
      <c r="Z27" s="217">
        <f>IF(Y27&gt;$G$3,1,(Y27/$G$3))</f>
        <v>1</v>
      </c>
      <c r="AA27" s="217"/>
      <c r="AB27" s="246" t="str">
        <f>IF(Y27&gt;4,"Overloaded","OK")</f>
        <v>Overloaded</v>
      </c>
    </row>
    <row r="29" spans="1:28">
      <c r="J29" s="146" t="s">
        <v>975</v>
      </c>
      <c r="K29" s="146">
        <f>SUM(K18+K26)</f>
        <v>0.1875</v>
      </c>
      <c r="M29" s="142" t="s">
        <v>976</v>
      </c>
      <c r="Y29" s="146" t="s">
        <v>975</v>
      </c>
      <c r="Z29" s="146">
        <f>SUM(Z18+Z26)</f>
        <v>4.25</v>
      </c>
      <c r="AB29" s="142" t="s">
        <v>976</v>
      </c>
    </row>
    <row r="30" spans="1:28">
      <c r="J30" s="147" t="s">
        <v>977</v>
      </c>
      <c r="K30" s="147">
        <f>K29/2</f>
        <v>9.375E-2</v>
      </c>
      <c r="M30" s="142" t="s">
        <v>978</v>
      </c>
      <c r="Y30" s="147" t="s">
        <v>977</v>
      </c>
      <c r="Z30" s="147">
        <f>Z29/2</f>
        <v>2.125</v>
      </c>
      <c r="AB30" s="142" t="s">
        <v>978</v>
      </c>
    </row>
    <row r="31" spans="1:28">
      <c r="K31" s="148"/>
      <c r="Z31" s="148"/>
    </row>
    <row r="32" spans="1:28">
      <c r="A32" s="142" t="s">
        <v>979</v>
      </c>
      <c r="P32" s="142" t="s">
        <v>979</v>
      </c>
    </row>
    <row r="33" spans="1:28">
      <c r="A33" s="328" t="s">
        <v>1304</v>
      </c>
      <c r="B33" s="498"/>
      <c r="C33" s="136" t="s">
        <v>728</v>
      </c>
      <c r="D33" s="136" t="s">
        <v>1307</v>
      </c>
      <c r="E33" s="135">
        <f>'2567-โท'!H234</f>
        <v>1.5</v>
      </c>
      <c r="F33" s="136"/>
      <c r="G33" s="316"/>
      <c r="H33" s="316"/>
      <c r="I33" s="136"/>
      <c r="J33" s="136"/>
      <c r="K33" s="136"/>
      <c r="L33" s="136"/>
      <c r="M33" s="320"/>
      <c r="P33" s="328" t="s">
        <v>1304</v>
      </c>
      <c r="Q33" s="340" t="s">
        <v>980</v>
      </c>
      <c r="R33" s="328" t="s">
        <v>639</v>
      </c>
      <c r="S33" s="328" t="s">
        <v>1356</v>
      </c>
      <c r="T33" s="328">
        <f>'2567-เอก'!H32</f>
        <v>0.25</v>
      </c>
      <c r="U33" s="328"/>
      <c r="V33" s="328"/>
      <c r="W33" s="328"/>
      <c r="X33" s="328"/>
      <c r="Y33" s="328"/>
      <c r="Z33" s="328"/>
      <c r="AA33" s="328"/>
      <c r="AB33" s="320"/>
    </row>
    <row r="34" spans="1:28">
      <c r="A34" s="329"/>
      <c r="B34" s="499"/>
      <c r="C34" s="136"/>
      <c r="D34" s="136"/>
      <c r="E34" s="135"/>
      <c r="F34" s="136"/>
      <c r="G34" s="136"/>
      <c r="H34" s="135"/>
      <c r="I34" s="136"/>
      <c r="J34" s="136"/>
      <c r="K34" s="136"/>
      <c r="L34" s="136"/>
      <c r="M34" s="323"/>
      <c r="P34" s="329"/>
      <c r="Q34" s="342"/>
      <c r="R34" s="329"/>
      <c r="S34" s="329"/>
      <c r="T34" s="481"/>
      <c r="U34" s="329"/>
      <c r="V34" s="329"/>
      <c r="W34" s="329"/>
      <c r="X34" s="329"/>
      <c r="Y34" s="329"/>
      <c r="Z34" s="329"/>
      <c r="AA34" s="329"/>
      <c r="AB34" s="323"/>
    </row>
    <row r="35" spans="1:28">
      <c r="A35" s="333"/>
      <c r="B35" s="500"/>
      <c r="C35" s="136"/>
      <c r="D35" s="324" t="s">
        <v>974</v>
      </c>
      <c r="E35" s="236">
        <f>SUM(E33:E34)</f>
        <v>1.5</v>
      </c>
      <c r="F35" s="324"/>
      <c r="G35" s="325" t="s">
        <v>974</v>
      </c>
      <c r="H35" s="236">
        <f>SUM(H33:H34)</f>
        <v>0</v>
      </c>
      <c r="I35" s="136"/>
      <c r="J35" s="293">
        <f>SUM(E35,H35)</f>
        <v>1.5</v>
      </c>
      <c r="K35" s="136">
        <f>IF(J35&gt;$G$3,1,(J35/$G$3))</f>
        <v>0.375</v>
      </c>
      <c r="L35" s="136"/>
      <c r="M35" s="482" t="str">
        <f>IF(J35&gt;4,"Overloaded","OK")</f>
        <v>OK</v>
      </c>
      <c r="P35" s="333"/>
      <c r="Q35" s="347"/>
      <c r="R35" s="333"/>
      <c r="S35" s="334" t="s">
        <v>974</v>
      </c>
      <c r="T35" s="334">
        <f>SUM(T34:T34)</f>
        <v>0</v>
      </c>
      <c r="U35" s="334"/>
      <c r="V35" s="334" t="s">
        <v>974</v>
      </c>
      <c r="W35" s="334">
        <f>SUM(W34:W34)</f>
        <v>0</v>
      </c>
      <c r="X35" s="333"/>
      <c r="Y35" s="333">
        <f>SUM(T35,W35)</f>
        <v>0</v>
      </c>
      <c r="Z35" s="333">
        <f>IF(Y35&gt;$G$3,1,(Y35/$G$3))</f>
        <v>0</v>
      </c>
      <c r="AA35" s="333"/>
      <c r="AB35" s="337" t="str">
        <f>IF(Y35&gt;4,"Overloaded","OK")</f>
        <v>OK</v>
      </c>
    </row>
    <row r="38" spans="1:28">
      <c r="J38" s="146" t="s">
        <v>975</v>
      </c>
      <c r="K38" s="146">
        <f>SUM(K35:K37)</f>
        <v>0.375</v>
      </c>
      <c r="M38" s="142" t="s">
        <v>987</v>
      </c>
      <c r="Y38" s="146" t="s">
        <v>975</v>
      </c>
      <c r="Z38" s="146">
        <f>SUM(Z35:Z37)</f>
        <v>0</v>
      </c>
      <c r="AB38" s="142" t="s">
        <v>987</v>
      </c>
    </row>
    <row r="39" spans="1:28">
      <c r="J39" s="147" t="s">
        <v>977</v>
      </c>
      <c r="K39" s="147">
        <f>K38/1</f>
        <v>0.375</v>
      </c>
      <c r="M39" s="142" t="s">
        <v>988</v>
      </c>
      <c r="Y39" s="147" t="s">
        <v>977</v>
      </c>
      <c r="Z39" s="147">
        <f>Z38/1</f>
        <v>0</v>
      </c>
      <c r="AB39" s="142" t="s">
        <v>988</v>
      </c>
    </row>
    <row r="40" spans="1:28">
      <c r="K40" s="148"/>
      <c r="Z40" s="148"/>
    </row>
    <row r="41" spans="1:28">
      <c r="J41" s="149"/>
      <c r="K41" s="149"/>
      <c r="Y41" s="149"/>
      <c r="Z41" s="149"/>
    </row>
    <row r="42" spans="1:28">
      <c r="K42" s="148"/>
      <c r="Z42" s="148"/>
    </row>
    <row r="43" spans="1:28">
      <c r="A43" s="85" t="s">
        <v>989</v>
      </c>
      <c r="P43" s="85" t="s">
        <v>989</v>
      </c>
    </row>
    <row r="44" spans="1:28">
      <c r="A44" s="142" t="s">
        <v>990</v>
      </c>
      <c r="P44" s="142" t="s">
        <v>990</v>
      </c>
    </row>
    <row r="45" spans="1:28">
      <c r="A45" s="142" t="s">
        <v>991</v>
      </c>
      <c r="B45" s="444" t="s">
        <v>992</v>
      </c>
      <c r="C45" s="444" t="s">
        <v>992</v>
      </c>
      <c r="D45" s="444" t="s">
        <v>993</v>
      </c>
      <c r="E45" s="445" t="s">
        <v>993</v>
      </c>
      <c r="F45" s="444" t="s">
        <v>994</v>
      </c>
      <c r="G45" s="444" t="s">
        <v>994</v>
      </c>
      <c r="J45" s="212"/>
      <c r="P45" s="142" t="s">
        <v>991</v>
      </c>
      <c r="Q45" s="477" t="s">
        <v>992</v>
      </c>
      <c r="R45" s="478" t="s">
        <v>992</v>
      </c>
      <c r="S45" s="478" t="s">
        <v>993</v>
      </c>
      <c r="T45" s="478" t="s">
        <v>993</v>
      </c>
      <c r="U45" s="478" t="s">
        <v>994</v>
      </c>
      <c r="V45" s="478" t="s">
        <v>994</v>
      </c>
      <c r="Y45" s="212"/>
    </row>
    <row r="46" spans="1:28">
      <c r="B46" s="444" t="s">
        <v>995</v>
      </c>
      <c r="C46" s="444" t="s">
        <v>996</v>
      </c>
      <c r="D46" s="444" t="s">
        <v>995</v>
      </c>
      <c r="E46" s="445" t="s">
        <v>996</v>
      </c>
      <c r="F46" s="444" t="s">
        <v>995</v>
      </c>
      <c r="G46" s="444" t="s">
        <v>997</v>
      </c>
      <c r="Q46" s="477" t="s">
        <v>995</v>
      </c>
      <c r="R46" s="478" t="s">
        <v>996</v>
      </c>
      <c r="S46" s="478" t="s">
        <v>995</v>
      </c>
      <c r="T46" s="478" t="s">
        <v>996</v>
      </c>
      <c r="U46" s="478" t="s">
        <v>995</v>
      </c>
      <c r="V46" s="478" t="s">
        <v>997</v>
      </c>
    </row>
    <row r="47" spans="1:28" ht="17.25" customHeight="1">
      <c r="B47" s="138"/>
      <c r="C47" s="138" t="s">
        <v>619</v>
      </c>
      <c r="D47" s="136"/>
      <c r="E47" s="135"/>
      <c r="F47" s="136"/>
      <c r="G47" s="316"/>
      <c r="Q47" s="352" t="s">
        <v>617</v>
      </c>
      <c r="R47" s="351" t="s">
        <v>866</v>
      </c>
      <c r="S47" s="351"/>
      <c r="T47" s="351"/>
      <c r="U47" s="351"/>
      <c r="V47" s="351"/>
    </row>
    <row r="48" spans="1:28">
      <c r="B48" s="138"/>
      <c r="C48" s="136" t="s">
        <v>730</v>
      </c>
      <c r="D48" s="136"/>
      <c r="E48" s="135"/>
      <c r="F48" s="136"/>
      <c r="G48" s="316"/>
      <c r="Q48" s="342"/>
      <c r="R48" s="479" t="s">
        <v>619</v>
      </c>
      <c r="S48" s="329"/>
      <c r="T48" s="329"/>
      <c r="U48" s="329"/>
      <c r="V48" s="329"/>
    </row>
    <row r="49" spans="2:28">
      <c r="B49" s="138"/>
      <c r="C49" s="136" t="s">
        <v>733</v>
      </c>
      <c r="D49" s="136"/>
      <c r="E49" s="135"/>
      <c r="F49" s="136"/>
      <c r="G49" s="316"/>
      <c r="Q49" s="342"/>
      <c r="R49" s="479" t="s">
        <v>639</v>
      </c>
      <c r="S49" s="329"/>
      <c r="T49" s="329"/>
      <c r="U49" s="329"/>
      <c r="V49" s="329"/>
    </row>
    <row r="50" spans="2:28">
      <c r="B50" s="138"/>
      <c r="C50" s="136"/>
      <c r="D50" s="136"/>
      <c r="E50" s="135"/>
      <c r="F50" s="136"/>
      <c r="G50" s="316"/>
      <c r="Q50" s="342"/>
      <c r="R50" s="479" t="s">
        <v>641</v>
      </c>
      <c r="S50" s="329"/>
      <c r="T50" s="329"/>
      <c r="U50" s="329"/>
      <c r="V50" s="329"/>
    </row>
    <row r="51" spans="2:28">
      <c r="B51" s="138"/>
      <c r="C51" s="136"/>
      <c r="D51" s="136"/>
      <c r="E51" s="135"/>
      <c r="F51" s="136"/>
      <c r="G51" s="316"/>
      <c r="Q51" s="342"/>
      <c r="R51" s="479" t="s">
        <v>828</v>
      </c>
      <c r="S51" s="329"/>
      <c r="T51" s="329"/>
      <c r="U51" s="329"/>
      <c r="V51" s="329"/>
    </row>
    <row r="52" spans="2:28">
      <c r="B52" s="138"/>
      <c r="C52" s="136"/>
      <c r="D52" s="136"/>
      <c r="E52" s="135"/>
      <c r="F52" s="136"/>
      <c r="G52" s="316"/>
      <c r="Q52" s="342"/>
      <c r="R52" s="329"/>
      <c r="S52" s="329"/>
      <c r="T52" s="329"/>
      <c r="U52" s="329"/>
      <c r="V52" s="329"/>
    </row>
    <row r="53" spans="2:28">
      <c r="B53" s="138"/>
      <c r="C53" s="136"/>
      <c r="D53" s="136"/>
      <c r="E53" s="135"/>
      <c r="F53" s="136"/>
      <c r="G53" s="316"/>
      <c r="Q53" s="342"/>
      <c r="R53" s="329"/>
      <c r="S53" s="329"/>
      <c r="T53" s="329"/>
      <c r="U53" s="329"/>
      <c r="V53" s="329"/>
    </row>
    <row r="54" spans="2:28">
      <c r="B54" s="138"/>
      <c r="C54" s="136"/>
      <c r="D54" s="136"/>
      <c r="E54" s="135"/>
      <c r="F54" s="136"/>
      <c r="G54" s="316"/>
      <c r="Q54" s="342"/>
      <c r="R54" s="329"/>
      <c r="S54" s="329"/>
      <c r="T54" s="329"/>
      <c r="U54" s="329"/>
      <c r="V54" s="329"/>
    </row>
    <row r="55" spans="2:28">
      <c r="B55" s="138"/>
      <c r="C55" s="136"/>
      <c r="D55" s="136"/>
      <c r="E55" s="135"/>
      <c r="F55" s="136"/>
      <c r="G55" s="316"/>
      <c r="Q55" s="342"/>
      <c r="R55" s="329"/>
      <c r="S55" s="329"/>
      <c r="T55" s="329"/>
      <c r="U55" s="329"/>
      <c r="V55" s="329"/>
    </row>
    <row r="56" spans="2:28">
      <c r="B56" s="138"/>
      <c r="C56" s="136"/>
      <c r="D56" s="136"/>
      <c r="E56" s="135"/>
      <c r="F56" s="136"/>
      <c r="G56" s="316"/>
      <c r="Q56" s="342"/>
      <c r="R56" s="329"/>
      <c r="S56" s="329"/>
      <c r="T56" s="329"/>
      <c r="U56" s="329"/>
      <c r="V56" s="329"/>
    </row>
    <row r="57" spans="2:28">
      <c r="B57" s="138"/>
      <c r="C57" s="136"/>
      <c r="D57" s="136"/>
      <c r="E57" s="135"/>
      <c r="F57" s="136"/>
      <c r="G57" s="316"/>
      <c r="Q57" s="480">
        <v>4</v>
      </c>
      <c r="R57" s="357"/>
      <c r="S57" s="357"/>
      <c r="T57" s="357"/>
      <c r="U57" s="357"/>
      <c r="V57" s="357"/>
    </row>
    <row r="59" spans="2:28">
      <c r="J59" s="146" t="s">
        <v>975</v>
      </c>
      <c r="K59" s="146">
        <f>(13/4)*12</f>
        <v>39</v>
      </c>
      <c r="M59" s="142" t="s">
        <v>998</v>
      </c>
      <c r="Q59" s="314" t="s">
        <v>999</v>
      </c>
      <c r="Y59" s="146" t="s">
        <v>975</v>
      </c>
      <c r="Z59" s="146">
        <f>(4/4)*2</f>
        <v>2</v>
      </c>
      <c r="AB59" s="142" t="s">
        <v>998</v>
      </c>
    </row>
    <row r="60" spans="2:28">
      <c r="B60" s="145" t="s">
        <v>1000</v>
      </c>
      <c r="D60" s="142">
        <v>12</v>
      </c>
      <c r="E60" s="150" t="s">
        <v>1001</v>
      </c>
      <c r="J60" s="147" t="s">
        <v>977</v>
      </c>
      <c r="K60" s="147">
        <f>K59/13</f>
        <v>3</v>
      </c>
      <c r="M60" s="142" t="s">
        <v>1002</v>
      </c>
      <c r="Q60" s="314" t="s">
        <v>1000</v>
      </c>
      <c r="S60" s="142">
        <v>4</v>
      </c>
      <c r="T60" s="142" t="s">
        <v>1001</v>
      </c>
      <c r="Y60" s="147" t="s">
        <v>977</v>
      </c>
      <c r="Z60" s="147">
        <f>Z59/4</f>
        <v>0.5</v>
      </c>
      <c r="AB60" s="142" t="s">
        <v>1002</v>
      </c>
    </row>
    <row r="61" spans="2:28" ht="19.5" customHeight="1">
      <c r="B61" s="145" t="s">
        <v>1003</v>
      </c>
      <c r="D61" s="142">
        <v>13</v>
      </c>
      <c r="E61" s="150" t="s">
        <v>1004</v>
      </c>
      <c r="Q61" s="314" t="s">
        <v>1003</v>
      </c>
      <c r="S61" s="142">
        <v>2</v>
      </c>
      <c r="T61" s="142" t="s">
        <v>1004</v>
      </c>
    </row>
    <row r="62" spans="2:28">
      <c r="J62" s="149"/>
      <c r="K62" s="149"/>
      <c r="Y62" s="149"/>
      <c r="Z62" s="149"/>
    </row>
    <row r="67" spans="10:28">
      <c r="J67" s="149"/>
      <c r="K67" s="149"/>
      <c r="Y67" s="149"/>
      <c r="Z67" s="149"/>
    </row>
    <row r="68" spans="10:28">
      <c r="J68" s="151" t="s">
        <v>977</v>
      </c>
      <c r="K68" s="151">
        <f>SUM(K29+K38)/3</f>
        <v>0.1875</v>
      </c>
      <c r="M68" s="142" t="s">
        <v>1005</v>
      </c>
      <c r="Y68" s="151" t="s">
        <v>977</v>
      </c>
      <c r="Z68" s="151">
        <f>SUM(Z29+Z38)/3</f>
        <v>1.4166666666666667</v>
      </c>
      <c r="AB68" s="142" t="s">
        <v>1005</v>
      </c>
    </row>
    <row r="69" spans="10:28">
      <c r="J69" s="149"/>
      <c r="K69" s="149"/>
      <c r="Y69" s="149"/>
      <c r="Z69" s="149"/>
    </row>
    <row r="70" spans="10:28">
      <c r="J70" s="151" t="s">
        <v>977</v>
      </c>
      <c r="K70" s="151">
        <f>SUM(K29+K38+K59)/16</f>
        <v>2.47265625</v>
      </c>
      <c r="M70" s="142" t="s">
        <v>1006</v>
      </c>
      <c r="Y70" s="151" t="s">
        <v>977</v>
      </c>
      <c r="Z70" s="151">
        <f>SUM(Z29+Z38+Z59)/7</f>
        <v>0.8928571428571429</v>
      </c>
      <c r="AB70" s="142" t="s">
        <v>1006</v>
      </c>
    </row>
    <row r="71" spans="10:28">
      <c r="J71" s="149"/>
      <c r="K71" s="149"/>
      <c r="Y71" s="149"/>
      <c r="Z71" s="149"/>
    </row>
  </sheetData>
  <mergeCells count="37">
    <mergeCell ref="B33:B35"/>
    <mergeCell ref="A13:A19"/>
    <mergeCell ref="B13:B19"/>
    <mergeCell ref="P13:P19"/>
    <mergeCell ref="Q13:Q19"/>
    <mergeCell ref="A20:A27"/>
    <mergeCell ref="B20:B27"/>
    <mergeCell ref="P20:P27"/>
    <mergeCell ref="Q20:Q27"/>
    <mergeCell ref="A11:M11"/>
    <mergeCell ref="P11:AB11"/>
    <mergeCell ref="A12:M12"/>
    <mergeCell ref="P12:AB12"/>
    <mergeCell ref="T9:T10"/>
    <mergeCell ref="V9:V10"/>
    <mergeCell ref="W9:W10"/>
    <mergeCell ref="X9:X10"/>
    <mergeCell ref="Y9:Y10"/>
    <mergeCell ref="Z9:Z10"/>
    <mergeCell ref="K9:K10"/>
    <mergeCell ref="L9:L10"/>
    <mergeCell ref="M9:M10"/>
    <mergeCell ref="P9:P10"/>
    <mergeCell ref="Q9:Q10"/>
    <mergeCell ref="S9:S10"/>
    <mergeCell ref="A1:M1"/>
    <mergeCell ref="P1:AB1"/>
    <mergeCell ref="A9:A10"/>
    <mergeCell ref="B9:B10"/>
    <mergeCell ref="D9:D10"/>
    <mergeCell ref="E9:E10"/>
    <mergeCell ref="G9:G10"/>
    <mergeCell ref="H9:H10"/>
    <mergeCell ref="I9:I10"/>
    <mergeCell ref="J9:J10"/>
    <mergeCell ref="AA9:AA10"/>
    <mergeCell ref="AB9:AB10"/>
  </mergeCells>
  <phoneticPr fontId="41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4018A-5950-4DFF-833E-C8A10F55A42A}">
  <dimension ref="A1:AC76"/>
  <sheetViews>
    <sheetView workbookViewId="0">
      <selection activeCell="A5" sqref="A5"/>
    </sheetView>
  </sheetViews>
  <sheetFormatPr defaultColWidth="5.25" defaultRowHeight="18"/>
  <cols>
    <col min="1" max="1" width="14.1640625" style="129" customWidth="1"/>
    <col min="2" max="2" width="7" style="390" customWidth="1"/>
    <col min="3" max="3" width="10.1640625" style="129" customWidth="1"/>
    <col min="4" max="4" width="6.5" style="129" customWidth="1"/>
    <col min="5" max="5" width="6.08203125" style="391" customWidth="1"/>
    <col min="6" max="6" width="11.9140625" style="129" customWidth="1"/>
    <col min="7" max="7" width="6.6640625" style="127" customWidth="1"/>
    <col min="8" max="8" width="5.25" style="127"/>
    <col min="9" max="9" width="5.25" style="129"/>
    <col min="10" max="10" width="6.08203125" style="129" customWidth="1"/>
    <col min="11" max="11" width="5.25" style="129"/>
    <col min="12" max="12" width="2.58203125" style="129" customWidth="1"/>
    <col min="13" max="13" width="7.08203125" style="127" customWidth="1"/>
    <col min="14" max="14" width="27.75" style="129" customWidth="1"/>
    <col min="15" max="15" width="0.4140625" style="128" customWidth="1"/>
    <col min="16" max="16" width="10.75" style="129" customWidth="1"/>
    <col min="17" max="17" width="7" style="392" customWidth="1"/>
    <col min="18" max="18" width="10.1640625" style="129" customWidth="1"/>
    <col min="19" max="19" width="6.5" style="127" customWidth="1"/>
    <col min="20" max="20" width="6.08203125" style="129" customWidth="1"/>
    <col min="21" max="21" width="11.9140625" style="129" customWidth="1"/>
    <col min="22" max="22" width="6.6640625" style="127" customWidth="1"/>
    <col min="23" max="26" width="5.25" style="129"/>
    <col min="27" max="27" width="2.58203125" style="129" customWidth="1"/>
    <col min="28" max="28" width="7.08203125" style="129" customWidth="1"/>
    <col min="29" max="29" width="27.75" style="129" customWidth="1"/>
    <col min="30" max="16384" width="5.25" style="129"/>
  </cols>
  <sheetData>
    <row r="1" spans="1:29">
      <c r="A1" s="549" t="s">
        <v>1308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127"/>
      <c r="P1" s="549" t="s">
        <v>1309</v>
      </c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B1" s="549"/>
      <c r="AC1" s="127"/>
    </row>
    <row r="2" spans="1:29">
      <c r="N2" s="127"/>
      <c r="AC2" s="127"/>
    </row>
    <row r="3" spans="1:29" ht="24.75">
      <c r="A3" s="393"/>
      <c r="B3" s="394"/>
      <c r="C3" s="129" t="s">
        <v>958</v>
      </c>
      <c r="F3" s="395" t="s">
        <v>959</v>
      </c>
      <c r="G3" s="396">
        <v>4</v>
      </c>
      <c r="H3" s="127" t="s">
        <v>960</v>
      </c>
      <c r="N3" s="127"/>
      <c r="P3" s="393"/>
      <c r="Q3" s="397"/>
      <c r="R3" s="129" t="s">
        <v>958</v>
      </c>
      <c r="U3" s="395" t="s">
        <v>959</v>
      </c>
      <c r="V3" s="396">
        <v>4</v>
      </c>
      <c r="W3" s="129" t="s">
        <v>960</v>
      </c>
      <c r="AC3" s="127"/>
    </row>
    <row r="4" spans="1:29">
      <c r="C4" s="129" t="s">
        <v>962</v>
      </c>
      <c r="N4" s="127"/>
      <c r="R4" s="129" t="s">
        <v>962</v>
      </c>
      <c r="AC4" s="127"/>
    </row>
    <row r="7" spans="1:29">
      <c r="A7" s="398" t="s">
        <v>963</v>
      </c>
      <c r="P7" s="398" t="s">
        <v>963</v>
      </c>
    </row>
    <row r="8" spans="1:29">
      <c r="A8" s="129" t="s">
        <v>964</v>
      </c>
      <c r="P8" s="129" t="s">
        <v>964</v>
      </c>
    </row>
    <row r="9" spans="1:29">
      <c r="A9" s="548" t="s">
        <v>965</v>
      </c>
      <c r="B9" s="548" t="s">
        <v>966</v>
      </c>
      <c r="C9" s="399" t="s">
        <v>967</v>
      </c>
      <c r="D9" s="548" t="s">
        <v>968</v>
      </c>
      <c r="E9" s="550" t="s">
        <v>952</v>
      </c>
      <c r="F9" s="399" t="s">
        <v>969</v>
      </c>
      <c r="G9" s="548" t="s">
        <v>968</v>
      </c>
      <c r="H9" s="548" t="s">
        <v>952</v>
      </c>
      <c r="I9" s="551"/>
      <c r="J9" s="552" t="s">
        <v>970</v>
      </c>
      <c r="K9" s="553" t="s">
        <v>971</v>
      </c>
      <c r="L9" s="551"/>
      <c r="M9" s="548" t="s">
        <v>972</v>
      </c>
      <c r="P9" s="548" t="s">
        <v>965</v>
      </c>
      <c r="Q9" s="547" t="s">
        <v>966</v>
      </c>
      <c r="R9" s="399" t="s">
        <v>967</v>
      </c>
      <c r="S9" s="548" t="s">
        <v>968</v>
      </c>
      <c r="T9" s="559" t="s">
        <v>952</v>
      </c>
      <c r="U9" s="399" t="s">
        <v>969</v>
      </c>
      <c r="V9" s="548" t="s">
        <v>968</v>
      </c>
      <c r="W9" s="548" t="s">
        <v>952</v>
      </c>
      <c r="X9" s="551"/>
      <c r="Y9" s="560" t="s">
        <v>970</v>
      </c>
      <c r="Z9" s="553" t="s">
        <v>971</v>
      </c>
      <c r="AA9" s="551"/>
      <c r="AB9" s="553" t="s">
        <v>972</v>
      </c>
    </row>
    <row r="10" spans="1:29">
      <c r="A10" s="548"/>
      <c r="B10" s="548"/>
      <c r="C10" s="399" t="s">
        <v>973</v>
      </c>
      <c r="D10" s="548"/>
      <c r="E10" s="550"/>
      <c r="F10" s="399" t="s">
        <v>973</v>
      </c>
      <c r="G10" s="548"/>
      <c r="H10" s="548"/>
      <c r="I10" s="551"/>
      <c r="J10" s="552"/>
      <c r="K10" s="553"/>
      <c r="L10" s="551"/>
      <c r="M10" s="548"/>
      <c r="P10" s="548"/>
      <c r="Q10" s="547"/>
      <c r="R10" s="399" t="s">
        <v>973</v>
      </c>
      <c r="S10" s="548"/>
      <c r="T10" s="559"/>
      <c r="U10" s="399" t="s">
        <v>973</v>
      </c>
      <c r="V10" s="548"/>
      <c r="W10" s="548"/>
      <c r="X10" s="551"/>
      <c r="Y10" s="560"/>
      <c r="Z10" s="553"/>
      <c r="AA10" s="551"/>
      <c r="AB10" s="553"/>
    </row>
    <row r="11" spans="1:29">
      <c r="A11" s="554" t="str">
        <f>'[1]ข้อมูลอัตรากำลัง 2566'!A100:C100</f>
        <v>6. การจัดการและพัฒนาทรัพยากร</v>
      </c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P11" s="554" t="str">
        <f>A11</f>
        <v>6. การจัดการและพัฒนาทรัพยากร</v>
      </c>
      <c r="Q11" s="554"/>
      <c r="R11" s="554"/>
      <c r="S11" s="554"/>
      <c r="T11" s="554"/>
      <c r="U11" s="554"/>
      <c r="V11" s="554"/>
      <c r="W11" s="554"/>
      <c r="X11" s="554"/>
      <c r="Y11" s="554"/>
      <c r="Z11" s="554"/>
      <c r="AA11" s="554"/>
      <c r="AB11" s="554"/>
    </row>
    <row r="12" spans="1:29">
      <c r="A12" s="555" t="str">
        <f>'[1]ข้อมูลอัตรากำลัง 2566'!A101:C101</f>
        <v xml:space="preserve">   6.1 หลักสูตร วท.ม. สาขาการจัดการและพัฒนาทรัพยากร</v>
      </c>
      <c r="B12" s="556"/>
      <c r="C12" s="556"/>
      <c r="D12" s="556"/>
      <c r="E12" s="556"/>
      <c r="F12" s="557"/>
      <c r="G12" s="557"/>
      <c r="H12" s="557"/>
      <c r="I12" s="556"/>
      <c r="J12" s="556"/>
      <c r="K12" s="556"/>
      <c r="L12" s="556"/>
      <c r="M12" s="558"/>
      <c r="P12" s="555" t="str">
        <f>A12</f>
        <v xml:space="preserve">   6.1 หลักสูตร วท.ม. สาขาการจัดการและพัฒนาทรัพยากร</v>
      </c>
      <c r="Q12" s="556"/>
      <c r="R12" s="556"/>
      <c r="S12" s="556"/>
      <c r="T12" s="556"/>
      <c r="U12" s="556"/>
      <c r="V12" s="556"/>
      <c r="W12" s="556"/>
      <c r="X12" s="556"/>
      <c r="Y12" s="556"/>
      <c r="Z12" s="556"/>
      <c r="AA12" s="556"/>
      <c r="AB12" s="558"/>
    </row>
    <row r="13" spans="1:29">
      <c r="A13" s="564"/>
      <c r="B13" s="567"/>
      <c r="C13" s="378"/>
      <c r="D13" s="379"/>
      <c r="E13" s="400"/>
      <c r="F13" s="378"/>
      <c r="G13" s="433"/>
      <c r="H13" s="401"/>
      <c r="I13" s="379"/>
      <c r="J13" s="379"/>
      <c r="K13" s="379"/>
      <c r="L13" s="379"/>
      <c r="M13" s="407"/>
      <c r="P13" s="564"/>
      <c r="Q13" s="561"/>
      <c r="R13" s="378"/>
      <c r="S13" s="433"/>
      <c r="T13" s="402"/>
      <c r="U13" s="379"/>
      <c r="V13" s="433"/>
      <c r="W13" s="402"/>
      <c r="X13" s="378"/>
      <c r="Y13" s="379"/>
      <c r="Z13" s="379"/>
      <c r="AA13" s="379"/>
      <c r="AB13" s="402"/>
    </row>
    <row r="14" spans="1:29">
      <c r="A14" s="565"/>
      <c r="B14" s="568"/>
      <c r="C14" s="381"/>
      <c r="F14" s="381"/>
      <c r="H14" s="403"/>
      <c r="M14" s="404"/>
      <c r="P14" s="565"/>
      <c r="Q14" s="562"/>
      <c r="R14" s="381"/>
      <c r="T14" s="383"/>
      <c r="W14" s="383"/>
      <c r="X14" s="381"/>
      <c r="AB14" s="383"/>
    </row>
    <row r="15" spans="1:29">
      <c r="A15" s="565"/>
      <c r="B15" s="568"/>
      <c r="C15" s="381"/>
      <c r="F15" s="381"/>
      <c r="H15" s="404"/>
      <c r="K15" s="438">
        <f>J16/G3</f>
        <v>0</v>
      </c>
      <c r="M15" s="404"/>
      <c r="P15" s="565"/>
      <c r="Q15" s="562"/>
      <c r="R15" s="381"/>
      <c r="T15" s="383"/>
      <c r="W15" s="383"/>
      <c r="X15" s="381"/>
      <c r="Z15" s="438">
        <f>Y16/V3</f>
        <v>0</v>
      </c>
      <c r="AB15" s="383"/>
    </row>
    <row r="16" spans="1:29">
      <c r="A16" s="566"/>
      <c r="B16" s="569"/>
      <c r="C16" s="385"/>
      <c r="D16" s="425" t="s">
        <v>974</v>
      </c>
      <c r="E16" s="426">
        <v>0</v>
      </c>
      <c r="F16" s="425"/>
      <c r="G16" s="428" t="s">
        <v>974</v>
      </c>
      <c r="H16" s="426">
        <f>SUM(H13:H15)</f>
        <v>0</v>
      </c>
      <c r="I16" s="385"/>
      <c r="J16" s="405">
        <f>SUM(E16,H16)</f>
        <v>0</v>
      </c>
      <c r="K16" s="405">
        <f>IF(J16&gt;$G$3,1,(J16/$G$3))</f>
        <v>0</v>
      </c>
      <c r="L16" s="405"/>
      <c r="M16" s="406" t="str">
        <f>IF(J16&gt;4,"Overloaded","OK")</f>
        <v>OK</v>
      </c>
      <c r="P16" s="566"/>
      <c r="Q16" s="563"/>
      <c r="R16" s="385"/>
      <c r="S16" s="428" t="s">
        <v>974</v>
      </c>
      <c r="T16" s="430">
        <f>SUM(T13:T15)</f>
        <v>0</v>
      </c>
      <c r="U16" s="425"/>
      <c r="V16" s="428" t="s">
        <v>974</v>
      </c>
      <c r="W16" s="430">
        <f>SUM(W13:W15)</f>
        <v>0</v>
      </c>
      <c r="X16" s="385"/>
      <c r="Y16" s="405">
        <f>SUM(T16,W16)</f>
        <v>0</v>
      </c>
      <c r="Z16" s="405">
        <f>IF(Y16&gt;$G$3,1,(Y16/$G$3))</f>
        <v>0</v>
      </c>
      <c r="AA16" s="405"/>
      <c r="AB16" s="406" t="str">
        <f>IF(Y16&gt;4,"Overloaded","OK")</f>
        <v>OK</v>
      </c>
    </row>
    <row r="17" spans="1:28" ht="18" customHeight="1">
      <c r="A17" s="564"/>
      <c r="B17" s="567"/>
      <c r="C17" s="378"/>
      <c r="D17" s="379"/>
      <c r="E17" s="401"/>
      <c r="F17" s="378"/>
      <c r="G17" s="433"/>
      <c r="H17" s="401"/>
      <c r="I17" s="378"/>
      <c r="J17" s="379"/>
      <c r="K17" s="379"/>
      <c r="L17" s="379"/>
      <c r="M17" s="407"/>
      <c r="P17" s="564"/>
      <c r="Q17" s="561"/>
      <c r="R17" s="378"/>
      <c r="S17" s="433"/>
      <c r="T17" s="402"/>
      <c r="U17" s="378"/>
      <c r="V17" s="433"/>
      <c r="W17" s="380"/>
      <c r="X17" s="378"/>
      <c r="Y17" s="379"/>
      <c r="Z17" s="379"/>
      <c r="AA17" s="379"/>
      <c r="AB17" s="407"/>
    </row>
    <row r="18" spans="1:28">
      <c r="A18" s="565"/>
      <c r="B18" s="568"/>
      <c r="C18" s="381"/>
      <c r="E18" s="403"/>
      <c r="F18" s="381"/>
      <c r="H18" s="403"/>
      <c r="I18" s="381"/>
      <c r="M18" s="404"/>
      <c r="P18" s="565"/>
      <c r="Q18" s="562"/>
      <c r="R18" s="381"/>
      <c r="T18" s="383"/>
      <c r="U18" s="381"/>
      <c r="W18" s="383"/>
      <c r="X18" s="381"/>
      <c r="AB18" s="404"/>
    </row>
    <row r="19" spans="1:28">
      <c r="A19" s="565"/>
      <c r="B19" s="568"/>
      <c r="C19" s="381"/>
      <c r="E19" s="403"/>
      <c r="F19" s="381"/>
      <c r="H19" s="403"/>
      <c r="I19" s="381"/>
      <c r="M19" s="404"/>
      <c r="P19" s="565"/>
      <c r="Q19" s="562"/>
      <c r="R19" s="381"/>
      <c r="T19" s="383"/>
      <c r="U19" s="381"/>
      <c r="W19" s="383"/>
      <c r="X19" s="381"/>
      <c r="AB19" s="404"/>
    </row>
    <row r="20" spans="1:28">
      <c r="A20" s="565"/>
      <c r="B20" s="568"/>
      <c r="C20" s="381"/>
      <c r="E20" s="403"/>
      <c r="F20" s="381"/>
      <c r="H20" s="403"/>
      <c r="I20" s="381"/>
      <c r="M20" s="404"/>
      <c r="P20" s="565"/>
      <c r="Q20" s="562"/>
      <c r="R20" s="381"/>
      <c r="T20" s="383"/>
      <c r="U20" s="381"/>
      <c r="W20" s="383"/>
      <c r="X20" s="381"/>
      <c r="AB20" s="404"/>
    </row>
    <row r="21" spans="1:28">
      <c r="A21" s="565"/>
      <c r="B21" s="568"/>
      <c r="C21" s="381"/>
      <c r="E21" s="403"/>
      <c r="F21" s="381"/>
      <c r="H21" s="404"/>
      <c r="I21" s="381"/>
      <c r="K21" s="438">
        <f>J22/G3</f>
        <v>0</v>
      </c>
      <c r="M21" s="404"/>
      <c r="P21" s="565"/>
      <c r="Q21" s="562"/>
      <c r="R21" s="381"/>
      <c r="T21" s="383"/>
      <c r="U21" s="381"/>
      <c r="W21" s="383"/>
      <c r="X21" s="381"/>
      <c r="Z21" s="438">
        <f>Y22/V3</f>
        <v>0</v>
      </c>
      <c r="AB21" s="404"/>
    </row>
    <row r="22" spans="1:28">
      <c r="A22" s="566"/>
      <c r="B22" s="569"/>
      <c r="C22" s="385"/>
      <c r="D22" s="425" t="s">
        <v>974</v>
      </c>
      <c r="E22" s="426">
        <v>0</v>
      </c>
      <c r="F22" s="427"/>
      <c r="G22" s="428" t="s">
        <v>974</v>
      </c>
      <c r="H22" s="426">
        <f>SUM(H17:H21)</f>
        <v>0</v>
      </c>
      <c r="I22" s="385"/>
      <c r="J22" s="405">
        <f>SUM(E22,H22)</f>
        <v>0</v>
      </c>
      <c r="K22" s="405">
        <f>IF(J22&gt;$G$3,1,(J22/$G$3))</f>
        <v>0</v>
      </c>
      <c r="L22" s="405"/>
      <c r="M22" s="406" t="str">
        <f>IF(J22&gt;4,"Overloaded","OK")</f>
        <v>OK</v>
      </c>
      <c r="P22" s="566"/>
      <c r="Q22" s="563"/>
      <c r="R22" s="385"/>
      <c r="S22" s="428" t="s">
        <v>974</v>
      </c>
      <c r="T22" s="430">
        <f>SUM(T17:T21)</f>
        <v>0</v>
      </c>
      <c r="U22" s="427"/>
      <c r="V22" s="428" t="s">
        <v>974</v>
      </c>
      <c r="W22" s="429">
        <f>SUM(W17:W21)</f>
        <v>0</v>
      </c>
      <c r="X22" s="385"/>
      <c r="Y22" s="405">
        <f>SUM(T22,W22)</f>
        <v>0</v>
      </c>
      <c r="Z22" s="405">
        <f>IF(Y22&gt;$G$3,1,(Y22/$G$3))</f>
        <v>0</v>
      </c>
      <c r="AA22" s="405"/>
      <c r="AB22" s="406" t="str">
        <f>IF(Y22&gt;4,"Overloaded","OK")</f>
        <v>OK</v>
      </c>
    </row>
    <row r="24" spans="1:28">
      <c r="J24" s="395" t="s">
        <v>975</v>
      </c>
      <c r="K24" s="395">
        <v>0</v>
      </c>
      <c r="M24" s="127" t="s">
        <v>976</v>
      </c>
      <c r="Y24" s="395" t="s">
        <v>975</v>
      </c>
      <c r="Z24" s="395">
        <f>SUM(Z15+Z21)</f>
        <v>0</v>
      </c>
      <c r="AB24" s="129" t="s">
        <v>976</v>
      </c>
    </row>
    <row r="25" spans="1:28">
      <c r="J25" s="408" t="s">
        <v>977</v>
      </c>
      <c r="K25" s="408">
        <f>K24/32</f>
        <v>0</v>
      </c>
      <c r="M25" s="127" t="s">
        <v>978</v>
      </c>
      <c r="Y25" s="408" t="s">
        <v>977</v>
      </c>
      <c r="Z25" s="408">
        <f>Z24/7</f>
        <v>0</v>
      </c>
      <c r="AB25" s="129" t="s">
        <v>978</v>
      </c>
    </row>
    <row r="26" spans="1:28">
      <c r="K26" s="130"/>
      <c r="Z26" s="130"/>
    </row>
    <row r="27" spans="1:28">
      <c r="A27" s="129" t="s">
        <v>979</v>
      </c>
      <c r="P27" s="129" t="s">
        <v>979</v>
      </c>
    </row>
    <row r="28" spans="1:28">
      <c r="A28" s="132" t="s">
        <v>986</v>
      </c>
      <c r="B28" s="561" t="s">
        <v>1355</v>
      </c>
      <c r="C28" s="132" t="s">
        <v>663</v>
      </c>
      <c r="D28" s="132" t="s">
        <v>662</v>
      </c>
      <c r="E28" s="133">
        <f>'2567-โท'!F82</f>
        <v>33.33</v>
      </c>
      <c r="F28" s="132" t="s">
        <v>740</v>
      </c>
      <c r="G28" s="132" t="s">
        <v>1315</v>
      </c>
      <c r="H28" s="133">
        <f>'2567-โท'!H252</f>
        <v>1.5</v>
      </c>
      <c r="I28" s="132"/>
      <c r="J28" s="132"/>
      <c r="K28" s="132"/>
      <c r="L28" s="132"/>
      <c r="M28" s="407"/>
      <c r="P28" s="567" t="s">
        <v>986</v>
      </c>
      <c r="Q28" s="561" t="s">
        <v>1355</v>
      </c>
      <c r="R28" s="132" t="s">
        <v>832</v>
      </c>
      <c r="S28" s="258">
        <v>30118892</v>
      </c>
      <c r="T28" s="132">
        <f>'2567-เอก'!H56</f>
        <v>1</v>
      </c>
      <c r="U28" s="132" t="s">
        <v>812</v>
      </c>
      <c r="V28" s="258">
        <v>30118891</v>
      </c>
      <c r="W28" s="132">
        <f>'2567-เอก'!H162</f>
        <v>1</v>
      </c>
      <c r="X28" s="132"/>
      <c r="Y28" s="132"/>
      <c r="Z28" s="132"/>
      <c r="AA28" s="132"/>
      <c r="AB28" s="402"/>
    </row>
    <row r="29" spans="1:28">
      <c r="A29" s="132"/>
      <c r="B29" s="562"/>
      <c r="C29" s="132" t="s">
        <v>666</v>
      </c>
      <c r="D29" s="132" t="s">
        <v>1311</v>
      </c>
      <c r="E29" s="133">
        <f>'2567-โท'!H85</f>
        <v>3</v>
      </c>
      <c r="F29" s="132" t="s">
        <v>742</v>
      </c>
      <c r="G29" s="258" t="s">
        <v>1316</v>
      </c>
      <c r="H29" s="133">
        <f>'2567-โท'!H256</f>
        <v>0.75</v>
      </c>
      <c r="I29" s="132"/>
      <c r="J29" s="132"/>
      <c r="K29" s="132"/>
      <c r="L29" s="132"/>
      <c r="M29" s="404"/>
      <c r="P29" s="568"/>
      <c r="Q29" s="562"/>
      <c r="R29" s="132" t="s">
        <v>834</v>
      </c>
      <c r="S29" s="258">
        <v>30118893</v>
      </c>
      <c r="T29" s="132">
        <f>'2567-เอก'!H58</f>
        <v>1</v>
      </c>
      <c r="U29" s="132"/>
      <c r="V29" s="258"/>
      <c r="W29" s="132"/>
      <c r="X29" s="132"/>
      <c r="Y29" s="132"/>
      <c r="Z29" s="132"/>
      <c r="AA29" s="132"/>
      <c r="AB29" s="383"/>
    </row>
    <row r="30" spans="1:28">
      <c r="A30" s="132"/>
      <c r="B30" s="562"/>
      <c r="C30" s="132" t="s">
        <v>282</v>
      </c>
      <c r="D30" s="132" t="s">
        <v>1314</v>
      </c>
      <c r="E30" s="133">
        <f>'2567-โท'!H93</f>
        <v>1</v>
      </c>
      <c r="F30" s="132" t="s">
        <v>744</v>
      </c>
      <c r="G30" s="258" t="s">
        <v>1317</v>
      </c>
      <c r="H30" s="133">
        <f>'2567-โท'!H259</f>
        <v>0.49994999999999995</v>
      </c>
      <c r="I30" s="132"/>
      <c r="J30" s="132"/>
      <c r="K30" s="132"/>
      <c r="L30" s="132"/>
      <c r="M30" s="404"/>
      <c r="P30" s="568"/>
      <c r="Q30" s="562"/>
      <c r="R30" s="132" t="s">
        <v>837</v>
      </c>
      <c r="S30" s="258" t="s">
        <v>1352</v>
      </c>
      <c r="T30" s="132">
        <f>'2567-เอก'!H62</f>
        <v>1</v>
      </c>
      <c r="U30" s="132"/>
      <c r="V30" s="258"/>
      <c r="W30" s="132"/>
      <c r="X30" s="132"/>
      <c r="Y30" s="132"/>
      <c r="Z30" s="132"/>
      <c r="AA30" s="132"/>
      <c r="AB30" s="383"/>
    </row>
    <row r="31" spans="1:28">
      <c r="A31" s="132"/>
      <c r="B31" s="562"/>
      <c r="C31" s="132"/>
      <c r="D31" s="132"/>
      <c r="E31" s="133"/>
      <c r="F31" s="132"/>
      <c r="G31" s="258"/>
      <c r="H31" s="133"/>
      <c r="I31" s="132"/>
      <c r="J31" s="132"/>
      <c r="K31" s="132"/>
      <c r="L31" s="132"/>
      <c r="M31" s="404"/>
      <c r="P31" s="568"/>
      <c r="Q31" s="562"/>
      <c r="R31" s="132"/>
      <c r="S31" s="258"/>
      <c r="T31" s="132"/>
      <c r="U31" s="132"/>
      <c r="V31" s="258"/>
      <c r="W31" s="132"/>
      <c r="X31" s="132"/>
      <c r="Y31" s="132"/>
      <c r="Z31" s="132"/>
      <c r="AA31" s="132"/>
      <c r="AB31" s="383"/>
    </row>
    <row r="32" spans="1:28">
      <c r="A32" s="132"/>
      <c r="B32" s="562"/>
      <c r="C32" s="132"/>
      <c r="D32" s="132"/>
      <c r="E32" s="133"/>
      <c r="F32" s="132"/>
      <c r="G32" s="258"/>
      <c r="H32" s="258"/>
      <c r="I32" s="132"/>
      <c r="J32" s="132"/>
      <c r="K32" s="132"/>
      <c r="L32" s="132"/>
      <c r="M32" s="404"/>
      <c r="P32" s="568"/>
      <c r="Q32" s="562"/>
      <c r="R32" s="132"/>
      <c r="S32" s="258"/>
      <c r="T32" s="132"/>
      <c r="U32" s="132"/>
      <c r="V32" s="258"/>
      <c r="W32" s="132"/>
      <c r="X32" s="132"/>
      <c r="Y32" s="132"/>
      <c r="Z32" s="132"/>
      <c r="AA32" s="132"/>
      <c r="AB32" s="383"/>
    </row>
    <row r="33" spans="1:28">
      <c r="A33" s="132"/>
      <c r="B33" s="563"/>
      <c r="C33" s="132"/>
      <c r="D33" s="424" t="s">
        <v>974</v>
      </c>
      <c r="E33" s="431">
        <f>SUM(E28:E32)</f>
        <v>37.33</v>
      </c>
      <c r="F33" s="424"/>
      <c r="G33" s="432" t="s">
        <v>974</v>
      </c>
      <c r="H33" s="431">
        <f>SUM(H28:H32)</f>
        <v>2.7499500000000001</v>
      </c>
      <c r="I33" s="132"/>
      <c r="J33" s="387">
        <f>SUM(E33,H33)</f>
        <v>40.079949999999997</v>
      </c>
      <c r="K33" s="132">
        <f>IF(J33&gt;$G$3,1,(J33/$G$3))</f>
        <v>1</v>
      </c>
      <c r="L33" s="132"/>
      <c r="M33" s="439" t="str">
        <f>IF(J33&gt;4,"Overloaded","OK")</f>
        <v>Overloaded</v>
      </c>
      <c r="P33" s="569"/>
      <c r="Q33" s="563"/>
      <c r="R33" s="132"/>
      <c r="S33" s="432" t="s">
        <v>974</v>
      </c>
      <c r="T33" s="424">
        <f>SUM(T28:T32)</f>
        <v>3</v>
      </c>
      <c r="U33" s="424"/>
      <c r="V33" s="432" t="s">
        <v>974</v>
      </c>
      <c r="W33" s="424">
        <f>SUM(W28:W32)</f>
        <v>1</v>
      </c>
      <c r="X33" s="132"/>
      <c r="Y33" s="132">
        <f>SUM(T33,W33)</f>
        <v>4</v>
      </c>
      <c r="Z33" s="132">
        <f>IF(Y33&gt;$G$3,1,(Y33/$G$3))</f>
        <v>1</v>
      </c>
      <c r="AA33" s="132"/>
      <c r="AB33" s="472" t="str">
        <f>IF(Y33&gt;4,"Overloaded","OK")</f>
        <v>OK</v>
      </c>
    </row>
    <row r="34" spans="1:28">
      <c r="A34" s="132" t="s">
        <v>982</v>
      </c>
      <c r="B34" s="561" t="s">
        <v>1355</v>
      </c>
      <c r="C34" s="132" t="s">
        <v>663</v>
      </c>
      <c r="D34" s="132" t="s">
        <v>662</v>
      </c>
      <c r="E34" s="133">
        <f>'2567-โท'!H81</f>
        <v>0.49994999999999995</v>
      </c>
      <c r="F34" s="132" t="s">
        <v>742</v>
      </c>
      <c r="G34" s="258" t="s">
        <v>1316</v>
      </c>
      <c r="H34" s="133">
        <f>'2567-โท'!H255</f>
        <v>0.75</v>
      </c>
      <c r="I34" s="132"/>
      <c r="J34" s="132"/>
      <c r="K34" s="132"/>
      <c r="L34" s="132"/>
      <c r="M34" s="407"/>
      <c r="P34" s="571" t="s">
        <v>982</v>
      </c>
      <c r="Q34" s="561" t="s">
        <v>1355</v>
      </c>
      <c r="R34" s="132" t="s">
        <v>619</v>
      </c>
      <c r="S34" s="258">
        <v>30120792</v>
      </c>
      <c r="T34" s="387">
        <f>'2567-เอก'!H52</f>
        <v>0.25</v>
      </c>
      <c r="U34" s="132" t="s">
        <v>619</v>
      </c>
      <c r="V34" s="258">
        <v>30120792</v>
      </c>
      <c r="W34" s="387">
        <f>'2567-เอก'!H156</f>
        <v>0.25</v>
      </c>
      <c r="X34" s="132"/>
      <c r="Y34" s="132"/>
      <c r="Z34" s="132"/>
      <c r="AA34" s="132"/>
      <c r="AB34" s="402"/>
    </row>
    <row r="35" spans="1:28">
      <c r="A35" s="132"/>
      <c r="B35" s="562"/>
      <c r="C35" s="132" t="s">
        <v>617</v>
      </c>
      <c r="D35" s="132" t="s">
        <v>1312</v>
      </c>
      <c r="E35" s="133">
        <f>'2567-โท'!H87</f>
        <v>0.25</v>
      </c>
      <c r="F35" s="132" t="s">
        <v>744</v>
      </c>
      <c r="G35" s="258" t="s">
        <v>1317</v>
      </c>
      <c r="H35" s="133">
        <f>'2567-โท'!H261</f>
        <v>0.49994999999999995</v>
      </c>
      <c r="I35" s="132"/>
      <c r="J35" s="132"/>
      <c r="K35" s="132"/>
      <c r="L35" s="132"/>
      <c r="M35" s="404"/>
      <c r="P35" s="571"/>
      <c r="Q35" s="562"/>
      <c r="R35" s="132" t="s">
        <v>639</v>
      </c>
      <c r="S35" s="258">
        <v>30120793</v>
      </c>
      <c r="T35" s="387">
        <f>'2567-เอก'!H54</f>
        <v>0.25</v>
      </c>
      <c r="U35" s="132" t="s">
        <v>639</v>
      </c>
      <c r="V35" s="258">
        <v>30120793</v>
      </c>
      <c r="W35" s="387">
        <f>'2567-เอก'!H158</f>
        <v>0.25</v>
      </c>
      <c r="X35" s="132"/>
      <c r="Y35" s="132"/>
      <c r="Z35" s="132"/>
      <c r="AA35" s="132"/>
      <c r="AB35" s="383"/>
    </row>
    <row r="36" spans="1:28">
      <c r="A36" s="132"/>
      <c r="B36" s="562"/>
      <c r="C36" s="132" t="s">
        <v>641</v>
      </c>
      <c r="D36" s="132" t="s">
        <v>1313</v>
      </c>
      <c r="E36" s="133">
        <f>'2567-โท'!H90</f>
        <v>0.25</v>
      </c>
      <c r="F36" s="132" t="s">
        <v>619</v>
      </c>
      <c r="G36" s="132" t="s">
        <v>1318</v>
      </c>
      <c r="H36" s="133">
        <f>'2567-โท'!H264</f>
        <v>0.25</v>
      </c>
      <c r="I36" s="132"/>
      <c r="J36" s="132"/>
      <c r="K36" s="132"/>
      <c r="L36" s="132"/>
      <c r="M36" s="404"/>
      <c r="P36" s="571"/>
      <c r="Q36" s="562"/>
      <c r="R36" s="132" t="s">
        <v>817</v>
      </c>
      <c r="S36" s="258">
        <v>30120796</v>
      </c>
      <c r="T36" s="132">
        <f>'2567-เอก'!H60</f>
        <v>0.25</v>
      </c>
      <c r="U36" s="132" t="s">
        <v>641</v>
      </c>
      <c r="V36" s="258">
        <v>30120793</v>
      </c>
      <c r="W36" s="387">
        <f>'2567-เอก'!H160</f>
        <v>0.25</v>
      </c>
      <c r="X36" s="132"/>
      <c r="Y36" s="132"/>
      <c r="Z36" s="132"/>
      <c r="AA36" s="132"/>
      <c r="AB36" s="383"/>
    </row>
    <row r="37" spans="1:28">
      <c r="A37" s="132"/>
      <c r="B37" s="562"/>
      <c r="C37" s="132"/>
      <c r="D37" s="132"/>
      <c r="E37" s="133"/>
      <c r="F37" s="132"/>
      <c r="G37" s="258"/>
      <c r="H37" s="133"/>
      <c r="I37" s="132"/>
      <c r="J37" s="132"/>
      <c r="K37" s="132"/>
      <c r="L37" s="132"/>
      <c r="M37" s="404"/>
      <c r="P37" s="571"/>
      <c r="Q37" s="562"/>
      <c r="R37" s="132"/>
      <c r="S37" s="258"/>
      <c r="T37" s="132"/>
      <c r="U37" s="132" t="s">
        <v>837</v>
      </c>
      <c r="V37" s="258" t="s">
        <v>1352</v>
      </c>
      <c r="W37" s="132">
        <f>'2567-เอก'!H165</f>
        <v>1</v>
      </c>
      <c r="X37" s="132"/>
      <c r="Y37" s="132"/>
      <c r="Z37" s="132"/>
      <c r="AA37" s="132"/>
      <c r="AB37" s="383"/>
    </row>
    <row r="38" spans="1:28">
      <c r="A38" s="132"/>
      <c r="B38" s="562"/>
      <c r="C38" s="132"/>
      <c r="D38" s="132"/>
      <c r="E38" s="133"/>
      <c r="F38" s="132"/>
      <c r="G38" s="258"/>
      <c r="H38" s="258"/>
      <c r="I38" s="132"/>
      <c r="J38" s="132"/>
      <c r="K38" s="132"/>
      <c r="L38" s="132"/>
      <c r="M38" s="404"/>
      <c r="P38" s="571"/>
      <c r="Q38" s="562"/>
      <c r="R38" s="132" t="s">
        <v>1310</v>
      </c>
      <c r="S38" s="258"/>
      <c r="T38" s="132"/>
      <c r="U38" s="132"/>
      <c r="V38" s="258"/>
      <c r="W38" s="132"/>
      <c r="X38" s="132"/>
      <c r="Y38" s="132"/>
      <c r="Z38" s="132"/>
      <c r="AA38" s="132"/>
      <c r="AB38" s="383"/>
    </row>
    <row r="39" spans="1:28">
      <c r="A39" s="132"/>
      <c r="B39" s="563"/>
      <c r="C39" s="132"/>
      <c r="D39" s="424" t="s">
        <v>974</v>
      </c>
      <c r="E39" s="431">
        <f>SUM(E34:E38)</f>
        <v>0.99994999999999989</v>
      </c>
      <c r="F39" s="424"/>
      <c r="G39" s="432" t="s">
        <v>974</v>
      </c>
      <c r="H39" s="431">
        <f>SUM(H34:H38)</f>
        <v>1.4999499999999999</v>
      </c>
      <c r="I39" s="132"/>
      <c r="J39" s="132">
        <f>SUM(E39,H39)</f>
        <v>2.4998999999999998</v>
      </c>
      <c r="K39" s="132">
        <f>IF(J39&gt;$G$3,1,(J39/$G$3))</f>
        <v>0.62497499999999995</v>
      </c>
      <c r="L39" s="132"/>
      <c r="M39" s="399" t="str">
        <f>IF(J39&gt;4,"Overloaded","OK")</f>
        <v>OK</v>
      </c>
      <c r="P39" s="571"/>
      <c r="Q39" s="563"/>
      <c r="R39" s="132"/>
      <c r="S39" s="432" t="s">
        <v>974</v>
      </c>
      <c r="T39" s="473">
        <f>SUM(T34:T38)</f>
        <v>0.75</v>
      </c>
      <c r="U39" s="424"/>
      <c r="V39" s="432" t="s">
        <v>974</v>
      </c>
      <c r="W39" s="473">
        <f>SUM(W34:W38)</f>
        <v>1.75</v>
      </c>
      <c r="X39" s="132"/>
      <c r="Y39" s="132">
        <f>SUM(T39,W39)</f>
        <v>2.5</v>
      </c>
      <c r="Z39" s="132">
        <f>IF(Y39&gt;$G$3,1,(Y39/$G$3))</f>
        <v>0.625</v>
      </c>
      <c r="AA39" s="471"/>
      <c r="AB39" s="132" t="str">
        <f>IF(Y39&gt;4,"Overloaded","OK")</f>
        <v>OK</v>
      </c>
    </row>
    <row r="40" spans="1:28">
      <c r="A40" s="132" t="s">
        <v>175</v>
      </c>
      <c r="B40" s="570" t="s">
        <v>1354</v>
      </c>
      <c r="C40" s="132"/>
      <c r="D40" s="132"/>
      <c r="E40" s="133"/>
      <c r="F40" s="132" t="s">
        <v>744</v>
      </c>
      <c r="G40" s="258" t="s">
        <v>1317</v>
      </c>
      <c r="H40" s="133">
        <f>'2567-โท'!H260</f>
        <v>0.49994999999999995</v>
      </c>
      <c r="I40" s="132"/>
      <c r="J40" s="132"/>
      <c r="K40" s="132"/>
      <c r="L40" s="132"/>
      <c r="M40" s="407"/>
      <c r="P40" s="409"/>
      <c r="R40" s="378"/>
      <c r="S40" s="433"/>
      <c r="T40" s="380"/>
      <c r="U40" s="378"/>
      <c r="V40" s="433"/>
      <c r="W40" s="380"/>
      <c r="X40" s="378"/>
      <c r="Y40" s="379"/>
      <c r="Z40" s="379"/>
      <c r="AA40" s="379"/>
      <c r="AB40" s="402"/>
    </row>
    <row r="41" spans="1:28">
      <c r="A41" s="132"/>
      <c r="B41" s="570"/>
      <c r="C41" s="132"/>
      <c r="D41" s="132"/>
      <c r="E41" s="133"/>
      <c r="F41" s="132"/>
      <c r="G41" s="258"/>
      <c r="H41" s="133"/>
      <c r="I41" s="132"/>
      <c r="J41" s="132"/>
      <c r="K41" s="132"/>
      <c r="L41" s="132"/>
      <c r="M41" s="404"/>
      <c r="P41" s="410"/>
      <c r="R41" s="381"/>
      <c r="T41" s="382"/>
      <c r="U41" s="381"/>
      <c r="W41" s="382"/>
      <c r="X41" s="381"/>
      <c r="AB41" s="383"/>
    </row>
    <row r="42" spans="1:28">
      <c r="A42" s="132"/>
      <c r="B42" s="570"/>
      <c r="C42" s="132"/>
      <c r="D42" s="132"/>
      <c r="E42" s="133"/>
      <c r="F42" s="132"/>
      <c r="G42" s="258"/>
      <c r="H42" s="133"/>
      <c r="I42" s="132"/>
      <c r="J42" s="132"/>
      <c r="K42" s="132"/>
      <c r="L42" s="132"/>
      <c r="M42" s="404"/>
      <c r="P42" s="410"/>
      <c r="R42" s="381"/>
      <c r="T42" s="383"/>
      <c r="U42" s="381"/>
      <c r="W42" s="382"/>
      <c r="X42" s="381"/>
      <c r="AB42" s="383"/>
    </row>
    <row r="43" spans="1:28">
      <c r="A43" s="132"/>
      <c r="B43" s="570"/>
      <c r="C43" s="132"/>
      <c r="D43" s="132"/>
      <c r="E43" s="133"/>
      <c r="F43" s="132"/>
      <c r="G43" s="258"/>
      <c r="H43" s="133"/>
      <c r="I43" s="132"/>
      <c r="J43" s="132"/>
      <c r="K43" s="132"/>
      <c r="L43" s="132"/>
      <c r="M43" s="404"/>
      <c r="P43" s="410"/>
      <c r="Q43" s="411"/>
      <c r="R43" s="381"/>
      <c r="T43" s="383"/>
      <c r="U43" s="381"/>
      <c r="W43" s="383"/>
      <c r="X43" s="381"/>
      <c r="AB43" s="383"/>
    </row>
    <row r="44" spans="1:28">
      <c r="A44" s="132"/>
      <c r="B44" s="570"/>
      <c r="C44" s="132"/>
      <c r="D44" s="132"/>
      <c r="E44" s="133"/>
      <c r="F44" s="132"/>
      <c r="G44" s="258"/>
      <c r="H44" s="258"/>
      <c r="I44" s="132"/>
      <c r="J44" s="132"/>
      <c r="K44" s="132"/>
      <c r="L44" s="132"/>
      <c r="M44" s="404"/>
      <c r="P44" s="410"/>
      <c r="Q44" s="411"/>
      <c r="R44" s="381"/>
      <c r="T44" s="383"/>
      <c r="U44" s="381"/>
      <c r="W44" s="383"/>
      <c r="X44" s="381"/>
      <c r="AB44" s="383"/>
    </row>
    <row r="45" spans="1:28">
      <c r="A45" s="132"/>
      <c r="B45" s="570"/>
      <c r="C45" s="132"/>
      <c r="D45" s="424" t="s">
        <v>974</v>
      </c>
      <c r="E45" s="431">
        <f>SUM(E40:E44)</f>
        <v>0</v>
      </c>
      <c r="F45" s="424"/>
      <c r="G45" s="432" t="s">
        <v>974</v>
      </c>
      <c r="H45" s="431">
        <f>SUM(H40:H44)</f>
        <v>0.49994999999999995</v>
      </c>
      <c r="I45" s="132"/>
      <c r="J45" s="132">
        <f>SUM(E45,H45)</f>
        <v>0.49994999999999995</v>
      </c>
      <c r="K45" s="132">
        <f>IF(J45&gt;$G$3,1,(J45/$G$3))</f>
        <v>0.12498749999999999</v>
      </c>
      <c r="L45" s="132"/>
      <c r="M45" s="399" t="str">
        <f>IF(J45&gt;4,"Overloaded","OK")</f>
        <v>OK</v>
      </c>
      <c r="P45" s="412"/>
      <c r="Q45" s="414"/>
      <c r="R45" s="385"/>
      <c r="S45" s="428" t="s">
        <v>974</v>
      </c>
      <c r="T45" s="430">
        <f>SUM(T40:T44)</f>
        <v>0</v>
      </c>
      <c r="U45" s="427"/>
      <c r="V45" s="428" t="s">
        <v>974</v>
      </c>
      <c r="W45" s="430">
        <f>SUM(W40:W44)</f>
        <v>0</v>
      </c>
      <c r="X45" s="385"/>
      <c r="Y45" s="405">
        <f>SUM(T45,W45)</f>
        <v>0</v>
      </c>
      <c r="Z45" s="405">
        <f>IF(Y45&gt;$G$3,1,(Y45/$G$3))</f>
        <v>0</v>
      </c>
      <c r="AA45" s="405"/>
      <c r="AB45" s="413" t="str">
        <f>IF(Y45&gt;4,"Overloaded","OK")</f>
        <v>OK</v>
      </c>
    </row>
    <row r="48" spans="1:28">
      <c r="J48" s="395" t="s">
        <v>975</v>
      </c>
      <c r="K48" s="395">
        <f>SUM(K33:K47)</f>
        <v>1.7499625000000001</v>
      </c>
      <c r="M48" s="127" t="s">
        <v>987</v>
      </c>
      <c r="Y48" s="395" t="s">
        <v>975</v>
      </c>
      <c r="Z48" s="395">
        <f>SUM(Z33:Z47)</f>
        <v>1.625</v>
      </c>
      <c r="AB48" s="129" t="s">
        <v>987</v>
      </c>
    </row>
    <row r="49" spans="1:28">
      <c r="J49" s="408" t="s">
        <v>977</v>
      </c>
      <c r="K49" s="408">
        <f>K48/2</f>
        <v>0.87498125000000004</v>
      </c>
      <c r="M49" s="127" t="s">
        <v>988</v>
      </c>
      <c r="Y49" s="408" t="s">
        <v>977</v>
      </c>
      <c r="Z49" s="408">
        <f>Z48/2</f>
        <v>0.8125</v>
      </c>
      <c r="AB49" s="129" t="s">
        <v>988</v>
      </c>
    </row>
    <row r="50" spans="1:28">
      <c r="K50" s="130"/>
      <c r="Z50" s="130"/>
    </row>
    <row r="51" spans="1:28">
      <c r="J51" s="131"/>
      <c r="K51" s="131"/>
      <c r="Y51" s="131"/>
      <c r="Z51" s="131"/>
    </row>
    <row r="52" spans="1:28">
      <c r="K52" s="130"/>
      <c r="Z52" s="130"/>
    </row>
    <row r="53" spans="1:28">
      <c r="A53" s="398" t="s">
        <v>989</v>
      </c>
      <c r="P53" s="398" t="s">
        <v>989</v>
      </c>
    </row>
    <row r="54" spans="1:28">
      <c r="A54" s="129" t="s">
        <v>990</v>
      </c>
      <c r="P54" s="129" t="s">
        <v>990</v>
      </c>
    </row>
    <row r="55" spans="1:28">
      <c r="A55" s="129" t="s">
        <v>991</v>
      </c>
      <c r="B55" s="415" t="s">
        <v>992</v>
      </c>
      <c r="C55" s="415" t="s">
        <v>992</v>
      </c>
      <c r="D55" s="415" t="s">
        <v>993</v>
      </c>
      <c r="E55" s="416" t="s">
        <v>993</v>
      </c>
      <c r="F55" s="415" t="s">
        <v>994</v>
      </c>
      <c r="G55" s="415" t="s">
        <v>994</v>
      </c>
      <c r="J55" s="417"/>
      <c r="P55" s="129" t="s">
        <v>991</v>
      </c>
      <c r="Q55" s="418" t="s">
        <v>992</v>
      </c>
      <c r="R55" s="132" t="s">
        <v>992</v>
      </c>
      <c r="S55" s="258" t="s">
        <v>993</v>
      </c>
      <c r="T55" s="132" t="s">
        <v>993</v>
      </c>
      <c r="U55" s="132" t="s">
        <v>994</v>
      </c>
      <c r="V55" s="258" t="s">
        <v>994</v>
      </c>
      <c r="Y55" s="417"/>
    </row>
    <row r="56" spans="1:28">
      <c r="B56" s="415" t="s">
        <v>995</v>
      </c>
      <c r="C56" s="415" t="s">
        <v>996</v>
      </c>
      <c r="D56" s="415" t="s">
        <v>995</v>
      </c>
      <c r="E56" s="416" t="s">
        <v>996</v>
      </c>
      <c r="F56" s="415" t="s">
        <v>995</v>
      </c>
      <c r="G56" s="415" t="s">
        <v>997</v>
      </c>
      <c r="Q56" s="418" t="s">
        <v>995</v>
      </c>
      <c r="R56" s="132" t="s">
        <v>996</v>
      </c>
      <c r="S56" s="258" t="s">
        <v>995</v>
      </c>
      <c r="T56" s="132" t="s">
        <v>996</v>
      </c>
      <c r="U56" s="132" t="s">
        <v>995</v>
      </c>
      <c r="V56" s="258" t="s">
        <v>997</v>
      </c>
    </row>
    <row r="57" spans="1:28">
      <c r="B57" s="378" t="s">
        <v>663</v>
      </c>
      <c r="C57" s="132"/>
      <c r="D57" s="132"/>
      <c r="E57" s="133"/>
      <c r="F57" s="132"/>
      <c r="G57" s="258"/>
      <c r="Q57" s="420"/>
      <c r="R57" s="421"/>
      <c r="S57" s="468"/>
      <c r="T57" s="421"/>
      <c r="U57" s="421"/>
      <c r="V57" s="468"/>
    </row>
    <row r="58" spans="1:28">
      <c r="B58" s="419"/>
      <c r="C58" s="132"/>
      <c r="D58" s="132"/>
      <c r="E58" s="133"/>
      <c r="F58" s="132"/>
      <c r="G58" s="258"/>
      <c r="Q58" s="434"/>
      <c r="R58" s="435"/>
      <c r="S58" s="469"/>
      <c r="T58" s="435"/>
      <c r="U58" s="435"/>
      <c r="V58" s="469"/>
    </row>
    <row r="59" spans="1:28">
      <c r="B59" s="419"/>
      <c r="C59" s="132"/>
      <c r="D59" s="132"/>
      <c r="E59" s="133"/>
      <c r="F59" s="132"/>
      <c r="G59" s="258"/>
      <c r="Q59" s="434"/>
      <c r="R59" s="435"/>
      <c r="S59" s="469"/>
      <c r="T59" s="435"/>
      <c r="U59" s="435"/>
      <c r="V59" s="469"/>
    </row>
    <row r="60" spans="1:28">
      <c r="B60" s="419"/>
      <c r="C60" s="132"/>
      <c r="D60" s="132"/>
      <c r="E60" s="133"/>
      <c r="F60" s="132"/>
      <c r="G60" s="258"/>
      <c r="Q60" s="434"/>
      <c r="R60" s="435"/>
      <c r="S60" s="469"/>
      <c r="T60" s="435"/>
      <c r="U60" s="435"/>
      <c r="V60" s="469"/>
    </row>
    <row r="61" spans="1:28">
      <c r="B61" s="419"/>
      <c r="C61" s="132"/>
      <c r="D61" s="132"/>
      <c r="E61" s="133"/>
      <c r="F61" s="132"/>
      <c r="G61" s="258"/>
      <c r="Q61" s="436"/>
      <c r="R61" s="437"/>
      <c r="S61" s="470"/>
      <c r="T61" s="437"/>
      <c r="U61" s="437"/>
      <c r="V61" s="470"/>
    </row>
    <row r="62" spans="1:28">
      <c r="B62" s="419"/>
      <c r="C62" s="132"/>
      <c r="D62" s="132"/>
      <c r="E62" s="133"/>
      <c r="F62" s="132"/>
      <c r="G62" s="258"/>
      <c r="Q62" s="436"/>
      <c r="R62" s="437"/>
      <c r="S62" s="470"/>
      <c r="T62" s="437"/>
      <c r="U62" s="437"/>
      <c r="V62" s="470"/>
    </row>
    <row r="64" spans="1:28">
      <c r="J64" s="395" t="s">
        <v>975</v>
      </c>
      <c r="K64" s="395">
        <f>(1/4)*1</f>
        <v>0.25</v>
      </c>
      <c r="M64" s="127" t="s">
        <v>998</v>
      </c>
      <c r="Q64" s="392" t="s">
        <v>999</v>
      </c>
      <c r="Y64" s="395" t="s">
        <v>975</v>
      </c>
      <c r="Z64" s="395">
        <f>(0/4)*0</f>
        <v>0</v>
      </c>
      <c r="AB64" s="129" t="s">
        <v>998</v>
      </c>
    </row>
    <row r="65" spans="2:28">
      <c r="B65" s="390" t="s">
        <v>1000</v>
      </c>
      <c r="D65" s="129">
        <v>1</v>
      </c>
      <c r="E65" s="422" t="s">
        <v>1001</v>
      </c>
      <c r="J65" s="408" t="s">
        <v>977</v>
      </c>
      <c r="K65" s="408">
        <f>K64/13</f>
        <v>1.9230769230769232E-2</v>
      </c>
      <c r="M65" s="127" t="s">
        <v>1002</v>
      </c>
      <c r="Q65" s="392" t="s">
        <v>1000</v>
      </c>
      <c r="S65" s="127">
        <v>0</v>
      </c>
      <c r="T65" s="129" t="s">
        <v>1001</v>
      </c>
      <c r="Y65" s="408" t="s">
        <v>977</v>
      </c>
      <c r="Z65" s="408">
        <f>Z64/12</f>
        <v>0</v>
      </c>
      <c r="AB65" s="129" t="s">
        <v>1002</v>
      </c>
    </row>
    <row r="66" spans="2:28" ht="36">
      <c r="B66" s="390" t="s">
        <v>1003</v>
      </c>
      <c r="D66" s="129">
        <v>1</v>
      </c>
      <c r="E66" s="422" t="s">
        <v>1004</v>
      </c>
      <c r="Q66" s="392" t="s">
        <v>1003</v>
      </c>
      <c r="S66" s="127">
        <v>0</v>
      </c>
      <c r="T66" s="129" t="s">
        <v>1004</v>
      </c>
    </row>
    <row r="67" spans="2:28">
      <c r="J67" s="131"/>
      <c r="K67" s="131"/>
      <c r="Y67" s="131"/>
      <c r="Z67" s="131"/>
    </row>
    <row r="72" spans="2:28">
      <c r="J72" s="131"/>
      <c r="K72" s="131"/>
      <c r="Y72" s="131"/>
      <c r="Z72" s="131"/>
    </row>
    <row r="73" spans="2:28">
      <c r="J73" s="423" t="s">
        <v>977</v>
      </c>
      <c r="K73" s="423">
        <f>SUM(K24+K48)/2</f>
        <v>0.87498125000000004</v>
      </c>
      <c r="M73" s="127" t="s">
        <v>1005</v>
      </c>
      <c r="Y73" s="423" t="s">
        <v>977</v>
      </c>
      <c r="Z73" s="423">
        <f>SUM(Z24+Z48)/7</f>
        <v>0.23214285714285715</v>
      </c>
      <c r="AB73" s="129" t="s">
        <v>1005</v>
      </c>
    </row>
    <row r="74" spans="2:28">
      <c r="J74" s="131"/>
      <c r="K74" s="131"/>
      <c r="Y74" s="131"/>
      <c r="Z74" s="131"/>
    </row>
    <row r="75" spans="2:28">
      <c r="J75" s="423" t="s">
        <v>977</v>
      </c>
      <c r="K75" s="423">
        <f>SUM(K24+K48+K64)/3</f>
        <v>0.66665416666666666</v>
      </c>
      <c r="M75" s="127" t="s">
        <v>1006</v>
      </c>
      <c r="Y75" s="423" t="s">
        <v>977</v>
      </c>
      <c r="Z75" s="423">
        <f>SUM(Z24+Z48+Z64)/7</f>
        <v>0.23214285714285715</v>
      </c>
      <c r="AB75" s="129" t="s">
        <v>1006</v>
      </c>
    </row>
    <row r="76" spans="2:28">
      <c r="J76" s="131"/>
      <c r="K76" s="131"/>
      <c r="Y76" s="131"/>
      <c r="Z76" s="131"/>
    </row>
  </sheetData>
  <mergeCells count="43">
    <mergeCell ref="B40:B45"/>
    <mergeCell ref="P28:P33"/>
    <mergeCell ref="P34:P39"/>
    <mergeCell ref="Q28:Q33"/>
    <mergeCell ref="Q34:Q39"/>
    <mergeCell ref="A13:A16"/>
    <mergeCell ref="B13:B16"/>
    <mergeCell ref="P13:P16"/>
    <mergeCell ref="Q13:Q16"/>
    <mergeCell ref="A17:A22"/>
    <mergeCell ref="B17:B22"/>
    <mergeCell ref="P17:P22"/>
    <mergeCell ref="Q17:Q22"/>
    <mergeCell ref="B28:B33"/>
    <mergeCell ref="B34:B39"/>
    <mergeCell ref="A11:M11"/>
    <mergeCell ref="P11:AB11"/>
    <mergeCell ref="A12:M12"/>
    <mergeCell ref="P12:AB12"/>
    <mergeCell ref="T9:T10"/>
    <mergeCell ref="V9:V10"/>
    <mergeCell ref="W9:W10"/>
    <mergeCell ref="X9:X10"/>
    <mergeCell ref="Y9:Y10"/>
    <mergeCell ref="Z9:Z10"/>
    <mergeCell ref="K9:K10"/>
    <mergeCell ref="L9:L10"/>
    <mergeCell ref="M9:M10"/>
    <mergeCell ref="P9:P10"/>
    <mergeCell ref="Q9:Q10"/>
    <mergeCell ref="S9:S10"/>
    <mergeCell ref="A1:M1"/>
    <mergeCell ref="P1:AB1"/>
    <mergeCell ref="A9:A10"/>
    <mergeCell ref="B9:B10"/>
    <mergeCell ref="D9:D10"/>
    <mergeCell ref="E9:E10"/>
    <mergeCell ref="G9:G10"/>
    <mergeCell ref="H9:H10"/>
    <mergeCell ref="I9:I10"/>
    <mergeCell ref="J9:J10"/>
    <mergeCell ref="AA9:AA10"/>
    <mergeCell ref="AB9:AB10"/>
  </mergeCells>
  <phoneticPr fontId="41" type="noConversion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7BE10-23E8-43CC-B2EB-44808387803F}">
  <sheetPr filterMode="1"/>
  <dimension ref="A1:R750"/>
  <sheetViews>
    <sheetView workbookViewId="0">
      <selection sqref="A1:C1"/>
    </sheetView>
  </sheetViews>
  <sheetFormatPr defaultColWidth="8.75" defaultRowHeight="21"/>
  <cols>
    <col min="1" max="3" width="8.75" style="17"/>
    <col min="4" max="4" width="10.6640625" style="16" customWidth="1"/>
    <col min="5" max="5" width="40.5" style="17" customWidth="1"/>
    <col min="6" max="11" width="8.75" style="16"/>
    <col min="12" max="12" width="8.75" style="30"/>
    <col min="13" max="13" width="8.75" style="16"/>
    <col min="14" max="15" width="8.75" style="19"/>
    <col min="16" max="16" width="8.75" style="17"/>
    <col min="17" max="18" width="8.75" style="13"/>
    <col min="19" max="16384" width="8.75" style="1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3" t="s">
        <v>28</v>
      </c>
      <c r="K1" s="2" t="s">
        <v>10</v>
      </c>
      <c r="L1" s="4" t="s">
        <v>11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>
      <c r="A2" s="16" t="s">
        <v>25</v>
      </c>
      <c r="B2" s="16" t="s">
        <v>579</v>
      </c>
      <c r="C2" s="16" t="s">
        <v>580</v>
      </c>
      <c r="D2" s="9" t="s">
        <v>21</v>
      </c>
      <c r="E2" s="10" t="s">
        <v>22</v>
      </c>
      <c r="F2" s="1" t="s">
        <v>23</v>
      </c>
      <c r="G2" s="1">
        <v>3</v>
      </c>
      <c r="H2" s="1">
        <v>3</v>
      </c>
      <c r="I2" s="1">
        <v>0</v>
      </c>
      <c r="J2" s="1">
        <v>6</v>
      </c>
      <c r="K2" s="1">
        <v>1</v>
      </c>
      <c r="L2" s="11">
        <v>1191</v>
      </c>
      <c r="M2" s="1" t="s">
        <v>24</v>
      </c>
      <c r="N2" s="12">
        <f>L2*G2</f>
        <v>3573</v>
      </c>
      <c r="O2" s="13">
        <f>N2/18</f>
        <v>198.5</v>
      </c>
      <c r="P2" s="14">
        <f>O2</f>
        <v>198.5</v>
      </c>
      <c r="Q2" s="13">
        <v>0</v>
      </c>
      <c r="R2" s="13">
        <f>P2+Q2</f>
        <v>198.5</v>
      </c>
    </row>
    <row r="3" spans="1:18" hidden="1">
      <c r="D3" s="9"/>
      <c r="E3" s="10" t="s">
        <v>29</v>
      </c>
      <c r="F3" s="1"/>
      <c r="G3" s="1"/>
      <c r="H3" s="1"/>
      <c r="I3" s="1"/>
      <c r="J3" s="1"/>
      <c r="K3" s="1"/>
      <c r="L3" s="11"/>
      <c r="M3" s="1"/>
      <c r="N3" s="18"/>
    </row>
    <row r="4" spans="1:18" hidden="1">
      <c r="D4" s="9"/>
      <c r="E4" s="10" t="s">
        <v>30</v>
      </c>
      <c r="F4" s="1"/>
      <c r="G4" s="1"/>
      <c r="H4" s="1"/>
      <c r="I4" s="1"/>
      <c r="J4" s="1"/>
      <c r="K4" s="1"/>
      <c r="L4" s="11"/>
      <c r="M4" s="1"/>
      <c r="N4" s="18"/>
    </row>
    <row r="5" spans="1:18" hidden="1">
      <c r="D5" s="9"/>
      <c r="E5" s="10" t="s">
        <v>31</v>
      </c>
      <c r="F5" s="1"/>
      <c r="G5" s="1"/>
      <c r="H5" s="1"/>
      <c r="I5" s="1"/>
      <c r="J5" s="1"/>
      <c r="K5" s="1"/>
      <c r="L5" s="11"/>
      <c r="M5" s="1"/>
      <c r="N5" s="18"/>
    </row>
    <row r="6" spans="1:18" hidden="1">
      <c r="D6" s="9"/>
      <c r="E6" s="10" t="s">
        <v>32</v>
      </c>
      <c r="F6" s="1"/>
      <c r="G6" s="1"/>
      <c r="H6" s="1"/>
      <c r="I6" s="1"/>
      <c r="J6" s="1"/>
      <c r="K6" s="1"/>
      <c r="L6" s="11"/>
      <c r="M6" s="1"/>
      <c r="N6" s="18"/>
    </row>
    <row r="7" spans="1:18" hidden="1">
      <c r="D7" s="9"/>
      <c r="E7" s="10" t="s">
        <v>33</v>
      </c>
      <c r="F7" s="1"/>
      <c r="G7" s="1"/>
      <c r="H7" s="1"/>
      <c r="I7" s="1"/>
      <c r="J7" s="1"/>
      <c r="K7" s="1"/>
      <c r="L7" s="11"/>
      <c r="M7" s="1"/>
      <c r="N7" s="18"/>
    </row>
    <row r="8" spans="1:18" hidden="1">
      <c r="D8" s="9"/>
      <c r="E8" s="10" t="s">
        <v>34</v>
      </c>
      <c r="F8" s="1"/>
      <c r="G8" s="1"/>
      <c r="H8" s="1"/>
      <c r="I8" s="1"/>
      <c r="J8" s="1"/>
      <c r="K8" s="1"/>
      <c r="L8" s="11"/>
      <c r="M8" s="1"/>
      <c r="N8" s="18"/>
    </row>
    <row r="9" spans="1:18" hidden="1">
      <c r="D9" s="9"/>
      <c r="E9" s="10" t="s">
        <v>35</v>
      </c>
      <c r="F9" s="1"/>
      <c r="G9" s="1"/>
      <c r="H9" s="1"/>
      <c r="I9" s="1"/>
      <c r="J9" s="1"/>
      <c r="K9" s="1"/>
      <c r="L9" s="11"/>
      <c r="M9" s="1"/>
      <c r="N9" s="18"/>
    </row>
    <row r="10" spans="1:18" hidden="1">
      <c r="D10" s="9"/>
      <c r="E10" s="10" t="s">
        <v>36</v>
      </c>
      <c r="F10" s="1"/>
      <c r="G10" s="1"/>
      <c r="H10" s="1"/>
      <c r="I10" s="1"/>
      <c r="J10" s="1"/>
      <c r="K10" s="1"/>
      <c r="L10" s="11"/>
      <c r="M10" s="1"/>
      <c r="N10" s="18"/>
    </row>
    <row r="11" spans="1:18" hidden="1">
      <c r="D11" s="9"/>
      <c r="E11" s="10" t="s">
        <v>37</v>
      </c>
      <c r="F11" s="1"/>
      <c r="G11" s="1"/>
      <c r="H11" s="1"/>
      <c r="I11" s="1"/>
      <c r="J11" s="1"/>
      <c r="K11" s="1"/>
      <c r="L11" s="11"/>
      <c r="M11" s="1"/>
      <c r="N11" s="18"/>
    </row>
    <row r="12" spans="1:18" hidden="1">
      <c r="D12" s="9"/>
      <c r="E12" s="10" t="s">
        <v>38</v>
      </c>
      <c r="F12" s="1"/>
      <c r="G12" s="1"/>
      <c r="H12" s="1"/>
      <c r="I12" s="1"/>
      <c r="J12" s="1"/>
      <c r="K12" s="1"/>
      <c r="L12" s="11"/>
      <c r="M12" s="1"/>
      <c r="N12" s="18"/>
    </row>
    <row r="13" spans="1:18" hidden="1">
      <c r="D13" s="9"/>
      <c r="E13" s="10" t="s">
        <v>39</v>
      </c>
      <c r="F13" s="1"/>
      <c r="G13" s="1"/>
      <c r="H13" s="1"/>
      <c r="I13" s="1"/>
      <c r="J13" s="1"/>
      <c r="K13" s="1"/>
      <c r="L13" s="11"/>
      <c r="M13" s="1"/>
      <c r="N13" s="18"/>
    </row>
    <row r="14" spans="1:18" hidden="1">
      <c r="D14" s="9"/>
      <c r="E14" s="10" t="s">
        <v>40</v>
      </c>
      <c r="F14" s="1"/>
      <c r="G14" s="1"/>
      <c r="H14" s="1"/>
      <c r="I14" s="1"/>
      <c r="J14" s="1"/>
      <c r="K14" s="1"/>
      <c r="L14" s="11"/>
      <c r="M14" s="1"/>
      <c r="N14" s="18"/>
    </row>
    <row r="15" spans="1:18" hidden="1">
      <c r="D15" s="9"/>
      <c r="E15" s="10" t="s">
        <v>41</v>
      </c>
      <c r="F15" s="1"/>
      <c r="G15" s="1"/>
      <c r="H15" s="1"/>
      <c r="I15" s="1"/>
      <c r="J15" s="1"/>
      <c r="K15" s="1"/>
      <c r="L15" s="11"/>
      <c r="M15" s="1"/>
      <c r="N15" s="18"/>
    </row>
    <row r="16" spans="1:18" hidden="1">
      <c r="D16" s="9"/>
      <c r="E16" s="10" t="s">
        <v>42</v>
      </c>
      <c r="F16" s="1"/>
      <c r="G16" s="1"/>
      <c r="H16" s="1"/>
      <c r="I16" s="1"/>
      <c r="J16" s="1"/>
      <c r="K16" s="1"/>
      <c r="L16" s="11"/>
      <c r="M16" s="1"/>
      <c r="N16" s="18"/>
    </row>
    <row r="17" spans="1:18">
      <c r="A17" s="16" t="s">
        <v>25</v>
      </c>
      <c r="B17" s="16" t="s">
        <v>579</v>
      </c>
      <c r="C17" s="16" t="s">
        <v>580</v>
      </c>
      <c r="D17" s="9" t="s">
        <v>21</v>
      </c>
      <c r="E17" s="10" t="s">
        <v>22</v>
      </c>
      <c r="F17" s="1" t="s">
        <v>23</v>
      </c>
      <c r="G17" s="1">
        <v>3</v>
      </c>
      <c r="H17" s="1">
        <v>3</v>
      </c>
      <c r="I17" s="1">
        <v>0</v>
      </c>
      <c r="J17" s="1">
        <v>6</v>
      </c>
      <c r="K17" s="1" t="s">
        <v>43</v>
      </c>
      <c r="L17" s="11">
        <v>1132</v>
      </c>
      <c r="M17" s="1" t="s">
        <v>24</v>
      </c>
      <c r="N17" s="12">
        <f>L17*G17</f>
        <v>3396</v>
      </c>
      <c r="O17" s="13">
        <f>N17/18</f>
        <v>188.66666666666666</v>
      </c>
      <c r="P17" s="14">
        <f>O17</f>
        <v>188.66666666666666</v>
      </c>
      <c r="Q17" s="13">
        <v>0</v>
      </c>
      <c r="R17" s="13">
        <f>P17+Q17</f>
        <v>188.66666666666666</v>
      </c>
    </row>
    <row r="18" spans="1:18" hidden="1">
      <c r="D18" s="9"/>
      <c r="E18" s="10" t="s">
        <v>44</v>
      </c>
      <c r="F18" s="1"/>
      <c r="G18" s="1"/>
      <c r="H18" s="1"/>
      <c r="I18" s="1"/>
      <c r="J18" s="1"/>
      <c r="K18" s="1"/>
      <c r="L18" s="11"/>
      <c r="M18" s="1"/>
      <c r="N18" s="18"/>
    </row>
    <row r="19" spans="1:18" hidden="1">
      <c r="D19" s="9"/>
      <c r="E19" s="10" t="s">
        <v>30</v>
      </c>
      <c r="F19" s="1"/>
      <c r="G19" s="1"/>
      <c r="H19" s="1"/>
      <c r="I19" s="1"/>
      <c r="J19" s="1"/>
      <c r="K19" s="1"/>
      <c r="L19" s="11"/>
      <c r="M19" s="1"/>
      <c r="N19" s="18"/>
    </row>
    <row r="20" spans="1:18" hidden="1">
      <c r="D20" s="9"/>
      <c r="E20" s="10" t="s">
        <v>45</v>
      </c>
      <c r="F20" s="1"/>
      <c r="G20" s="1"/>
      <c r="H20" s="1"/>
      <c r="I20" s="1"/>
      <c r="J20" s="1"/>
      <c r="K20" s="1"/>
      <c r="L20" s="11"/>
      <c r="M20" s="1"/>
      <c r="N20" s="18"/>
    </row>
    <row r="21" spans="1:18" hidden="1">
      <c r="D21" s="9"/>
      <c r="E21" s="10" t="s">
        <v>46</v>
      </c>
      <c r="F21" s="1"/>
      <c r="G21" s="1"/>
      <c r="H21" s="1"/>
      <c r="I21" s="1"/>
      <c r="J21" s="1"/>
      <c r="K21" s="1"/>
      <c r="L21" s="11"/>
      <c r="M21" s="1"/>
      <c r="N21" s="18"/>
    </row>
    <row r="22" spans="1:18" hidden="1">
      <c r="D22" s="9"/>
      <c r="E22" s="10" t="s">
        <v>47</v>
      </c>
      <c r="F22" s="1"/>
      <c r="G22" s="1"/>
      <c r="H22" s="1"/>
      <c r="I22" s="1"/>
      <c r="J22" s="1"/>
      <c r="K22" s="1"/>
      <c r="L22" s="11"/>
      <c r="M22" s="1"/>
      <c r="N22" s="18"/>
    </row>
    <row r="23" spans="1:18" hidden="1">
      <c r="D23" s="9"/>
      <c r="E23" s="10" t="s">
        <v>48</v>
      </c>
      <c r="F23" s="1"/>
      <c r="G23" s="1"/>
      <c r="H23" s="1"/>
      <c r="I23" s="1"/>
      <c r="J23" s="1"/>
      <c r="K23" s="1"/>
      <c r="L23" s="11"/>
      <c r="M23" s="1"/>
      <c r="N23" s="18"/>
    </row>
    <row r="24" spans="1:18" hidden="1">
      <c r="D24" s="9"/>
      <c r="E24" s="10" t="s">
        <v>49</v>
      </c>
      <c r="F24" s="1"/>
      <c r="G24" s="1"/>
      <c r="H24" s="1"/>
      <c r="I24" s="1"/>
      <c r="J24" s="1"/>
      <c r="K24" s="1"/>
      <c r="L24" s="11"/>
      <c r="M24" s="1"/>
      <c r="N24" s="18"/>
    </row>
    <row r="25" spans="1:18" hidden="1">
      <c r="D25" s="9"/>
      <c r="E25" s="10" t="s">
        <v>50</v>
      </c>
      <c r="F25" s="1"/>
      <c r="G25" s="1"/>
      <c r="H25" s="1"/>
      <c r="I25" s="1"/>
      <c r="J25" s="1"/>
      <c r="K25" s="1"/>
      <c r="L25" s="11"/>
      <c r="M25" s="1"/>
      <c r="N25" s="18"/>
    </row>
    <row r="26" spans="1:18" hidden="1">
      <c r="D26" s="9"/>
      <c r="E26" s="10" t="s">
        <v>51</v>
      </c>
      <c r="F26" s="1"/>
      <c r="G26" s="1"/>
      <c r="H26" s="1"/>
      <c r="I26" s="1"/>
      <c r="J26" s="1"/>
      <c r="K26" s="1"/>
      <c r="L26" s="11"/>
      <c r="M26" s="1"/>
      <c r="N26" s="18"/>
    </row>
    <row r="27" spans="1:18" hidden="1">
      <c r="D27" s="9"/>
      <c r="E27" s="10" t="s">
        <v>52</v>
      </c>
      <c r="F27" s="1"/>
      <c r="G27" s="1"/>
      <c r="H27" s="1"/>
      <c r="I27" s="1"/>
      <c r="J27" s="1"/>
      <c r="K27" s="1"/>
      <c r="L27" s="11"/>
      <c r="M27" s="1"/>
      <c r="N27" s="18"/>
    </row>
    <row r="28" spans="1:18" hidden="1">
      <c r="D28" s="9"/>
      <c r="E28" s="10" t="s">
        <v>53</v>
      </c>
      <c r="F28" s="1"/>
      <c r="G28" s="1"/>
      <c r="H28" s="1"/>
      <c r="I28" s="1"/>
      <c r="J28" s="1"/>
      <c r="K28" s="1"/>
      <c r="L28" s="11"/>
      <c r="M28" s="1"/>
      <c r="N28" s="18"/>
    </row>
    <row r="29" spans="1:18" hidden="1">
      <c r="D29" s="9"/>
      <c r="E29" s="10" t="s">
        <v>39</v>
      </c>
      <c r="F29" s="1"/>
      <c r="G29" s="1"/>
      <c r="H29" s="1"/>
      <c r="I29" s="1"/>
      <c r="J29" s="1"/>
      <c r="K29" s="1"/>
      <c r="L29" s="11"/>
      <c r="M29" s="1"/>
      <c r="N29" s="18"/>
    </row>
    <row r="30" spans="1:18" hidden="1">
      <c r="D30" s="9"/>
      <c r="E30" s="10" t="s">
        <v>54</v>
      </c>
      <c r="F30" s="1"/>
      <c r="G30" s="1"/>
      <c r="H30" s="1"/>
      <c r="I30" s="1"/>
      <c r="J30" s="1"/>
      <c r="K30" s="1"/>
      <c r="L30" s="11"/>
      <c r="M30" s="1"/>
      <c r="N30" s="18"/>
    </row>
    <row r="31" spans="1:18">
      <c r="A31" s="16" t="s">
        <v>25</v>
      </c>
      <c r="B31" s="16" t="s">
        <v>579</v>
      </c>
      <c r="C31" s="16" t="s">
        <v>580</v>
      </c>
      <c r="D31" s="9" t="s">
        <v>21</v>
      </c>
      <c r="E31" s="10" t="s">
        <v>22</v>
      </c>
      <c r="F31" s="1" t="s">
        <v>23</v>
      </c>
      <c r="G31" s="1">
        <v>3</v>
      </c>
      <c r="H31" s="1">
        <v>3</v>
      </c>
      <c r="I31" s="1">
        <v>0</v>
      </c>
      <c r="J31" s="1">
        <v>6</v>
      </c>
      <c r="K31" s="1" t="s">
        <v>55</v>
      </c>
      <c r="L31" s="11">
        <v>789</v>
      </c>
      <c r="M31" s="1" t="s">
        <v>24</v>
      </c>
      <c r="N31" s="12">
        <f>L31*G31</f>
        <v>2367</v>
      </c>
      <c r="O31" s="13">
        <f>N31/18</f>
        <v>131.5</v>
      </c>
      <c r="P31" s="14">
        <f>O31</f>
        <v>131.5</v>
      </c>
      <c r="Q31" s="13">
        <v>0</v>
      </c>
      <c r="R31" s="13">
        <f>P31+Q31</f>
        <v>131.5</v>
      </c>
    </row>
    <row r="32" spans="1:18" hidden="1">
      <c r="D32" s="9"/>
      <c r="E32" s="10" t="s">
        <v>56</v>
      </c>
      <c r="F32" s="1"/>
      <c r="G32" s="1"/>
      <c r="H32" s="1"/>
      <c r="I32" s="1"/>
      <c r="J32" s="1"/>
      <c r="K32" s="1"/>
      <c r="L32" s="11"/>
      <c r="M32" s="1"/>
      <c r="N32" s="18"/>
    </row>
    <row r="33" spans="4:14" hidden="1">
      <c r="D33" s="9"/>
      <c r="E33" s="10" t="s">
        <v>30</v>
      </c>
      <c r="F33" s="1"/>
      <c r="G33" s="1"/>
      <c r="H33" s="1"/>
      <c r="I33" s="1"/>
      <c r="J33" s="1"/>
      <c r="K33" s="1"/>
      <c r="L33" s="11"/>
      <c r="M33" s="1"/>
      <c r="N33" s="18"/>
    </row>
    <row r="34" spans="4:14" hidden="1">
      <c r="D34" s="9"/>
      <c r="E34" s="10" t="s">
        <v>57</v>
      </c>
      <c r="F34" s="1"/>
      <c r="G34" s="1"/>
      <c r="H34" s="1"/>
      <c r="I34" s="1"/>
      <c r="J34" s="1"/>
      <c r="K34" s="1"/>
      <c r="L34" s="11"/>
      <c r="M34" s="1"/>
      <c r="N34" s="18"/>
    </row>
    <row r="35" spans="4:14" hidden="1">
      <c r="D35" s="9"/>
      <c r="E35" s="10" t="s">
        <v>58</v>
      </c>
      <c r="F35" s="1"/>
      <c r="G35" s="1"/>
      <c r="H35" s="1"/>
      <c r="I35" s="1"/>
      <c r="J35" s="1"/>
      <c r="K35" s="1"/>
      <c r="L35" s="11"/>
      <c r="M35" s="1"/>
      <c r="N35" s="18"/>
    </row>
    <row r="36" spans="4:14" hidden="1">
      <c r="D36" s="9"/>
      <c r="E36" s="10" t="s">
        <v>59</v>
      </c>
      <c r="F36" s="1"/>
      <c r="G36" s="1"/>
      <c r="H36" s="1"/>
      <c r="I36" s="1"/>
      <c r="J36" s="1"/>
      <c r="K36" s="1"/>
      <c r="L36" s="11"/>
      <c r="M36" s="1"/>
      <c r="N36" s="18"/>
    </row>
    <row r="37" spans="4:14" hidden="1">
      <c r="D37" s="9"/>
      <c r="E37" s="10" t="s">
        <v>60</v>
      </c>
      <c r="F37" s="1"/>
      <c r="G37" s="1"/>
      <c r="H37" s="1"/>
      <c r="I37" s="1"/>
      <c r="J37" s="1"/>
      <c r="K37" s="1"/>
      <c r="L37" s="11"/>
      <c r="M37" s="1"/>
      <c r="N37" s="18"/>
    </row>
    <row r="38" spans="4:14" hidden="1">
      <c r="D38" s="9"/>
      <c r="E38" s="10" t="s">
        <v>61</v>
      </c>
      <c r="F38" s="1"/>
      <c r="G38" s="1"/>
      <c r="H38" s="1"/>
      <c r="I38" s="1"/>
      <c r="J38" s="1"/>
      <c r="K38" s="1"/>
      <c r="L38" s="11"/>
      <c r="M38" s="1"/>
      <c r="N38" s="18"/>
    </row>
    <row r="39" spans="4:14" hidden="1">
      <c r="D39" s="9"/>
      <c r="E39" s="10" t="s">
        <v>62</v>
      </c>
      <c r="F39" s="1"/>
      <c r="G39" s="1"/>
      <c r="H39" s="1"/>
      <c r="I39" s="1"/>
      <c r="J39" s="1"/>
      <c r="K39" s="1"/>
      <c r="L39" s="11"/>
      <c r="M39" s="1"/>
      <c r="N39" s="18"/>
    </row>
    <row r="40" spans="4:14" hidden="1">
      <c r="D40" s="9"/>
      <c r="E40" s="10" t="s">
        <v>63</v>
      </c>
      <c r="F40" s="1"/>
      <c r="G40" s="1"/>
      <c r="H40" s="1"/>
      <c r="I40" s="1"/>
      <c r="J40" s="1"/>
      <c r="K40" s="1"/>
      <c r="L40" s="11"/>
      <c r="M40" s="1"/>
      <c r="N40" s="18"/>
    </row>
    <row r="41" spans="4:14" hidden="1">
      <c r="D41" s="9"/>
      <c r="E41" s="10" t="s">
        <v>64</v>
      </c>
      <c r="F41" s="1"/>
      <c r="G41" s="1"/>
      <c r="H41" s="1"/>
      <c r="I41" s="1"/>
      <c r="J41" s="1"/>
      <c r="K41" s="1"/>
      <c r="L41" s="11"/>
      <c r="M41" s="1"/>
      <c r="N41" s="18"/>
    </row>
    <row r="42" spans="4:14" hidden="1">
      <c r="D42" s="9"/>
      <c r="E42" s="10" t="s">
        <v>65</v>
      </c>
      <c r="F42" s="1"/>
      <c r="G42" s="1"/>
      <c r="H42" s="1"/>
      <c r="I42" s="1"/>
      <c r="J42" s="1"/>
      <c r="K42" s="1"/>
      <c r="L42" s="11"/>
      <c r="M42" s="1"/>
      <c r="N42" s="18"/>
    </row>
    <row r="43" spans="4:14" hidden="1">
      <c r="D43" s="9"/>
      <c r="E43" s="10" t="s">
        <v>66</v>
      </c>
      <c r="F43" s="1"/>
      <c r="G43" s="1"/>
      <c r="H43" s="1"/>
      <c r="I43" s="1"/>
      <c r="J43" s="1"/>
      <c r="K43" s="1"/>
      <c r="L43" s="11"/>
      <c r="M43" s="1"/>
      <c r="N43" s="18"/>
    </row>
    <row r="44" spans="4:14" hidden="1">
      <c r="D44" s="9"/>
      <c r="E44" s="10" t="s">
        <v>67</v>
      </c>
      <c r="F44" s="1"/>
      <c r="G44" s="1"/>
      <c r="H44" s="1"/>
      <c r="I44" s="1"/>
      <c r="J44" s="1"/>
      <c r="K44" s="1"/>
      <c r="L44" s="11"/>
      <c r="M44" s="1"/>
      <c r="N44" s="18"/>
    </row>
    <row r="45" spans="4:14" hidden="1">
      <c r="D45" s="9"/>
      <c r="E45" s="10" t="s">
        <v>68</v>
      </c>
      <c r="F45" s="1"/>
      <c r="G45" s="1"/>
      <c r="H45" s="1"/>
      <c r="I45" s="1"/>
      <c r="J45" s="1"/>
      <c r="K45" s="1"/>
      <c r="L45" s="11"/>
      <c r="M45" s="1"/>
      <c r="N45" s="18"/>
    </row>
    <row r="46" spans="4:14" hidden="1">
      <c r="D46" s="9"/>
      <c r="E46" s="10" t="s">
        <v>69</v>
      </c>
      <c r="F46" s="1"/>
      <c r="G46" s="1"/>
      <c r="H46" s="1"/>
      <c r="I46" s="1"/>
      <c r="J46" s="1"/>
      <c r="K46" s="1"/>
      <c r="L46" s="11"/>
      <c r="M46" s="1"/>
      <c r="N46" s="18"/>
    </row>
    <row r="47" spans="4:14" hidden="1">
      <c r="D47" s="9"/>
      <c r="E47" s="10" t="s">
        <v>70</v>
      </c>
      <c r="F47" s="1"/>
      <c r="G47" s="1"/>
      <c r="H47" s="1"/>
      <c r="I47" s="1"/>
      <c r="J47" s="1"/>
      <c r="K47" s="1"/>
      <c r="L47" s="11"/>
      <c r="M47" s="1"/>
      <c r="N47" s="18"/>
    </row>
    <row r="48" spans="4:14" hidden="1">
      <c r="D48" s="9"/>
      <c r="E48" s="10" t="s">
        <v>71</v>
      </c>
      <c r="F48" s="1"/>
      <c r="G48" s="1"/>
      <c r="H48" s="1"/>
      <c r="I48" s="1"/>
      <c r="J48" s="1"/>
      <c r="K48" s="1"/>
      <c r="L48" s="11"/>
      <c r="M48" s="1"/>
      <c r="N48" s="18"/>
    </row>
    <row r="49" spans="1:18" hidden="1">
      <c r="D49" s="9"/>
      <c r="E49" s="10" t="s">
        <v>72</v>
      </c>
      <c r="F49" s="1"/>
      <c r="G49" s="1"/>
      <c r="H49" s="1"/>
      <c r="I49" s="1"/>
      <c r="J49" s="1"/>
      <c r="K49" s="1"/>
      <c r="L49" s="11"/>
      <c r="M49" s="1"/>
      <c r="N49" s="18"/>
    </row>
    <row r="50" spans="1:18" hidden="1">
      <c r="D50" s="9"/>
      <c r="E50" s="10" t="s">
        <v>73</v>
      </c>
      <c r="F50" s="1"/>
      <c r="G50" s="1"/>
      <c r="H50" s="1"/>
      <c r="I50" s="1"/>
      <c r="J50" s="1"/>
      <c r="K50" s="1"/>
      <c r="L50" s="11"/>
      <c r="M50" s="1"/>
      <c r="N50" s="18"/>
    </row>
    <row r="51" spans="1:18" hidden="1">
      <c r="D51" s="9"/>
      <c r="E51" s="10" t="s">
        <v>74</v>
      </c>
      <c r="F51" s="1"/>
      <c r="G51" s="1"/>
      <c r="H51" s="1"/>
      <c r="I51" s="1"/>
      <c r="J51" s="1"/>
      <c r="K51" s="1"/>
      <c r="L51" s="11"/>
      <c r="M51" s="1"/>
      <c r="N51" s="18"/>
    </row>
    <row r="52" spans="1:18" hidden="1">
      <c r="D52" s="9"/>
      <c r="E52" s="10" t="s">
        <v>75</v>
      </c>
      <c r="F52" s="1"/>
      <c r="G52" s="1"/>
      <c r="H52" s="1"/>
      <c r="I52" s="1"/>
      <c r="J52" s="1"/>
      <c r="K52" s="1"/>
      <c r="L52" s="11"/>
      <c r="M52" s="1"/>
      <c r="N52" s="18"/>
    </row>
    <row r="53" spans="1:18" hidden="1">
      <c r="D53" s="9"/>
      <c r="E53" s="10" t="s">
        <v>76</v>
      </c>
      <c r="F53" s="1"/>
      <c r="G53" s="1"/>
      <c r="H53" s="1"/>
      <c r="I53" s="1"/>
      <c r="J53" s="1"/>
      <c r="K53" s="1"/>
      <c r="L53" s="11"/>
      <c r="M53" s="1"/>
      <c r="N53" s="18"/>
    </row>
    <row r="54" spans="1:18" hidden="1">
      <c r="D54" s="9"/>
      <c r="E54" s="10" t="s">
        <v>77</v>
      </c>
      <c r="F54" s="1"/>
      <c r="G54" s="1"/>
      <c r="H54" s="1"/>
      <c r="I54" s="1"/>
      <c r="J54" s="1"/>
      <c r="K54" s="1"/>
      <c r="L54" s="11"/>
      <c r="M54" s="1"/>
      <c r="N54" s="18"/>
    </row>
    <row r="55" spans="1:18">
      <c r="A55" s="16" t="s">
        <v>25</v>
      </c>
      <c r="B55" s="16" t="s">
        <v>579</v>
      </c>
      <c r="C55" s="16" t="s">
        <v>580</v>
      </c>
      <c r="D55" s="9" t="s">
        <v>78</v>
      </c>
      <c r="E55" s="10" t="s">
        <v>79</v>
      </c>
      <c r="F55" s="1" t="s">
        <v>23</v>
      </c>
      <c r="G55" s="1">
        <v>3</v>
      </c>
      <c r="H55" s="1">
        <v>3</v>
      </c>
      <c r="I55" s="1">
        <v>0</v>
      </c>
      <c r="J55" s="1">
        <v>6</v>
      </c>
      <c r="K55" s="1" t="s">
        <v>80</v>
      </c>
      <c r="L55" s="11">
        <v>175</v>
      </c>
      <c r="M55" s="1" t="s">
        <v>24</v>
      </c>
      <c r="N55" s="12">
        <f>L55*G55</f>
        <v>525</v>
      </c>
      <c r="O55" s="13">
        <f>N55/18</f>
        <v>29.166666666666668</v>
      </c>
      <c r="P55" s="14">
        <f>O55</f>
        <v>29.166666666666668</v>
      </c>
      <c r="Q55" s="13">
        <v>0</v>
      </c>
      <c r="R55" s="13">
        <f>P55+Q55</f>
        <v>29.166666666666668</v>
      </c>
    </row>
    <row r="56" spans="1:18" hidden="1">
      <c r="D56" s="9"/>
      <c r="E56" s="10" t="s">
        <v>44</v>
      </c>
      <c r="F56" s="1"/>
      <c r="G56" s="1"/>
      <c r="H56" s="1"/>
      <c r="I56" s="1"/>
      <c r="J56" s="1"/>
      <c r="K56" s="1"/>
      <c r="L56" s="11"/>
      <c r="M56" s="1"/>
      <c r="N56" s="18"/>
    </row>
    <row r="57" spans="1:18" hidden="1">
      <c r="D57" s="9"/>
      <c r="E57" s="10" t="s">
        <v>77</v>
      </c>
      <c r="F57" s="1"/>
      <c r="G57" s="1"/>
      <c r="H57" s="1"/>
      <c r="I57" s="1"/>
      <c r="J57" s="1"/>
      <c r="K57" s="1"/>
      <c r="L57" s="11"/>
      <c r="M57" s="1"/>
      <c r="N57" s="18"/>
    </row>
    <row r="58" spans="1:18">
      <c r="A58" s="16" t="s">
        <v>25</v>
      </c>
      <c r="B58" s="16" t="s">
        <v>579</v>
      </c>
      <c r="C58" s="16" t="s">
        <v>580</v>
      </c>
      <c r="D58" s="9" t="s">
        <v>78</v>
      </c>
      <c r="E58" s="10" t="s">
        <v>79</v>
      </c>
      <c r="F58" s="1" t="s">
        <v>23</v>
      </c>
      <c r="G58" s="1">
        <v>3</v>
      </c>
      <c r="H58" s="1">
        <v>3</v>
      </c>
      <c r="I58" s="1">
        <v>0</v>
      </c>
      <c r="J58" s="1">
        <v>6</v>
      </c>
      <c r="K58" s="1" t="s">
        <v>43</v>
      </c>
      <c r="L58" s="11">
        <v>179</v>
      </c>
      <c r="M58" s="1" t="s">
        <v>24</v>
      </c>
      <c r="N58" s="12">
        <f>L58*G58</f>
        <v>537</v>
      </c>
      <c r="O58" s="13">
        <f>N58/18</f>
        <v>29.833333333333332</v>
      </c>
      <c r="P58" s="14">
        <f>O58</f>
        <v>29.833333333333332</v>
      </c>
      <c r="Q58" s="13">
        <v>0</v>
      </c>
      <c r="R58" s="13">
        <f>P58+Q58</f>
        <v>29.833333333333332</v>
      </c>
    </row>
    <row r="59" spans="1:18" hidden="1">
      <c r="D59" s="9"/>
      <c r="E59" s="10" t="s">
        <v>44</v>
      </c>
      <c r="F59" s="1"/>
      <c r="G59" s="1"/>
      <c r="H59" s="1"/>
      <c r="I59" s="1"/>
      <c r="J59" s="1"/>
      <c r="K59" s="1"/>
      <c r="L59" s="11"/>
      <c r="M59" s="1"/>
      <c r="N59" s="18"/>
    </row>
    <row r="60" spans="1:18" hidden="1">
      <c r="D60" s="9"/>
      <c r="E60" s="10" t="s">
        <v>77</v>
      </c>
      <c r="F60" s="1"/>
      <c r="G60" s="1"/>
      <c r="H60" s="1"/>
      <c r="I60" s="1"/>
      <c r="J60" s="1"/>
      <c r="K60" s="1"/>
      <c r="L60" s="11"/>
      <c r="M60" s="1"/>
      <c r="N60" s="18"/>
    </row>
    <row r="61" spans="1:18">
      <c r="A61" s="16" t="s">
        <v>25</v>
      </c>
      <c r="B61" s="16" t="s">
        <v>579</v>
      </c>
      <c r="C61" s="16" t="s">
        <v>580</v>
      </c>
      <c r="D61" s="9" t="s">
        <v>78</v>
      </c>
      <c r="E61" s="10" t="s">
        <v>79</v>
      </c>
      <c r="F61" s="1" t="s">
        <v>23</v>
      </c>
      <c r="G61" s="1">
        <v>3</v>
      </c>
      <c r="H61" s="1">
        <v>3</v>
      </c>
      <c r="I61" s="1">
        <v>0</v>
      </c>
      <c r="J61" s="1">
        <v>6</v>
      </c>
      <c r="K61" s="1" t="s">
        <v>55</v>
      </c>
      <c r="L61" s="11">
        <v>58</v>
      </c>
      <c r="M61" s="1" t="s">
        <v>24</v>
      </c>
      <c r="N61" s="12">
        <f>L61*G61</f>
        <v>174</v>
      </c>
      <c r="O61" s="13">
        <f>N61/18</f>
        <v>9.6666666666666661</v>
      </c>
      <c r="P61" s="14">
        <f>O61</f>
        <v>9.6666666666666661</v>
      </c>
      <c r="Q61" s="13">
        <v>0</v>
      </c>
      <c r="R61" s="13">
        <f>P61+Q61</f>
        <v>9.6666666666666661</v>
      </c>
    </row>
    <row r="62" spans="1:18" hidden="1">
      <c r="D62" s="9"/>
      <c r="E62" s="10" t="s">
        <v>44</v>
      </c>
      <c r="F62" s="1"/>
      <c r="G62" s="1"/>
      <c r="H62" s="1"/>
      <c r="I62" s="1"/>
      <c r="J62" s="1"/>
      <c r="K62" s="1"/>
      <c r="L62" s="11"/>
      <c r="M62" s="1"/>
      <c r="N62" s="18"/>
    </row>
    <row r="63" spans="1:18" hidden="1">
      <c r="D63" s="9"/>
      <c r="E63" s="10" t="s">
        <v>77</v>
      </c>
      <c r="F63" s="1"/>
      <c r="G63" s="1"/>
      <c r="H63" s="1"/>
      <c r="I63" s="1"/>
      <c r="J63" s="1"/>
      <c r="K63" s="1"/>
      <c r="L63" s="11"/>
      <c r="M63" s="1"/>
      <c r="N63" s="18"/>
    </row>
    <row r="64" spans="1:18">
      <c r="A64" s="16" t="s">
        <v>25</v>
      </c>
      <c r="B64" s="16" t="s">
        <v>579</v>
      </c>
      <c r="C64" s="16" t="s">
        <v>580</v>
      </c>
      <c r="D64" s="9" t="s">
        <v>81</v>
      </c>
      <c r="E64" s="10" t="s">
        <v>82</v>
      </c>
      <c r="F64" s="1" t="s">
        <v>83</v>
      </c>
      <c r="G64" s="1">
        <v>3</v>
      </c>
      <c r="H64" s="1">
        <v>2</v>
      </c>
      <c r="I64" s="1">
        <v>3</v>
      </c>
      <c r="J64" s="1">
        <v>5</v>
      </c>
      <c r="K64" s="1" t="s">
        <v>80</v>
      </c>
      <c r="L64" s="11">
        <v>40</v>
      </c>
      <c r="M64" s="1" t="s">
        <v>24</v>
      </c>
      <c r="N64" s="12">
        <f>L64*G64</f>
        <v>120</v>
      </c>
      <c r="O64" s="13">
        <f>N64/18</f>
        <v>6.666666666666667</v>
      </c>
      <c r="P64" s="14">
        <f>O64</f>
        <v>6.666666666666667</v>
      </c>
      <c r="Q64" s="13">
        <v>0</v>
      </c>
      <c r="R64" s="13">
        <f>P64+Q64</f>
        <v>6.666666666666667</v>
      </c>
    </row>
    <row r="65" spans="1:18" hidden="1">
      <c r="D65" s="9"/>
      <c r="E65" s="10" t="s">
        <v>84</v>
      </c>
      <c r="F65" s="1"/>
      <c r="G65" s="1"/>
      <c r="H65" s="1"/>
      <c r="I65" s="1"/>
      <c r="J65" s="1"/>
      <c r="K65" s="1"/>
      <c r="L65" s="11"/>
      <c r="M65" s="1"/>
      <c r="N65" s="18"/>
    </row>
    <row r="66" spans="1:18" hidden="1">
      <c r="D66" s="9"/>
      <c r="E66" s="10" t="s">
        <v>61</v>
      </c>
      <c r="F66" s="1"/>
      <c r="G66" s="1"/>
      <c r="H66" s="1"/>
      <c r="I66" s="1"/>
      <c r="J66" s="1"/>
      <c r="K66" s="1"/>
      <c r="L66" s="11"/>
      <c r="M66" s="1"/>
      <c r="N66" s="18"/>
    </row>
    <row r="67" spans="1:18">
      <c r="A67" s="16" t="s">
        <v>25</v>
      </c>
      <c r="B67" s="16" t="s">
        <v>579</v>
      </c>
      <c r="C67" s="16" t="s">
        <v>580</v>
      </c>
      <c r="D67" s="9" t="s">
        <v>81</v>
      </c>
      <c r="E67" s="10" t="s">
        <v>82</v>
      </c>
      <c r="F67" s="1" t="s">
        <v>83</v>
      </c>
      <c r="G67" s="1">
        <v>3</v>
      </c>
      <c r="H67" s="1">
        <v>2</v>
      </c>
      <c r="I67" s="1">
        <v>3</v>
      </c>
      <c r="J67" s="1">
        <v>5</v>
      </c>
      <c r="K67" s="1" t="s">
        <v>43</v>
      </c>
      <c r="L67" s="11">
        <v>39</v>
      </c>
      <c r="M67" s="1" t="s">
        <v>24</v>
      </c>
      <c r="N67" s="12">
        <f>L67*G67</f>
        <v>117</v>
      </c>
      <c r="O67" s="13">
        <f>N67/18</f>
        <v>6.5</v>
      </c>
      <c r="P67" s="14">
        <f>O67</f>
        <v>6.5</v>
      </c>
      <c r="Q67" s="13">
        <v>0</v>
      </c>
      <c r="R67" s="13">
        <f>P67+Q67</f>
        <v>6.5</v>
      </c>
    </row>
    <row r="68" spans="1:18" hidden="1">
      <c r="D68" s="9"/>
      <c r="E68" s="10" t="s">
        <v>84</v>
      </c>
      <c r="F68" s="1"/>
      <c r="G68" s="1"/>
      <c r="H68" s="1"/>
      <c r="I68" s="1"/>
      <c r="J68" s="1"/>
      <c r="K68" s="1"/>
      <c r="L68" s="11"/>
      <c r="M68" s="1"/>
      <c r="N68" s="18"/>
    </row>
    <row r="69" spans="1:18" hidden="1">
      <c r="D69" s="9"/>
      <c r="E69" s="10" t="s">
        <v>61</v>
      </c>
      <c r="F69" s="1"/>
      <c r="G69" s="1"/>
      <c r="H69" s="1"/>
      <c r="I69" s="1"/>
      <c r="J69" s="1"/>
      <c r="K69" s="1"/>
      <c r="L69" s="11"/>
      <c r="M69" s="1"/>
      <c r="N69" s="18"/>
    </row>
    <row r="70" spans="1:18">
      <c r="A70" s="16" t="s">
        <v>25</v>
      </c>
      <c r="B70" s="16" t="s">
        <v>579</v>
      </c>
      <c r="C70" s="16" t="s">
        <v>580</v>
      </c>
      <c r="D70" s="9" t="s">
        <v>85</v>
      </c>
      <c r="E70" s="10" t="s">
        <v>86</v>
      </c>
      <c r="F70" s="1" t="s">
        <v>23</v>
      </c>
      <c r="G70" s="1">
        <v>3</v>
      </c>
      <c r="H70" s="1">
        <v>3</v>
      </c>
      <c r="I70" s="1">
        <v>0</v>
      </c>
      <c r="J70" s="1">
        <v>6</v>
      </c>
      <c r="K70" s="1" t="s">
        <v>80</v>
      </c>
      <c r="L70" s="11">
        <v>102</v>
      </c>
      <c r="M70" s="1" t="s">
        <v>87</v>
      </c>
      <c r="N70" s="12">
        <f>L70*G70</f>
        <v>306</v>
      </c>
      <c r="O70" s="13">
        <f>N70/18</f>
        <v>17</v>
      </c>
      <c r="P70" s="14">
        <f>O70</f>
        <v>17</v>
      </c>
      <c r="Q70" s="13">
        <v>0</v>
      </c>
      <c r="R70" s="13">
        <f>P70+Q70</f>
        <v>17</v>
      </c>
    </row>
    <row r="71" spans="1:18" hidden="1">
      <c r="D71" s="9"/>
      <c r="E71" s="10" t="s">
        <v>58</v>
      </c>
      <c r="F71" s="1"/>
      <c r="G71" s="1"/>
      <c r="H71" s="1"/>
      <c r="I71" s="1"/>
      <c r="J71" s="1"/>
      <c r="K71" s="1"/>
      <c r="L71" s="11"/>
      <c r="M71" s="1"/>
      <c r="N71" s="18"/>
    </row>
    <row r="72" spans="1:18">
      <c r="A72" s="16" t="s">
        <v>25</v>
      </c>
      <c r="B72" s="16" t="s">
        <v>579</v>
      </c>
      <c r="C72" s="16" t="s">
        <v>580</v>
      </c>
      <c r="D72" s="9" t="s">
        <v>88</v>
      </c>
      <c r="E72" s="10" t="s">
        <v>89</v>
      </c>
      <c r="F72" s="1" t="s">
        <v>83</v>
      </c>
      <c r="G72" s="1">
        <v>3</v>
      </c>
      <c r="H72" s="1">
        <v>2</v>
      </c>
      <c r="I72" s="1">
        <v>3</v>
      </c>
      <c r="J72" s="1">
        <v>5</v>
      </c>
      <c r="K72" s="1" t="s">
        <v>80</v>
      </c>
      <c r="L72" s="11">
        <v>38</v>
      </c>
      <c r="M72" s="1" t="s">
        <v>87</v>
      </c>
      <c r="N72" s="12">
        <f>L72*G72</f>
        <v>114</v>
      </c>
      <c r="O72" s="13">
        <f>N72/18</f>
        <v>6.333333333333333</v>
      </c>
      <c r="P72" s="14">
        <f>O72</f>
        <v>6.333333333333333</v>
      </c>
      <c r="Q72" s="13">
        <v>0</v>
      </c>
      <c r="R72" s="13">
        <f>P72+Q72</f>
        <v>6.333333333333333</v>
      </c>
    </row>
    <row r="73" spans="1:18" hidden="1">
      <c r="D73" s="9"/>
      <c r="E73" s="10" t="s">
        <v>67</v>
      </c>
      <c r="F73" s="1"/>
      <c r="G73" s="1"/>
      <c r="H73" s="1"/>
      <c r="I73" s="1"/>
      <c r="J73" s="1"/>
      <c r="K73" s="1"/>
      <c r="L73" s="11"/>
      <c r="M73" s="1"/>
      <c r="N73" s="18"/>
    </row>
    <row r="74" spans="1:18">
      <c r="A74" s="16" t="s">
        <v>25</v>
      </c>
      <c r="B74" s="16" t="s">
        <v>579</v>
      </c>
      <c r="C74" s="16" t="s">
        <v>580</v>
      </c>
      <c r="D74" s="9" t="s">
        <v>90</v>
      </c>
      <c r="E74" s="10" t="s">
        <v>91</v>
      </c>
      <c r="F74" s="1" t="s">
        <v>83</v>
      </c>
      <c r="G74" s="1">
        <v>3</v>
      </c>
      <c r="H74" s="1">
        <v>2</v>
      </c>
      <c r="I74" s="1">
        <v>3</v>
      </c>
      <c r="J74" s="1">
        <v>5</v>
      </c>
      <c r="K74" s="1" t="s">
        <v>80</v>
      </c>
      <c r="L74" s="11">
        <v>52</v>
      </c>
      <c r="M74" s="1" t="s">
        <v>87</v>
      </c>
      <c r="N74" s="12">
        <f>L74*G74</f>
        <v>156</v>
      </c>
      <c r="O74" s="13">
        <f>N74/18</f>
        <v>8.6666666666666661</v>
      </c>
      <c r="P74" s="14">
        <f>O74</f>
        <v>8.6666666666666661</v>
      </c>
      <c r="Q74" s="13">
        <v>0</v>
      </c>
      <c r="R74" s="13">
        <f>P74+Q74</f>
        <v>8.6666666666666661</v>
      </c>
    </row>
    <row r="75" spans="1:18" hidden="1">
      <c r="D75" s="9"/>
      <c r="E75" s="10" t="s">
        <v>67</v>
      </c>
      <c r="F75" s="1"/>
      <c r="G75" s="1"/>
      <c r="H75" s="1"/>
      <c r="I75" s="1"/>
      <c r="J75" s="1"/>
      <c r="K75" s="1"/>
      <c r="L75" s="11"/>
      <c r="M75" s="1"/>
      <c r="N75" s="18"/>
    </row>
    <row r="76" spans="1:18">
      <c r="A76" s="16" t="s">
        <v>25</v>
      </c>
      <c r="B76" s="16" t="s">
        <v>579</v>
      </c>
      <c r="C76" s="16" t="s">
        <v>580</v>
      </c>
      <c r="D76" s="9" t="s">
        <v>92</v>
      </c>
      <c r="E76" s="10" t="s">
        <v>93</v>
      </c>
      <c r="F76" s="1" t="s">
        <v>83</v>
      </c>
      <c r="G76" s="1">
        <v>3</v>
      </c>
      <c r="H76" s="1">
        <v>2</v>
      </c>
      <c r="I76" s="1">
        <v>3</v>
      </c>
      <c r="J76" s="1">
        <v>5</v>
      </c>
      <c r="K76" s="1" t="s">
        <v>80</v>
      </c>
      <c r="L76" s="11">
        <v>28</v>
      </c>
      <c r="M76" s="1" t="s">
        <v>87</v>
      </c>
      <c r="N76" s="12">
        <f>L76*G76</f>
        <v>84</v>
      </c>
      <c r="O76" s="13">
        <f>N76/18</f>
        <v>4.666666666666667</v>
      </c>
      <c r="P76" s="14">
        <f>O76</f>
        <v>4.666666666666667</v>
      </c>
      <c r="Q76" s="13">
        <v>0</v>
      </c>
      <c r="R76" s="13">
        <f>P76+Q76</f>
        <v>4.666666666666667</v>
      </c>
    </row>
    <row r="77" spans="1:18" hidden="1">
      <c r="D77" s="9"/>
      <c r="E77" s="10" t="s">
        <v>64</v>
      </c>
      <c r="F77" s="1"/>
      <c r="G77" s="1"/>
      <c r="H77" s="1"/>
      <c r="I77" s="1"/>
      <c r="J77" s="1"/>
      <c r="K77" s="1"/>
      <c r="L77" s="11"/>
      <c r="M77" s="1"/>
      <c r="N77" s="18"/>
    </row>
    <row r="78" spans="1:18">
      <c r="A78" s="16" t="s">
        <v>25</v>
      </c>
      <c r="B78" s="16" t="s">
        <v>579</v>
      </c>
      <c r="C78" s="16" t="s">
        <v>580</v>
      </c>
      <c r="D78" s="9" t="s">
        <v>94</v>
      </c>
      <c r="E78" s="10" t="s">
        <v>95</v>
      </c>
      <c r="F78" s="1" t="s">
        <v>83</v>
      </c>
      <c r="G78" s="1">
        <v>3</v>
      </c>
      <c r="H78" s="1">
        <v>2</v>
      </c>
      <c r="I78" s="1">
        <v>3</v>
      </c>
      <c r="J78" s="1">
        <v>5</v>
      </c>
      <c r="K78" s="1" t="s">
        <v>80</v>
      </c>
      <c r="L78" s="11">
        <v>39</v>
      </c>
      <c r="M78" s="1" t="s">
        <v>87</v>
      </c>
      <c r="N78" s="12">
        <f>L78*G78</f>
        <v>117</v>
      </c>
      <c r="O78" s="13">
        <f>N78/18</f>
        <v>6.5</v>
      </c>
      <c r="P78" s="14">
        <f>O78</f>
        <v>6.5</v>
      </c>
      <c r="Q78" s="13">
        <v>0</v>
      </c>
      <c r="R78" s="13">
        <f>P78+Q78</f>
        <v>6.5</v>
      </c>
    </row>
    <row r="79" spans="1:18" hidden="1">
      <c r="D79" s="9"/>
      <c r="E79" s="10" t="s">
        <v>75</v>
      </c>
      <c r="F79" s="1"/>
      <c r="G79" s="1"/>
      <c r="H79" s="1"/>
      <c r="I79" s="1"/>
      <c r="J79" s="1"/>
      <c r="K79" s="1"/>
      <c r="L79" s="11"/>
      <c r="M79" s="1"/>
      <c r="N79" s="18"/>
    </row>
    <row r="80" spans="1:18">
      <c r="A80" s="16" t="s">
        <v>25</v>
      </c>
      <c r="B80" s="16" t="s">
        <v>579</v>
      </c>
      <c r="C80" s="16" t="s">
        <v>580</v>
      </c>
      <c r="D80" s="9" t="s">
        <v>96</v>
      </c>
      <c r="E80" s="10" t="s">
        <v>97</v>
      </c>
      <c r="F80" s="1" t="s">
        <v>23</v>
      </c>
      <c r="G80" s="1">
        <v>3</v>
      </c>
      <c r="H80" s="1">
        <v>3</v>
      </c>
      <c r="I80" s="1">
        <v>0</v>
      </c>
      <c r="J80" s="1">
        <v>6</v>
      </c>
      <c r="K80" s="1" t="s">
        <v>80</v>
      </c>
      <c r="L80" s="11">
        <v>248</v>
      </c>
      <c r="M80" s="1" t="s">
        <v>87</v>
      </c>
      <c r="N80" s="12">
        <f>L80*G80</f>
        <v>744</v>
      </c>
      <c r="O80" s="13">
        <f>N80/18</f>
        <v>41.333333333333336</v>
      </c>
      <c r="P80" s="14">
        <f>O80</f>
        <v>41.333333333333336</v>
      </c>
      <c r="Q80" s="13">
        <v>0</v>
      </c>
      <c r="R80" s="13">
        <f>P80+Q80</f>
        <v>41.333333333333336</v>
      </c>
    </row>
    <row r="81" spans="1:18" hidden="1">
      <c r="D81" s="9"/>
      <c r="E81" s="10" t="s">
        <v>98</v>
      </c>
      <c r="F81" s="1"/>
      <c r="G81" s="1"/>
      <c r="H81" s="1"/>
      <c r="I81" s="1"/>
      <c r="J81" s="1"/>
      <c r="K81" s="1"/>
      <c r="L81" s="11"/>
      <c r="M81" s="1"/>
      <c r="N81" s="18"/>
    </row>
    <row r="82" spans="1:18" hidden="1">
      <c r="D82" s="9"/>
      <c r="E82" s="10" t="s">
        <v>99</v>
      </c>
      <c r="F82" s="1"/>
      <c r="G82" s="1"/>
      <c r="H82" s="1"/>
      <c r="I82" s="1"/>
      <c r="J82" s="1"/>
      <c r="K82" s="1"/>
      <c r="L82" s="11"/>
      <c r="M82" s="1"/>
      <c r="N82" s="18"/>
    </row>
    <row r="83" spans="1:18" hidden="1">
      <c r="D83" s="9"/>
      <c r="E83" s="10" t="s">
        <v>54</v>
      </c>
      <c r="F83" s="1"/>
      <c r="G83" s="1"/>
      <c r="H83" s="1"/>
      <c r="I83" s="1"/>
      <c r="J83" s="1"/>
      <c r="K83" s="1"/>
      <c r="L83" s="11"/>
      <c r="M83" s="1"/>
      <c r="N83" s="18"/>
    </row>
    <row r="84" spans="1:18" hidden="1">
      <c r="D84" s="9"/>
      <c r="E84" s="10" t="s">
        <v>71</v>
      </c>
      <c r="F84" s="1"/>
      <c r="G84" s="1"/>
      <c r="H84" s="1"/>
      <c r="I84" s="1"/>
      <c r="J84" s="1"/>
      <c r="K84" s="1"/>
      <c r="L84" s="11"/>
      <c r="M84" s="1"/>
      <c r="N84" s="18"/>
    </row>
    <row r="85" spans="1:18">
      <c r="A85" s="16" t="s">
        <v>25</v>
      </c>
      <c r="B85" s="16" t="s">
        <v>579</v>
      </c>
      <c r="C85" s="16" t="s">
        <v>580</v>
      </c>
      <c r="D85" s="9" t="s">
        <v>96</v>
      </c>
      <c r="E85" s="10" t="s">
        <v>97</v>
      </c>
      <c r="F85" s="1" t="s">
        <v>23</v>
      </c>
      <c r="G85" s="1">
        <v>3</v>
      </c>
      <c r="H85" s="1">
        <v>3</v>
      </c>
      <c r="I85" s="1">
        <v>0</v>
      </c>
      <c r="J85" s="1">
        <v>6</v>
      </c>
      <c r="K85" s="1" t="s">
        <v>43</v>
      </c>
      <c r="L85" s="11">
        <v>191</v>
      </c>
      <c r="M85" s="1" t="s">
        <v>87</v>
      </c>
      <c r="N85" s="12">
        <f>L85*G85</f>
        <v>573</v>
      </c>
      <c r="O85" s="13">
        <f>N85/18</f>
        <v>31.833333333333332</v>
      </c>
      <c r="P85" s="14">
        <f>O85</f>
        <v>31.833333333333332</v>
      </c>
      <c r="Q85" s="13">
        <v>0</v>
      </c>
      <c r="R85" s="13">
        <f>P85+Q85</f>
        <v>31.833333333333332</v>
      </c>
    </row>
    <row r="86" spans="1:18" hidden="1">
      <c r="D86" s="9"/>
      <c r="E86" s="10" t="s">
        <v>98</v>
      </c>
      <c r="F86" s="1"/>
      <c r="G86" s="1"/>
      <c r="H86" s="1"/>
      <c r="I86" s="1"/>
      <c r="J86" s="1"/>
      <c r="K86" s="1"/>
      <c r="L86" s="11"/>
      <c r="M86" s="1"/>
      <c r="N86" s="18"/>
    </row>
    <row r="87" spans="1:18" hidden="1">
      <c r="D87" s="9"/>
      <c r="E87" s="10" t="s">
        <v>99</v>
      </c>
      <c r="F87" s="1"/>
      <c r="G87" s="1"/>
      <c r="H87" s="1"/>
      <c r="I87" s="1"/>
      <c r="J87" s="1"/>
      <c r="K87" s="1"/>
      <c r="L87" s="11"/>
      <c r="M87" s="1"/>
      <c r="N87" s="18"/>
    </row>
    <row r="88" spans="1:18" hidden="1">
      <c r="D88" s="9"/>
      <c r="E88" s="10" t="s">
        <v>54</v>
      </c>
      <c r="F88" s="1"/>
      <c r="G88" s="1"/>
      <c r="H88" s="1"/>
      <c r="I88" s="1"/>
      <c r="J88" s="1"/>
      <c r="K88" s="1"/>
      <c r="L88" s="11"/>
      <c r="M88" s="1"/>
      <c r="N88" s="18"/>
    </row>
    <row r="89" spans="1:18" hidden="1">
      <c r="D89" s="9"/>
      <c r="E89" s="10" t="s">
        <v>71</v>
      </c>
      <c r="F89" s="1"/>
      <c r="G89" s="1"/>
      <c r="H89" s="1"/>
      <c r="I89" s="1"/>
      <c r="J89" s="1"/>
      <c r="K89" s="1"/>
      <c r="L89" s="11"/>
      <c r="M89" s="1"/>
      <c r="N89" s="18"/>
    </row>
    <row r="90" spans="1:18">
      <c r="A90" s="16" t="s">
        <v>25</v>
      </c>
      <c r="B90" s="16" t="s">
        <v>579</v>
      </c>
      <c r="C90" s="16" t="s">
        <v>580</v>
      </c>
      <c r="D90" s="9" t="s">
        <v>100</v>
      </c>
      <c r="E90" s="10" t="s">
        <v>101</v>
      </c>
      <c r="F90" s="1" t="s">
        <v>102</v>
      </c>
      <c r="G90" s="1">
        <v>1</v>
      </c>
      <c r="H90" s="1">
        <v>0</v>
      </c>
      <c r="I90" s="1">
        <v>3</v>
      </c>
      <c r="J90" s="1">
        <v>1</v>
      </c>
      <c r="K90" s="1" t="s">
        <v>80</v>
      </c>
      <c r="L90" s="11">
        <v>192</v>
      </c>
      <c r="M90" s="1" t="s">
        <v>87</v>
      </c>
      <c r="N90" s="12">
        <f>L90*G90</f>
        <v>192</v>
      </c>
      <c r="O90" s="13">
        <f>N90/18</f>
        <v>10.666666666666666</v>
      </c>
      <c r="P90" s="14">
        <f>O90</f>
        <v>10.666666666666666</v>
      </c>
      <c r="Q90" s="13">
        <v>0</v>
      </c>
      <c r="R90" s="13">
        <f>P90+Q90</f>
        <v>10.666666666666666</v>
      </c>
    </row>
    <row r="91" spans="1:18" hidden="1">
      <c r="D91" s="9"/>
      <c r="E91" s="10" t="s">
        <v>45</v>
      </c>
      <c r="F91" s="1"/>
      <c r="G91" s="1"/>
      <c r="H91" s="1"/>
      <c r="I91" s="1"/>
      <c r="J91" s="1"/>
      <c r="K91" s="1"/>
      <c r="L91" s="11"/>
      <c r="M91" s="1"/>
      <c r="N91" s="18"/>
    </row>
    <row r="92" spans="1:18" hidden="1">
      <c r="D92" s="9"/>
      <c r="E92" s="10" t="s">
        <v>38</v>
      </c>
      <c r="F92" s="1"/>
      <c r="G92" s="1"/>
      <c r="H92" s="1"/>
      <c r="I92" s="1"/>
      <c r="J92" s="1"/>
      <c r="K92" s="1"/>
      <c r="L92" s="11"/>
      <c r="M92" s="1"/>
      <c r="N92" s="18"/>
    </row>
    <row r="93" spans="1:18" hidden="1">
      <c r="D93" s="9"/>
      <c r="E93" s="10" t="s">
        <v>52</v>
      </c>
      <c r="F93" s="1"/>
      <c r="G93" s="1"/>
      <c r="H93" s="1"/>
      <c r="I93" s="1"/>
      <c r="J93" s="1"/>
      <c r="K93" s="1"/>
      <c r="L93" s="11"/>
      <c r="M93" s="1"/>
      <c r="N93" s="18"/>
    </row>
    <row r="94" spans="1:18">
      <c r="A94" s="16" t="s">
        <v>25</v>
      </c>
      <c r="B94" s="16" t="s">
        <v>579</v>
      </c>
      <c r="C94" s="16" t="s">
        <v>580</v>
      </c>
      <c r="D94" s="9" t="s">
        <v>103</v>
      </c>
      <c r="E94" s="10" t="s">
        <v>104</v>
      </c>
      <c r="F94" s="1" t="s">
        <v>83</v>
      </c>
      <c r="G94" s="1">
        <v>3</v>
      </c>
      <c r="H94" s="1">
        <v>2</v>
      </c>
      <c r="I94" s="1">
        <v>3</v>
      </c>
      <c r="J94" s="1">
        <v>5</v>
      </c>
      <c r="K94" s="1" t="s">
        <v>80</v>
      </c>
      <c r="L94" s="11">
        <v>65</v>
      </c>
      <c r="M94" s="1" t="s">
        <v>87</v>
      </c>
      <c r="N94" s="12">
        <f>L94*G94</f>
        <v>195</v>
      </c>
      <c r="O94" s="13">
        <f>N94/18</f>
        <v>10.833333333333334</v>
      </c>
      <c r="P94" s="14">
        <f>O94</f>
        <v>10.833333333333334</v>
      </c>
      <c r="Q94" s="13">
        <v>0</v>
      </c>
      <c r="R94" s="13">
        <f>P94+Q94</f>
        <v>10.833333333333334</v>
      </c>
    </row>
    <row r="95" spans="1:18" hidden="1">
      <c r="D95" s="9"/>
      <c r="E95" s="10" t="s">
        <v>105</v>
      </c>
      <c r="F95" s="1"/>
      <c r="G95" s="1"/>
      <c r="H95" s="1"/>
      <c r="I95" s="1"/>
      <c r="J95" s="1"/>
      <c r="K95" s="1"/>
      <c r="L95" s="11"/>
      <c r="M95" s="1"/>
      <c r="N95" s="18"/>
    </row>
    <row r="96" spans="1:18">
      <c r="A96" s="16" t="s">
        <v>25</v>
      </c>
      <c r="B96" s="16" t="s">
        <v>579</v>
      </c>
      <c r="C96" s="16" t="s">
        <v>580</v>
      </c>
      <c r="D96" s="9" t="s">
        <v>106</v>
      </c>
      <c r="E96" s="10" t="s">
        <v>107</v>
      </c>
      <c r="F96" s="1" t="s">
        <v>83</v>
      </c>
      <c r="G96" s="1">
        <v>3</v>
      </c>
      <c r="H96" s="1">
        <v>2</v>
      </c>
      <c r="I96" s="1">
        <v>3</v>
      </c>
      <c r="J96" s="1">
        <v>5</v>
      </c>
      <c r="K96" s="1" t="s">
        <v>80</v>
      </c>
      <c r="L96" s="11">
        <v>64</v>
      </c>
      <c r="M96" s="1" t="s">
        <v>87</v>
      </c>
      <c r="N96" s="12">
        <f>L96*G96</f>
        <v>192</v>
      </c>
      <c r="O96" s="13">
        <f>N96/18</f>
        <v>10.666666666666666</v>
      </c>
      <c r="P96" s="14">
        <f>O96</f>
        <v>10.666666666666666</v>
      </c>
      <c r="Q96" s="13">
        <v>0</v>
      </c>
      <c r="R96" s="13">
        <f>P96+Q96</f>
        <v>10.666666666666666</v>
      </c>
    </row>
    <row r="97" spans="1:18" hidden="1">
      <c r="D97" s="9"/>
      <c r="E97" s="10" t="s">
        <v>29</v>
      </c>
      <c r="F97" s="1"/>
      <c r="G97" s="1"/>
      <c r="H97" s="1"/>
      <c r="I97" s="1"/>
      <c r="J97" s="1"/>
      <c r="K97" s="1"/>
      <c r="L97" s="11"/>
      <c r="M97" s="1"/>
      <c r="N97" s="18"/>
    </row>
    <row r="98" spans="1:18" hidden="1">
      <c r="D98" s="9"/>
      <c r="E98" s="10" t="s">
        <v>108</v>
      </c>
      <c r="F98" s="1"/>
      <c r="G98" s="1"/>
      <c r="H98" s="1"/>
      <c r="I98" s="1"/>
      <c r="J98" s="1"/>
      <c r="K98" s="1"/>
      <c r="L98" s="11"/>
      <c r="M98" s="1"/>
      <c r="N98" s="18"/>
    </row>
    <row r="99" spans="1:18" hidden="1">
      <c r="D99" s="9"/>
      <c r="E99" s="10" t="s">
        <v>57</v>
      </c>
      <c r="F99" s="1"/>
      <c r="G99" s="1"/>
      <c r="H99" s="1"/>
      <c r="I99" s="1"/>
      <c r="J99" s="1"/>
      <c r="K99" s="1"/>
      <c r="L99" s="11"/>
      <c r="M99" s="1"/>
      <c r="N99" s="18"/>
    </row>
    <row r="100" spans="1:18" hidden="1">
      <c r="D100" s="9"/>
      <c r="E100" s="10" t="s">
        <v>51</v>
      </c>
      <c r="F100" s="1"/>
      <c r="G100" s="1"/>
      <c r="H100" s="1"/>
      <c r="I100" s="1"/>
      <c r="J100" s="1"/>
      <c r="K100" s="1"/>
      <c r="L100" s="11"/>
      <c r="M100" s="1"/>
      <c r="N100" s="18"/>
    </row>
    <row r="101" spans="1:18" hidden="1">
      <c r="D101" s="9"/>
      <c r="E101" s="10" t="s">
        <v>40</v>
      </c>
      <c r="F101" s="1"/>
      <c r="G101" s="1"/>
      <c r="H101" s="1"/>
      <c r="I101" s="1"/>
      <c r="J101" s="1"/>
      <c r="K101" s="1"/>
      <c r="L101" s="11"/>
      <c r="M101" s="1"/>
      <c r="N101" s="18"/>
    </row>
    <row r="102" spans="1:18">
      <c r="A102" s="16" t="s">
        <v>25</v>
      </c>
      <c r="B102" s="16" t="s">
        <v>579</v>
      </c>
      <c r="C102" s="16" t="s">
        <v>580</v>
      </c>
      <c r="D102" s="9" t="s">
        <v>106</v>
      </c>
      <c r="E102" s="10" t="s">
        <v>107</v>
      </c>
      <c r="F102" s="1" t="s">
        <v>83</v>
      </c>
      <c r="G102" s="1">
        <v>3</v>
      </c>
      <c r="H102" s="1">
        <v>2</v>
      </c>
      <c r="I102" s="1">
        <v>3</v>
      </c>
      <c r="J102" s="1">
        <v>5</v>
      </c>
      <c r="K102" s="1" t="s">
        <v>43</v>
      </c>
      <c r="L102" s="11">
        <v>62</v>
      </c>
      <c r="M102" s="1" t="s">
        <v>87</v>
      </c>
      <c r="N102" s="12">
        <f>L102*G102</f>
        <v>186</v>
      </c>
      <c r="O102" s="13">
        <f>N102/18</f>
        <v>10.333333333333334</v>
      </c>
      <c r="P102" s="14">
        <f>O102</f>
        <v>10.333333333333334</v>
      </c>
      <c r="Q102" s="13">
        <v>0</v>
      </c>
      <c r="R102" s="13">
        <f>P102+Q102</f>
        <v>10.333333333333334</v>
      </c>
    </row>
    <row r="103" spans="1:18" hidden="1">
      <c r="D103" s="9"/>
      <c r="E103" s="10" t="s">
        <v>29</v>
      </c>
      <c r="F103" s="1"/>
      <c r="G103" s="1"/>
      <c r="H103" s="1"/>
      <c r="I103" s="1"/>
      <c r="J103" s="1"/>
      <c r="K103" s="1"/>
      <c r="L103" s="11"/>
      <c r="M103" s="1"/>
      <c r="N103" s="18"/>
    </row>
    <row r="104" spans="1:18" hidden="1">
      <c r="D104" s="9"/>
      <c r="E104" s="10" t="s">
        <v>109</v>
      </c>
      <c r="F104" s="1"/>
      <c r="G104" s="1"/>
      <c r="H104" s="1"/>
      <c r="I104" s="1"/>
      <c r="J104" s="1"/>
      <c r="K104" s="1"/>
      <c r="L104" s="11"/>
      <c r="M104" s="1"/>
      <c r="N104" s="18"/>
    </row>
    <row r="105" spans="1:18" hidden="1">
      <c r="D105" s="9"/>
      <c r="E105" s="10" t="s">
        <v>51</v>
      </c>
      <c r="F105" s="1"/>
      <c r="G105" s="1"/>
      <c r="H105" s="1"/>
      <c r="I105" s="1"/>
      <c r="J105" s="1"/>
      <c r="K105" s="1"/>
      <c r="L105" s="11"/>
      <c r="M105" s="1"/>
      <c r="N105" s="18"/>
    </row>
    <row r="106" spans="1:18" hidden="1">
      <c r="D106" s="9"/>
      <c r="E106" s="10" t="s">
        <v>40</v>
      </c>
      <c r="F106" s="1"/>
      <c r="G106" s="1"/>
      <c r="H106" s="1"/>
      <c r="I106" s="1"/>
      <c r="J106" s="1"/>
      <c r="K106" s="1"/>
      <c r="L106" s="11"/>
      <c r="M106" s="1"/>
      <c r="N106" s="18"/>
    </row>
    <row r="107" spans="1:18" hidden="1">
      <c r="D107" s="9"/>
      <c r="E107" s="10" t="s">
        <v>57</v>
      </c>
      <c r="F107" s="1"/>
      <c r="G107" s="1"/>
      <c r="H107" s="1"/>
      <c r="I107" s="1"/>
      <c r="J107" s="1"/>
      <c r="K107" s="1"/>
      <c r="L107" s="11"/>
      <c r="M107" s="1"/>
      <c r="N107" s="18"/>
    </row>
    <row r="108" spans="1:18">
      <c r="A108" s="16" t="s">
        <v>25</v>
      </c>
      <c r="B108" s="16" t="s">
        <v>579</v>
      </c>
      <c r="C108" s="16" t="s">
        <v>580</v>
      </c>
      <c r="D108" s="9" t="s">
        <v>106</v>
      </c>
      <c r="E108" s="10" t="s">
        <v>107</v>
      </c>
      <c r="F108" s="1" t="s">
        <v>83</v>
      </c>
      <c r="G108" s="1">
        <v>3</v>
      </c>
      <c r="H108" s="1">
        <v>2</v>
      </c>
      <c r="I108" s="1">
        <v>3</v>
      </c>
      <c r="J108" s="1">
        <v>5</v>
      </c>
      <c r="K108" s="1" t="s">
        <v>55</v>
      </c>
      <c r="L108" s="11">
        <v>50</v>
      </c>
      <c r="M108" s="1" t="s">
        <v>87</v>
      </c>
      <c r="N108" s="12">
        <f>L108*G108</f>
        <v>150</v>
      </c>
      <c r="O108" s="13">
        <f>N108/18</f>
        <v>8.3333333333333339</v>
      </c>
      <c r="P108" s="14">
        <f>O108</f>
        <v>8.3333333333333339</v>
      </c>
      <c r="Q108" s="13">
        <v>0</v>
      </c>
      <c r="R108" s="13">
        <f>P108+Q108</f>
        <v>8.3333333333333339</v>
      </c>
    </row>
    <row r="109" spans="1:18" hidden="1">
      <c r="D109" s="9"/>
      <c r="E109" s="10" t="s">
        <v>29</v>
      </c>
      <c r="F109" s="1"/>
      <c r="G109" s="1"/>
      <c r="H109" s="1"/>
      <c r="I109" s="1"/>
      <c r="J109" s="1"/>
      <c r="K109" s="1"/>
      <c r="L109" s="11"/>
      <c r="M109" s="1"/>
      <c r="N109" s="18"/>
    </row>
    <row r="110" spans="1:18" hidden="1">
      <c r="D110" s="9"/>
      <c r="E110" s="10" t="s">
        <v>51</v>
      </c>
      <c r="F110" s="1"/>
      <c r="G110" s="1"/>
      <c r="H110" s="1"/>
      <c r="I110" s="1"/>
      <c r="J110" s="1"/>
      <c r="K110" s="1"/>
      <c r="L110" s="11"/>
      <c r="M110" s="1"/>
      <c r="N110" s="18"/>
    </row>
    <row r="111" spans="1:18" hidden="1">
      <c r="D111" s="9"/>
      <c r="E111" s="10" t="s">
        <v>109</v>
      </c>
      <c r="F111" s="1"/>
      <c r="G111" s="1"/>
      <c r="H111" s="1"/>
      <c r="I111" s="1"/>
      <c r="J111" s="1"/>
      <c r="K111" s="1"/>
      <c r="L111" s="11"/>
      <c r="M111" s="1"/>
      <c r="N111" s="18"/>
    </row>
    <row r="112" spans="1:18" hidden="1">
      <c r="D112" s="9"/>
      <c r="E112" s="10" t="s">
        <v>40</v>
      </c>
      <c r="F112" s="1"/>
      <c r="G112" s="1"/>
      <c r="H112" s="1"/>
      <c r="I112" s="1"/>
      <c r="J112" s="1"/>
      <c r="K112" s="1"/>
      <c r="L112" s="11"/>
      <c r="M112" s="1"/>
      <c r="N112" s="18"/>
    </row>
    <row r="113" spans="1:18" hidden="1">
      <c r="D113" s="9"/>
      <c r="E113" s="10" t="s">
        <v>57</v>
      </c>
      <c r="F113" s="1"/>
      <c r="G113" s="1"/>
      <c r="H113" s="1"/>
      <c r="I113" s="1"/>
      <c r="J113" s="1"/>
      <c r="K113" s="1"/>
      <c r="L113" s="11"/>
      <c r="M113" s="1"/>
      <c r="N113" s="18"/>
    </row>
    <row r="114" spans="1:18">
      <c r="A114" s="16" t="s">
        <v>25</v>
      </c>
      <c r="B114" s="16" t="s">
        <v>579</v>
      </c>
      <c r="C114" s="16" t="s">
        <v>580</v>
      </c>
      <c r="D114" s="9" t="s">
        <v>110</v>
      </c>
      <c r="E114" s="10" t="s">
        <v>111</v>
      </c>
      <c r="F114" s="1" t="s">
        <v>112</v>
      </c>
      <c r="G114" s="1">
        <v>4</v>
      </c>
      <c r="H114" s="1">
        <v>3</v>
      </c>
      <c r="I114" s="1">
        <v>3</v>
      </c>
      <c r="J114" s="1">
        <v>7</v>
      </c>
      <c r="K114" s="1" t="s">
        <v>80</v>
      </c>
      <c r="L114" s="11">
        <v>178</v>
      </c>
      <c r="M114" s="1" t="s">
        <v>87</v>
      </c>
      <c r="N114" s="12">
        <f>L114*G114</f>
        <v>712</v>
      </c>
      <c r="O114" s="13">
        <f>N114/18</f>
        <v>39.555555555555557</v>
      </c>
      <c r="P114" s="14">
        <f>O114</f>
        <v>39.555555555555557</v>
      </c>
      <c r="Q114" s="13">
        <v>0</v>
      </c>
      <c r="R114" s="13">
        <f>P114+Q114</f>
        <v>39.555555555555557</v>
      </c>
    </row>
    <row r="115" spans="1:18" hidden="1">
      <c r="D115" s="9"/>
      <c r="E115" s="10" t="s">
        <v>109</v>
      </c>
      <c r="F115" s="1"/>
      <c r="G115" s="1"/>
      <c r="H115" s="1"/>
      <c r="I115" s="1"/>
      <c r="J115" s="1"/>
      <c r="K115" s="1"/>
      <c r="L115" s="11"/>
      <c r="M115" s="1"/>
      <c r="N115" s="18"/>
    </row>
    <row r="116" spans="1:18" hidden="1">
      <c r="D116" s="9"/>
      <c r="E116" s="10" t="s">
        <v>38</v>
      </c>
      <c r="F116" s="1"/>
      <c r="G116" s="1"/>
      <c r="H116" s="1"/>
      <c r="I116" s="1"/>
      <c r="J116" s="1"/>
      <c r="K116" s="1"/>
      <c r="L116" s="11"/>
      <c r="M116" s="1"/>
      <c r="N116" s="18"/>
    </row>
    <row r="117" spans="1:18">
      <c r="A117" s="16" t="s">
        <v>25</v>
      </c>
      <c r="B117" s="16" t="s">
        <v>579</v>
      </c>
      <c r="C117" s="16" t="s">
        <v>580</v>
      </c>
      <c r="D117" s="9" t="s">
        <v>113</v>
      </c>
      <c r="E117" s="10" t="s">
        <v>114</v>
      </c>
      <c r="F117" s="1" t="s">
        <v>102</v>
      </c>
      <c r="G117" s="1">
        <v>1</v>
      </c>
      <c r="H117" s="1">
        <v>0</v>
      </c>
      <c r="I117" s="1">
        <v>3</v>
      </c>
      <c r="J117" s="1">
        <v>1</v>
      </c>
      <c r="K117" s="1" t="s">
        <v>80</v>
      </c>
      <c r="L117" s="11">
        <v>50</v>
      </c>
      <c r="M117" s="1" t="s">
        <v>87</v>
      </c>
      <c r="N117" s="12">
        <f>L117*G117</f>
        <v>50</v>
      </c>
      <c r="O117" s="13">
        <f>N117/18</f>
        <v>2.7777777777777777</v>
      </c>
      <c r="P117" s="14">
        <f>O117</f>
        <v>2.7777777777777777</v>
      </c>
      <c r="Q117" s="13">
        <v>0</v>
      </c>
      <c r="R117" s="13">
        <f>P117+Q117</f>
        <v>2.7777777777777777</v>
      </c>
    </row>
    <row r="118" spans="1:18" hidden="1">
      <c r="D118" s="9"/>
      <c r="E118" s="10" t="s">
        <v>53</v>
      </c>
      <c r="F118" s="1"/>
      <c r="G118" s="1"/>
      <c r="H118" s="1"/>
      <c r="I118" s="1"/>
      <c r="J118" s="1"/>
      <c r="K118" s="1"/>
      <c r="L118" s="11"/>
      <c r="M118" s="1"/>
      <c r="N118" s="18"/>
    </row>
    <row r="119" spans="1:18">
      <c r="A119" s="16" t="s">
        <v>25</v>
      </c>
      <c r="B119" s="16" t="s">
        <v>579</v>
      </c>
      <c r="C119" s="16" t="s">
        <v>580</v>
      </c>
      <c r="D119" s="9" t="s">
        <v>113</v>
      </c>
      <c r="E119" s="10" t="s">
        <v>114</v>
      </c>
      <c r="F119" s="1" t="s">
        <v>102</v>
      </c>
      <c r="G119" s="1">
        <v>1</v>
      </c>
      <c r="H119" s="1">
        <v>0</v>
      </c>
      <c r="I119" s="1">
        <v>3</v>
      </c>
      <c r="J119" s="1">
        <v>1</v>
      </c>
      <c r="K119" s="1" t="s">
        <v>43</v>
      </c>
      <c r="L119" s="11">
        <v>63</v>
      </c>
      <c r="M119" s="1" t="s">
        <v>87</v>
      </c>
      <c r="N119" s="12">
        <f>L119*G119</f>
        <v>63</v>
      </c>
      <c r="O119" s="13">
        <f>N119/18</f>
        <v>3.5</v>
      </c>
      <c r="P119" s="14">
        <f>O119</f>
        <v>3.5</v>
      </c>
      <c r="Q119" s="13">
        <v>0</v>
      </c>
      <c r="R119" s="13">
        <f>P119+Q119</f>
        <v>3.5</v>
      </c>
    </row>
    <row r="120" spans="1:18" hidden="1">
      <c r="D120" s="9"/>
      <c r="E120" s="10" t="s">
        <v>45</v>
      </c>
      <c r="F120" s="1"/>
      <c r="G120" s="1"/>
      <c r="H120" s="1"/>
      <c r="I120" s="1"/>
      <c r="J120" s="1"/>
      <c r="K120" s="1"/>
      <c r="L120" s="11"/>
      <c r="M120" s="1"/>
      <c r="N120" s="18"/>
    </row>
    <row r="121" spans="1:18" hidden="1">
      <c r="D121" s="9"/>
      <c r="E121" s="10" t="s">
        <v>51</v>
      </c>
      <c r="F121" s="1"/>
      <c r="G121" s="1"/>
      <c r="H121" s="1"/>
      <c r="I121" s="1"/>
      <c r="J121" s="1"/>
      <c r="K121" s="1"/>
      <c r="L121" s="11"/>
      <c r="M121" s="1"/>
      <c r="N121" s="18"/>
    </row>
    <row r="122" spans="1:18" hidden="1">
      <c r="D122" s="9"/>
      <c r="E122" s="10" t="s">
        <v>40</v>
      </c>
      <c r="F122" s="1"/>
      <c r="G122" s="1"/>
      <c r="H122" s="1"/>
      <c r="I122" s="1"/>
      <c r="J122" s="1"/>
      <c r="K122" s="1"/>
      <c r="L122" s="11"/>
      <c r="M122" s="1"/>
      <c r="N122" s="18"/>
    </row>
    <row r="123" spans="1:18" hidden="1">
      <c r="D123" s="9"/>
      <c r="E123" s="10" t="s">
        <v>109</v>
      </c>
      <c r="F123" s="1"/>
      <c r="G123" s="1"/>
      <c r="H123" s="1"/>
      <c r="I123" s="1"/>
      <c r="J123" s="1"/>
      <c r="K123" s="1"/>
      <c r="L123" s="11"/>
      <c r="M123" s="1"/>
      <c r="N123" s="18"/>
    </row>
    <row r="124" spans="1:18" hidden="1">
      <c r="D124" s="9"/>
      <c r="E124" s="10" t="s">
        <v>54</v>
      </c>
      <c r="F124" s="1"/>
      <c r="G124" s="1"/>
      <c r="H124" s="1"/>
      <c r="I124" s="1"/>
      <c r="J124" s="1"/>
      <c r="K124" s="1"/>
      <c r="L124" s="11"/>
      <c r="M124" s="1"/>
      <c r="N124" s="18"/>
    </row>
    <row r="125" spans="1:18" hidden="1">
      <c r="D125" s="9"/>
      <c r="E125" s="10" t="s">
        <v>32</v>
      </c>
      <c r="F125" s="1"/>
      <c r="G125" s="1"/>
      <c r="H125" s="1"/>
      <c r="I125" s="1"/>
      <c r="J125" s="1"/>
      <c r="K125" s="1"/>
      <c r="L125" s="11"/>
      <c r="M125" s="1"/>
      <c r="N125" s="18"/>
    </row>
    <row r="126" spans="1:18">
      <c r="A126" s="16" t="s">
        <v>25</v>
      </c>
      <c r="B126" s="16" t="s">
        <v>579</v>
      </c>
      <c r="C126" s="16" t="s">
        <v>580</v>
      </c>
      <c r="D126" s="9" t="s">
        <v>113</v>
      </c>
      <c r="E126" s="10" t="s">
        <v>114</v>
      </c>
      <c r="F126" s="1" t="s">
        <v>102</v>
      </c>
      <c r="G126" s="1">
        <v>1</v>
      </c>
      <c r="H126" s="1">
        <v>0</v>
      </c>
      <c r="I126" s="1">
        <v>3</v>
      </c>
      <c r="J126" s="1">
        <v>1</v>
      </c>
      <c r="K126" s="1" t="s">
        <v>55</v>
      </c>
      <c r="L126" s="11">
        <v>63</v>
      </c>
      <c r="M126" s="1" t="s">
        <v>87</v>
      </c>
      <c r="N126" s="12">
        <f>L126*G126</f>
        <v>63</v>
      </c>
      <c r="O126" s="13">
        <f>N126/18</f>
        <v>3.5</v>
      </c>
      <c r="P126" s="14">
        <f>O126</f>
        <v>3.5</v>
      </c>
      <c r="Q126" s="13">
        <v>0</v>
      </c>
      <c r="R126" s="13">
        <f>P126+Q126</f>
        <v>3.5</v>
      </c>
    </row>
    <row r="127" spans="1:18" hidden="1">
      <c r="D127" s="9"/>
      <c r="E127" s="10" t="s">
        <v>105</v>
      </c>
      <c r="F127" s="1"/>
      <c r="G127" s="1"/>
      <c r="H127" s="1"/>
      <c r="I127" s="1"/>
      <c r="J127" s="1"/>
      <c r="K127" s="1"/>
      <c r="L127" s="11"/>
      <c r="M127" s="1"/>
      <c r="N127" s="18"/>
    </row>
    <row r="128" spans="1:18" hidden="1">
      <c r="D128" s="9"/>
      <c r="E128" s="10" t="s">
        <v>38</v>
      </c>
      <c r="F128" s="1"/>
      <c r="G128" s="1"/>
      <c r="H128" s="1"/>
      <c r="I128" s="1"/>
      <c r="J128" s="1"/>
      <c r="K128" s="1"/>
      <c r="L128" s="11"/>
      <c r="M128" s="1"/>
      <c r="N128" s="18"/>
    </row>
    <row r="129" spans="1:18">
      <c r="A129" s="16" t="s">
        <v>25</v>
      </c>
      <c r="B129" s="16" t="s">
        <v>579</v>
      </c>
      <c r="C129" s="16" t="s">
        <v>580</v>
      </c>
      <c r="D129" s="9" t="s">
        <v>115</v>
      </c>
      <c r="E129" s="10" t="s">
        <v>116</v>
      </c>
      <c r="F129" s="1" t="s">
        <v>102</v>
      </c>
      <c r="G129" s="1">
        <v>1</v>
      </c>
      <c r="H129" s="1">
        <v>0</v>
      </c>
      <c r="I129" s="1">
        <v>3</v>
      </c>
      <c r="J129" s="1">
        <v>1</v>
      </c>
      <c r="K129" s="1" t="s">
        <v>80</v>
      </c>
      <c r="L129" s="11">
        <v>1</v>
      </c>
      <c r="M129" s="1" t="s">
        <v>87</v>
      </c>
      <c r="N129" s="12">
        <f>L129*G129</f>
        <v>1</v>
      </c>
      <c r="O129" s="13">
        <f>N129/18</f>
        <v>5.5555555555555552E-2</v>
      </c>
      <c r="P129" s="14">
        <f>O129</f>
        <v>5.5555555555555552E-2</v>
      </c>
      <c r="Q129" s="13">
        <v>0</v>
      </c>
      <c r="R129" s="13">
        <f>P129+Q129</f>
        <v>5.5555555555555552E-2</v>
      </c>
    </row>
    <row r="130" spans="1:18" hidden="1">
      <c r="D130" s="9"/>
      <c r="E130" s="10" t="s">
        <v>53</v>
      </c>
      <c r="F130" s="1"/>
      <c r="G130" s="1"/>
      <c r="H130" s="1"/>
      <c r="I130" s="1"/>
      <c r="J130" s="1"/>
      <c r="K130" s="1"/>
      <c r="L130" s="11"/>
      <c r="M130" s="1"/>
      <c r="N130" s="18"/>
    </row>
    <row r="131" spans="1:18">
      <c r="A131" s="16" t="s">
        <v>25</v>
      </c>
      <c r="B131" s="16" t="s">
        <v>579</v>
      </c>
      <c r="C131" s="16" t="s">
        <v>580</v>
      </c>
      <c r="D131" s="9" t="s">
        <v>117</v>
      </c>
      <c r="E131" s="10" t="s">
        <v>118</v>
      </c>
      <c r="F131" s="1" t="s">
        <v>83</v>
      </c>
      <c r="G131" s="1">
        <v>3</v>
      </c>
      <c r="H131" s="1">
        <v>2</v>
      </c>
      <c r="I131" s="1">
        <v>3</v>
      </c>
      <c r="J131" s="1">
        <v>5</v>
      </c>
      <c r="K131" s="1" t="s">
        <v>80</v>
      </c>
      <c r="L131" s="11">
        <v>11</v>
      </c>
      <c r="M131" s="1" t="s">
        <v>87</v>
      </c>
      <c r="N131" s="12">
        <f>L131*G131</f>
        <v>33</v>
      </c>
      <c r="O131" s="13">
        <f>N131/18</f>
        <v>1.8333333333333333</v>
      </c>
      <c r="P131" s="14">
        <f>O131</f>
        <v>1.8333333333333333</v>
      </c>
      <c r="Q131" s="13">
        <v>0</v>
      </c>
      <c r="R131" s="13">
        <f>P131+Q131</f>
        <v>1.8333333333333333</v>
      </c>
    </row>
    <row r="132" spans="1:18" hidden="1">
      <c r="D132" s="9"/>
      <c r="E132" s="10" t="s">
        <v>40</v>
      </c>
      <c r="F132" s="1"/>
      <c r="G132" s="1"/>
      <c r="H132" s="1"/>
      <c r="I132" s="1"/>
      <c r="J132" s="1"/>
      <c r="K132" s="1"/>
      <c r="L132" s="11"/>
      <c r="M132" s="1"/>
      <c r="N132" s="18"/>
    </row>
    <row r="133" spans="1:18">
      <c r="A133" s="16" t="s">
        <v>25</v>
      </c>
      <c r="B133" s="16" t="s">
        <v>579</v>
      </c>
      <c r="C133" s="16" t="s">
        <v>580</v>
      </c>
      <c r="D133" s="9" t="s">
        <v>119</v>
      </c>
      <c r="E133" s="10" t="s">
        <v>120</v>
      </c>
      <c r="F133" s="1" t="s">
        <v>83</v>
      </c>
      <c r="G133" s="1">
        <v>3</v>
      </c>
      <c r="H133" s="1">
        <v>2</v>
      </c>
      <c r="I133" s="1">
        <v>3</v>
      </c>
      <c r="J133" s="1">
        <v>5</v>
      </c>
      <c r="K133" s="1" t="s">
        <v>80</v>
      </c>
      <c r="L133" s="11">
        <v>59</v>
      </c>
      <c r="M133" s="1" t="s">
        <v>87</v>
      </c>
      <c r="N133" s="12">
        <f>L133*G133</f>
        <v>177</v>
      </c>
      <c r="O133" s="13">
        <f>N133/18</f>
        <v>9.8333333333333339</v>
      </c>
      <c r="P133" s="14">
        <f>O133</f>
        <v>9.8333333333333339</v>
      </c>
      <c r="Q133" s="13">
        <v>0</v>
      </c>
      <c r="R133" s="13">
        <f>P133+Q133</f>
        <v>9.8333333333333339</v>
      </c>
    </row>
    <row r="134" spans="1:18" hidden="1">
      <c r="D134" s="9"/>
      <c r="E134" s="10" t="s">
        <v>121</v>
      </c>
      <c r="F134" s="1"/>
      <c r="G134" s="1"/>
      <c r="H134" s="1"/>
      <c r="I134" s="1"/>
      <c r="J134" s="1"/>
      <c r="K134" s="1"/>
      <c r="L134" s="11"/>
      <c r="M134" s="1"/>
      <c r="N134" s="18"/>
    </row>
    <row r="135" spans="1:18" hidden="1">
      <c r="D135" s="9"/>
      <c r="E135" s="10" t="s">
        <v>109</v>
      </c>
      <c r="F135" s="1"/>
      <c r="G135" s="1"/>
      <c r="H135" s="1"/>
      <c r="I135" s="1"/>
      <c r="J135" s="1"/>
      <c r="K135" s="1"/>
      <c r="L135" s="11"/>
      <c r="M135" s="1"/>
      <c r="N135" s="18"/>
    </row>
    <row r="136" spans="1:18">
      <c r="A136" s="16" t="s">
        <v>25</v>
      </c>
      <c r="B136" s="16" t="s">
        <v>579</v>
      </c>
      <c r="C136" s="16" t="s">
        <v>580</v>
      </c>
      <c r="D136" s="9" t="s">
        <v>119</v>
      </c>
      <c r="E136" s="10" t="s">
        <v>120</v>
      </c>
      <c r="F136" s="1" t="s">
        <v>83</v>
      </c>
      <c r="G136" s="1">
        <v>3</v>
      </c>
      <c r="H136" s="1">
        <v>2</v>
      </c>
      <c r="I136" s="1">
        <v>3</v>
      </c>
      <c r="J136" s="1">
        <v>5</v>
      </c>
      <c r="K136" s="1" t="s">
        <v>43</v>
      </c>
      <c r="L136" s="11">
        <v>40</v>
      </c>
      <c r="M136" s="1" t="s">
        <v>87</v>
      </c>
      <c r="N136" s="12">
        <f>L136*G136</f>
        <v>120</v>
      </c>
      <c r="O136" s="13">
        <f>N136/18</f>
        <v>6.666666666666667</v>
      </c>
      <c r="P136" s="14">
        <f>O136</f>
        <v>6.666666666666667</v>
      </c>
      <c r="Q136" s="13">
        <v>0</v>
      </c>
      <c r="R136" s="13">
        <f>P136+Q136</f>
        <v>6.666666666666667</v>
      </c>
    </row>
    <row r="137" spans="1:18" hidden="1">
      <c r="D137" s="9"/>
      <c r="E137" s="10" t="s">
        <v>121</v>
      </c>
      <c r="F137" s="1"/>
      <c r="G137" s="1"/>
      <c r="H137" s="1"/>
      <c r="I137" s="1"/>
      <c r="J137" s="1"/>
      <c r="K137" s="1"/>
      <c r="L137" s="11"/>
      <c r="M137" s="1"/>
      <c r="N137" s="18"/>
    </row>
    <row r="138" spans="1:18" hidden="1">
      <c r="D138" s="9"/>
      <c r="E138" s="10" t="s">
        <v>109</v>
      </c>
      <c r="F138" s="1"/>
      <c r="G138" s="1"/>
      <c r="H138" s="1"/>
      <c r="I138" s="1"/>
      <c r="J138" s="1"/>
      <c r="K138" s="1"/>
      <c r="L138" s="11"/>
      <c r="M138" s="1"/>
      <c r="N138" s="18"/>
    </row>
    <row r="139" spans="1:18">
      <c r="A139" s="16" t="s">
        <v>25</v>
      </c>
      <c r="B139" s="16" t="s">
        <v>579</v>
      </c>
      <c r="C139" s="16" t="s">
        <v>580</v>
      </c>
      <c r="D139" s="9" t="s">
        <v>122</v>
      </c>
      <c r="E139" s="10" t="s">
        <v>123</v>
      </c>
      <c r="F139" s="1" t="s">
        <v>83</v>
      </c>
      <c r="G139" s="1">
        <v>3</v>
      </c>
      <c r="H139" s="1">
        <v>2</v>
      </c>
      <c r="I139" s="1">
        <v>3</v>
      </c>
      <c r="J139" s="1">
        <v>5</v>
      </c>
      <c r="K139" s="1" t="s">
        <v>80</v>
      </c>
      <c r="L139" s="11">
        <v>27</v>
      </c>
      <c r="M139" s="1" t="s">
        <v>87</v>
      </c>
      <c r="N139" s="12">
        <f>L139*G139</f>
        <v>81</v>
      </c>
      <c r="O139" s="13">
        <f>N139/18</f>
        <v>4.5</v>
      </c>
      <c r="P139" s="14">
        <f>O139</f>
        <v>4.5</v>
      </c>
      <c r="Q139" s="13">
        <v>0</v>
      </c>
      <c r="R139" s="13">
        <f>P139+Q139</f>
        <v>4.5</v>
      </c>
    </row>
    <row r="140" spans="1:18" hidden="1">
      <c r="D140" s="9"/>
      <c r="E140" s="10" t="s">
        <v>36</v>
      </c>
      <c r="F140" s="1"/>
      <c r="G140" s="1"/>
      <c r="H140" s="1"/>
      <c r="I140" s="1"/>
      <c r="J140" s="1"/>
      <c r="K140" s="1"/>
      <c r="L140" s="11"/>
      <c r="M140" s="1"/>
      <c r="N140" s="18"/>
    </row>
    <row r="141" spans="1:18">
      <c r="A141" s="16" t="s">
        <v>25</v>
      </c>
      <c r="B141" s="16" t="s">
        <v>579</v>
      </c>
      <c r="C141" s="16" t="s">
        <v>580</v>
      </c>
      <c r="D141" s="9" t="s">
        <v>122</v>
      </c>
      <c r="E141" s="10" t="s">
        <v>123</v>
      </c>
      <c r="F141" s="1" t="s">
        <v>83</v>
      </c>
      <c r="G141" s="1">
        <v>3</v>
      </c>
      <c r="H141" s="1">
        <v>2</v>
      </c>
      <c r="I141" s="1">
        <v>3</v>
      </c>
      <c r="J141" s="1">
        <v>5</v>
      </c>
      <c r="K141" s="1" t="s">
        <v>43</v>
      </c>
      <c r="L141" s="11">
        <v>85</v>
      </c>
      <c r="M141" s="1" t="s">
        <v>87</v>
      </c>
      <c r="N141" s="12">
        <f>L141*G141</f>
        <v>255</v>
      </c>
      <c r="O141" s="13">
        <f>N141/18</f>
        <v>14.166666666666666</v>
      </c>
      <c r="P141" s="14">
        <f>O141</f>
        <v>14.166666666666666</v>
      </c>
      <c r="Q141" s="13">
        <v>0</v>
      </c>
      <c r="R141" s="13">
        <f>P141+Q141</f>
        <v>14.166666666666666</v>
      </c>
    </row>
    <row r="142" spans="1:18" hidden="1">
      <c r="D142" s="9"/>
      <c r="E142" s="10" t="s">
        <v>31</v>
      </c>
      <c r="F142" s="1"/>
      <c r="G142" s="1"/>
      <c r="H142" s="1"/>
      <c r="I142" s="1"/>
      <c r="J142" s="1"/>
      <c r="K142" s="1"/>
      <c r="L142" s="11"/>
      <c r="M142" s="1"/>
      <c r="N142" s="18"/>
    </row>
    <row r="143" spans="1:18">
      <c r="A143" s="16" t="s">
        <v>25</v>
      </c>
      <c r="B143" s="16" t="s">
        <v>579</v>
      </c>
      <c r="C143" s="16" t="s">
        <v>580</v>
      </c>
      <c r="D143" s="9" t="s">
        <v>124</v>
      </c>
      <c r="E143" s="10" t="s">
        <v>125</v>
      </c>
      <c r="F143" s="1" t="s">
        <v>102</v>
      </c>
      <c r="G143" s="1">
        <v>1</v>
      </c>
      <c r="H143" s="1">
        <v>0</v>
      </c>
      <c r="I143" s="1">
        <v>3</v>
      </c>
      <c r="J143" s="1">
        <v>1</v>
      </c>
      <c r="K143" s="1" t="s">
        <v>80</v>
      </c>
      <c r="L143" s="11">
        <v>51</v>
      </c>
      <c r="M143" s="1" t="s">
        <v>87</v>
      </c>
      <c r="N143" s="12">
        <f>L143*G143</f>
        <v>51</v>
      </c>
      <c r="O143" s="13">
        <f>N143/18</f>
        <v>2.8333333333333335</v>
      </c>
      <c r="P143" s="14">
        <f>O143</f>
        <v>2.8333333333333335</v>
      </c>
      <c r="Q143" s="13">
        <v>0</v>
      </c>
      <c r="R143" s="13">
        <f>P143+Q143</f>
        <v>2.8333333333333335</v>
      </c>
    </row>
    <row r="144" spans="1:18" hidden="1">
      <c r="D144" s="9"/>
      <c r="E144" s="10" t="s">
        <v>126</v>
      </c>
      <c r="F144" s="1"/>
      <c r="G144" s="1"/>
      <c r="H144" s="1"/>
      <c r="I144" s="1"/>
      <c r="J144" s="1"/>
      <c r="K144" s="1"/>
      <c r="L144" s="11"/>
      <c r="M144" s="1"/>
      <c r="N144" s="18"/>
    </row>
    <row r="145" spans="1:18">
      <c r="A145" s="16" t="s">
        <v>25</v>
      </c>
      <c r="B145" s="16" t="s">
        <v>579</v>
      </c>
      <c r="C145" s="16" t="s">
        <v>580</v>
      </c>
      <c r="D145" s="9" t="s">
        <v>124</v>
      </c>
      <c r="E145" s="10" t="s">
        <v>125</v>
      </c>
      <c r="F145" s="1" t="s">
        <v>102</v>
      </c>
      <c r="G145" s="1">
        <v>1</v>
      </c>
      <c r="H145" s="1">
        <v>0</v>
      </c>
      <c r="I145" s="1">
        <v>3</v>
      </c>
      <c r="J145" s="1">
        <v>1</v>
      </c>
      <c r="K145" s="1" t="s">
        <v>43</v>
      </c>
      <c r="L145" s="11">
        <v>72</v>
      </c>
      <c r="M145" s="1" t="s">
        <v>87</v>
      </c>
      <c r="N145" s="12">
        <f>L145*G145</f>
        <v>72</v>
      </c>
      <c r="O145" s="13">
        <f>N145/18</f>
        <v>4</v>
      </c>
      <c r="P145" s="14">
        <f>O145</f>
        <v>4</v>
      </c>
      <c r="Q145" s="13">
        <v>0</v>
      </c>
      <c r="R145" s="13">
        <f>P145+Q145</f>
        <v>4</v>
      </c>
    </row>
    <row r="146" spans="1:18" hidden="1">
      <c r="D146" s="9"/>
      <c r="E146" s="10" t="s">
        <v>51</v>
      </c>
      <c r="F146" s="1"/>
      <c r="G146" s="1"/>
      <c r="H146" s="1"/>
      <c r="I146" s="1"/>
      <c r="J146" s="1"/>
      <c r="K146" s="1"/>
      <c r="L146" s="11"/>
      <c r="M146" s="1"/>
      <c r="N146" s="18"/>
    </row>
    <row r="147" spans="1:18" hidden="1">
      <c r="D147" s="9"/>
      <c r="E147" s="10" t="s">
        <v>40</v>
      </c>
      <c r="F147" s="1"/>
      <c r="G147" s="1"/>
      <c r="H147" s="1"/>
      <c r="I147" s="1"/>
      <c r="J147" s="1"/>
      <c r="K147" s="1"/>
      <c r="L147" s="11"/>
      <c r="M147" s="1"/>
      <c r="N147" s="18"/>
    </row>
    <row r="148" spans="1:18" hidden="1">
      <c r="D148" s="9"/>
      <c r="E148" s="10" t="s">
        <v>45</v>
      </c>
      <c r="F148" s="1"/>
      <c r="G148" s="1"/>
      <c r="H148" s="1"/>
      <c r="I148" s="1"/>
      <c r="J148" s="1"/>
      <c r="K148" s="1"/>
      <c r="L148" s="11"/>
      <c r="M148" s="1"/>
      <c r="N148" s="18"/>
    </row>
    <row r="149" spans="1:18" hidden="1">
      <c r="D149" s="9"/>
      <c r="E149" s="10" t="s">
        <v>109</v>
      </c>
      <c r="F149" s="1"/>
      <c r="G149" s="1"/>
      <c r="H149" s="1"/>
      <c r="I149" s="1"/>
      <c r="J149" s="1"/>
      <c r="K149" s="1"/>
      <c r="L149" s="11"/>
      <c r="M149" s="1"/>
      <c r="N149" s="18"/>
    </row>
    <row r="150" spans="1:18" hidden="1">
      <c r="D150" s="9"/>
      <c r="E150" s="10" t="s">
        <v>54</v>
      </c>
      <c r="F150" s="1"/>
      <c r="G150" s="1"/>
      <c r="H150" s="1"/>
      <c r="I150" s="1"/>
      <c r="J150" s="1"/>
      <c r="K150" s="1"/>
      <c r="L150" s="11"/>
      <c r="M150" s="1"/>
      <c r="N150" s="18"/>
    </row>
    <row r="151" spans="1:18" hidden="1">
      <c r="D151" s="9"/>
      <c r="E151" s="10" t="s">
        <v>32</v>
      </c>
      <c r="F151" s="1"/>
      <c r="G151" s="1"/>
      <c r="H151" s="1"/>
      <c r="I151" s="1"/>
      <c r="J151" s="1"/>
      <c r="K151" s="1"/>
      <c r="L151" s="11"/>
      <c r="M151" s="1"/>
      <c r="N151" s="18"/>
    </row>
    <row r="152" spans="1:18">
      <c r="A152" s="16" t="s">
        <v>25</v>
      </c>
      <c r="B152" s="16" t="s">
        <v>579</v>
      </c>
      <c r="C152" s="16" t="s">
        <v>580</v>
      </c>
      <c r="D152" s="9" t="s">
        <v>124</v>
      </c>
      <c r="E152" s="10" t="s">
        <v>125</v>
      </c>
      <c r="F152" s="1" t="s">
        <v>102</v>
      </c>
      <c r="G152" s="1">
        <v>1</v>
      </c>
      <c r="H152" s="1">
        <v>0</v>
      </c>
      <c r="I152" s="1">
        <v>3</v>
      </c>
      <c r="J152" s="1">
        <v>1</v>
      </c>
      <c r="K152" s="1" t="s">
        <v>55</v>
      </c>
      <c r="L152" s="11">
        <v>90</v>
      </c>
      <c r="M152" s="1" t="s">
        <v>87</v>
      </c>
      <c r="N152" s="12">
        <f>L152*G152</f>
        <v>90</v>
      </c>
      <c r="O152" s="13">
        <f>N152/18</f>
        <v>5</v>
      </c>
      <c r="P152" s="14">
        <f>O152</f>
        <v>5</v>
      </c>
      <c r="Q152" s="13">
        <v>0</v>
      </c>
      <c r="R152" s="13">
        <f>P152+Q152</f>
        <v>5</v>
      </c>
    </row>
    <row r="153" spans="1:18" hidden="1">
      <c r="D153" s="9"/>
      <c r="E153" s="10" t="s">
        <v>37</v>
      </c>
      <c r="F153" s="1"/>
      <c r="G153" s="1"/>
      <c r="H153" s="1"/>
      <c r="I153" s="1"/>
      <c r="J153" s="1"/>
      <c r="K153" s="1"/>
      <c r="L153" s="11"/>
      <c r="M153" s="1"/>
      <c r="N153" s="18"/>
    </row>
    <row r="154" spans="1:18">
      <c r="A154" s="16" t="s">
        <v>25</v>
      </c>
      <c r="B154" s="16" t="s">
        <v>579</v>
      </c>
      <c r="C154" s="16" t="s">
        <v>580</v>
      </c>
      <c r="D154" s="9" t="s">
        <v>127</v>
      </c>
      <c r="E154" s="10" t="s">
        <v>128</v>
      </c>
      <c r="F154" s="1" t="s">
        <v>102</v>
      </c>
      <c r="G154" s="1">
        <v>1</v>
      </c>
      <c r="H154" s="1">
        <v>0</v>
      </c>
      <c r="I154" s="1">
        <v>3</v>
      </c>
      <c r="J154" s="1">
        <v>1</v>
      </c>
      <c r="K154" s="1" t="s">
        <v>80</v>
      </c>
      <c r="L154" s="11">
        <v>2</v>
      </c>
      <c r="M154" s="1" t="s">
        <v>87</v>
      </c>
      <c r="N154" s="12">
        <f>L154*G154</f>
        <v>2</v>
      </c>
      <c r="O154" s="13">
        <f>N154/18</f>
        <v>0.1111111111111111</v>
      </c>
      <c r="P154" s="14">
        <f>O154</f>
        <v>0.1111111111111111</v>
      </c>
      <c r="Q154" s="13">
        <v>0</v>
      </c>
      <c r="R154" s="13">
        <f>P154+Q154</f>
        <v>0.1111111111111111</v>
      </c>
    </row>
    <row r="155" spans="1:18" hidden="1">
      <c r="D155" s="9"/>
      <c r="E155" s="10" t="s">
        <v>51</v>
      </c>
      <c r="F155" s="1"/>
      <c r="G155" s="1"/>
      <c r="H155" s="1"/>
      <c r="I155" s="1"/>
      <c r="J155" s="1"/>
      <c r="K155" s="1"/>
      <c r="L155" s="11"/>
      <c r="M155" s="1"/>
      <c r="N155" s="18"/>
    </row>
    <row r="156" spans="1:18" hidden="1">
      <c r="D156" s="9"/>
      <c r="E156" s="10" t="s">
        <v>53</v>
      </c>
      <c r="F156" s="1"/>
      <c r="G156" s="1"/>
      <c r="H156" s="1"/>
      <c r="I156" s="1"/>
      <c r="J156" s="1"/>
      <c r="K156" s="1"/>
      <c r="L156" s="11"/>
      <c r="M156" s="1"/>
      <c r="N156" s="18"/>
    </row>
    <row r="157" spans="1:18">
      <c r="A157" s="16" t="s">
        <v>25</v>
      </c>
      <c r="B157" s="16" t="s">
        <v>579</v>
      </c>
      <c r="C157" s="16" t="s">
        <v>580</v>
      </c>
      <c r="D157" s="9" t="s">
        <v>129</v>
      </c>
      <c r="E157" s="10" t="s">
        <v>130</v>
      </c>
      <c r="F157" s="1" t="s">
        <v>83</v>
      </c>
      <c r="G157" s="1">
        <v>3</v>
      </c>
      <c r="H157" s="1">
        <v>2</v>
      </c>
      <c r="I157" s="1">
        <v>3</v>
      </c>
      <c r="J157" s="1">
        <v>5</v>
      </c>
      <c r="K157" s="1" t="s">
        <v>80</v>
      </c>
      <c r="L157" s="11">
        <v>58</v>
      </c>
      <c r="M157" s="1" t="s">
        <v>87</v>
      </c>
      <c r="N157" s="12">
        <f>L157*G157</f>
        <v>174</v>
      </c>
      <c r="O157" s="13">
        <f>N157/18</f>
        <v>9.6666666666666661</v>
      </c>
      <c r="P157" s="14">
        <f>O157</f>
        <v>9.6666666666666661</v>
      </c>
      <c r="Q157" s="13">
        <v>0</v>
      </c>
      <c r="R157" s="13">
        <f>P157+Q157</f>
        <v>9.6666666666666661</v>
      </c>
    </row>
    <row r="158" spans="1:18" hidden="1">
      <c r="D158" s="9"/>
      <c r="E158" s="10" t="s">
        <v>53</v>
      </c>
      <c r="F158" s="1"/>
      <c r="G158" s="1"/>
      <c r="H158" s="1"/>
      <c r="I158" s="1"/>
      <c r="J158" s="1"/>
      <c r="K158" s="1"/>
      <c r="L158" s="11"/>
      <c r="M158" s="1"/>
      <c r="N158" s="18"/>
    </row>
    <row r="159" spans="1:18" hidden="1">
      <c r="D159" s="9"/>
      <c r="E159" s="10" t="s">
        <v>51</v>
      </c>
      <c r="F159" s="1"/>
      <c r="G159" s="1"/>
      <c r="H159" s="1"/>
      <c r="I159" s="1"/>
      <c r="J159" s="1"/>
      <c r="K159" s="1"/>
      <c r="L159" s="11"/>
      <c r="M159" s="1"/>
      <c r="N159" s="18"/>
    </row>
    <row r="160" spans="1:18" hidden="1">
      <c r="D160" s="9"/>
      <c r="E160" s="10" t="s">
        <v>38</v>
      </c>
      <c r="F160" s="1"/>
      <c r="G160" s="1"/>
      <c r="H160" s="1"/>
      <c r="I160" s="1"/>
      <c r="J160" s="1"/>
      <c r="K160" s="1"/>
      <c r="L160" s="11"/>
      <c r="M160" s="1"/>
      <c r="N160" s="18"/>
    </row>
    <row r="161" spans="1:18">
      <c r="A161" s="16" t="s">
        <v>25</v>
      </c>
      <c r="B161" s="16" t="s">
        <v>579</v>
      </c>
      <c r="C161" s="16" t="s">
        <v>580</v>
      </c>
      <c r="D161" s="9" t="s">
        <v>129</v>
      </c>
      <c r="E161" s="10" t="s">
        <v>130</v>
      </c>
      <c r="F161" s="1" t="s">
        <v>83</v>
      </c>
      <c r="G161" s="1">
        <v>3</v>
      </c>
      <c r="H161" s="1">
        <v>2</v>
      </c>
      <c r="I161" s="1">
        <v>3</v>
      </c>
      <c r="J161" s="1">
        <v>5</v>
      </c>
      <c r="K161" s="1" t="s">
        <v>43</v>
      </c>
      <c r="L161" s="11">
        <v>70</v>
      </c>
      <c r="M161" s="1" t="s">
        <v>87</v>
      </c>
      <c r="N161" s="12">
        <f>L161*G161</f>
        <v>210</v>
      </c>
      <c r="O161" s="13">
        <f>N161/18</f>
        <v>11.666666666666666</v>
      </c>
      <c r="P161" s="14">
        <f>O161</f>
        <v>11.666666666666666</v>
      </c>
      <c r="Q161" s="13">
        <v>0</v>
      </c>
      <c r="R161" s="13">
        <f>P161+Q161</f>
        <v>11.666666666666666</v>
      </c>
    </row>
    <row r="162" spans="1:18" hidden="1">
      <c r="D162" s="9"/>
      <c r="E162" s="10" t="s">
        <v>53</v>
      </c>
      <c r="F162" s="1"/>
      <c r="G162" s="1"/>
      <c r="H162" s="1"/>
      <c r="I162" s="1"/>
      <c r="J162" s="1"/>
      <c r="K162" s="1"/>
      <c r="L162" s="11"/>
      <c r="M162" s="1"/>
      <c r="N162" s="18"/>
    </row>
    <row r="163" spans="1:18" hidden="1">
      <c r="D163" s="9"/>
      <c r="E163" s="10" t="s">
        <v>51</v>
      </c>
      <c r="F163" s="1"/>
      <c r="G163" s="1"/>
      <c r="H163" s="1"/>
      <c r="I163" s="1"/>
      <c r="J163" s="1"/>
      <c r="K163" s="1"/>
      <c r="L163" s="11"/>
      <c r="M163" s="1"/>
      <c r="N163" s="18"/>
    </row>
    <row r="164" spans="1:18" hidden="1">
      <c r="D164" s="9"/>
      <c r="E164" s="10" t="s">
        <v>38</v>
      </c>
      <c r="F164" s="1"/>
      <c r="G164" s="1"/>
      <c r="H164" s="1"/>
      <c r="I164" s="1"/>
      <c r="J164" s="1"/>
      <c r="K164" s="1"/>
      <c r="L164" s="11"/>
      <c r="M164" s="1"/>
      <c r="N164" s="18"/>
    </row>
    <row r="165" spans="1:18">
      <c r="A165" s="16" t="s">
        <v>25</v>
      </c>
      <c r="B165" s="16" t="s">
        <v>579</v>
      </c>
      <c r="C165" s="16" t="s">
        <v>580</v>
      </c>
      <c r="D165" s="9" t="s">
        <v>129</v>
      </c>
      <c r="E165" s="10" t="s">
        <v>130</v>
      </c>
      <c r="F165" s="1" t="s">
        <v>83</v>
      </c>
      <c r="G165" s="1">
        <v>3</v>
      </c>
      <c r="H165" s="1">
        <v>2</v>
      </c>
      <c r="I165" s="1">
        <v>3</v>
      </c>
      <c r="J165" s="1">
        <v>5</v>
      </c>
      <c r="K165" s="1" t="s">
        <v>55</v>
      </c>
      <c r="L165" s="11">
        <v>84</v>
      </c>
      <c r="M165" s="1" t="s">
        <v>87</v>
      </c>
      <c r="N165" s="12">
        <f>L165*G165</f>
        <v>252</v>
      </c>
      <c r="O165" s="13">
        <f>N165/18</f>
        <v>14</v>
      </c>
      <c r="P165" s="14">
        <f>O165</f>
        <v>14</v>
      </c>
      <c r="Q165" s="13">
        <v>0</v>
      </c>
      <c r="R165" s="13">
        <f>P165+Q165</f>
        <v>14</v>
      </c>
    </row>
    <row r="166" spans="1:18" hidden="1">
      <c r="D166" s="9"/>
      <c r="E166" s="10" t="s">
        <v>53</v>
      </c>
      <c r="F166" s="1"/>
      <c r="G166" s="1"/>
      <c r="H166" s="1"/>
      <c r="I166" s="1"/>
      <c r="J166" s="1"/>
      <c r="K166" s="1"/>
      <c r="L166" s="11"/>
      <c r="M166" s="1"/>
      <c r="N166" s="18"/>
    </row>
    <row r="167" spans="1:18" hidden="1">
      <c r="D167" s="9"/>
      <c r="E167" s="10" t="s">
        <v>51</v>
      </c>
      <c r="F167" s="1"/>
      <c r="G167" s="1"/>
      <c r="H167" s="1"/>
      <c r="I167" s="1"/>
      <c r="J167" s="1"/>
      <c r="K167" s="1"/>
      <c r="L167" s="11"/>
      <c r="M167" s="1"/>
      <c r="N167" s="18"/>
    </row>
    <row r="168" spans="1:18" hidden="1">
      <c r="D168" s="9"/>
      <c r="E168" s="10" t="s">
        <v>38</v>
      </c>
      <c r="F168" s="1"/>
      <c r="G168" s="1"/>
      <c r="H168" s="1"/>
      <c r="I168" s="1"/>
      <c r="J168" s="1"/>
      <c r="K168" s="1"/>
      <c r="L168" s="11"/>
      <c r="M168" s="1"/>
      <c r="N168" s="18"/>
    </row>
    <row r="169" spans="1:18">
      <c r="A169" s="16" t="s">
        <v>25</v>
      </c>
      <c r="B169" s="16" t="s">
        <v>579</v>
      </c>
      <c r="C169" s="16" t="s">
        <v>580</v>
      </c>
      <c r="D169" s="9" t="s">
        <v>131</v>
      </c>
      <c r="E169" s="10" t="s">
        <v>132</v>
      </c>
      <c r="F169" s="1" t="s">
        <v>83</v>
      </c>
      <c r="G169" s="1">
        <v>3</v>
      </c>
      <c r="H169" s="1">
        <v>2</v>
      </c>
      <c r="I169" s="1">
        <v>3</v>
      </c>
      <c r="J169" s="1">
        <v>5</v>
      </c>
      <c r="K169" s="1" t="s">
        <v>80</v>
      </c>
      <c r="L169" s="11">
        <v>19</v>
      </c>
      <c r="M169" s="1" t="s">
        <v>87</v>
      </c>
      <c r="N169" s="12">
        <f>L169*G169</f>
        <v>57</v>
      </c>
      <c r="O169" s="13">
        <f>N169/18</f>
        <v>3.1666666666666665</v>
      </c>
      <c r="P169" s="14">
        <f>O169</f>
        <v>3.1666666666666665</v>
      </c>
      <c r="Q169" s="13">
        <v>0</v>
      </c>
      <c r="R169" s="13">
        <f>P169+Q169</f>
        <v>3.1666666666666665</v>
      </c>
    </row>
    <row r="170" spans="1:18" hidden="1">
      <c r="D170" s="9"/>
      <c r="E170" s="10" t="s">
        <v>31</v>
      </c>
      <c r="F170" s="1"/>
      <c r="G170" s="1"/>
      <c r="H170" s="1"/>
      <c r="I170" s="1"/>
      <c r="J170" s="1"/>
      <c r="K170" s="1"/>
      <c r="L170" s="11"/>
      <c r="M170" s="1"/>
      <c r="N170" s="18"/>
    </row>
    <row r="171" spans="1:18" hidden="1">
      <c r="D171" s="9"/>
      <c r="E171" s="10" t="s">
        <v>105</v>
      </c>
      <c r="F171" s="1"/>
      <c r="G171" s="1"/>
      <c r="H171" s="1"/>
      <c r="I171" s="1"/>
      <c r="J171" s="1"/>
      <c r="K171" s="1"/>
      <c r="L171" s="11"/>
      <c r="M171" s="1"/>
      <c r="N171" s="18"/>
    </row>
    <row r="172" spans="1:18">
      <c r="A172" s="16" t="s">
        <v>25</v>
      </c>
      <c r="B172" s="16" t="s">
        <v>579</v>
      </c>
      <c r="C172" s="16" t="s">
        <v>580</v>
      </c>
      <c r="D172" s="9" t="s">
        <v>133</v>
      </c>
      <c r="E172" s="10" t="s">
        <v>134</v>
      </c>
      <c r="F172" s="1" t="s">
        <v>83</v>
      </c>
      <c r="G172" s="1">
        <v>3</v>
      </c>
      <c r="H172" s="1">
        <v>2</v>
      </c>
      <c r="I172" s="1">
        <v>3</v>
      </c>
      <c r="J172" s="1">
        <v>5</v>
      </c>
      <c r="K172" s="1" t="s">
        <v>80</v>
      </c>
      <c r="L172" s="11">
        <v>34</v>
      </c>
      <c r="M172" s="1" t="s">
        <v>87</v>
      </c>
      <c r="N172" s="12">
        <f>L172*G172</f>
        <v>102</v>
      </c>
      <c r="O172" s="13">
        <f>N172/18</f>
        <v>5.666666666666667</v>
      </c>
      <c r="P172" s="14">
        <f>O172</f>
        <v>5.666666666666667</v>
      </c>
      <c r="Q172" s="13">
        <v>0</v>
      </c>
      <c r="R172" s="13">
        <f>P172+Q172</f>
        <v>5.666666666666667</v>
      </c>
    </row>
    <row r="173" spans="1:18" hidden="1">
      <c r="D173" s="9"/>
      <c r="E173" s="10" t="s">
        <v>29</v>
      </c>
      <c r="F173" s="1"/>
      <c r="G173" s="1"/>
      <c r="H173" s="1"/>
      <c r="I173" s="1"/>
      <c r="J173" s="1"/>
      <c r="K173" s="1"/>
      <c r="L173" s="11"/>
      <c r="M173" s="1"/>
      <c r="N173" s="18"/>
    </row>
    <row r="174" spans="1:18">
      <c r="A174" s="16" t="s">
        <v>25</v>
      </c>
      <c r="B174" s="16" t="s">
        <v>579</v>
      </c>
      <c r="C174" s="16" t="s">
        <v>580</v>
      </c>
      <c r="D174" s="9" t="s">
        <v>135</v>
      </c>
      <c r="E174" s="10" t="s">
        <v>136</v>
      </c>
      <c r="F174" s="1" t="s">
        <v>83</v>
      </c>
      <c r="G174" s="1">
        <v>3</v>
      </c>
      <c r="H174" s="1">
        <v>2</v>
      </c>
      <c r="I174" s="1">
        <v>3</v>
      </c>
      <c r="J174" s="1">
        <v>5</v>
      </c>
      <c r="K174" s="1" t="s">
        <v>80</v>
      </c>
      <c r="L174" s="11">
        <v>52</v>
      </c>
      <c r="M174" s="1" t="s">
        <v>87</v>
      </c>
      <c r="N174" s="12">
        <f>L174*G174</f>
        <v>156</v>
      </c>
      <c r="O174" s="13">
        <f>N174/18</f>
        <v>8.6666666666666661</v>
      </c>
      <c r="P174" s="14">
        <f>O174</f>
        <v>8.6666666666666661</v>
      </c>
      <c r="Q174" s="13">
        <v>0</v>
      </c>
      <c r="R174" s="13">
        <f>P174+Q174</f>
        <v>8.6666666666666661</v>
      </c>
    </row>
    <row r="175" spans="1:18" hidden="1">
      <c r="D175" s="9"/>
      <c r="E175" s="10" t="s">
        <v>52</v>
      </c>
      <c r="F175" s="1"/>
      <c r="G175" s="1"/>
      <c r="H175" s="1"/>
      <c r="I175" s="1"/>
      <c r="J175" s="1"/>
      <c r="K175" s="1"/>
      <c r="L175" s="11"/>
      <c r="M175" s="1"/>
      <c r="N175" s="18"/>
    </row>
    <row r="176" spans="1:18">
      <c r="A176" s="16" t="s">
        <v>25</v>
      </c>
      <c r="B176" s="16" t="s">
        <v>579</v>
      </c>
      <c r="C176" s="16" t="s">
        <v>580</v>
      </c>
      <c r="D176" s="9" t="s">
        <v>137</v>
      </c>
      <c r="E176" s="10" t="s">
        <v>138</v>
      </c>
      <c r="F176" s="1" t="s">
        <v>83</v>
      </c>
      <c r="G176" s="1">
        <v>3</v>
      </c>
      <c r="H176" s="1">
        <v>2</v>
      </c>
      <c r="I176" s="1">
        <v>3</v>
      </c>
      <c r="J176" s="1">
        <v>5</v>
      </c>
      <c r="K176" s="1" t="s">
        <v>80</v>
      </c>
      <c r="L176" s="11">
        <v>0</v>
      </c>
      <c r="M176" s="1" t="s">
        <v>87</v>
      </c>
      <c r="N176" s="12">
        <f>L176*G176</f>
        <v>0</v>
      </c>
      <c r="O176" s="13">
        <f>N176/18</f>
        <v>0</v>
      </c>
      <c r="P176" s="14">
        <f>O176</f>
        <v>0</v>
      </c>
      <c r="Q176" s="13">
        <v>0</v>
      </c>
      <c r="R176" s="13">
        <f>P176+Q176</f>
        <v>0</v>
      </c>
    </row>
    <row r="177" spans="1:18" hidden="1">
      <c r="D177" s="9"/>
      <c r="E177" s="10" t="s">
        <v>121</v>
      </c>
      <c r="F177" s="1"/>
      <c r="G177" s="1"/>
      <c r="H177" s="1"/>
      <c r="I177" s="1"/>
      <c r="J177" s="1"/>
      <c r="K177" s="1"/>
      <c r="L177" s="11"/>
      <c r="M177" s="1"/>
      <c r="N177" s="18"/>
    </row>
    <row r="178" spans="1:18">
      <c r="A178" s="16" t="s">
        <v>25</v>
      </c>
      <c r="B178" s="16" t="s">
        <v>579</v>
      </c>
      <c r="C178" s="16" t="s">
        <v>580</v>
      </c>
      <c r="D178" s="9" t="s">
        <v>139</v>
      </c>
      <c r="E178" s="10" t="s">
        <v>140</v>
      </c>
      <c r="F178" s="1" t="s">
        <v>83</v>
      </c>
      <c r="G178" s="1">
        <v>3</v>
      </c>
      <c r="H178" s="1">
        <v>2</v>
      </c>
      <c r="I178" s="1">
        <v>3</v>
      </c>
      <c r="J178" s="1">
        <v>5</v>
      </c>
      <c r="K178" s="1" t="s">
        <v>80</v>
      </c>
      <c r="L178" s="11">
        <v>74</v>
      </c>
      <c r="M178" s="1" t="s">
        <v>87</v>
      </c>
      <c r="N178" s="12">
        <f>L178*G178</f>
        <v>222</v>
      </c>
      <c r="O178" s="13">
        <f>N178/18</f>
        <v>12.333333333333334</v>
      </c>
      <c r="P178" s="14">
        <f>O178</f>
        <v>12.333333333333334</v>
      </c>
      <c r="Q178" s="13">
        <v>0</v>
      </c>
      <c r="R178" s="13">
        <f>P178+Q178</f>
        <v>12.333333333333334</v>
      </c>
    </row>
    <row r="179" spans="1:18" hidden="1">
      <c r="D179" s="9"/>
      <c r="E179" s="10" t="s">
        <v>45</v>
      </c>
      <c r="F179" s="1"/>
      <c r="G179" s="1"/>
      <c r="H179" s="1"/>
      <c r="I179" s="1"/>
      <c r="J179" s="1"/>
      <c r="K179" s="1"/>
      <c r="L179" s="11"/>
      <c r="M179" s="1"/>
      <c r="N179" s="18"/>
    </row>
    <row r="180" spans="1:18" hidden="1">
      <c r="D180" s="9"/>
      <c r="E180" s="10" t="s">
        <v>32</v>
      </c>
      <c r="F180" s="1"/>
      <c r="G180" s="1"/>
      <c r="H180" s="1"/>
      <c r="I180" s="1"/>
      <c r="J180" s="1"/>
      <c r="K180" s="1"/>
      <c r="L180" s="11"/>
      <c r="M180" s="1"/>
      <c r="N180" s="18"/>
    </row>
    <row r="181" spans="1:18">
      <c r="A181" s="16" t="s">
        <v>25</v>
      </c>
      <c r="B181" s="16" t="s">
        <v>579</v>
      </c>
      <c r="C181" s="16" t="s">
        <v>580</v>
      </c>
      <c r="D181" s="9" t="s">
        <v>141</v>
      </c>
      <c r="E181" s="10" t="s">
        <v>142</v>
      </c>
      <c r="F181" s="1" t="s">
        <v>83</v>
      </c>
      <c r="G181" s="1">
        <v>3</v>
      </c>
      <c r="H181" s="1">
        <v>2</v>
      </c>
      <c r="I181" s="1">
        <v>3</v>
      </c>
      <c r="J181" s="1">
        <v>5</v>
      </c>
      <c r="K181" s="1" t="s">
        <v>43</v>
      </c>
      <c r="L181" s="11">
        <v>72</v>
      </c>
      <c r="M181" s="1" t="s">
        <v>87</v>
      </c>
      <c r="N181" s="12">
        <f>L181*G181</f>
        <v>216</v>
      </c>
      <c r="O181" s="13">
        <f>N181/18</f>
        <v>12</v>
      </c>
      <c r="P181" s="14">
        <f>O181</f>
        <v>12</v>
      </c>
      <c r="Q181" s="13">
        <v>0</v>
      </c>
      <c r="R181" s="13">
        <f>P181+Q181</f>
        <v>12</v>
      </c>
    </row>
    <row r="182" spans="1:18" hidden="1">
      <c r="D182" s="9"/>
      <c r="E182" s="10" t="s">
        <v>109</v>
      </c>
      <c r="F182" s="1"/>
      <c r="G182" s="1"/>
      <c r="H182" s="1"/>
      <c r="I182" s="1"/>
      <c r="J182" s="1"/>
      <c r="K182" s="1"/>
      <c r="L182" s="11"/>
      <c r="M182" s="1"/>
      <c r="N182" s="18"/>
    </row>
    <row r="183" spans="1:18" hidden="1">
      <c r="D183" s="9"/>
      <c r="E183" s="10" t="s">
        <v>45</v>
      </c>
      <c r="F183" s="1"/>
      <c r="G183" s="1"/>
      <c r="H183" s="1"/>
      <c r="I183" s="1"/>
      <c r="J183" s="1"/>
      <c r="K183" s="1"/>
      <c r="L183" s="11"/>
      <c r="M183" s="1"/>
      <c r="N183" s="18"/>
    </row>
    <row r="184" spans="1:18" hidden="1">
      <c r="D184" s="9"/>
      <c r="E184" s="10" t="s">
        <v>51</v>
      </c>
      <c r="F184" s="1"/>
      <c r="G184" s="1"/>
      <c r="H184" s="1"/>
      <c r="I184" s="1"/>
      <c r="J184" s="1"/>
      <c r="K184" s="1"/>
      <c r="L184" s="11"/>
      <c r="M184" s="1"/>
      <c r="N184" s="18"/>
    </row>
    <row r="185" spans="1:18" hidden="1">
      <c r="D185" s="9"/>
      <c r="E185" s="10" t="s">
        <v>54</v>
      </c>
      <c r="F185" s="1"/>
      <c r="G185" s="1"/>
      <c r="H185" s="1"/>
      <c r="I185" s="1"/>
      <c r="J185" s="1"/>
      <c r="K185" s="1"/>
      <c r="L185" s="11"/>
      <c r="M185" s="1"/>
      <c r="N185" s="18"/>
    </row>
    <row r="186" spans="1:18">
      <c r="A186" s="16" t="s">
        <v>25</v>
      </c>
      <c r="B186" s="16" t="s">
        <v>579</v>
      </c>
      <c r="C186" s="16" t="s">
        <v>580</v>
      </c>
      <c r="D186" s="9" t="s">
        <v>143</v>
      </c>
      <c r="E186" s="10" t="s">
        <v>144</v>
      </c>
      <c r="F186" s="1" t="s">
        <v>83</v>
      </c>
      <c r="G186" s="1">
        <v>3</v>
      </c>
      <c r="H186" s="1">
        <v>2</v>
      </c>
      <c r="I186" s="1">
        <v>3</v>
      </c>
      <c r="J186" s="1">
        <v>5</v>
      </c>
      <c r="K186" s="1" t="s">
        <v>80</v>
      </c>
      <c r="L186" s="11">
        <v>90</v>
      </c>
      <c r="M186" s="1" t="s">
        <v>87</v>
      </c>
      <c r="N186" s="12">
        <f>L186*G186</f>
        <v>270</v>
      </c>
      <c r="O186" s="13">
        <f>N186/18</f>
        <v>15</v>
      </c>
      <c r="P186" s="14">
        <f>O186</f>
        <v>15</v>
      </c>
      <c r="Q186" s="13">
        <v>0</v>
      </c>
      <c r="R186" s="13">
        <f>P186+Q186</f>
        <v>15</v>
      </c>
    </row>
    <row r="187" spans="1:18" hidden="1">
      <c r="D187" s="9"/>
      <c r="E187" s="10" t="s">
        <v>37</v>
      </c>
      <c r="F187" s="1"/>
      <c r="G187" s="1"/>
      <c r="H187" s="1"/>
      <c r="I187" s="1"/>
      <c r="J187" s="1"/>
      <c r="K187" s="1"/>
      <c r="L187" s="11"/>
      <c r="M187" s="1"/>
      <c r="N187" s="18"/>
    </row>
    <row r="188" spans="1:18">
      <c r="A188" s="16" t="s">
        <v>25</v>
      </c>
      <c r="B188" s="16" t="s">
        <v>579</v>
      </c>
      <c r="C188" s="16" t="s">
        <v>580</v>
      </c>
      <c r="D188" s="9" t="s">
        <v>145</v>
      </c>
      <c r="E188" s="10" t="s">
        <v>146</v>
      </c>
      <c r="F188" s="1" t="s">
        <v>83</v>
      </c>
      <c r="G188" s="1">
        <v>3</v>
      </c>
      <c r="H188" s="1">
        <v>2</v>
      </c>
      <c r="I188" s="1">
        <v>3</v>
      </c>
      <c r="J188" s="1">
        <v>5</v>
      </c>
      <c r="K188" s="1" t="s">
        <v>80</v>
      </c>
      <c r="L188" s="11">
        <v>26</v>
      </c>
      <c r="M188" s="1" t="s">
        <v>87</v>
      </c>
      <c r="N188" s="12">
        <f>L188*G188</f>
        <v>78</v>
      </c>
      <c r="O188" s="13">
        <f>N188/18</f>
        <v>4.333333333333333</v>
      </c>
      <c r="P188" s="14">
        <f>O188</f>
        <v>4.333333333333333</v>
      </c>
      <c r="Q188" s="13">
        <v>0</v>
      </c>
      <c r="R188" s="13">
        <f>P188+Q188</f>
        <v>4.333333333333333</v>
      </c>
    </row>
    <row r="189" spans="1:18" hidden="1">
      <c r="D189" s="9"/>
      <c r="E189" s="10" t="s">
        <v>38</v>
      </c>
      <c r="F189" s="1"/>
      <c r="G189" s="1"/>
      <c r="H189" s="1"/>
      <c r="I189" s="1"/>
      <c r="J189" s="1"/>
      <c r="K189" s="1"/>
      <c r="L189" s="11"/>
      <c r="M189" s="1"/>
      <c r="N189" s="18"/>
    </row>
    <row r="190" spans="1:18">
      <c r="A190" s="16" t="s">
        <v>25</v>
      </c>
      <c r="B190" s="16" t="s">
        <v>579</v>
      </c>
      <c r="C190" s="16" t="s">
        <v>580</v>
      </c>
      <c r="D190" s="9" t="s">
        <v>147</v>
      </c>
      <c r="E190" s="10" t="s">
        <v>148</v>
      </c>
      <c r="F190" s="1" t="s">
        <v>83</v>
      </c>
      <c r="G190" s="1">
        <v>3</v>
      </c>
      <c r="H190" s="1">
        <v>2</v>
      </c>
      <c r="I190" s="1">
        <v>3</v>
      </c>
      <c r="J190" s="1">
        <v>5</v>
      </c>
      <c r="K190" s="1" t="s">
        <v>80</v>
      </c>
      <c r="L190" s="11">
        <v>66</v>
      </c>
      <c r="M190" s="1" t="s">
        <v>87</v>
      </c>
      <c r="N190" s="12">
        <f>L190*G190</f>
        <v>198</v>
      </c>
      <c r="O190" s="13">
        <f>N190/18</f>
        <v>11</v>
      </c>
      <c r="P190" s="14">
        <f>O190</f>
        <v>11</v>
      </c>
      <c r="Q190" s="13">
        <v>0</v>
      </c>
      <c r="R190" s="13">
        <f>P190+Q190</f>
        <v>11</v>
      </c>
    </row>
    <row r="191" spans="1:18" hidden="1">
      <c r="D191" s="9"/>
      <c r="E191" s="10" t="s">
        <v>105</v>
      </c>
      <c r="F191" s="1"/>
      <c r="G191" s="1"/>
      <c r="H191" s="1"/>
      <c r="I191" s="1"/>
      <c r="J191" s="1"/>
      <c r="K191" s="1"/>
      <c r="L191" s="11"/>
      <c r="M191" s="1"/>
      <c r="N191" s="18"/>
    </row>
    <row r="192" spans="1:18" hidden="1">
      <c r="D192" s="9"/>
      <c r="E192" s="10" t="s">
        <v>38</v>
      </c>
      <c r="F192" s="1"/>
      <c r="G192" s="1"/>
      <c r="H192" s="1"/>
      <c r="I192" s="1"/>
      <c r="J192" s="1"/>
      <c r="K192" s="1"/>
      <c r="L192" s="11"/>
      <c r="M192" s="1"/>
      <c r="N192" s="18"/>
    </row>
    <row r="193" spans="1:18">
      <c r="A193" s="16" t="s">
        <v>25</v>
      </c>
      <c r="B193" s="16" t="s">
        <v>579</v>
      </c>
      <c r="C193" s="16" t="s">
        <v>580</v>
      </c>
      <c r="D193" s="9" t="s">
        <v>149</v>
      </c>
      <c r="E193" s="10" t="s">
        <v>150</v>
      </c>
      <c r="F193" s="1" t="s">
        <v>83</v>
      </c>
      <c r="G193" s="1">
        <v>3</v>
      </c>
      <c r="H193" s="1">
        <v>2</v>
      </c>
      <c r="I193" s="1">
        <v>3</v>
      </c>
      <c r="J193" s="1">
        <v>5</v>
      </c>
      <c r="K193" s="1" t="s">
        <v>80</v>
      </c>
      <c r="L193" s="11">
        <v>55</v>
      </c>
      <c r="M193" s="1" t="s">
        <v>87</v>
      </c>
      <c r="N193" s="12">
        <f>L193*G193</f>
        <v>165</v>
      </c>
      <c r="O193" s="13">
        <f>N193/18</f>
        <v>9.1666666666666661</v>
      </c>
      <c r="P193" s="14">
        <f>O193</f>
        <v>9.1666666666666661</v>
      </c>
      <c r="Q193" s="13">
        <v>0</v>
      </c>
      <c r="R193" s="13">
        <f>P193+Q193</f>
        <v>9.1666666666666661</v>
      </c>
    </row>
    <row r="194" spans="1:18" hidden="1">
      <c r="D194" s="9"/>
      <c r="E194" s="10" t="s">
        <v>57</v>
      </c>
      <c r="F194" s="1"/>
      <c r="G194" s="1"/>
      <c r="H194" s="1"/>
      <c r="I194" s="1"/>
      <c r="J194" s="1"/>
      <c r="K194" s="1"/>
      <c r="L194" s="11"/>
      <c r="M194" s="1"/>
      <c r="N194" s="18"/>
    </row>
    <row r="195" spans="1:18">
      <c r="A195" s="16" t="s">
        <v>25</v>
      </c>
      <c r="B195" s="16" t="s">
        <v>579</v>
      </c>
      <c r="C195" s="16" t="s">
        <v>580</v>
      </c>
      <c r="D195" s="9" t="s">
        <v>151</v>
      </c>
      <c r="E195" s="10" t="s">
        <v>152</v>
      </c>
      <c r="F195" s="1" t="s">
        <v>23</v>
      </c>
      <c r="G195" s="1">
        <v>3</v>
      </c>
      <c r="H195" s="1">
        <v>3</v>
      </c>
      <c r="I195" s="1">
        <v>0</v>
      </c>
      <c r="J195" s="1">
        <v>6</v>
      </c>
      <c r="K195" s="1" t="s">
        <v>80</v>
      </c>
      <c r="L195" s="11">
        <v>38</v>
      </c>
      <c r="M195" s="1" t="s">
        <v>87</v>
      </c>
      <c r="N195" s="12">
        <f>L195*G195</f>
        <v>114</v>
      </c>
      <c r="O195" s="13">
        <f>N195/18</f>
        <v>6.333333333333333</v>
      </c>
      <c r="P195" s="14">
        <f>O195</f>
        <v>6.333333333333333</v>
      </c>
      <c r="Q195" s="13">
        <v>0</v>
      </c>
      <c r="R195" s="13">
        <f>P195+Q195</f>
        <v>6.333333333333333</v>
      </c>
    </row>
    <row r="196" spans="1:18" hidden="1">
      <c r="D196" s="9"/>
      <c r="E196" s="10" t="s">
        <v>153</v>
      </c>
      <c r="F196" s="1"/>
      <c r="G196" s="1"/>
      <c r="H196" s="1"/>
      <c r="I196" s="1"/>
      <c r="J196" s="1"/>
      <c r="K196" s="1"/>
      <c r="L196" s="11"/>
      <c r="M196" s="1"/>
      <c r="N196" s="18"/>
    </row>
    <row r="197" spans="1:18" hidden="1">
      <c r="D197" s="9"/>
      <c r="E197" s="10" t="s">
        <v>154</v>
      </c>
      <c r="F197" s="1"/>
      <c r="G197" s="1"/>
      <c r="H197" s="1"/>
      <c r="I197" s="1"/>
      <c r="J197" s="1"/>
      <c r="K197" s="1"/>
      <c r="L197" s="11"/>
      <c r="M197" s="1"/>
      <c r="N197" s="18"/>
    </row>
    <row r="198" spans="1:18">
      <c r="A198" s="16" t="s">
        <v>25</v>
      </c>
      <c r="B198" s="16" t="s">
        <v>579</v>
      </c>
      <c r="C198" s="16" t="s">
        <v>580</v>
      </c>
      <c r="D198" s="9" t="s">
        <v>151</v>
      </c>
      <c r="E198" s="10" t="s">
        <v>152</v>
      </c>
      <c r="F198" s="1" t="s">
        <v>23</v>
      </c>
      <c r="G198" s="1">
        <v>3</v>
      </c>
      <c r="H198" s="1">
        <v>3</v>
      </c>
      <c r="I198" s="1">
        <v>0</v>
      </c>
      <c r="J198" s="1">
        <v>6</v>
      </c>
      <c r="K198" s="1" t="s">
        <v>43</v>
      </c>
      <c r="L198" s="11">
        <v>48</v>
      </c>
      <c r="M198" s="1" t="s">
        <v>87</v>
      </c>
      <c r="N198" s="12">
        <f>L198*G198</f>
        <v>144</v>
      </c>
      <c r="O198" s="13">
        <f>N198/18</f>
        <v>8</v>
      </c>
      <c r="P198" s="14">
        <f>O198</f>
        <v>8</v>
      </c>
      <c r="Q198" s="13">
        <v>0</v>
      </c>
      <c r="R198" s="13">
        <f>P198+Q198</f>
        <v>8</v>
      </c>
    </row>
    <row r="199" spans="1:18" hidden="1">
      <c r="D199" s="9"/>
      <c r="E199" s="10" t="s">
        <v>153</v>
      </c>
      <c r="F199" s="1"/>
      <c r="G199" s="1"/>
      <c r="H199" s="1"/>
      <c r="I199" s="1"/>
      <c r="J199" s="1"/>
      <c r="K199" s="1"/>
      <c r="L199" s="11"/>
      <c r="M199" s="1"/>
      <c r="N199" s="18"/>
    </row>
    <row r="200" spans="1:18" hidden="1">
      <c r="D200" s="9"/>
      <c r="E200" s="10" t="s">
        <v>154</v>
      </c>
      <c r="F200" s="1"/>
      <c r="G200" s="1"/>
      <c r="H200" s="1"/>
      <c r="I200" s="1"/>
      <c r="J200" s="1"/>
      <c r="K200" s="1"/>
      <c r="L200" s="11"/>
      <c r="M200" s="1"/>
      <c r="N200" s="18"/>
    </row>
    <row r="201" spans="1:18">
      <c r="A201" s="16" t="s">
        <v>25</v>
      </c>
      <c r="B201" s="16" t="s">
        <v>579</v>
      </c>
      <c r="C201" s="16" t="s">
        <v>580</v>
      </c>
      <c r="D201" s="9" t="s">
        <v>155</v>
      </c>
      <c r="E201" s="10" t="s">
        <v>156</v>
      </c>
      <c r="F201" s="1" t="s">
        <v>23</v>
      </c>
      <c r="G201" s="1">
        <v>3</v>
      </c>
      <c r="H201" s="1">
        <v>3</v>
      </c>
      <c r="I201" s="1">
        <v>0</v>
      </c>
      <c r="J201" s="1">
        <v>6</v>
      </c>
      <c r="K201" s="1" t="s">
        <v>80</v>
      </c>
      <c r="L201" s="11">
        <v>38</v>
      </c>
      <c r="M201" s="1" t="s">
        <v>87</v>
      </c>
      <c r="N201" s="12">
        <f>L201*G201</f>
        <v>114</v>
      </c>
      <c r="O201" s="13">
        <f>N201/18</f>
        <v>6.333333333333333</v>
      </c>
      <c r="P201" s="14">
        <f>O201</f>
        <v>6.333333333333333</v>
      </c>
      <c r="Q201" s="13">
        <v>0</v>
      </c>
      <c r="R201" s="13">
        <f>P201+Q201</f>
        <v>6.333333333333333</v>
      </c>
    </row>
    <row r="202" spans="1:18" hidden="1">
      <c r="D202" s="9"/>
      <c r="E202" s="10" t="s">
        <v>157</v>
      </c>
      <c r="F202" s="1"/>
      <c r="G202" s="1"/>
      <c r="H202" s="1"/>
      <c r="I202" s="1"/>
      <c r="J202" s="1"/>
      <c r="K202" s="1"/>
      <c r="L202" s="11"/>
      <c r="M202" s="1"/>
      <c r="N202" s="18"/>
    </row>
    <row r="203" spans="1:18">
      <c r="A203" s="16" t="s">
        <v>25</v>
      </c>
      <c r="B203" s="16" t="s">
        <v>579</v>
      </c>
      <c r="C203" s="16" t="s">
        <v>580</v>
      </c>
      <c r="D203" s="9" t="s">
        <v>158</v>
      </c>
      <c r="E203" s="10" t="s">
        <v>159</v>
      </c>
      <c r="F203" s="1" t="s">
        <v>23</v>
      </c>
      <c r="G203" s="1">
        <v>3</v>
      </c>
      <c r="H203" s="1">
        <v>3</v>
      </c>
      <c r="I203" s="1">
        <v>0</v>
      </c>
      <c r="J203" s="1">
        <v>6</v>
      </c>
      <c r="K203" s="1" t="s">
        <v>80</v>
      </c>
      <c r="L203" s="11">
        <v>39</v>
      </c>
      <c r="M203" s="1" t="s">
        <v>87</v>
      </c>
      <c r="N203" s="12">
        <f>L203*G203</f>
        <v>117</v>
      </c>
      <c r="O203" s="13">
        <f>N203/18</f>
        <v>6.5</v>
      </c>
      <c r="P203" s="14">
        <f>O203</f>
        <v>6.5</v>
      </c>
      <c r="Q203" s="13">
        <v>0</v>
      </c>
      <c r="R203" s="13">
        <f>P203+Q203</f>
        <v>6.5</v>
      </c>
    </row>
    <row r="204" spans="1:18" hidden="1">
      <c r="D204" s="9"/>
      <c r="E204" s="10" t="s">
        <v>160</v>
      </c>
      <c r="F204" s="1"/>
      <c r="G204" s="1"/>
      <c r="H204" s="1"/>
      <c r="I204" s="1"/>
      <c r="J204" s="1"/>
      <c r="K204" s="1"/>
      <c r="L204" s="11"/>
      <c r="M204" s="1"/>
      <c r="N204" s="18"/>
    </row>
    <row r="205" spans="1:18" hidden="1">
      <c r="D205" s="9"/>
      <c r="E205" s="10" t="s">
        <v>161</v>
      </c>
      <c r="F205" s="1"/>
      <c r="G205" s="1"/>
      <c r="H205" s="1"/>
      <c r="I205" s="1"/>
      <c r="J205" s="1"/>
      <c r="K205" s="1"/>
      <c r="L205" s="11"/>
      <c r="M205" s="1"/>
      <c r="N205" s="18"/>
    </row>
    <row r="206" spans="1:18">
      <c r="A206" s="16" t="s">
        <v>25</v>
      </c>
      <c r="B206" s="16" t="s">
        <v>579</v>
      </c>
      <c r="C206" s="16" t="s">
        <v>580</v>
      </c>
      <c r="D206" s="9" t="s">
        <v>158</v>
      </c>
      <c r="E206" s="10" t="s">
        <v>159</v>
      </c>
      <c r="F206" s="1" t="s">
        <v>23</v>
      </c>
      <c r="G206" s="1">
        <v>3</v>
      </c>
      <c r="H206" s="1">
        <v>3</v>
      </c>
      <c r="I206" s="1">
        <v>0</v>
      </c>
      <c r="J206" s="1">
        <v>6</v>
      </c>
      <c r="K206" s="1" t="s">
        <v>43</v>
      </c>
      <c r="L206" s="11">
        <v>47</v>
      </c>
      <c r="M206" s="1" t="s">
        <v>87</v>
      </c>
      <c r="N206" s="12">
        <f>L206*G206</f>
        <v>141</v>
      </c>
      <c r="O206" s="13">
        <f>N206/18</f>
        <v>7.833333333333333</v>
      </c>
      <c r="P206" s="14">
        <f>O206</f>
        <v>7.833333333333333</v>
      </c>
      <c r="Q206" s="13">
        <v>0</v>
      </c>
      <c r="R206" s="13">
        <f>P206+Q206</f>
        <v>7.833333333333333</v>
      </c>
    </row>
    <row r="207" spans="1:18" hidden="1">
      <c r="D207" s="9"/>
      <c r="E207" s="10" t="s">
        <v>160</v>
      </c>
      <c r="F207" s="1"/>
      <c r="G207" s="1"/>
      <c r="H207" s="1"/>
      <c r="I207" s="1"/>
      <c r="J207" s="1"/>
      <c r="K207" s="1"/>
      <c r="L207" s="11"/>
      <c r="M207" s="1"/>
      <c r="N207" s="18"/>
    </row>
    <row r="208" spans="1:18" hidden="1">
      <c r="D208" s="9"/>
      <c r="E208" s="10" t="s">
        <v>161</v>
      </c>
      <c r="F208" s="1"/>
      <c r="G208" s="1"/>
      <c r="H208" s="1"/>
      <c r="I208" s="1"/>
      <c r="J208" s="1"/>
      <c r="K208" s="1"/>
      <c r="L208" s="11"/>
      <c r="M208" s="1"/>
      <c r="N208" s="18"/>
    </row>
    <row r="209" spans="1:18">
      <c r="A209" s="16" t="s">
        <v>25</v>
      </c>
      <c r="B209" s="16" t="s">
        <v>579</v>
      </c>
      <c r="C209" s="16" t="s">
        <v>580</v>
      </c>
      <c r="D209" s="9" t="s">
        <v>162</v>
      </c>
      <c r="E209" s="10" t="s">
        <v>163</v>
      </c>
      <c r="F209" s="1" t="s">
        <v>164</v>
      </c>
      <c r="G209" s="1">
        <v>3</v>
      </c>
      <c r="H209" s="1">
        <v>2</v>
      </c>
      <c r="I209" s="1">
        <v>2</v>
      </c>
      <c r="J209" s="1">
        <v>5</v>
      </c>
      <c r="K209" s="1" t="s">
        <v>80</v>
      </c>
      <c r="L209" s="11">
        <v>49</v>
      </c>
      <c r="M209" s="1" t="s">
        <v>87</v>
      </c>
      <c r="N209" s="12">
        <f>L209*G209</f>
        <v>147</v>
      </c>
      <c r="O209" s="13">
        <f>N209/18</f>
        <v>8.1666666666666661</v>
      </c>
      <c r="P209" s="14">
        <f>O209</f>
        <v>8.1666666666666661</v>
      </c>
      <c r="Q209" s="13">
        <v>0</v>
      </c>
      <c r="R209" s="13">
        <f>P209+Q209</f>
        <v>8.1666666666666661</v>
      </c>
    </row>
    <row r="210" spans="1:18" hidden="1">
      <c r="D210" s="9"/>
      <c r="E210" s="10" t="s">
        <v>160</v>
      </c>
      <c r="F210" s="1"/>
      <c r="G210" s="1"/>
      <c r="H210" s="1"/>
      <c r="I210" s="1"/>
      <c r="J210" s="1"/>
      <c r="K210" s="1"/>
      <c r="L210" s="11"/>
      <c r="M210" s="1"/>
      <c r="N210" s="18"/>
    </row>
    <row r="211" spans="1:18" hidden="1">
      <c r="D211" s="9"/>
      <c r="E211" s="10" t="s">
        <v>161</v>
      </c>
      <c r="F211" s="1"/>
      <c r="G211" s="1"/>
      <c r="H211" s="1"/>
      <c r="I211" s="1"/>
      <c r="J211" s="1"/>
      <c r="K211" s="1"/>
      <c r="L211" s="11"/>
      <c r="M211" s="1"/>
      <c r="N211" s="18"/>
    </row>
    <row r="212" spans="1:18">
      <c r="A212" s="16" t="s">
        <v>25</v>
      </c>
      <c r="B212" s="16" t="s">
        <v>579</v>
      </c>
      <c r="C212" s="16" t="s">
        <v>580</v>
      </c>
      <c r="D212" s="9" t="s">
        <v>165</v>
      </c>
      <c r="E212" s="10" t="s">
        <v>166</v>
      </c>
      <c r="F212" s="1" t="s">
        <v>23</v>
      </c>
      <c r="G212" s="1">
        <v>3</v>
      </c>
      <c r="H212" s="1">
        <v>3</v>
      </c>
      <c r="I212" s="1">
        <v>0</v>
      </c>
      <c r="J212" s="1">
        <v>6</v>
      </c>
      <c r="K212" s="1" t="s">
        <v>80</v>
      </c>
      <c r="L212" s="11">
        <v>38</v>
      </c>
      <c r="M212" s="1" t="s">
        <v>87</v>
      </c>
      <c r="N212" s="12">
        <f>L212*G212</f>
        <v>114</v>
      </c>
      <c r="O212" s="13">
        <f>N212/18</f>
        <v>6.333333333333333</v>
      </c>
      <c r="P212" s="14">
        <f>O212</f>
        <v>6.333333333333333</v>
      </c>
      <c r="Q212" s="13">
        <v>0</v>
      </c>
      <c r="R212" s="13">
        <f>P212+Q212</f>
        <v>6.333333333333333</v>
      </c>
    </row>
    <row r="213" spans="1:18" hidden="1">
      <c r="D213" s="9"/>
      <c r="E213" s="10" t="s">
        <v>167</v>
      </c>
      <c r="F213" s="1"/>
      <c r="G213" s="1"/>
      <c r="H213" s="1"/>
      <c r="I213" s="1"/>
      <c r="J213" s="1"/>
      <c r="K213" s="1"/>
      <c r="L213" s="11"/>
      <c r="M213" s="1"/>
      <c r="N213" s="18"/>
    </row>
    <row r="214" spans="1:18">
      <c r="A214" s="16" t="s">
        <v>25</v>
      </c>
      <c r="B214" s="16" t="s">
        <v>579</v>
      </c>
      <c r="C214" s="16" t="s">
        <v>580</v>
      </c>
      <c r="D214" s="9" t="s">
        <v>165</v>
      </c>
      <c r="E214" s="10" t="s">
        <v>166</v>
      </c>
      <c r="F214" s="1" t="s">
        <v>23</v>
      </c>
      <c r="G214" s="1">
        <v>3</v>
      </c>
      <c r="H214" s="1">
        <v>3</v>
      </c>
      <c r="I214" s="1">
        <v>0</v>
      </c>
      <c r="J214" s="1">
        <v>6</v>
      </c>
      <c r="K214" s="1" t="s">
        <v>43</v>
      </c>
      <c r="L214" s="11">
        <v>47</v>
      </c>
      <c r="M214" s="1" t="s">
        <v>87</v>
      </c>
      <c r="N214" s="12">
        <f>L214*G214</f>
        <v>141</v>
      </c>
      <c r="O214" s="13">
        <f>N214/18</f>
        <v>7.833333333333333</v>
      </c>
      <c r="P214" s="14">
        <f>O214</f>
        <v>7.833333333333333</v>
      </c>
      <c r="Q214" s="13">
        <v>0</v>
      </c>
      <c r="R214" s="13">
        <f>P214+Q214</f>
        <v>7.833333333333333</v>
      </c>
    </row>
    <row r="215" spans="1:18" hidden="1">
      <c r="D215" s="9"/>
      <c r="E215" s="10" t="s">
        <v>167</v>
      </c>
      <c r="F215" s="1"/>
      <c r="G215" s="1"/>
      <c r="H215" s="1"/>
      <c r="I215" s="1"/>
      <c r="J215" s="1"/>
      <c r="K215" s="1"/>
      <c r="L215" s="11"/>
      <c r="M215" s="1"/>
      <c r="N215" s="18"/>
    </row>
    <row r="216" spans="1:18">
      <c r="A216" s="16" t="s">
        <v>25</v>
      </c>
      <c r="B216" s="16" t="s">
        <v>579</v>
      </c>
      <c r="C216" s="16" t="s">
        <v>580</v>
      </c>
      <c r="D216" s="9" t="s">
        <v>168</v>
      </c>
      <c r="E216" s="10" t="s">
        <v>169</v>
      </c>
      <c r="F216" s="1" t="s">
        <v>23</v>
      </c>
      <c r="G216" s="1">
        <v>3</v>
      </c>
      <c r="H216" s="1">
        <v>3</v>
      </c>
      <c r="I216" s="1">
        <v>0</v>
      </c>
      <c r="J216" s="1">
        <v>6</v>
      </c>
      <c r="K216" s="1" t="s">
        <v>80</v>
      </c>
      <c r="L216" s="11">
        <v>49</v>
      </c>
      <c r="M216" s="1" t="s">
        <v>87</v>
      </c>
      <c r="N216" s="12">
        <f>L216*G216</f>
        <v>147</v>
      </c>
      <c r="O216" s="13">
        <f>N216/18</f>
        <v>8.1666666666666661</v>
      </c>
      <c r="P216" s="14">
        <f>O216</f>
        <v>8.1666666666666661</v>
      </c>
      <c r="Q216" s="13">
        <v>0</v>
      </c>
      <c r="R216" s="13">
        <f>P216+Q216</f>
        <v>8.1666666666666661</v>
      </c>
    </row>
    <row r="217" spans="1:18" hidden="1">
      <c r="D217" s="9"/>
      <c r="E217" s="10" t="s">
        <v>170</v>
      </c>
      <c r="F217" s="1"/>
      <c r="G217" s="1"/>
      <c r="H217" s="1"/>
      <c r="I217" s="1"/>
      <c r="J217" s="1"/>
      <c r="K217" s="1"/>
      <c r="L217" s="11"/>
      <c r="M217" s="1"/>
      <c r="N217" s="18"/>
    </row>
    <row r="218" spans="1:18">
      <c r="A218" s="16" t="s">
        <v>25</v>
      </c>
      <c r="B218" s="16" t="s">
        <v>579</v>
      </c>
      <c r="C218" s="16" t="s">
        <v>580</v>
      </c>
      <c r="D218" s="9" t="s">
        <v>171</v>
      </c>
      <c r="E218" s="10" t="s">
        <v>172</v>
      </c>
      <c r="F218" s="1" t="s">
        <v>23</v>
      </c>
      <c r="G218" s="1">
        <v>3</v>
      </c>
      <c r="H218" s="1">
        <v>3</v>
      </c>
      <c r="I218" s="1">
        <v>0</v>
      </c>
      <c r="J218" s="1">
        <v>6</v>
      </c>
      <c r="K218" s="1" t="s">
        <v>80</v>
      </c>
      <c r="L218" s="11">
        <v>36</v>
      </c>
      <c r="M218" s="1" t="s">
        <v>87</v>
      </c>
      <c r="N218" s="12">
        <f>L218*G218</f>
        <v>108</v>
      </c>
      <c r="O218" s="13">
        <f>N218/18</f>
        <v>6</v>
      </c>
      <c r="P218" s="14">
        <f>O218</f>
        <v>6</v>
      </c>
      <c r="Q218" s="13">
        <v>0</v>
      </c>
      <c r="R218" s="13">
        <f>P218+Q218</f>
        <v>6</v>
      </c>
    </row>
    <row r="219" spans="1:18" hidden="1">
      <c r="D219" s="9"/>
      <c r="E219" s="10" t="s">
        <v>157</v>
      </c>
      <c r="F219" s="1"/>
      <c r="G219" s="1"/>
      <c r="H219" s="1"/>
      <c r="I219" s="1"/>
      <c r="J219" s="1"/>
      <c r="K219" s="1"/>
      <c r="L219" s="11"/>
      <c r="M219" s="1"/>
      <c r="N219" s="18"/>
    </row>
    <row r="220" spans="1:18">
      <c r="A220" s="16" t="s">
        <v>25</v>
      </c>
      <c r="B220" s="16" t="s">
        <v>579</v>
      </c>
      <c r="C220" s="16" t="s">
        <v>580</v>
      </c>
      <c r="D220" s="9" t="s">
        <v>173</v>
      </c>
      <c r="E220" s="10" t="s">
        <v>174</v>
      </c>
      <c r="F220" s="1" t="s">
        <v>102</v>
      </c>
      <c r="G220" s="1">
        <v>1</v>
      </c>
      <c r="H220" s="1">
        <v>0</v>
      </c>
      <c r="I220" s="1">
        <v>3</v>
      </c>
      <c r="J220" s="1">
        <v>1</v>
      </c>
      <c r="K220" s="1" t="s">
        <v>80</v>
      </c>
      <c r="L220" s="11">
        <v>68</v>
      </c>
      <c r="M220" s="1" t="s">
        <v>87</v>
      </c>
      <c r="N220" s="12">
        <f>L220*G220</f>
        <v>68</v>
      </c>
      <c r="O220" s="13">
        <f>N220/18</f>
        <v>3.7777777777777777</v>
      </c>
      <c r="P220" s="14">
        <f>O220</f>
        <v>3.7777777777777777</v>
      </c>
      <c r="Q220" s="13">
        <v>0</v>
      </c>
      <c r="R220" s="13">
        <f>P220+Q220</f>
        <v>3.7777777777777777</v>
      </c>
    </row>
    <row r="221" spans="1:18" hidden="1">
      <c r="D221" s="9"/>
      <c r="E221" s="10" t="s">
        <v>175</v>
      </c>
      <c r="F221" s="1"/>
      <c r="G221" s="1"/>
      <c r="H221" s="1"/>
      <c r="I221" s="1"/>
      <c r="J221" s="1"/>
      <c r="K221" s="1"/>
      <c r="L221" s="11"/>
      <c r="M221" s="1"/>
      <c r="N221" s="18"/>
    </row>
    <row r="222" spans="1:18" hidden="1">
      <c r="D222" s="9"/>
      <c r="E222" s="10" t="s">
        <v>49</v>
      </c>
      <c r="F222" s="1"/>
      <c r="G222" s="1"/>
      <c r="H222" s="1"/>
      <c r="I222" s="1"/>
      <c r="J222" s="1"/>
      <c r="K222" s="1"/>
      <c r="L222" s="11"/>
      <c r="M222" s="1"/>
      <c r="N222" s="18"/>
    </row>
    <row r="223" spans="1:18" hidden="1">
      <c r="D223" s="9"/>
      <c r="E223" s="10" t="s">
        <v>46</v>
      </c>
      <c r="F223" s="1"/>
      <c r="G223" s="1"/>
      <c r="H223" s="1"/>
      <c r="I223" s="1"/>
      <c r="J223" s="1"/>
      <c r="K223" s="1"/>
      <c r="L223" s="11"/>
      <c r="M223" s="1"/>
      <c r="N223" s="18"/>
    </row>
    <row r="224" spans="1:18" hidden="1">
      <c r="D224" s="9"/>
      <c r="E224" s="10" t="s">
        <v>74</v>
      </c>
      <c r="F224" s="1"/>
      <c r="G224" s="1"/>
      <c r="H224" s="1"/>
      <c r="I224" s="1"/>
      <c r="J224" s="1"/>
      <c r="K224" s="1"/>
      <c r="L224" s="11"/>
      <c r="M224" s="1"/>
      <c r="N224" s="18"/>
    </row>
    <row r="225" spans="1:18" hidden="1">
      <c r="D225" s="9"/>
      <c r="E225" s="10" t="s">
        <v>75</v>
      </c>
      <c r="F225" s="1"/>
      <c r="G225" s="1"/>
      <c r="H225" s="1"/>
      <c r="I225" s="1"/>
      <c r="J225" s="1"/>
      <c r="K225" s="1"/>
      <c r="L225" s="11"/>
      <c r="M225" s="1"/>
      <c r="N225" s="18"/>
    </row>
    <row r="226" spans="1:18" hidden="1">
      <c r="D226" s="9"/>
      <c r="E226" s="10" t="s">
        <v>67</v>
      </c>
      <c r="F226" s="1"/>
      <c r="G226" s="1"/>
      <c r="H226" s="1"/>
      <c r="I226" s="1"/>
      <c r="J226" s="1"/>
      <c r="K226" s="1"/>
      <c r="L226" s="11"/>
      <c r="M226" s="1"/>
      <c r="N226" s="18"/>
    </row>
    <row r="227" spans="1:18" hidden="1">
      <c r="D227" s="9"/>
      <c r="E227" s="10" t="s">
        <v>72</v>
      </c>
      <c r="F227" s="1"/>
      <c r="G227" s="1"/>
      <c r="H227" s="1"/>
      <c r="I227" s="1"/>
      <c r="J227" s="1"/>
      <c r="K227" s="1"/>
      <c r="L227" s="11"/>
      <c r="M227" s="1"/>
      <c r="N227" s="18"/>
    </row>
    <row r="228" spans="1:18" hidden="1">
      <c r="D228" s="9"/>
      <c r="E228" s="10" t="s">
        <v>70</v>
      </c>
      <c r="F228" s="1"/>
      <c r="G228" s="1"/>
      <c r="H228" s="1"/>
      <c r="I228" s="1"/>
      <c r="J228" s="1"/>
      <c r="K228" s="1"/>
      <c r="L228" s="11"/>
      <c r="M228" s="1"/>
      <c r="N228" s="18"/>
    </row>
    <row r="229" spans="1:18" hidden="1">
      <c r="D229" s="9"/>
      <c r="E229" s="10" t="s">
        <v>61</v>
      </c>
      <c r="F229" s="1"/>
      <c r="G229" s="1"/>
      <c r="H229" s="1"/>
      <c r="I229" s="1"/>
      <c r="J229" s="1"/>
      <c r="K229" s="1"/>
      <c r="L229" s="11"/>
      <c r="M229" s="1"/>
      <c r="N229" s="18"/>
    </row>
    <row r="230" spans="1:18" hidden="1">
      <c r="D230" s="9"/>
      <c r="E230" s="10" t="s">
        <v>99</v>
      </c>
      <c r="F230" s="1"/>
      <c r="G230" s="1"/>
      <c r="H230" s="1"/>
      <c r="I230" s="1"/>
      <c r="J230" s="1"/>
      <c r="K230" s="1"/>
      <c r="L230" s="11"/>
      <c r="M230" s="1"/>
      <c r="N230" s="18"/>
    </row>
    <row r="231" spans="1:18" hidden="1">
      <c r="D231" s="9"/>
      <c r="E231" s="10" t="s">
        <v>176</v>
      </c>
      <c r="F231" s="1"/>
      <c r="G231" s="1"/>
      <c r="H231" s="1"/>
      <c r="I231" s="1"/>
      <c r="J231" s="1"/>
      <c r="K231" s="1"/>
      <c r="L231" s="11"/>
      <c r="M231" s="1"/>
      <c r="N231" s="18"/>
    </row>
    <row r="232" spans="1:18" hidden="1">
      <c r="D232" s="9"/>
      <c r="E232" s="10" t="s">
        <v>177</v>
      </c>
      <c r="F232" s="1"/>
      <c r="G232" s="1"/>
      <c r="H232" s="1"/>
      <c r="I232" s="1"/>
      <c r="J232" s="1"/>
      <c r="K232" s="1"/>
      <c r="L232" s="11"/>
      <c r="M232" s="1"/>
      <c r="N232" s="18"/>
    </row>
    <row r="233" spans="1:18">
      <c r="A233" s="16" t="s">
        <v>25</v>
      </c>
      <c r="B233" s="16" t="s">
        <v>579</v>
      </c>
      <c r="C233" s="16" t="s">
        <v>580</v>
      </c>
      <c r="D233" s="9" t="s">
        <v>173</v>
      </c>
      <c r="E233" s="10" t="s">
        <v>174</v>
      </c>
      <c r="F233" s="1" t="s">
        <v>102</v>
      </c>
      <c r="G233" s="1">
        <v>1</v>
      </c>
      <c r="H233" s="1">
        <v>0</v>
      </c>
      <c r="I233" s="1">
        <v>3</v>
      </c>
      <c r="J233" s="1">
        <v>1</v>
      </c>
      <c r="K233" s="1" t="s">
        <v>43</v>
      </c>
      <c r="L233" s="11">
        <v>70</v>
      </c>
      <c r="M233" s="1" t="s">
        <v>87</v>
      </c>
      <c r="N233" s="12">
        <f>L233*G233</f>
        <v>70</v>
      </c>
      <c r="O233" s="13">
        <f>N233/18</f>
        <v>3.8888888888888888</v>
      </c>
      <c r="P233" s="14">
        <f>O233</f>
        <v>3.8888888888888888</v>
      </c>
      <c r="Q233" s="13">
        <v>0</v>
      </c>
      <c r="R233" s="13">
        <f>P233+Q233</f>
        <v>3.8888888888888888</v>
      </c>
    </row>
    <row r="234" spans="1:18" hidden="1">
      <c r="D234" s="9"/>
      <c r="E234" s="10" t="s">
        <v>175</v>
      </c>
      <c r="F234" s="1"/>
      <c r="G234" s="1"/>
      <c r="H234" s="1"/>
      <c r="I234" s="1"/>
      <c r="J234" s="1"/>
      <c r="K234" s="1"/>
      <c r="L234" s="11"/>
      <c r="M234" s="1"/>
      <c r="N234" s="18"/>
    </row>
    <row r="235" spans="1:18" hidden="1">
      <c r="D235" s="9"/>
      <c r="E235" s="10" t="s">
        <v>49</v>
      </c>
      <c r="F235" s="1"/>
      <c r="G235" s="1"/>
      <c r="H235" s="1"/>
      <c r="I235" s="1"/>
      <c r="J235" s="1"/>
      <c r="K235" s="1"/>
      <c r="L235" s="11"/>
      <c r="M235" s="1"/>
      <c r="N235" s="18"/>
    </row>
    <row r="236" spans="1:18" hidden="1">
      <c r="D236" s="9"/>
      <c r="E236" s="10" t="s">
        <v>46</v>
      </c>
      <c r="F236" s="1"/>
      <c r="G236" s="1"/>
      <c r="H236" s="1"/>
      <c r="I236" s="1"/>
      <c r="J236" s="1"/>
      <c r="K236" s="1"/>
      <c r="L236" s="11"/>
      <c r="M236" s="1"/>
      <c r="N236" s="18"/>
    </row>
    <row r="237" spans="1:18" hidden="1">
      <c r="D237" s="9"/>
      <c r="E237" s="10" t="s">
        <v>74</v>
      </c>
      <c r="F237" s="1"/>
      <c r="G237" s="1"/>
      <c r="H237" s="1"/>
      <c r="I237" s="1"/>
      <c r="J237" s="1"/>
      <c r="K237" s="1"/>
      <c r="L237" s="11"/>
      <c r="M237" s="1"/>
      <c r="N237" s="18"/>
    </row>
    <row r="238" spans="1:18" hidden="1">
      <c r="D238" s="9"/>
      <c r="E238" s="10" t="s">
        <v>75</v>
      </c>
      <c r="F238" s="1"/>
      <c r="G238" s="1"/>
      <c r="H238" s="1"/>
      <c r="I238" s="1"/>
      <c r="J238" s="1"/>
      <c r="K238" s="1"/>
      <c r="L238" s="11"/>
      <c r="M238" s="1"/>
      <c r="N238" s="18"/>
    </row>
    <row r="239" spans="1:18" hidden="1">
      <c r="D239" s="9"/>
      <c r="E239" s="10" t="s">
        <v>67</v>
      </c>
      <c r="F239" s="1"/>
      <c r="G239" s="1"/>
      <c r="H239" s="1"/>
      <c r="I239" s="1"/>
      <c r="J239" s="1"/>
      <c r="K239" s="1"/>
      <c r="L239" s="11"/>
      <c r="M239" s="1"/>
      <c r="N239" s="18"/>
    </row>
    <row r="240" spans="1:18" hidden="1">
      <c r="D240" s="9"/>
      <c r="E240" s="10" t="s">
        <v>72</v>
      </c>
      <c r="F240" s="1"/>
      <c r="G240" s="1"/>
      <c r="H240" s="1"/>
      <c r="I240" s="1"/>
      <c r="J240" s="1"/>
      <c r="K240" s="1"/>
      <c r="L240" s="11"/>
      <c r="M240" s="1"/>
      <c r="N240" s="18"/>
    </row>
    <row r="241" spans="1:18" hidden="1">
      <c r="D241" s="9"/>
      <c r="E241" s="10" t="s">
        <v>70</v>
      </c>
      <c r="F241" s="1"/>
      <c r="G241" s="1"/>
      <c r="H241" s="1"/>
      <c r="I241" s="1"/>
      <c r="J241" s="1"/>
      <c r="K241" s="1"/>
      <c r="L241" s="11"/>
      <c r="M241" s="1"/>
      <c r="N241" s="18"/>
    </row>
    <row r="242" spans="1:18" hidden="1">
      <c r="D242" s="9"/>
      <c r="E242" s="10" t="s">
        <v>61</v>
      </c>
      <c r="F242" s="1"/>
      <c r="G242" s="1"/>
      <c r="H242" s="1"/>
      <c r="I242" s="1"/>
      <c r="J242" s="1"/>
      <c r="K242" s="1"/>
      <c r="L242" s="11"/>
      <c r="M242" s="1"/>
      <c r="N242" s="18"/>
    </row>
    <row r="243" spans="1:18" hidden="1">
      <c r="D243" s="9"/>
      <c r="E243" s="10" t="s">
        <v>99</v>
      </c>
      <c r="F243" s="1"/>
      <c r="G243" s="1"/>
      <c r="H243" s="1"/>
      <c r="I243" s="1"/>
      <c r="J243" s="1"/>
      <c r="K243" s="1"/>
      <c r="L243" s="11"/>
      <c r="M243" s="1"/>
      <c r="N243" s="18"/>
    </row>
    <row r="244" spans="1:18" hidden="1">
      <c r="D244" s="9"/>
      <c r="E244" s="10" t="s">
        <v>176</v>
      </c>
      <c r="F244" s="1"/>
      <c r="G244" s="1"/>
      <c r="H244" s="1"/>
      <c r="I244" s="1"/>
      <c r="J244" s="1"/>
      <c r="K244" s="1"/>
      <c r="L244" s="11"/>
      <c r="M244" s="1"/>
      <c r="N244" s="18"/>
    </row>
    <row r="245" spans="1:18" hidden="1">
      <c r="D245" s="9"/>
      <c r="E245" s="10" t="s">
        <v>177</v>
      </c>
      <c r="F245" s="1"/>
      <c r="G245" s="1"/>
      <c r="H245" s="1"/>
      <c r="I245" s="1"/>
      <c r="J245" s="1"/>
      <c r="K245" s="1"/>
      <c r="L245" s="11"/>
      <c r="M245" s="1"/>
      <c r="N245" s="18"/>
    </row>
    <row r="246" spans="1:18">
      <c r="A246" s="16" t="s">
        <v>25</v>
      </c>
      <c r="B246" s="16" t="s">
        <v>579</v>
      </c>
      <c r="C246" s="16" t="s">
        <v>580</v>
      </c>
      <c r="D246" s="9" t="s">
        <v>173</v>
      </c>
      <c r="E246" s="10" t="s">
        <v>174</v>
      </c>
      <c r="F246" s="1" t="s">
        <v>102</v>
      </c>
      <c r="G246" s="1">
        <v>1</v>
      </c>
      <c r="H246" s="1">
        <v>0</v>
      </c>
      <c r="I246" s="1">
        <v>3</v>
      </c>
      <c r="J246" s="1">
        <v>1</v>
      </c>
      <c r="K246" s="1" t="s">
        <v>55</v>
      </c>
      <c r="L246" s="11">
        <v>70</v>
      </c>
      <c r="M246" s="1" t="s">
        <v>87</v>
      </c>
      <c r="N246" s="12">
        <f>L246*G246</f>
        <v>70</v>
      </c>
      <c r="O246" s="13">
        <f>N246/18</f>
        <v>3.8888888888888888</v>
      </c>
      <c r="P246" s="14">
        <f>O246</f>
        <v>3.8888888888888888</v>
      </c>
      <c r="Q246" s="13">
        <v>0</v>
      </c>
      <c r="R246" s="13">
        <f>P246+Q246</f>
        <v>3.8888888888888888</v>
      </c>
    </row>
    <row r="247" spans="1:18" hidden="1">
      <c r="D247" s="9"/>
      <c r="E247" s="10" t="s">
        <v>175</v>
      </c>
      <c r="F247" s="1"/>
      <c r="G247" s="1"/>
      <c r="H247" s="1"/>
      <c r="I247" s="1"/>
      <c r="J247" s="1"/>
      <c r="K247" s="1"/>
      <c r="L247" s="11"/>
      <c r="M247" s="1"/>
      <c r="N247" s="18"/>
    </row>
    <row r="248" spans="1:18" hidden="1">
      <c r="D248" s="9"/>
      <c r="E248" s="10" t="s">
        <v>49</v>
      </c>
      <c r="F248" s="1"/>
      <c r="G248" s="1"/>
      <c r="H248" s="1"/>
      <c r="I248" s="1"/>
      <c r="J248" s="1"/>
      <c r="K248" s="1"/>
      <c r="L248" s="11"/>
      <c r="M248" s="1"/>
      <c r="N248" s="18"/>
    </row>
    <row r="249" spans="1:18" hidden="1">
      <c r="D249" s="9"/>
      <c r="E249" s="10" t="s">
        <v>46</v>
      </c>
      <c r="F249" s="1"/>
      <c r="G249" s="1"/>
      <c r="H249" s="1"/>
      <c r="I249" s="1"/>
      <c r="J249" s="1"/>
      <c r="K249" s="1"/>
      <c r="L249" s="11"/>
      <c r="M249" s="1"/>
      <c r="N249" s="18"/>
    </row>
    <row r="250" spans="1:18" hidden="1">
      <c r="D250" s="9"/>
      <c r="E250" s="10" t="s">
        <v>74</v>
      </c>
      <c r="F250" s="1"/>
      <c r="G250" s="1"/>
      <c r="H250" s="1"/>
      <c r="I250" s="1"/>
      <c r="J250" s="1"/>
      <c r="K250" s="1"/>
      <c r="L250" s="11"/>
      <c r="M250" s="1"/>
      <c r="N250" s="18"/>
    </row>
    <row r="251" spans="1:18" hidden="1">
      <c r="D251" s="9"/>
      <c r="E251" s="10" t="s">
        <v>75</v>
      </c>
      <c r="F251" s="1"/>
      <c r="G251" s="1"/>
      <c r="H251" s="1"/>
      <c r="I251" s="1"/>
      <c r="J251" s="1"/>
      <c r="K251" s="1"/>
      <c r="L251" s="11"/>
      <c r="M251" s="1"/>
      <c r="N251" s="18"/>
    </row>
    <row r="252" spans="1:18" hidden="1">
      <c r="D252" s="9"/>
      <c r="E252" s="10" t="s">
        <v>67</v>
      </c>
      <c r="F252" s="1"/>
      <c r="G252" s="1"/>
      <c r="H252" s="1"/>
      <c r="I252" s="1"/>
      <c r="J252" s="1"/>
      <c r="K252" s="1"/>
      <c r="L252" s="11"/>
      <c r="M252" s="1"/>
      <c r="N252" s="18"/>
    </row>
    <row r="253" spans="1:18" hidden="1">
      <c r="D253" s="9"/>
      <c r="E253" s="10" t="s">
        <v>72</v>
      </c>
      <c r="F253" s="1"/>
      <c r="G253" s="1"/>
      <c r="H253" s="1"/>
      <c r="I253" s="1"/>
      <c r="J253" s="1"/>
      <c r="K253" s="1"/>
      <c r="L253" s="11"/>
      <c r="M253" s="1"/>
      <c r="N253" s="18"/>
    </row>
    <row r="254" spans="1:18" hidden="1">
      <c r="D254" s="9"/>
      <c r="E254" s="10" t="s">
        <v>70</v>
      </c>
      <c r="F254" s="1"/>
      <c r="G254" s="1"/>
      <c r="H254" s="1"/>
      <c r="I254" s="1"/>
      <c r="J254" s="1"/>
      <c r="K254" s="1"/>
      <c r="L254" s="11"/>
      <c r="M254" s="1"/>
      <c r="N254" s="18"/>
    </row>
    <row r="255" spans="1:18" hidden="1">
      <c r="D255" s="9"/>
      <c r="E255" s="10" t="s">
        <v>61</v>
      </c>
      <c r="F255" s="1"/>
      <c r="G255" s="1"/>
      <c r="H255" s="1"/>
      <c r="I255" s="1"/>
      <c r="J255" s="1"/>
      <c r="K255" s="1"/>
      <c r="L255" s="11"/>
      <c r="M255" s="1"/>
      <c r="N255" s="18"/>
    </row>
    <row r="256" spans="1:18" hidden="1">
      <c r="D256" s="9"/>
      <c r="E256" s="10" t="s">
        <v>99</v>
      </c>
      <c r="F256" s="1"/>
      <c r="G256" s="1"/>
      <c r="H256" s="1"/>
      <c r="I256" s="1"/>
      <c r="J256" s="1"/>
      <c r="K256" s="1"/>
      <c r="L256" s="11"/>
      <c r="M256" s="1"/>
      <c r="N256" s="18"/>
    </row>
    <row r="257" spans="1:18" hidden="1">
      <c r="D257" s="9"/>
      <c r="E257" s="10" t="s">
        <v>176</v>
      </c>
      <c r="F257" s="1"/>
      <c r="G257" s="1"/>
      <c r="H257" s="1"/>
      <c r="I257" s="1"/>
      <c r="J257" s="1"/>
      <c r="K257" s="1"/>
      <c r="L257" s="11"/>
      <c r="M257" s="1"/>
      <c r="N257" s="18"/>
    </row>
    <row r="258" spans="1:18" hidden="1">
      <c r="D258" s="9"/>
      <c r="E258" s="10" t="s">
        <v>177</v>
      </c>
      <c r="F258" s="1"/>
      <c r="G258" s="1"/>
      <c r="H258" s="1"/>
      <c r="I258" s="1"/>
      <c r="J258" s="1"/>
      <c r="K258" s="1"/>
      <c r="L258" s="11"/>
      <c r="M258" s="1"/>
      <c r="N258" s="18"/>
    </row>
    <row r="259" spans="1:18">
      <c r="A259" s="16" t="s">
        <v>25</v>
      </c>
      <c r="B259" s="16" t="s">
        <v>579</v>
      </c>
      <c r="C259" s="16" t="s">
        <v>580</v>
      </c>
      <c r="D259" s="9" t="s">
        <v>173</v>
      </c>
      <c r="E259" s="10" t="s">
        <v>174</v>
      </c>
      <c r="F259" s="1" t="s">
        <v>102</v>
      </c>
      <c r="G259" s="1">
        <v>1</v>
      </c>
      <c r="H259" s="1">
        <v>0</v>
      </c>
      <c r="I259" s="1">
        <v>3</v>
      </c>
      <c r="J259" s="1">
        <v>1</v>
      </c>
      <c r="K259" s="1" t="s">
        <v>178</v>
      </c>
      <c r="L259" s="11">
        <v>69</v>
      </c>
      <c r="M259" s="1" t="s">
        <v>87</v>
      </c>
      <c r="N259" s="12">
        <f>L259*G259</f>
        <v>69</v>
      </c>
      <c r="O259" s="13">
        <f>N259/18</f>
        <v>3.8333333333333335</v>
      </c>
      <c r="P259" s="14">
        <f>O259</f>
        <v>3.8333333333333335</v>
      </c>
      <c r="Q259" s="13">
        <v>0</v>
      </c>
      <c r="R259" s="13">
        <f>P259+Q259</f>
        <v>3.8333333333333335</v>
      </c>
    </row>
    <row r="260" spans="1:18" hidden="1">
      <c r="D260" s="9"/>
      <c r="E260" s="10" t="s">
        <v>175</v>
      </c>
      <c r="F260" s="1"/>
      <c r="G260" s="1"/>
      <c r="H260" s="1"/>
      <c r="I260" s="1"/>
      <c r="J260" s="1"/>
      <c r="K260" s="1"/>
      <c r="L260" s="11"/>
      <c r="M260" s="1"/>
      <c r="N260" s="18"/>
    </row>
    <row r="261" spans="1:18" hidden="1">
      <c r="D261" s="9"/>
      <c r="E261" s="10" t="s">
        <v>49</v>
      </c>
      <c r="F261" s="1"/>
      <c r="G261" s="1"/>
      <c r="H261" s="1"/>
      <c r="I261" s="1"/>
      <c r="J261" s="1"/>
      <c r="K261" s="1"/>
      <c r="L261" s="11"/>
      <c r="M261" s="1"/>
      <c r="N261" s="18"/>
    </row>
    <row r="262" spans="1:18" hidden="1">
      <c r="D262" s="9"/>
      <c r="E262" s="10" t="s">
        <v>46</v>
      </c>
      <c r="F262" s="1"/>
      <c r="G262" s="1"/>
      <c r="H262" s="1"/>
      <c r="I262" s="1"/>
      <c r="J262" s="1"/>
      <c r="K262" s="1"/>
      <c r="L262" s="11"/>
      <c r="M262" s="1"/>
      <c r="N262" s="18"/>
    </row>
    <row r="263" spans="1:18" hidden="1">
      <c r="D263" s="9"/>
      <c r="E263" s="10" t="s">
        <v>74</v>
      </c>
      <c r="F263" s="1"/>
      <c r="G263" s="1"/>
      <c r="H263" s="1"/>
      <c r="I263" s="1"/>
      <c r="J263" s="1"/>
      <c r="K263" s="1"/>
      <c r="L263" s="11"/>
      <c r="M263" s="1"/>
      <c r="N263" s="18"/>
    </row>
    <row r="264" spans="1:18" hidden="1">
      <c r="D264" s="9"/>
      <c r="E264" s="10" t="s">
        <v>75</v>
      </c>
      <c r="F264" s="1"/>
      <c r="G264" s="1"/>
      <c r="H264" s="1"/>
      <c r="I264" s="1"/>
      <c r="J264" s="1"/>
      <c r="K264" s="1"/>
      <c r="L264" s="11"/>
      <c r="M264" s="1"/>
      <c r="N264" s="18"/>
    </row>
    <row r="265" spans="1:18" hidden="1">
      <c r="D265" s="9"/>
      <c r="E265" s="10" t="s">
        <v>67</v>
      </c>
      <c r="F265" s="1"/>
      <c r="G265" s="1"/>
      <c r="H265" s="1"/>
      <c r="I265" s="1"/>
      <c r="J265" s="1"/>
      <c r="K265" s="1"/>
      <c r="L265" s="11"/>
      <c r="M265" s="1"/>
      <c r="N265" s="18"/>
    </row>
    <row r="266" spans="1:18" hidden="1">
      <c r="D266" s="9"/>
      <c r="E266" s="10" t="s">
        <v>72</v>
      </c>
      <c r="F266" s="1"/>
      <c r="G266" s="1"/>
      <c r="H266" s="1"/>
      <c r="I266" s="1"/>
      <c r="J266" s="1"/>
      <c r="K266" s="1"/>
      <c r="L266" s="11"/>
      <c r="M266" s="1"/>
      <c r="N266" s="18"/>
    </row>
    <row r="267" spans="1:18" hidden="1">
      <c r="D267" s="9"/>
      <c r="E267" s="10" t="s">
        <v>70</v>
      </c>
      <c r="F267" s="1"/>
      <c r="G267" s="1"/>
      <c r="H267" s="1"/>
      <c r="I267" s="1"/>
      <c r="J267" s="1"/>
      <c r="K267" s="1"/>
      <c r="L267" s="11"/>
      <c r="M267" s="1"/>
      <c r="N267" s="18"/>
    </row>
    <row r="268" spans="1:18" hidden="1">
      <c r="D268" s="9"/>
      <c r="E268" s="10" t="s">
        <v>61</v>
      </c>
      <c r="F268" s="1"/>
      <c r="G268" s="1"/>
      <c r="H268" s="1"/>
      <c r="I268" s="1"/>
      <c r="J268" s="1"/>
      <c r="K268" s="1"/>
      <c r="L268" s="11"/>
      <c r="M268" s="1"/>
      <c r="N268" s="18"/>
    </row>
    <row r="269" spans="1:18" hidden="1">
      <c r="D269" s="9"/>
      <c r="E269" s="10" t="s">
        <v>99</v>
      </c>
      <c r="F269" s="1"/>
      <c r="G269" s="1"/>
      <c r="H269" s="1"/>
      <c r="I269" s="1"/>
      <c r="J269" s="1"/>
      <c r="K269" s="1"/>
      <c r="L269" s="11"/>
      <c r="M269" s="1"/>
      <c r="N269" s="18"/>
    </row>
    <row r="270" spans="1:18" hidden="1">
      <c r="D270" s="9"/>
      <c r="E270" s="10" t="s">
        <v>176</v>
      </c>
      <c r="F270" s="1"/>
      <c r="G270" s="1"/>
      <c r="H270" s="1"/>
      <c r="I270" s="1"/>
      <c r="J270" s="1"/>
      <c r="K270" s="1"/>
      <c r="L270" s="11"/>
      <c r="M270" s="1"/>
      <c r="N270" s="18"/>
    </row>
    <row r="271" spans="1:18" hidden="1">
      <c r="D271" s="9"/>
      <c r="E271" s="10" t="s">
        <v>177</v>
      </c>
      <c r="F271" s="1"/>
      <c r="G271" s="1"/>
      <c r="H271" s="1"/>
      <c r="I271" s="1"/>
      <c r="J271" s="1"/>
      <c r="K271" s="1"/>
      <c r="L271" s="11"/>
      <c r="M271" s="1"/>
      <c r="N271" s="18"/>
    </row>
    <row r="272" spans="1:18">
      <c r="A272" s="16" t="s">
        <v>25</v>
      </c>
      <c r="B272" s="16" t="s">
        <v>579</v>
      </c>
      <c r="C272" s="16" t="s">
        <v>580</v>
      </c>
      <c r="D272" s="9" t="s">
        <v>173</v>
      </c>
      <c r="E272" s="10" t="s">
        <v>174</v>
      </c>
      <c r="F272" s="1" t="s">
        <v>102</v>
      </c>
      <c r="G272" s="1">
        <v>1</v>
      </c>
      <c r="H272" s="1">
        <v>0</v>
      </c>
      <c r="I272" s="1">
        <v>3</v>
      </c>
      <c r="J272" s="1">
        <v>1</v>
      </c>
      <c r="K272" s="1" t="s">
        <v>179</v>
      </c>
      <c r="L272" s="11">
        <v>58</v>
      </c>
      <c r="M272" s="1" t="s">
        <v>87</v>
      </c>
      <c r="N272" s="12">
        <f>L272*G272</f>
        <v>58</v>
      </c>
      <c r="O272" s="13">
        <f>N272/18</f>
        <v>3.2222222222222223</v>
      </c>
      <c r="P272" s="14">
        <f>O272</f>
        <v>3.2222222222222223</v>
      </c>
      <c r="Q272" s="13">
        <v>0</v>
      </c>
      <c r="R272" s="13">
        <f>P272+Q272</f>
        <v>3.2222222222222223</v>
      </c>
    </row>
    <row r="273" spans="1:18" hidden="1">
      <c r="D273" s="9"/>
      <c r="E273" s="10" t="s">
        <v>175</v>
      </c>
      <c r="F273" s="1"/>
      <c r="G273" s="1"/>
      <c r="H273" s="1"/>
      <c r="I273" s="1"/>
      <c r="J273" s="1"/>
      <c r="K273" s="1"/>
      <c r="L273" s="11"/>
      <c r="M273" s="1"/>
      <c r="N273" s="18"/>
    </row>
    <row r="274" spans="1:18" hidden="1">
      <c r="D274" s="9"/>
      <c r="E274" s="10" t="s">
        <v>49</v>
      </c>
      <c r="F274" s="1"/>
      <c r="G274" s="1"/>
      <c r="H274" s="1"/>
      <c r="I274" s="1"/>
      <c r="J274" s="1"/>
      <c r="K274" s="1"/>
      <c r="L274" s="11"/>
      <c r="M274" s="1"/>
      <c r="N274" s="18"/>
    </row>
    <row r="275" spans="1:18" hidden="1">
      <c r="D275" s="9"/>
      <c r="E275" s="10" t="s">
        <v>46</v>
      </c>
      <c r="F275" s="1"/>
      <c r="G275" s="1"/>
      <c r="H275" s="1"/>
      <c r="I275" s="1"/>
      <c r="J275" s="1"/>
      <c r="K275" s="1"/>
      <c r="L275" s="11"/>
      <c r="M275" s="1"/>
      <c r="N275" s="18"/>
    </row>
    <row r="276" spans="1:18" hidden="1">
      <c r="D276" s="9"/>
      <c r="E276" s="10" t="s">
        <v>74</v>
      </c>
      <c r="F276" s="1"/>
      <c r="G276" s="1"/>
      <c r="H276" s="1"/>
      <c r="I276" s="1"/>
      <c r="J276" s="1"/>
      <c r="K276" s="1"/>
      <c r="L276" s="11"/>
      <c r="M276" s="1"/>
      <c r="N276" s="18"/>
    </row>
    <row r="277" spans="1:18" hidden="1">
      <c r="D277" s="9"/>
      <c r="E277" s="10" t="s">
        <v>75</v>
      </c>
      <c r="F277" s="1"/>
      <c r="G277" s="1"/>
      <c r="H277" s="1"/>
      <c r="I277" s="1"/>
      <c r="J277" s="1"/>
      <c r="K277" s="1"/>
      <c r="L277" s="11"/>
      <c r="M277" s="1"/>
      <c r="N277" s="18"/>
    </row>
    <row r="278" spans="1:18" hidden="1">
      <c r="D278" s="9"/>
      <c r="E278" s="10" t="s">
        <v>67</v>
      </c>
      <c r="F278" s="1"/>
      <c r="G278" s="1"/>
      <c r="H278" s="1"/>
      <c r="I278" s="1"/>
      <c r="J278" s="1"/>
      <c r="K278" s="1"/>
      <c r="L278" s="11"/>
      <c r="M278" s="1"/>
      <c r="N278" s="18"/>
    </row>
    <row r="279" spans="1:18" hidden="1">
      <c r="D279" s="9"/>
      <c r="E279" s="10" t="s">
        <v>72</v>
      </c>
      <c r="F279" s="1"/>
      <c r="G279" s="1"/>
      <c r="H279" s="1"/>
      <c r="I279" s="1"/>
      <c r="J279" s="1"/>
      <c r="K279" s="1"/>
      <c r="L279" s="11"/>
      <c r="M279" s="1"/>
      <c r="N279" s="18"/>
    </row>
    <row r="280" spans="1:18" hidden="1">
      <c r="D280" s="9"/>
      <c r="E280" s="10" t="s">
        <v>70</v>
      </c>
      <c r="F280" s="1"/>
      <c r="G280" s="1"/>
      <c r="H280" s="1"/>
      <c r="I280" s="1"/>
      <c r="J280" s="1"/>
      <c r="K280" s="1"/>
      <c r="L280" s="11"/>
      <c r="M280" s="1"/>
      <c r="N280" s="18"/>
    </row>
    <row r="281" spans="1:18" hidden="1">
      <c r="D281" s="9"/>
      <c r="E281" s="10" t="s">
        <v>61</v>
      </c>
      <c r="F281" s="1"/>
      <c r="G281" s="1"/>
      <c r="H281" s="1"/>
      <c r="I281" s="1"/>
      <c r="J281" s="1"/>
      <c r="K281" s="1"/>
      <c r="L281" s="11"/>
      <c r="M281" s="1"/>
      <c r="N281" s="18"/>
    </row>
    <row r="282" spans="1:18" hidden="1">
      <c r="D282" s="9"/>
      <c r="E282" s="10" t="s">
        <v>99</v>
      </c>
      <c r="F282" s="1"/>
      <c r="G282" s="1"/>
      <c r="H282" s="1"/>
      <c r="I282" s="1"/>
      <c r="J282" s="1"/>
      <c r="K282" s="1"/>
      <c r="L282" s="11"/>
      <c r="M282" s="1"/>
      <c r="N282" s="18"/>
    </row>
    <row r="283" spans="1:18" hidden="1">
      <c r="D283" s="9"/>
      <c r="E283" s="10" t="s">
        <v>176</v>
      </c>
      <c r="F283" s="1"/>
      <c r="G283" s="1"/>
      <c r="H283" s="1"/>
      <c r="I283" s="1"/>
      <c r="J283" s="1"/>
      <c r="K283" s="1"/>
      <c r="L283" s="11"/>
      <c r="M283" s="1"/>
      <c r="N283" s="18"/>
    </row>
    <row r="284" spans="1:18" hidden="1">
      <c r="D284" s="9"/>
      <c r="E284" s="10" t="s">
        <v>177</v>
      </c>
      <c r="F284" s="1"/>
      <c r="G284" s="1"/>
      <c r="H284" s="1"/>
      <c r="I284" s="1"/>
      <c r="J284" s="1"/>
      <c r="K284" s="1"/>
      <c r="L284" s="11"/>
      <c r="M284" s="1"/>
      <c r="N284" s="18"/>
    </row>
    <row r="285" spans="1:18">
      <c r="A285" s="16" t="s">
        <v>25</v>
      </c>
      <c r="B285" s="16" t="s">
        <v>579</v>
      </c>
      <c r="C285" s="16" t="s">
        <v>580</v>
      </c>
      <c r="D285" s="9" t="s">
        <v>180</v>
      </c>
      <c r="E285" s="10" t="s">
        <v>181</v>
      </c>
      <c r="F285" s="1" t="s">
        <v>83</v>
      </c>
      <c r="G285" s="1">
        <v>3</v>
      </c>
      <c r="H285" s="1">
        <v>2</v>
      </c>
      <c r="I285" s="1">
        <v>3</v>
      </c>
      <c r="J285" s="1">
        <v>5</v>
      </c>
      <c r="K285" s="1" t="s">
        <v>80</v>
      </c>
      <c r="L285" s="11">
        <v>58</v>
      </c>
      <c r="M285" s="1" t="s">
        <v>87</v>
      </c>
      <c r="N285" s="12">
        <f>L285*G285</f>
        <v>174</v>
      </c>
      <c r="O285" s="13">
        <f>N285/18</f>
        <v>9.6666666666666661</v>
      </c>
      <c r="P285" s="14">
        <f>O285</f>
        <v>9.6666666666666661</v>
      </c>
      <c r="Q285" s="13">
        <v>0</v>
      </c>
      <c r="R285" s="13">
        <f>P285+Q285</f>
        <v>9.6666666666666661</v>
      </c>
    </row>
    <row r="286" spans="1:18" hidden="1">
      <c r="D286" s="9"/>
      <c r="E286" s="10" t="s">
        <v>62</v>
      </c>
      <c r="F286" s="1"/>
      <c r="G286" s="1"/>
      <c r="H286" s="1"/>
      <c r="I286" s="1"/>
      <c r="J286" s="1"/>
      <c r="K286" s="1"/>
      <c r="L286" s="11"/>
      <c r="M286" s="1"/>
      <c r="N286" s="18"/>
    </row>
    <row r="287" spans="1:18" hidden="1">
      <c r="D287" s="9"/>
      <c r="E287" s="10" t="s">
        <v>61</v>
      </c>
      <c r="F287" s="1"/>
      <c r="G287" s="1"/>
      <c r="H287" s="1"/>
      <c r="I287" s="1"/>
      <c r="J287" s="1"/>
      <c r="K287" s="1"/>
      <c r="L287" s="11"/>
      <c r="M287" s="1"/>
      <c r="N287" s="18"/>
    </row>
    <row r="288" spans="1:18" hidden="1">
      <c r="D288" s="9"/>
      <c r="E288" s="10" t="s">
        <v>64</v>
      </c>
      <c r="F288" s="1"/>
      <c r="G288" s="1"/>
      <c r="H288" s="1"/>
      <c r="I288" s="1"/>
      <c r="J288" s="1"/>
      <c r="K288" s="1"/>
      <c r="L288" s="11"/>
      <c r="M288" s="1"/>
      <c r="N288" s="18"/>
    </row>
    <row r="289" spans="1:18" hidden="1">
      <c r="D289" s="9"/>
      <c r="E289" s="10" t="s">
        <v>63</v>
      </c>
      <c r="F289" s="1"/>
      <c r="G289" s="1"/>
      <c r="H289" s="1"/>
      <c r="I289" s="1"/>
      <c r="J289" s="1"/>
      <c r="K289" s="1"/>
      <c r="L289" s="11"/>
      <c r="M289" s="1"/>
      <c r="N289" s="18"/>
    </row>
    <row r="290" spans="1:18">
      <c r="A290" s="16" t="s">
        <v>25</v>
      </c>
      <c r="B290" s="16" t="s">
        <v>579</v>
      </c>
      <c r="C290" s="16" t="s">
        <v>580</v>
      </c>
      <c r="D290" s="9" t="s">
        <v>180</v>
      </c>
      <c r="E290" s="10" t="s">
        <v>181</v>
      </c>
      <c r="F290" s="1" t="s">
        <v>83</v>
      </c>
      <c r="G290" s="1">
        <v>3</v>
      </c>
      <c r="H290" s="1">
        <v>2</v>
      </c>
      <c r="I290" s="1">
        <v>3</v>
      </c>
      <c r="J290" s="1">
        <v>5</v>
      </c>
      <c r="K290" s="1" t="s">
        <v>43</v>
      </c>
      <c r="L290" s="11">
        <v>48</v>
      </c>
      <c r="M290" s="1" t="s">
        <v>87</v>
      </c>
      <c r="N290" s="12">
        <f>L290*G290</f>
        <v>144</v>
      </c>
      <c r="O290" s="13">
        <f>N290/18</f>
        <v>8</v>
      </c>
      <c r="P290" s="14">
        <f>O290</f>
        <v>8</v>
      </c>
      <c r="Q290" s="13">
        <v>0</v>
      </c>
      <c r="R290" s="13">
        <f>P290+Q290</f>
        <v>8</v>
      </c>
    </row>
    <row r="291" spans="1:18" hidden="1">
      <c r="D291" s="9"/>
      <c r="E291" s="10" t="s">
        <v>62</v>
      </c>
      <c r="F291" s="1"/>
      <c r="G291" s="1"/>
      <c r="H291" s="1"/>
      <c r="I291" s="1"/>
      <c r="J291" s="1"/>
      <c r="K291" s="1"/>
      <c r="L291" s="11"/>
      <c r="M291" s="1"/>
      <c r="N291" s="18"/>
    </row>
    <row r="292" spans="1:18" hidden="1">
      <c r="D292" s="9"/>
      <c r="E292" s="10" t="s">
        <v>61</v>
      </c>
      <c r="F292" s="1"/>
      <c r="G292" s="1"/>
      <c r="H292" s="1"/>
      <c r="I292" s="1"/>
      <c r="J292" s="1"/>
      <c r="K292" s="1"/>
      <c r="L292" s="11"/>
      <c r="M292" s="1"/>
      <c r="N292" s="18"/>
    </row>
    <row r="293" spans="1:18" hidden="1">
      <c r="D293" s="9"/>
      <c r="E293" s="10" t="s">
        <v>64</v>
      </c>
      <c r="F293" s="1"/>
      <c r="G293" s="1"/>
      <c r="H293" s="1"/>
      <c r="I293" s="1"/>
      <c r="J293" s="1"/>
      <c r="K293" s="1"/>
      <c r="L293" s="11"/>
      <c r="M293" s="1"/>
      <c r="N293" s="18"/>
    </row>
    <row r="294" spans="1:18" hidden="1">
      <c r="D294" s="9"/>
      <c r="E294" s="10" t="s">
        <v>63</v>
      </c>
      <c r="F294" s="1"/>
      <c r="G294" s="1"/>
      <c r="H294" s="1"/>
      <c r="I294" s="1"/>
      <c r="J294" s="1"/>
      <c r="K294" s="1"/>
      <c r="L294" s="11"/>
      <c r="M294" s="1"/>
      <c r="N294" s="18"/>
    </row>
    <row r="295" spans="1:18">
      <c r="A295" s="16" t="s">
        <v>25</v>
      </c>
      <c r="B295" s="16" t="s">
        <v>579</v>
      </c>
      <c r="C295" s="16" t="s">
        <v>580</v>
      </c>
      <c r="D295" s="9" t="s">
        <v>180</v>
      </c>
      <c r="E295" s="10" t="s">
        <v>181</v>
      </c>
      <c r="F295" s="1" t="s">
        <v>83</v>
      </c>
      <c r="G295" s="1">
        <v>3</v>
      </c>
      <c r="H295" s="1">
        <v>2</v>
      </c>
      <c r="I295" s="1">
        <v>3</v>
      </c>
      <c r="J295" s="1">
        <v>5</v>
      </c>
      <c r="K295" s="1" t="s">
        <v>55</v>
      </c>
      <c r="L295" s="11">
        <v>84</v>
      </c>
      <c r="M295" s="1" t="s">
        <v>87</v>
      </c>
      <c r="N295" s="12">
        <f>L295*G295</f>
        <v>252</v>
      </c>
      <c r="O295" s="13">
        <f>N295/18</f>
        <v>14</v>
      </c>
      <c r="P295" s="14">
        <f>O295</f>
        <v>14</v>
      </c>
      <c r="Q295" s="13">
        <v>0</v>
      </c>
      <c r="R295" s="13">
        <f>P295+Q295</f>
        <v>14</v>
      </c>
    </row>
    <row r="296" spans="1:18" hidden="1">
      <c r="D296" s="9"/>
      <c r="E296" s="10" t="s">
        <v>62</v>
      </c>
      <c r="F296" s="1"/>
      <c r="G296" s="1"/>
      <c r="H296" s="1"/>
      <c r="I296" s="1"/>
      <c r="J296" s="1"/>
      <c r="K296" s="1"/>
      <c r="L296" s="11"/>
      <c r="M296" s="1"/>
      <c r="N296" s="18"/>
    </row>
    <row r="297" spans="1:18" hidden="1">
      <c r="D297" s="9"/>
      <c r="E297" s="10" t="s">
        <v>61</v>
      </c>
      <c r="F297" s="1"/>
      <c r="G297" s="1"/>
      <c r="H297" s="1"/>
      <c r="I297" s="1"/>
      <c r="J297" s="1"/>
      <c r="K297" s="1"/>
      <c r="L297" s="11"/>
      <c r="M297" s="1"/>
      <c r="N297" s="18"/>
    </row>
    <row r="298" spans="1:18" hidden="1">
      <c r="D298" s="9"/>
      <c r="E298" s="10" t="s">
        <v>64</v>
      </c>
      <c r="F298" s="1"/>
      <c r="G298" s="1"/>
      <c r="H298" s="1"/>
      <c r="I298" s="1"/>
      <c r="J298" s="1"/>
      <c r="K298" s="1"/>
      <c r="L298" s="11"/>
      <c r="M298" s="1"/>
      <c r="N298" s="18"/>
    </row>
    <row r="299" spans="1:18" hidden="1">
      <c r="D299" s="9"/>
      <c r="E299" s="10" t="s">
        <v>63</v>
      </c>
      <c r="F299" s="1"/>
      <c r="G299" s="1"/>
      <c r="H299" s="1"/>
      <c r="I299" s="1"/>
      <c r="J299" s="1"/>
      <c r="K299" s="1"/>
      <c r="L299" s="11"/>
      <c r="M299" s="1"/>
      <c r="N299" s="18"/>
    </row>
    <row r="300" spans="1:18">
      <c r="A300" s="16" t="s">
        <v>25</v>
      </c>
      <c r="B300" s="16" t="s">
        <v>579</v>
      </c>
      <c r="C300" s="16" t="s">
        <v>580</v>
      </c>
      <c r="D300" s="9" t="s">
        <v>180</v>
      </c>
      <c r="E300" s="10" t="s">
        <v>181</v>
      </c>
      <c r="F300" s="1" t="s">
        <v>83</v>
      </c>
      <c r="G300" s="1">
        <v>3</v>
      </c>
      <c r="H300" s="1">
        <v>2</v>
      </c>
      <c r="I300" s="1">
        <v>3</v>
      </c>
      <c r="J300" s="1">
        <v>5</v>
      </c>
      <c r="K300" s="1" t="s">
        <v>178</v>
      </c>
      <c r="L300" s="11">
        <v>75</v>
      </c>
      <c r="M300" s="1" t="s">
        <v>87</v>
      </c>
      <c r="N300" s="12">
        <f>L300*G300</f>
        <v>225</v>
      </c>
      <c r="O300" s="13">
        <f>N300/18</f>
        <v>12.5</v>
      </c>
      <c r="P300" s="14">
        <f>O300</f>
        <v>12.5</v>
      </c>
      <c r="Q300" s="13">
        <v>0</v>
      </c>
      <c r="R300" s="13">
        <f>P300+Q300</f>
        <v>12.5</v>
      </c>
    </row>
    <row r="301" spans="1:18" hidden="1">
      <c r="D301" s="9"/>
      <c r="E301" s="10" t="s">
        <v>62</v>
      </c>
      <c r="F301" s="1"/>
      <c r="G301" s="1"/>
      <c r="H301" s="1"/>
      <c r="I301" s="1"/>
      <c r="J301" s="1"/>
      <c r="K301" s="1"/>
      <c r="L301" s="11"/>
      <c r="M301" s="1"/>
      <c r="N301" s="18"/>
    </row>
    <row r="302" spans="1:18" hidden="1">
      <c r="D302" s="9"/>
      <c r="E302" s="10" t="s">
        <v>61</v>
      </c>
      <c r="F302" s="1"/>
      <c r="G302" s="1"/>
      <c r="H302" s="1"/>
      <c r="I302" s="1"/>
      <c r="J302" s="1"/>
      <c r="K302" s="1"/>
      <c r="L302" s="11"/>
      <c r="M302" s="1"/>
      <c r="N302" s="18"/>
    </row>
    <row r="303" spans="1:18" hidden="1">
      <c r="D303" s="9"/>
      <c r="E303" s="10" t="s">
        <v>64</v>
      </c>
      <c r="F303" s="1"/>
      <c r="G303" s="1"/>
      <c r="H303" s="1"/>
      <c r="I303" s="1"/>
      <c r="J303" s="1"/>
      <c r="K303" s="1"/>
      <c r="L303" s="11"/>
      <c r="M303" s="1"/>
      <c r="N303" s="18"/>
    </row>
    <row r="304" spans="1:18" hidden="1">
      <c r="D304" s="9"/>
      <c r="E304" s="10" t="s">
        <v>63</v>
      </c>
      <c r="F304" s="1"/>
      <c r="G304" s="1"/>
      <c r="H304" s="1"/>
      <c r="I304" s="1"/>
      <c r="J304" s="1"/>
      <c r="K304" s="1"/>
      <c r="L304" s="11"/>
      <c r="M304" s="1"/>
      <c r="N304" s="18"/>
    </row>
    <row r="305" spans="1:18">
      <c r="A305" s="16" t="s">
        <v>25</v>
      </c>
      <c r="B305" s="16" t="s">
        <v>579</v>
      </c>
      <c r="C305" s="16" t="s">
        <v>580</v>
      </c>
      <c r="D305" s="9" t="s">
        <v>182</v>
      </c>
      <c r="E305" s="10" t="s">
        <v>183</v>
      </c>
      <c r="F305" s="1" t="s">
        <v>83</v>
      </c>
      <c r="G305" s="1">
        <v>3</v>
      </c>
      <c r="H305" s="1">
        <v>2</v>
      </c>
      <c r="I305" s="1">
        <v>3</v>
      </c>
      <c r="J305" s="1">
        <v>5</v>
      </c>
      <c r="K305" s="1" t="s">
        <v>80</v>
      </c>
      <c r="L305" s="11">
        <v>55</v>
      </c>
      <c r="M305" s="1" t="s">
        <v>87</v>
      </c>
      <c r="N305" s="12">
        <f>L305*G305</f>
        <v>165</v>
      </c>
      <c r="O305" s="13">
        <f>N305/18</f>
        <v>9.1666666666666661</v>
      </c>
      <c r="P305" s="14">
        <f>O305</f>
        <v>9.1666666666666661</v>
      </c>
      <c r="Q305" s="13">
        <v>0</v>
      </c>
      <c r="R305" s="13">
        <f>P305+Q305</f>
        <v>9.1666666666666661</v>
      </c>
    </row>
    <row r="306" spans="1:18" hidden="1">
      <c r="D306" s="9"/>
      <c r="E306" s="10" t="s">
        <v>75</v>
      </c>
      <c r="F306" s="1"/>
      <c r="G306" s="1"/>
      <c r="H306" s="1"/>
      <c r="I306" s="1"/>
      <c r="J306" s="1"/>
      <c r="K306" s="1"/>
      <c r="L306" s="11"/>
      <c r="M306" s="1"/>
      <c r="N306" s="18"/>
    </row>
    <row r="307" spans="1:18" hidden="1">
      <c r="D307" s="9"/>
      <c r="E307" s="10" t="s">
        <v>70</v>
      </c>
      <c r="F307" s="1"/>
      <c r="G307" s="1"/>
      <c r="H307" s="1"/>
      <c r="I307" s="1"/>
      <c r="J307" s="1"/>
      <c r="K307" s="1"/>
      <c r="L307" s="11"/>
      <c r="M307" s="1"/>
      <c r="N307" s="18"/>
    </row>
    <row r="308" spans="1:18" hidden="1">
      <c r="D308" s="9"/>
      <c r="E308" s="10" t="s">
        <v>72</v>
      </c>
      <c r="F308" s="1"/>
      <c r="G308" s="1"/>
      <c r="H308" s="1"/>
      <c r="I308" s="1"/>
      <c r="J308" s="1"/>
      <c r="K308" s="1"/>
      <c r="L308" s="11"/>
      <c r="M308" s="1"/>
      <c r="N308" s="18"/>
    </row>
    <row r="309" spans="1:18" hidden="1">
      <c r="D309" s="9"/>
      <c r="E309" s="10" t="s">
        <v>74</v>
      </c>
      <c r="F309" s="1"/>
      <c r="G309" s="1"/>
      <c r="H309" s="1"/>
      <c r="I309" s="1"/>
      <c r="J309" s="1"/>
      <c r="K309" s="1"/>
      <c r="L309" s="11"/>
      <c r="M309" s="1"/>
      <c r="N309" s="18"/>
    </row>
    <row r="310" spans="1:18" hidden="1">
      <c r="D310" s="9"/>
      <c r="E310" s="10" t="s">
        <v>184</v>
      </c>
      <c r="F310" s="1"/>
      <c r="G310" s="1"/>
      <c r="H310" s="1"/>
      <c r="I310" s="1"/>
      <c r="J310" s="1"/>
      <c r="K310" s="1"/>
      <c r="L310" s="11"/>
      <c r="M310" s="1"/>
      <c r="N310" s="18"/>
    </row>
    <row r="311" spans="1:18" hidden="1">
      <c r="D311" s="9"/>
      <c r="E311" s="10" t="s">
        <v>76</v>
      </c>
      <c r="F311" s="1"/>
      <c r="G311" s="1"/>
      <c r="H311" s="1"/>
      <c r="I311" s="1"/>
      <c r="J311" s="1"/>
      <c r="K311" s="1"/>
      <c r="L311" s="11"/>
      <c r="M311" s="1"/>
      <c r="N311" s="18"/>
    </row>
    <row r="312" spans="1:18" hidden="1">
      <c r="D312" s="9"/>
      <c r="E312" s="10" t="s">
        <v>46</v>
      </c>
      <c r="F312" s="1"/>
      <c r="G312" s="1"/>
      <c r="H312" s="1"/>
      <c r="I312" s="1"/>
      <c r="J312" s="1"/>
      <c r="K312" s="1"/>
      <c r="L312" s="11"/>
      <c r="M312" s="1"/>
      <c r="N312" s="18"/>
    </row>
    <row r="313" spans="1:18" hidden="1">
      <c r="D313" s="9"/>
      <c r="E313" s="10" t="s">
        <v>67</v>
      </c>
      <c r="F313" s="1"/>
      <c r="G313" s="1"/>
      <c r="H313" s="1"/>
      <c r="I313" s="1"/>
      <c r="J313" s="1"/>
      <c r="K313" s="1"/>
      <c r="L313" s="11"/>
      <c r="M313" s="1"/>
      <c r="N313" s="18"/>
    </row>
    <row r="314" spans="1:18">
      <c r="A314" s="16" t="s">
        <v>25</v>
      </c>
      <c r="B314" s="16" t="s">
        <v>579</v>
      </c>
      <c r="C314" s="16" t="s">
        <v>580</v>
      </c>
      <c r="D314" s="9" t="s">
        <v>182</v>
      </c>
      <c r="E314" s="10" t="s">
        <v>183</v>
      </c>
      <c r="F314" s="1" t="s">
        <v>83</v>
      </c>
      <c r="G314" s="1">
        <v>3</v>
      </c>
      <c r="H314" s="1">
        <v>2</v>
      </c>
      <c r="I314" s="1">
        <v>3</v>
      </c>
      <c r="J314" s="1">
        <v>5</v>
      </c>
      <c r="K314" s="1" t="s">
        <v>43</v>
      </c>
      <c r="L314" s="11">
        <v>59</v>
      </c>
      <c r="M314" s="1" t="s">
        <v>87</v>
      </c>
      <c r="N314" s="12">
        <f>L314*G314</f>
        <v>177</v>
      </c>
      <c r="O314" s="13">
        <f>N314/18</f>
        <v>9.8333333333333339</v>
      </c>
      <c r="P314" s="14">
        <f>O314</f>
        <v>9.8333333333333339</v>
      </c>
      <c r="Q314" s="13">
        <v>0</v>
      </c>
      <c r="R314" s="13">
        <f>P314+Q314</f>
        <v>9.8333333333333339</v>
      </c>
    </row>
    <row r="315" spans="1:18" hidden="1">
      <c r="D315" s="9"/>
      <c r="E315" s="10" t="s">
        <v>75</v>
      </c>
      <c r="F315" s="1"/>
      <c r="G315" s="1"/>
      <c r="H315" s="1"/>
      <c r="I315" s="1"/>
      <c r="J315" s="1"/>
      <c r="K315" s="1"/>
      <c r="L315" s="11"/>
      <c r="M315" s="1"/>
      <c r="N315" s="18"/>
    </row>
    <row r="316" spans="1:18" hidden="1">
      <c r="D316" s="9"/>
      <c r="E316" s="10" t="s">
        <v>70</v>
      </c>
      <c r="F316" s="1"/>
      <c r="G316" s="1"/>
      <c r="H316" s="1"/>
      <c r="I316" s="1"/>
      <c r="J316" s="1"/>
      <c r="K316" s="1"/>
      <c r="L316" s="11"/>
      <c r="M316" s="1"/>
      <c r="N316" s="18"/>
    </row>
    <row r="317" spans="1:18" hidden="1">
      <c r="D317" s="9"/>
      <c r="E317" s="10" t="s">
        <v>72</v>
      </c>
      <c r="F317" s="1"/>
      <c r="G317" s="1"/>
      <c r="H317" s="1"/>
      <c r="I317" s="1"/>
      <c r="J317" s="1"/>
      <c r="K317" s="1"/>
      <c r="L317" s="11"/>
      <c r="M317" s="1"/>
      <c r="N317" s="18"/>
    </row>
    <row r="318" spans="1:18" hidden="1">
      <c r="D318" s="9"/>
      <c r="E318" s="10" t="s">
        <v>74</v>
      </c>
      <c r="F318" s="1"/>
      <c r="G318" s="1"/>
      <c r="H318" s="1"/>
      <c r="I318" s="1"/>
      <c r="J318" s="1"/>
      <c r="K318" s="1"/>
      <c r="L318" s="11"/>
      <c r="M318" s="1"/>
      <c r="N318" s="18"/>
    </row>
    <row r="319" spans="1:18" hidden="1">
      <c r="D319" s="9"/>
      <c r="E319" s="10" t="s">
        <v>184</v>
      </c>
      <c r="F319" s="1"/>
      <c r="G319" s="1"/>
      <c r="H319" s="1"/>
      <c r="I319" s="1"/>
      <c r="J319" s="1"/>
      <c r="K319" s="1"/>
      <c r="L319" s="11"/>
      <c r="M319" s="1"/>
      <c r="N319" s="18"/>
    </row>
    <row r="320" spans="1:18" hidden="1">
      <c r="D320" s="9"/>
      <c r="E320" s="10" t="s">
        <v>76</v>
      </c>
      <c r="F320" s="1"/>
      <c r="G320" s="1"/>
      <c r="H320" s="1"/>
      <c r="I320" s="1"/>
      <c r="J320" s="1"/>
      <c r="K320" s="1"/>
      <c r="L320" s="11"/>
      <c r="M320" s="1"/>
      <c r="N320" s="18"/>
    </row>
    <row r="321" spans="1:18" hidden="1">
      <c r="D321" s="9"/>
      <c r="E321" s="10" t="s">
        <v>46</v>
      </c>
      <c r="F321" s="1"/>
      <c r="G321" s="1"/>
      <c r="H321" s="1"/>
      <c r="I321" s="1"/>
      <c r="J321" s="1"/>
      <c r="K321" s="1"/>
      <c r="L321" s="11"/>
      <c r="M321" s="1"/>
      <c r="N321" s="18"/>
    </row>
    <row r="322" spans="1:18" hidden="1">
      <c r="D322" s="9"/>
      <c r="E322" s="10" t="s">
        <v>67</v>
      </c>
      <c r="F322" s="1"/>
      <c r="G322" s="1"/>
      <c r="H322" s="1"/>
      <c r="I322" s="1"/>
      <c r="J322" s="1"/>
      <c r="K322" s="1"/>
      <c r="L322" s="11"/>
      <c r="M322" s="1"/>
      <c r="N322" s="18"/>
    </row>
    <row r="323" spans="1:18">
      <c r="A323" s="16" t="s">
        <v>25</v>
      </c>
      <c r="B323" s="16" t="s">
        <v>579</v>
      </c>
      <c r="C323" s="16" t="s">
        <v>580</v>
      </c>
      <c r="D323" s="9" t="s">
        <v>182</v>
      </c>
      <c r="E323" s="10" t="s">
        <v>183</v>
      </c>
      <c r="F323" s="1" t="s">
        <v>83</v>
      </c>
      <c r="G323" s="1">
        <v>3</v>
      </c>
      <c r="H323" s="1">
        <v>2</v>
      </c>
      <c r="I323" s="1">
        <v>3</v>
      </c>
      <c r="J323" s="1">
        <v>5</v>
      </c>
      <c r="K323" s="1" t="s">
        <v>55</v>
      </c>
      <c r="L323" s="11">
        <v>59</v>
      </c>
      <c r="M323" s="1" t="s">
        <v>87</v>
      </c>
      <c r="N323" s="12">
        <f>L323*G323</f>
        <v>177</v>
      </c>
      <c r="O323" s="13">
        <f>N323/18</f>
        <v>9.8333333333333339</v>
      </c>
      <c r="P323" s="14">
        <f>O323</f>
        <v>9.8333333333333339</v>
      </c>
      <c r="Q323" s="13">
        <v>0</v>
      </c>
      <c r="R323" s="13">
        <f>P323+Q323</f>
        <v>9.8333333333333339</v>
      </c>
    </row>
    <row r="324" spans="1:18" hidden="1">
      <c r="D324" s="9"/>
      <c r="E324" s="10" t="s">
        <v>75</v>
      </c>
      <c r="F324" s="1"/>
      <c r="G324" s="1"/>
      <c r="H324" s="1"/>
      <c r="I324" s="1"/>
      <c r="J324" s="1"/>
      <c r="K324" s="1"/>
      <c r="L324" s="11"/>
      <c r="M324" s="1"/>
      <c r="N324" s="18"/>
    </row>
    <row r="325" spans="1:18" hidden="1">
      <c r="D325" s="9"/>
      <c r="E325" s="10" t="s">
        <v>70</v>
      </c>
      <c r="F325" s="1"/>
      <c r="G325" s="1"/>
      <c r="H325" s="1"/>
      <c r="I325" s="1"/>
      <c r="J325" s="1"/>
      <c r="K325" s="1"/>
      <c r="L325" s="11"/>
      <c r="M325" s="1"/>
      <c r="N325" s="18"/>
    </row>
    <row r="326" spans="1:18" hidden="1">
      <c r="D326" s="9"/>
      <c r="E326" s="10" t="s">
        <v>72</v>
      </c>
      <c r="F326" s="1"/>
      <c r="G326" s="1"/>
      <c r="H326" s="1"/>
      <c r="I326" s="1"/>
      <c r="J326" s="1"/>
      <c r="K326" s="1"/>
      <c r="L326" s="11"/>
      <c r="M326" s="1"/>
      <c r="N326" s="18"/>
    </row>
    <row r="327" spans="1:18" hidden="1">
      <c r="D327" s="9"/>
      <c r="E327" s="10" t="s">
        <v>74</v>
      </c>
      <c r="F327" s="1"/>
      <c r="G327" s="1"/>
      <c r="H327" s="1"/>
      <c r="I327" s="1"/>
      <c r="J327" s="1"/>
      <c r="K327" s="1"/>
      <c r="L327" s="11"/>
      <c r="M327" s="1"/>
      <c r="N327" s="18"/>
    </row>
    <row r="328" spans="1:18" hidden="1">
      <c r="D328" s="9"/>
      <c r="E328" s="10" t="s">
        <v>184</v>
      </c>
      <c r="F328" s="1"/>
      <c r="G328" s="1"/>
      <c r="H328" s="1"/>
      <c r="I328" s="1"/>
      <c r="J328" s="1"/>
      <c r="K328" s="1"/>
      <c r="L328" s="11"/>
      <c r="M328" s="1"/>
      <c r="N328" s="18"/>
    </row>
    <row r="329" spans="1:18" hidden="1">
      <c r="D329" s="9"/>
      <c r="E329" s="10" t="s">
        <v>76</v>
      </c>
      <c r="F329" s="1"/>
      <c r="G329" s="1"/>
      <c r="H329" s="1"/>
      <c r="I329" s="1"/>
      <c r="J329" s="1"/>
      <c r="K329" s="1"/>
      <c r="L329" s="11"/>
      <c r="M329" s="1"/>
      <c r="N329" s="18"/>
    </row>
    <row r="330" spans="1:18" hidden="1">
      <c r="D330" s="9"/>
      <c r="E330" s="10" t="s">
        <v>46</v>
      </c>
      <c r="F330" s="1"/>
      <c r="G330" s="1"/>
      <c r="H330" s="1"/>
      <c r="I330" s="1"/>
      <c r="J330" s="1"/>
      <c r="K330" s="1"/>
      <c r="L330" s="11"/>
      <c r="M330" s="1"/>
      <c r="N330" s="18"/>
    </row>
    <row r="331" spans="1:18" hidden="1">
      <c r="D331" s="9"/>
      <c r="E331" s="10" t="s">
        <v>67</v>
      </c>
      <c r="F331" s="1"/>
      <c r="G331" s="1"/>
      <c r="H331" s="1"/>
      <c r="I331" s="1"/>
      <c r="J331" s="1"/>
      <c r="K331" s="1"/>
      <c r="L331" s="11"/>
      <c r="M331" s="1"/>
      <c r="N331" s="18"/>
    </row>
    <row r="332" spans="1:18">
      <c r="A332" s="16" t="s">
        <v>25</v>
      </c>
      <c r="B332" s="16" t="s">
        <v>579</v>
      </c>
      <c r="C332" s="16" t="s">
        <v>580</v>
      </c>
      <c r="D332" s="9" t="s">
        <v>182</v>
      </c>
      <c r="E332" s="10" t="s">
        <v>183</v>
      </c>
      <c r="F332" s="1" t="s">
        <v>83</v>
      </c>
      <c r="G332" s="1">
        <v>3</v>
      </c>
      <c r="H332" s="1">
        <v>2</v>
      </c>
      <c r="I332" s="1">
        <v>3</v>
      </c>
      <c r="J332" s="1">
        <v>5</v>
      </c>
      <c r="K332" s="1" t="s">
        <v>178</v>
      </c>
      <c r="L332" s="11">
        <v>36</v>
      </c>
      <c r="M332" s="1" t="s">
        <v>87</v>
      </c>
      <c r="N332" s="12">
        <f>L332*G332</f>
        <v>108</v>
      </c>
      <c r="O332" s="13">
        <f>N332/18</f>
        <v>6</v>
      </c>
      <c r="P332" s="14">
        <f>O332</f>
        <v>6</v>
      </c>
      <c r="Q332" s="13">
        <v>0</v>
      </c>
      <c r="R332" s="13">
        <f>P332+Q332</f>
        <v>6</v>
      </c>
    </row>
    <row r="333" spans="1:18" hidden="1">
      <c r="D333" s="9"/>
      <c r="E333" s="10" t="s">
        <v>75</v>
      </c>
      <c r="F333" s="1"/>
      <c r="G333" s="1"/>
      <c r="H333" s="1"/>
      <c r="I333" s="1"/>
      <c r="J333" s="1"/>
      <c r="K333" s="1"/>
      <c r="L333" s="11"/>
      <c r="M333" s="1"/>
      <c r="N333" s="18"/>
    </row>
    <row r="334" spans="1:18" hidden="1">
      <c r="D334" s="9"/>
      <c r="E334" s="10" t="s">
        <v>70</v>
      </c>
      <c r="F334" s="1"/>
      <c r="G334" s="1"/>
      <c r="H334" s="1"/>
      <c r="I334" s="1"/>
      <c r="J334" s="1"/>
      <c r="K334" s="1"/>
      <c r="L334" s="11"/>
      <c r="M334" s="1"/>
      <c r="N334" s="18"/>
    </row>
    <row r="335" spans="1:18" hidden="1">
      <c r="D335" s="9"/>
      <c r="E335" s="10" t="s">
        <v>72</v>
      </c>
      <c r="F335" s="1"/>
      <c r="G335" s="1"/>
      <c r="H335" s="1"/>
      <c r="I335" s="1"/>
      <c r="J335" s="1"/>
      <c r="K335" s="1"/>
      <c r="L335" s="11"/>
      <c r="M335" s="1"/>
      <c r="N335" s="18"/>
    </row>
    <row r="336" spans="1:18" hidden="1">
      <c r="D336" s="9"/>
      <c r="E336" s="10" t="s">
        <v>74</v>
      </c>
      <c r="F336" s="1"/>
      <c r="G336" s="1"/>
      <c r="H336" s="1"/>
      <c r="I336" s="1"/>
      <c r="J336" s="1"/>
      <c r="K336" s="1"/>
      <c r="L336" s="11"/>
      <c r="M336" s="1"/>
      <c r="N336" s="18"/>
    </row>
    <row r="337" spans="1:18" hidden="1">
      <c r="D337" s="9"/>
      <c r="E337" s="10" t="s">
        <v>184</v>
      </c>
      <c r="F337" s="1"/>
      <c r="G337" s="1"/>
      <c r="H337" s="1"/>
      <c r="I337" s="1"/>
      <c r="J337" s="1"/>
      <c r="K337" s="1"/>
      <c r="L337" s="11"/>
      <c r="M337" s="1"/>
      <c r="N337" s="18"/>
    </row>
    <row r="338" spans="1:18" hidden="1">
      <c r="D338" s="9"/>
      <c r="E338" s="10" t="s">
        <v>76</v>
      </c>
      <c r="F338" s="1"/>
      <c r="G338" s="1"/>
      <c r="H338" s="1"/>
      <c r="I338" s="1"/>
      <c r="J338" s="1"/>
      <c r="K338" s="1"/>
      <c r="L338" s="11"/>
      <c r="M338" s="1"/>
      <c r="N338" s="18"/>
    </row>
    <row r="339" spans="1:18" hidden="1">
      <c r="D339" s="9"/>
      <c r="E339" s="10" t="s">
        <v>46</v>
      </c>
      <c r="F339" s="1"/>
      <c r="G339" s="1"/>
      <c r="H339" s="1"/>
      <c r="I339" s="1"/>
      <c r="J339" s="1"/>
      <c r="K339" s="1"/>
      <c r="L339" s="11"/>
      <c r="M339" s="1"/>
      <c r="N339" s="18"/>
    </row>
    <row r="340" spans="1:18" hidden="1">
      <c r="D340" s="9"/>
      <c r="E340" s="10" t="s">
        <v>67</v>
      </c>
      <c r="F340" s="1"/>
      <c r="G340" s="1"/>
      <c r="H340" s="1"/>
      <c r="I340" s="1"/>
      <c r="J340" s="1"/>
      <c r="K340" s="1"/>
      <c r="L340" s="11"/>
      <c r="M340" s="1"/>
      <c r="N340" s="18"/>
    </row>
    <row r="341" spans="1:18">
      <c r="A341" s="16" t="s">
        <v>25</v>
      </c>
      <c r="B341" s="16" t="s">
        <v>579</v>
      </c>
      <c r="C341" s="16" t="s">
        <v>580</v>
      </c>
      <c r="D341" s="9" t="s">
        <v>182</v>
      </c>
      <c r="E341" s="10" t="s">
        <v>183</v>
      </c>
      <c r="F341" s="1" t="s">
        <v>83</v>
      </c>
      <c r="G341" s="1">
        <v>3</v>
      </c>
      <c r="H341" s="1">
        <v>2</v>
      </c>
      <c r="I341" s="1">
        <v>3</v>
      </c>
      <c r="J341" s="1">
        <v>5</v>
      </c>
      <c r="K341" s="1" t="s">
        <v>179</v>
      </c>
      <c r="L341" s="11">
        <v>42</v>
      </c>
      <c r="M341" s="1" t="s">
        <v>87</v>
      </c>
      <c r="N341" s="12">
        <f>L341*G341</f>
        <v>126</v>
      </c>
      <c r="O341" s="13">
        <f>N341/18</f>
        <v>7</v>
      </c>
      <c r="P341" s="14">
        <f>O341</f>
        <v>7</v>
      </c>
      <c r="Q341" s="13">
        <v>0</v>
      </c>
      <c r="R341" s="13">
        <f>P341+Q341</f>
        <v>7</v>
      </c>
    </row>
    <row r="342" spans="1:18" hidden="1">
      <c r="D342" s="9"/>
      <c r="E342" s="10" t="s">
        <v>75</v>
      </c>
      <c r="F342" s="1"/>
      <c r="G342" s="1"/>
      <c r="H342" s="1"/>
      <c r="I342" s="1"/>
      <c r="J342" s="1"/>
      <c r="K342" s="1"/>
      <c r="L342" s="11"/>
      <c r="M342" s="1"/>
      <c r="N342" s="18"/>
    </row>
    <row r="343" spans="1:18" hidden="1">
      <c r="D343" s="9"/>
      <c r="E343" s="10" t="s">
        <v>70</v>
      </c>
      <c r="F343" s="1"/>
      <c r="G343" s="1"/>
      <c r="H343" s="1"/>
      <c r="I343" s="1"/>
      <c r="J343" s="1"/>
      <c r="K343" s="1"/>
      <c r="L343" s="11"/>
      <c r="M343" s="1"/>
      <c r="N343" s="18"/>
    </row>
    <row r="344" spans="1:18" hidden="1">
      <c r="D344" s="9"/>
      <c r="E344" s="10" t="s">
        <v>72</v>
      </c>
      <c r="F344" s="1"/>
      <c r="G344" s="1"/>
      <c r="H344" s="1"/>
      <c r="I344" s="1"/>
      <c r="J344" s="1"/>
      <c r="K344" s="1"/>
      <c r="L344" s="11"/>
      <c r="M344" s="1"/>
      <c r="N344" s="18"/>
    </row>
    <row r="345" spans="1:18" hidden="1">
      <c r="D345" s="9"/>
      <c r="E345" s="10" t="s">
        <v>74</v>
      </c>
      <c r="F345" s="1"/>
      <c r="G345" s="1"/>
      <c r="H345" s="1"/>
      <c r="I345" s="1"/>
      <c r="J345" s="1"/>
      <c r="K345" s="1"/>
      <c r="L345" s="11"/>
      <c r="M345" s="1"/>
      <c r="N345" s="18"/>
    </row>
    <row r="346" spans="1:18" hidden="1">
      <c r="D346" s="9"/>
      <c r="E346" s="10" t="s">
        <v>184</v>
      </c>
      <c r="F346" s="1"/>
      <c r="G346" s="1"/>
      <c r="H346" s="1"/>
      <c r="I346" s="1"/>
      <c r="J346" s="1"/>
      <c r="K346" s="1"/>
      <c r="L346" s="11"/>
      <c r="M346" s="1"/>
      <c r="N346" s="18"/>
    </row>
    <row r="347" spans="1:18" hidden="1">
      <c r="D347" s="9"/>
      <c r="E347" s="10" t="s">
        <v>76</v>
      </c>
      <c r="F347" s="1"/>
      <c r="G347" s="1"/>
      <c r="H347" s="1"/>
      <c r="I347" s="1"/>
      <c r="J347" s="1"/>
      <c r="K347" s="1"/>
      <c r="L347" s="11"/>
      <c r="M347" s="1"/>
      <c r="N347" s="18"/>
    </row>
    <row r="348" spans="1:18" hidden="1">
      <c r="D348" s="9"/>
      <c r="E348" s="10" t="s">
        <v>46</v>
      </c>
      <c r="F348" s="1"/>
      <c r="G348" s="1"/>
      <c r="H348" s="1"/>
      <c r="I348" s="1"/>
      <c r="J348" s="1"/>
      <c r="K348" s="1"/>
      <c r="L348" s="11"/>
      <c r="M348" s="1"/>
      <c r="N348" s="18"/>
    </row>
    <row r="349" spans="1:18" hidden="1">
      <c r="D349" s="9"/>
      <c r="E349" s="10" t="s">
        <v>67</v>
      </c>
      <c r="F349" s="1"/>
      <c r="G349" s="1"/>
      <c r="H349" s="1"/>
      <c r="I349" s="1"/>
      <c r="J349" s="1"/>
      <c r="K349" s="1"/>
      <c r="L349" s="11"/>
      <c r="M349" s="1"/>
      <c r="N349" s="18"/>
    </row>
    <row r="350" spans="1:18">
      <c r="A350" s="16" t="s">
        <v>25</v>
      </c>
      <c r="B350" s="16" t="s">
        <v>579</v>
      </c>
      <c r="C350" s="16" t="s">
        <v>580</v>
      </c>
      <c r="D350" s="9" t="s">
        <v>182</v>
      </c>
      <c r="E350" s="10" t="s">
        <v>183</v>
      </c>
      <c r="F350" s="1" t="s">
        <v>83</v>
      </c>
      <c r="G350" s="1">
        <v>3</v>
      </c>
      <c r="H350" s="1">
        <v>2</v>
      </c>
      <c r="I350" s="1">
        <v>3</v>
      </c>
      <c r="J350" s="1">
        <v>5</v>
      </c>
      <c r="K350" s="1" t="s">
        <v>185</v>
      </c>
      <c r="L350" s="11">
        <v>54</v>
      </c>
      <c r="M350" s="1" t="s">
        <v>87</v>
      </c>
      <c r="N350" s="12">
        <f>L350*G350</f>
        <v>162</v>
      </c>
      <c r="O350" s="13">
        <f>N350/18</f>
        <v>9</v>
      </c>
      <c r="P350" s="14">
        <f>O350</f>
        <v>9</v>
      </c>
      <c r="Q350" s="13">
        <v>0</v>
      </c>
      <c r="R350" s="13">
        <f>P350+Q350</f>
        <v>9</v>
      </c>
    </row>
    <row r="351" spans="1:18" hidden="1">
      <c r="D351" s="9"/>
      <c r="E351" s="10" t="s">
        <v>75</v>
      </c>
      <c r="F351" s="1"/>
      <c r="G351" s="1"/>
      <c r="H351" s="1"/>
      <c r="I351" s="1"/>
      <c r="J351" s="1"/>
      <c r="K351" s="1"/>
      <c r="L351" s="11"/>
      <c r="M351" s="1"/>
      <c r="N351" s="18"/>
    </row>
    <row r="352" spans="1:18" hidden="1">
      <c r="D352" s="9"/>
      <c r="E352" s="10" t="s">
        <v>70</v>
      </c>
      <c r="F352" s="1"/>
      <c r="G352" s="1"/>
      <c r="H352" s="1"/>
      <c r="I352" s="1"/>
      <c r="J352" s="1"/>
      <c r="K352" s="1"/>
      <c r="L352" s="11"/>
      <c r="M352" s="1"/>
      <c r="N352" s="18"/>
    </row>
    <row r="353" spans="1:18" hidden="1">
      <c r="D353" s="9"/>
      <c r="E353" s="10" t="s">
        <v>72</v>
      </c>
      <c r="F353" s="1"/>
      <c r="G353" s="1"/>
      <c r="H353" s="1"/>
      <c r="I353" s="1"/>
      <c r="J353" s="1"/>
      <c r="K353" s="1"/>
      <c r="L353" s="11"/>
      <c r="M353" s="1"/>
      <c r="N353" s="18"/>
    </row>
    <row r="354" spans="1:18" hidden="1">
      <c r="D354" s="9"/>
      <c r="E354" s="10" t="s">
        <v>74</v>
      </c>
      <c r="F354" s="1"/>
      <c r="G354" s="1"/>
      <c r="H354" s="1"/>
      <c r="I354" s="1"/>
      <c r="J354" s="1"/>
      <c r="K354" s="1"/>
      <c r="L354" s="11"/>
      <c r="M354" s="1"/>
      <c r="N354" s="18"/>
    </row>
    <row r="355" spans="1:18" hidden="1">
      <c r="D355" s="9"/>
      <c r="E355" s="10" t="s">
        <v>184</v>
      </c>
      <c r="F355" s="1"/>
      <c r="G355" s="1"/>
      <c r="H355" s="1"/>
      <c r="I355" s="1"/>
      <c r="J355" s="1"/>
      <c r="K355" s="1"/>
      <c r="L355" s="11"/>
      <c r="M355" s="1"/>
      <c r="N355" s="18"/>
    </row>
    <row r="356" spans="1:18" hidden="1">
      <c r="D356" s="9"/>
      <c r="E356" s="10" t="s">
        <v>76</v>
      </c>
      <c r="F356" s="1"/>
      <c r="G356" s="1"/>
      <c r="H356" s="1"/>
      <c r="I356" s="1"/>
      <c r="J356" s="1"/>
      <c r="K356" s="1"/>
      <c r="L356" s="11"/>
      <c r="M356" s="1"/>
      <c r="N356" s="18"/>
    </row>
    <row r="357" spans="1:18" hidden="1">
      <c r="D357" s="9"/>
      <c r="E357" s="10" t="s">
        <v>46</v>
      </c>
      <c r="F357" s="1"/>
      <c r="G357" s="1"/>
      <c r="H357" s="1"/>
      <c r="I357" s="1"/>
      <c r="J357" s="1"/>
      <c r="K357" s="1"/>
      <c r="L357" s="11"/>
      <c r="M357" s="1"/>
      <c r="N357" s="18"/>
    </row>
    <row r="358" spans="1:18" hidden="1">
      <c r="D358" s="9"/>
      <c r="E358" s="10" t="s">
        <v>67</v>
      </c>
      <c r="F358" s="1"/>
      <c r="G358" s="1"/>
      <c r="H358" s="1"/>
      <c r="I358" s="1"/>
      <c r="J358" s="1"/>
      <c r="K358" s="1"/>
      <c r="L358" s="11"/>
      <c r="M358" s="1"/>
      <c r="N358" s="18"/>
    </row>
    <row r="359" spans="1:18">
      <c r="A359" s="16" t="s">
        <v>25</v>
      </c>
      <c r="B359" s="16" t="s">
        <v>579</v>
      </c>
      <c r="C359" s="16" t="s">
        <v>580</v>
      </c>
      <c r="D359" s="9" t="s">
        <v>182</v>
      </c>
      <c r="E359" s="10" t="s">
        <v>183</v>
      </c>
      <c r="F359" s="1" t="s">
        <v>83</v>
      </c>
      <c r="G359" s="1">
        <v>3</v>
      </c>
      <c r="H359" s="1">
        <v>2</v>
      </c>
      <c r="I359" s="1">
        <v>3</v>
      </c>
      <c r="J359" s="1">
        <v>5</v>
      </c>
      <c r="K359" s="1" t="s">
        <v>186</v>
      </c>
      <c r="L359" s="11">
        <v>33</v>
      </c>
      <c r="M359" s="1" t="s">
        <v>87</v>
      </c>
      <c r="N359" s="12">
        <f>L359*G359</f>
        <v>99</v>
      </c>
      <c r="O359" s="13">
        <f>N359/18</f>
        <v>5.5</v>
      </c>
      <c r="P359" s="14">
        <f>O359</f>
        <v>5.5</v>
      </c>
      <c r="Q359" s="13">
        <v>0</v>
      </c>
      <c r="R359" s="13">
        <f>P359+Q359</f>
        <v>5.5</v>
      </c>
    </row>
    <row r="360" spans="1:18" hidden="1">
      <c r="D360" s="9"/>
      <c r="E360" s="10" t="s">
        <v>75</v>
      </c>
      <c r="F360" s="1"/>
      <c r="G360" s="1"/>
      <c r="H360" s="1"/>
      <c r="I360" s="1"/>
      <c r="J360" s="1"/>
      <c r="K360" s="1"/>
      <c r="L360" s="11"/>
      <c r="M360" s="1"/>
      <c r="N360" s="18"/>
    </row>
    <row r="361" spans="1:18" hidden="1">
      <c r="D361" s="9"/>
      <c r="E361" s="10" t="s">
        <v>70</v>
      </c>
      <c r="F361" s="1"/>
      <c r="G361" s="1"/>
      <c r="H361" s="1"/>
      <c r="I361" s="1"/>
      <c r="J361" s="1"/>
      <c r="K361" s="1"/>
      <c r="L361" s="11"/>
      <c r="M361" s="1"/>
      <c r="N361" s="18"/>
    </row>
    <row r="362" spans="1:18" hidden="1">
      <c r="D362" s="9"/>
      <c r="E362" s="10" t="s">
        <v>72</v>
      </c>
      <c r="F362" s="1"/>
      <c r="G362" s="1"/>
      <c r="H362" s="1"/>
      <c r="I362" s="1"/>
      <c r="J362" s="1"/>
      <c r="K362" s="1"/>
      <c r="L362" s="11"/>
      <c r="M362" s="1"/>
      <c r="N362" s="18"/>
    </row>
    <row r="363" spans="1:18" hidden="1">
      <c r="D363" s="9"/>
      <c r="E363" s="10" t="s">
        <v>74</v>
      </c>
      <c r="F363" s="1"/>
      <c r="G363" s="1"/>
      <c r="H363" s="1"/>
      <c r="I363" s="1"/>
      <c r="J363" s="1"/>
      <c r="K363" s="1"/>
      <c r="L363" s="11"/>
      <c r="M363" s="1"/>
      <c r="N363" s="18"/>
    </row>
    <row r="364" spans="1:18" hidden="1">
      <c r="D364" s="9"/>
      <c r="E364" s="10" t="s">
        <v>184</v>
      </c>
      <c r="F364" s="1"/>
      <c r="G364" s="1"/>
      <c r="H364" s="1"/>
      <c r="I364" s="1"/>
      <c r="J364" s="1"/>
      <c r="K364" s="1"/>
      <c r="L364" s="11"/>
      <c r="M364" s="1"/>
      <c r="N364" s="18"/>
    </row>
    <row r="365" spans="1:18" hidden="1">
      <c r="D365" s="9"/>
      <c r="E365" s="10" t="s">
        <v>76</v>
      </c>
      <c r="F365" s="1"/>
      <c r="G365" s="1"/>
      <c r="H365" s="1"/>
      <c r="I365" s="1"/>
      <c r="J365" s="1"/>
      <c r="K365" s="1"/>
      <c r="L365" s="11"/>
      <c r="M365" s="1"/>
      <c r="N365" s="18"/>
    </row>
    <row r="366" spans="1:18" hidden="1">
      <c r="D366" s="9"/>
      <c r="E366" s="10" t="s">
        <v>46</v>
      </c>
      <c r="F366" s="1"/>
      <c r="G366" s="1"/>
      <c r="H366" s="1"/>
      <c r="I366" s="1"/>
      <c r="J366" s="1"/>
      <c r="K366" s="1"/>
      <c r="L366" s="11"/>
      <c r="M366" s="1"/>
      <c r="N366" s="18"/>
    </row>
    <row r="367" spans="1:18" hidden="1">
      <c r="D367" s="9"/>
      <c r="E367" s="10" t="s">
        <v>67</v>
      </c>
      <c r="F367" s="1"/>
      <c r="G367" s="1"/>
      <c r="H367" s="1"/>
      <c r="I367" s="1"/>
      <c r="J367" s="1"/>
      <c r="K367" s="1"/>
      <c r="L367" s="11"/>
      <c r="M367" s="1"/>
      <c r="N367" s="18"/>
    </row>
    <row r="368" spans="1:18">
      <c r="A368" s="16" t="s">
        <v>25</v>
      </c>
      <c r="B368" s="16" t="s">
        <v>579</v>
      </c>
      <c r="C368" s="16" t="s">
        <v>580</v>
      </c>
      <c r="D368" s="9" t="s">
        <v>182</v>
      </c>
      <c r="E368" s="10" t="s">
        <v>183</v>
      </c>
      <c r="F368" s="1" t="s">
        <v>83</v>
      </c>
      <c r="G368" s="1">
        <v>3</v>
      </c>
      <c r="H368" s="1">
        <v>2</v>
      </c>
      <c r="I368" s="1">
        <v>3</v>
      </c>
      <c r="J368" s="1">
        <v>5</v>
      </c>
      <c r="K368" s="1" t="s">
        <v>187</v>
      </c>
      <c r="L368" s="11">
        <v>59</v>
      </c>
      <c r="M368" s="1" t="s">
        <v>87</v>
      </c>
      <c r="N368" s="12">
        <f>L368*G368</f>
        <v>177</v>
      </c>
      <c r="O368" s="13">
        <f>N368/18</f>
        <v>9.8333333333333339</v>
      </c>
      <c r="P368" s="14">
        <f>O368</f>
        <v>9.8333333333333339</v>
      </c>
      <c r="Q368" s="13">
        <v>0</v>
      </c>
      <c r="R368" s="13">
        <f>P368+Q368</f>
        <v>9.8333333333333339</v>
      </c>
    </row>
    <row r="369" spans="1:18" hidden="1">
      <c r="D369" s="9"/>
      <c r="E369" s="10" t="s">
        <v>75</v>
      </c>
      <c r="F369" s="1"/>
      <c r="G369" s="1"/>
      <c r="H369" s="1"/>
      <c r="I369" s="1"/>
      <c r="J369" s="1"/>
      <c r="K369" s="1"/>
      <c r="L369" s="11"/>
      <c r="M369" s="1"/>
      <c r="N369" s="18"/>
    </row>
    <row r="370" spans="1:18" hidden="1">
      <c r="D370" s="9"/>
      <c r="E370" s="10" t="s">
        <v>70</v>
      </c>
      <c r="F370" s="1"/>
      <c r="G370" s="1"/>
      <c r="H370" s="1"/>
      <c r="I370" s="1"/>
      <c r="J370" s="1"/>
      <c r="K370" s="1"/>
      <c r="L370" s="11"/>
      <c r="M370" s="1"/>
      <c r="N370" s="18"/>
    </row>
    <row r="371" spans="1:18" hidden="1">
      <c r="D371" s="9"/>
      <c r="E371" s="10" t="s">
        <v>72</v>
      </c>
      <c r="F371" s="1"/>
      <c r="G371" s="1"/>
      <c r="H371" s="1"/>
      <c r="I371" s="1"/>
      <c r="J371" s="1"/>
      <c r="K371" s="1"/>
      <c r="L371" s="11"/>
      <c r="M371" s="1"/>
      <c r="N371" s="18"/>
    </row>
    <row r="372" spans="1:18" hidden="1">
      <c r="D372" s="9"/>
      <c r="E372" s="10" t="s">
        <v>74</v>
      </c>
      <c r="F372" s="1"/>
      <c r="G372" s="1"/>
      <c r="H372" s="1"/>
      <c r="I372" s="1"/>
      <c r="J372" s="1"/>
      <c r="K372" s="1"/>
      <c r="L372" s="11"/>
      <c r="M372" s="1"/>
      <c r="N372" s="18"/>
    </row>
    <row r="373" spans="1:18" hidden="1">
      <c r="D373" s="9"/>
      <c r="E373" s="10" t="s">
        <v>184</v>
      </c>
      <c r="F373" s="1"/>
      <c r="G373" s="1"/>
      <c r="H373" s="1"/>
      <c r="I373" s="1"/>
      <c r="J373" s="1"/>
      <c r="K373" s="1"/>
      <c r="L373" s="11"/>
      <c r="M373" s="1"/>
      <c r="N373" s="18"/>
    </row>
    <row r="374" spans="1:18" hidden="1">
      <c r="D374" s="9"/>
      <c r="E374" s="10" t="s">
        <v>76</v>
      </c>
      <c r="F374" s="1"/>
      <c r="G374" s="1"/>
      <c r="H374" s="1"/>
      <c r="I374" s="1"/>
      <c r="J374" s="1"/>
      <c r="K374" s="1"/>
      <c r="L374" s="11"/>
      <c r="M374" s="1"/>
      <c r="N374" s="18"/>
    </row>
    <row r="375" spans="1:18" hidden="1">
      <c r="D375" s="9"/>
      <c r="E375" s="10" t="s">
        <v>46</v>
      </c>
      <c r="F375" s="1"/>
      <c r="G375" s="1"/>
      <c r="H375" s="1"/>
      <c r="I375" s="1"/>
      <c r="J375" s="1"/>
      <c r="K375" s="1"/>
      <c r="L375" s="11"/>
      <c r="M375" s="1"/>
      <c r="N375" s="18"/>
    </row>
    <row r="376" spans="1:18" hidden="1">
      <c r="D376" s="9"/>
      <c r="E376" s="10" t="s">
        <v>67</v>
      </c>
      <c r="F376" s="1"/>
      <c r="G376" s="1"/>
      <c r="H376" s="1"/>
      <c r="I376" s="1"/>
      <c r="J376" s="1"/>
      <c r="K376" s="1"/>
      <c r="L376" s="11"/>
      <c r="M376" s="1"/>
      <c r="N376" s="18"/>
    </row>
    <row r="377" spans="1:18">
      <c r="A377" s="16" t="s">
        <v>25</v>
      </c>
      <c r="B377" s="16" t="s">
        <v>579</v>
      </c>
      <c r="C377" s="16" t="s">
        <v>580</v>
      </c>
      <c r="D377" s="9" t="s">
        <v>182</v>
      </c>
      <c r="E377" s="10" t="s">
        <v>183</v>
      </c>
      <c r="F377" s="1" t="s">
        <v>83</v>
      </c>
      <c r="G377" s="1">
        <v>3</v>
      </c>
      <c r="H377" s="1">
        <v>2</v>
      </c>
      <c r="I377" s="1">
        <v>3</v>
      </c>
      <c r="J377" s="1">
        <v>5</v>
      </c>
      <c r="K377" s="1" t="s">
        <v>188</v>
      </c>
      <c r="L377" s="11">
        <v>60</v>
      </c>
      <c r="M377" s="1" t="s">
        <v>87</v>
      </c>
      <c r="N377" s="12">
        <f>L377*G377</f>
        <v>180</v>
      </c>
      <c r="O377" s="13">
        <f>N377/18</f>
        <v>10</v>
      </c>
      <c r="P377" s="14">
        <f>O377</f>
        <v>10</v>
      </c>
      <c r="Q377" s="13">
        <v>0</v>
      </c>
      <c r="R377" s="13">
        <f>P377+Q377</f>
        <v>10</v>
      </c>
    </row>
    <row r="378" spans="1:18" hidden="1">
      <c r="D378" s="9"/>
      <c r="E378" s="10" t="s">
        <v>75</v>
      </c>
      <c r="F378" s="1"/>
      <c r="G378" s="1"/>
      <c r="H378" s="1"/>
      <c r="I378" s="1"/>
      <c r="J378" s="1"/>
      <c r="K378" s="1"/>
      <c r="L378" s="11"/>
      <c r="M378" s="1"/>
      <c r="N378" s="18"/>
    </row>
    <row r="379" spans="1:18" hidden="1">
      <c r="D379" s="9"/>
      <c r="E379" s="10" t="s">
        <v>70</v>
      </c>
      <c r="F379" s="1"/>
      <c r="G379" s="1"/>
      <c r="H379" s="1"/>
      <c r="I379" s="1"/>
      <c r="J379" s="1"/>
      <c r="K379" s="1"/>
      <c r="L379" s="11"/>
      <c r="M379" s="1"/>
      <c r="N379" s="18"/>
    </row>
    <row r="380" spans="1:18" hidden="1">
      <c r="D380" s="9"/>
      <c r="E380" s="10" t="s">
        <v>72</v>
      </c>
      <c r="F380" s="1"/>
      <c r="G380" s="1"/>
      <c r="H380" s="1"/>
      <c r="I380" s="1"/>
      <c r="J380" s="1"/>
      <c r="K380" s="1"/>
      <c r="L380" s="11"/>
      <c r="M380" s="1"/>
      <c r="N380" s="18"/>
    </row>
    <row r="381" spans="1:18" hidden="1">
      <c r="D381" s="9"/>
      <c r="E381" s="10" t="s">
        <v>74</v>
      </c>
      <c r="F381" s="1"/>
      <c r="G381" s="1"/>
      <c r="H381" s="1"/>
      <c r="I381" s="1"/>
      <c r="J381" s="1"/>
      <c r="K381" s="1"/>
      <c r="L381" s="11"/>
      <c r="M381" s="1"/>
      <c r="N381" s="18"/>
    </row>
    <row r="382" spans="1:18" hidden="1">
      <c r="D382" s="9"/>
      <c r="E382" s="10" t="s">
        <v>184</v>
      </c>
      <c r="F382" s="1"/>
      <c r="G382" s="1"/>
      <c r="H382" s="1"/>
      <c r="I382" s="1"/>
      <c r="J382" s="1"/>
      <c r="K382" s="1"/>
      <c r="L382" s="11"/>
      <c r="M382" s="1"/>
      <c r="N382" s="18"/>
    </row>
    <row r="383" spans="1:18" hidden="1">
      <c r="D383" s="9"/>
      <c r="E383" s="10" t="s">
        <v>76</v>
      </c>
      <c r="F383" s="1"/>
      <c r="G383" s="1"/>
      <c r="H383" s="1"/>
      <c r="I383" s="1"/>
      <c r="J383" s="1"/>
      <c r="K383" s="1"/>
      <c r="L383" s="11"/>
      <c r="M383" s="1"/>
      <c r="N383" s="18"/>
    </row>
    <row r="384" spans="1:18" hidden="1">
      <c r="D384" s="9"/>
      <c r="E384" s="10" t="s">
        <v>46</v>
      </c>
      <c r="F384" s="1"/>
      <c r="G384" s="1"/>
      <c r="H384" s="1"/>
      <c r="I384" s="1"/>
      <c r="J384" s="1"/>
      <c r="K384" s="1"/>
      <c r="L384" s="11"/>
      <c r="M384" s="1"/>
      <c r="N384" s="18"/>
    </row>
    <row r="385" spans="1:18" hidden="1">
      <c r="D385" s="9"/>
      <c r="E385" s="10" t="s">
        <v>67</v>
      </c>
      <c r="F385" s="1"/>
      <c r="G385" s="1"/>
      <c r="H385" s="1"/>
      <c r="I385" s="1"/>
      <c r="J385" s="1"/>
      <c r="K385" s="1"/>
      <c r="L385" s="11"/>
      <c r="M385" s="1"/>
      <c r="N385" s="18"/>
    </row>
    <row r="386" spans="1:18">
      <c r="A386" s="16" t="s">
        <v>25</v>
      </c>
      <c r="B386" s="16" t="s">
        <v>579</v>
      </c>
      <c r="C386" s="16" t="s">
        <v>580</v>
      </c>
      <c r="D386" s="9" t="s">
        <v>189</v>
      </c>
      <c r="E386" s="10" t="s">
        <v>190</v>
      </c>
      <c r="F386" s="1" t="s">
        <v>23</v>
      </c>
      <c r="G386" s="1">
        <v>3</v>
      </c>
      <c r="H386" s="1">
        <v>3</v>
      </c>
      <c r="I386" s="1">
        <v>0</v>
      </c>
      <c r="J386" s="1">
        <v>6</v>
      </c>
      <c r="K386" s="1" t="s">
        <v>80</v>
      </c>
      <c r="L386" s="11">
        <v>294</v>
      </c>
      <c r="M386" s="1" t="s">
        <v>87</v>
      </c>
      <c r="N386" s="12">
        <f>L386*G386</f>
        <v>882</v>
      </c>
      <c r="O386" s="13">
        <f>N386/18</f>
        <v>49</v>
      </c>
      <c r="P386" s="14">
        <f>O386</f>
        <v>49</v>
      </c>
      <c r="Q386" s="13">
        <v>0</v>
      </c>
      <c r="R386" s="13">
        <f>P386+Q386</f>
        <v>49</v>
      </c>
    </row>
    <row r="387" spans="1:18" hidden="1">
      <c r="D387" s="9"/>
      <c r="E387" s="10" t="s">
        <v>191</v>
      </c>
      <c r="F387" s="1"/>
      <c r="G387" s="1"/>
      <c r="H387" s="1"/>
      <c r="I387" s="1"/>
      <c r="J387" s="1"/>
      <c r="K387" s="1"/>
      <c r="L387" s="11"/>
      <c r="M387" s="1"/>
      <c r="N387" s="18"/>
    </row>
    <row r="388" spans="1:18" hidden="1">
      <c r="D388" s="9"/>
      <c r="E388" s="10" t="s">
        <v>49</v>
      </c>
      <c r="F388" s="1"/>
      <c r="G388" s="1"/>
      <c r="H388" s="1"/>
      <c r="I388" s="1"/>
      <c r="J388" s="1"/>
      <c r="K388" s="1"/>
      <c r="L388" s="11"/>
      <c r="M388" s="1"/>
      <c r="N388" s="18"/>
    </row>
    <row r="389" spans="1:18" hidden="1">
      <c r="D389" s="9"/>
      <c r="E389" s="10" t="s">
        <v>63</v>
      </c>
      <c r="F389" s="1"/>
      <c r="G389" s="1"/>
      <c r="H389" s="1"/>
      <c r="I389" s="1"/>
      <c r="J389" s="1"/>
      <c r="K389" s="1"/>
      <c r="L389" s="11"/>
      <c r="M389" s="1"/>
      <c r="N389" s="18"/>
    </row>
    <row r="390" spans="1:18" hidden="1">
      <c r="D390" s="9"/>
      <c r="E390" s="10" t="s">
        <v>192</v>
      </c>
      <c r="F390" s="1"/>
      <c r="G390" s="1"/>
      <c r="H390" s="1"/>
      <c r="I390" s="1"/>
      <c r="J390" s="1"/>
      <c r="K390" s="1"/>
      <c r="L390" s="11"/>
      <c r="M390" s="1"/>
      <c r="N390" s="18"/>
    </row>
    <row r="391" spans="1:18">
      <c r="A391" s="16" t="s">
        <v>25</v>
      </c>
      <c r="B391" s="16" t="s">
        <v>579</v>
      </c>
      <c r="C391" s="16" t="s">
        <v>580</v>
      </c>
      <c r="D391" s="9" t="s">
        <v>193</v>
      </c>
      <c r="E391" s="10" t="s">
        <v>194</v>
      </c>
      <c r="F391" s="1" t="s">
        <v>83</v>
      </c>
      <c r="G391" s="1">
        <v>3</v>
      </c>
      <c r="H391" s="1">
        <v>2</v>
      </c>
      <c r="I391" s="1">
        <v>3</v>
      </c>
      <c r="J391" s="1">
        <v>5</v>
      </c>
      <c r="K391" s="1" t="s">
        <v>80</v>
      </c>
      <c r="L391" s="11">
        <v>49</v>
      </c>
      <c r="M391" s="1" t="s">
        <v>87</v>
      </c>
      <c r="N391" s="12">
        <f>L391*G391</f>
        <v>147</v>
      </c>
      <c r="O391" s="13">
        <f>N391/18</f>
        <v>8.1666666666666661</v>
      </c>
      <c r="P391" s="14">
        <f>O391</f>
        <v>8.1666666666666661</v>
      </c>
      <c r="Q391" s="13">
        <v>0</v>
      </c>
      <c r="R391" s="13">
        <f>P391+Q391</f>
        <v>8.1666666666666661</v>
      </c>
    </row>
    <row r="392" spans="1:18" hidden="1">
      <c r="D392" s="9"/>
      <c r="E392" s="10" t="s">
        <v>195</v>
      </c>
      <c r="F392" s="1"/>
      <c r="G392" s="1"/>
      <c r="H392" s="1"/>
      <c r="I392" s="1"/>
      <c r="J392" s="1"/>
      <c r="K392" s="1"/>
      <c r="L392" s="11"/>
      <c r="M392" s="1"/>
      <c r="N392" s="18"/>
    </row>
    <row r="393" spans="1:18">
      <c r="A393" s="16" t="s">
        <v>25</v>
      </c>
      <c r="B393" s="16" t="s">
        <v>579</v>
      </c>
      <c r="C393" s="16" t="s">
        <v>580</v>
      </c>
      <c r="D393" s="9" t="s">
        <v>196</v>
      </c>
      <c r="E393" s="10" t="s">
        <v>197</v>
      </c>
      <c r="F393" s="1" t="s">
        <v>83</v>
      </c>
      <c r="G393" s="1">
        <v>3</v>
      </c>
      <c r="H393" s="1">
        <v>2</v>
      </c>
      <c r="I393" s="1">
        <v>3</v>
      </c>
      <c r="J393" s="1">
        <v>5</v>
      </c>
      <c r="K393" s="1" t="s">
        <v>80</v>
      </c>
      <c r="L393" s="11">
        <v>45</v>
      </c>
      <c r="M393" s="1" t="s">
        <v>87</v>
      </c>
      <c r="N393" s="12">
        <f>L393*G393</f>
        <v>135</v>
      </c>
      <c r="O393" s="13">
        <f>N393/18</f>
        <v>7.5</v>
      </c>
      <c r="P393" s="14">
        <f>O393</f>
        <v>7.5</v>
      </c>
      <c r="Q393" s="13">
        <v>0</v>
      </c>
      <c r="R393" s="13">
        <f>P393+Q393</f>
        <v>7.5</v>
      </c>
    </row>
    <row r="394" spans="1:18" hidden="1">
      <c r="D394" s="9"/>
      <c r="E394" s="10" t="s">
        <v>195</v>
      </c>
      <c r="F394" s="1"/>
      <c r="G394" s="1"/>
      <c r="H394" s="1"/>
      <c r="I394" s="1"/>
      <c r="J394" s="1"/>
      <c r="K394" s="1"/>
      <c r="L394" s="11"/>
      <c r="M394" s="1"/>
      <c r="N394" s="18"/>
    </row>
    <row r="395" spans="1:18" hidden="1">
      <c r="D395" s="9"/>
      <c r="E395" s="10" t="s">
        <v>49</v>
      </c>
      <c r="F395" s="1"/>
      <c r="G395" s="1"/>
      <c r="H395" s="1"/>
      <c r="I395" s="1"/>
      <c r="J395" s="1"/>
      <c r="K395" s="1"/>
      <c r="L395" s="11"/>
      <c r="M395" s="1"/>
      <c r="N395" s="18"/>
    </row>
    <row r="396" spans="1:18" hidden="1">
      <c r="D396" s="9"/>
      <c r="E396" s="10" t="s">
        <v>198</v>
      </c>
      <c r="F396" s="1"/>
      <c r="G396" s="1"/>
      <c r="H396" s="1"/>
      <c r="I396" s="1"/>
      <c r="J396" s="1"/>
      <c r="K396" s="1"/>
      <c r="L396" s="11"/>
      <c r="M396" s="1"/>
      <c r="N396" s="18"/>
    </row>
    <row r="397" spans="1:18">
      <c r="A397" s="16" t="s">
        <v>25</v>
      </c>
      <c r="B397" s="16" t="s">
        <v>579</v>
      </c>
      <c r="C397" s="16" t="s">
        <v>580</v>
      </c>
      <c r="D397" s="9" t="s">
        <v>196</v>
      </c>
      <c r="E397" s="10" t="s">
        <v>197</v>
      </c>
      <c r="F397" s="1" t="s">
        <v>83</v>
      </c>
      <c r="G397" s="1">
        <v>3</v>
      </c>
      <c r="H397" s="1">
        <v>2</v>
      </c>
      <c r="I397" s="1">
        <v>3</v>
      </c>
      <c r="J397" s="1">
        <v>5</v>
      </c>
      <c r="K397" s="1" t="s">
        <v>43</v>
      </c>
      <c r="L397" s="11">
        <v>63</v>
      </c>
      <c r="M397" s="1" t="s">
        <v>87</v>
      </c>
      <c r="N397" s="12">
        <f>L397*G397</f>
        <v>189</v>
      </c>
      <c r="O397" s="13">
        <f>N397/18</f>
        <v>10.5</v>
      </c>
      <c r="P397" s="14">
        <f>O397</f>
        <v>10.5</v>
      </c>
      <c r="Q397" s="13">
        <v>0</v>
      </c>
      <c r="R397" s="13">
        <f>P397+Q397</f>
        <v>10.5</v>
      </c>
    </row>
    <row r="398" spans="1:18" hidden="1">
      <c r="D398" s="9"/>
      <c r="E398" s="10" t="s">
        <v>195</v>
      </c>
      <c r="F398" s="1"/>
      <c r="G398" s="1"/>
      <c r="H398" s="1"/>
      <c r="I398" s="1"/>
      <c r="J398" s="1"/>
      <c r="K398" s="1"/>
      <c r="L398" s="11"/>
      <c r="M398" s="1"/>
      <c r="N398" s="18"/>
    </row>
    <row r="399" spans="1:18" hidden="1">
      <c r="D399" s="9"/>
      <c r="E399" s="10" t="s">
        <v>49</v>
      </c>
      <c r="F399" s="1"/>
      <c r="G399" s="1"/>
      <c r="H399" s="1"/>
      <c r="I399" s="1"/>
      <c r="J399" s="1"/>
      <c r="K399" s="1"/>
      <c r="L399" s="11"/>
      <c r="M399" s="1"/>
      <c r="N399" s="18"/>
    </row>
    <row r="400" spans="1:18" hidden="1">
      <c r="D400" s="9"/>
      <c r="E400" s="10" t="s">
        <v>198</v>
      </c>
      <c r="F400" s="1"/>
      <c r="G400" s="1"/>
      <c r="H400" s="1"/>
      <c r="I400" s="1"/>
      <c r="J400" s="1"/>
      <c r="K400" s="1"/>
      <c r="L400" s="11"/>
      <c r="M400" s="1"/>
      <c r="N400" s="18"/>
    </row>
    <row r="401" spans="1:18">
      <c r="A401" s="16" t="s">
        <v>25</v>
      </c>
      <c r="B401" s="16" t="s">
        <v>579</v>
      </c>
      <c r="C401" s="16" t="s">
        <v>580</v>
      </c>
      <c r="D401" s="9" t="s">
        <v>199</v>
      </c>
      <c r="E401" s="10" t="s">
        <v>200</v>
      </c>
      <c r="F401" s="1" t="s">
        <v>83</v>
      </c>
      <c r="G401" s="1">
        <v>3</v>
      </c>
      <c r="H401" s="1">
        <v>2</v>
      </c>
      <c r="I401" s="1">
        <v>3</v>
      </c>
      <c r="J401" s="1">
        <v>5</v>
      </c>
      <c r="K401" s="1" t="s">
        <v>80</v>
      </c>
      <c r="L401" s="11">
        <v>45</v>
      </c>
      <c r="M401" s="1" t="s">
        <v>87</v>
      </c>
      <c r="N401" s="12">
        <f>L401*G401</f>
        <v>135</v>
      </c>
      <c r="O401" s="13">
        <f>N401/18</f>
        <v>7.5</v>
      </c>
      <c r="P401" s="14">
        <f>O401</f>
        <v>7.5</v>
      </c>
      <c r="Q401" s="13">
        <v>0</v>
      </c>
      <c r="R401" s="13">
        <f>P401+Q401</f>
        <v>7.5</v>
      </c>
    </row>
    <row r="402" spans="1:18" hidden="1">
      <c r="D402" s="9"/>
      <c r="E402" s="7" t="s">
        <v>201</v>
      </c>
      <c r="F402" s="1"/>
      <c r="G402" s="1"/>
      <c r="H402" s="1"/>
      <c r="I402" s="1"/>
      <c r="J402" s="1"/>
      <c r="K402" s="1"/>
      <c r="L402" s="11"/>
      <c r="M402" s="1"/>
      <c r="N402" s="18"/>
    </row>
    <row r="403" spans="1:18" hidden="1">
      <c r="D403" s="9"/>
      <c r="E403" s="10" t="s">
        <v>202</v>
      </c>
      <c r="F403" s="1"/>
      <c r="G403" s="1"/>
      <c r="H403" s="1"/>
      <c r="I403" s="1"/>
      <c r="J403" s="1"/>
      <c r="K403" s="1"/>
      <c r="L403" s="11"/>
      <c r="M403" s="1"/>
      <c r="N403" s="18"/>
    </row>
    <row r="404" spans="1:18" hidden="1">
      <c r="D404" s="9"/>
      <c r="E404" s="10" t="s">
        <v>198</v>
      </c>
      <c r="F404" s="1"/>
      <c r="G404" s="1"/>
      <c r="H404" s="1"/>
      <c r="I404" s="1"/>
      <c r="J404" s="1"/>
      <c r="K404" s="1"/>
      <c r="L404" s="11"/>
      <c r="M404" s="1"/>
      <c r="N404" s="18"/>
    </row>
    <row r="405" spans="1:18">
      <c r="A405" s="16" t="s">
        <v>25</v>
      </c>
      <c r="B405" s="16" t="s">
        <v>579</v>
      </c>
      <c r="C405" s="16" t="s">
        <v>580</v>
      </c>
      <c r="D405" s="9" t="s">
        <v>203</v>
      </c>
      <c r="E405" s="10" t="s">
        <v>204</v>
      </c>
      <c r="F405" s="1" t="s">
        <v>83</v>
      </c>
      <c r="G405" s="1">
        <v>3</v>
      </c>
      <c r="H405" s="1">
        <v>2</v>
      </c>
      <c r="I405" s="1">
        <v>3</v>
      </c>
      <c r="J405" s="1">
        <v>5</v>
      </c>
      <c r="K405" s="1" t="s">
        <v>80</v>
      </c>
      <c r="L405" s="11">
        <v>16</v>
      </c>
      <c r="M405" s="1" t="s">
        <v>87</v>
      </c>
      <c r="N405" s="12">
        <f>L405*G405</f>
        <v>48</v>
      </c>
      <c r="O405" s="13">
        <f>N405/18</f>
        <v>2.6666666666666665</v>
      </c>
      <c r="P405" s="14">
        <f>O405</f>
        <v>2.6666666666666665</v>
      </c>
      <c r="Q405" s="13">
        <v>0</v>
      </c>
      <c r="R405" s="13">
        <f>P405+Q405</f>
        <v>2.6666666666666665</v>
      </c>
    </row>
    <row r="406" spans="1:18" hidden="1">
      <c r="D406" s="9"/>
      <c r="E406" s="10" t="s">
        <v>98</v>
      </c>
      <c r="F406" s="1"/>
      <c r="G406" s="1"/>
      <c r="H406" s="1"/>
      <c r="I406" s="1"/>
      <c r="J406" s="1"/>
      <c r="K406" s="1"/>
      <c r="L406" s="11"/>
      <c r="M406" s="1"/>
      <c r="N406" s="18"/>
    </row>
    <row r="407" spans="1:18">
      <c r="A407" s="16" t="s">
        <v>25</v>
      </c>
      <c r="B407" s="16" t="s">
        <v>579</v>
      </c>
      <c r="C407" s="16" t="s">
        <v>580</v>
      </c>
      <c r="D407" s="9" t="s">
        <v>205</v>
      </c>
      <c r="E407" s="10" t="s">
        <v>206</v>
      </c>
      <c r="F407" s="1" t="s">
        <v>23</v>
      </c>
      <c r="G407" s="1">
        <v>3</v>
      </c>
      <c r="H407" s="1">
        <v>3</v>
      </c>
      <c r="I407" s="1">
        <v>0</v>
      </c>
      <c r="J407" s="1">
        <v>6</v>
      </c>
      <c r="K407" s="1" t="s">
        <v>80</v>
      </c>
      <c r="L407" s="11">
        <v>22</v>
      </c>
      <c r="M407" s="1" t="s">
        <v>87</v>
      </c>
      <c r="N407" s="12">
        <f>L407*G407</f>
        <v>66</v>
      </c>
      <c r="O407" s="13">
        <f>N407/18</f>
        <v>3.6666666666666665</v>
      </c>
      <c r="P407" s="14">
        <f>O407</f>
        <v>3.6666666666666665</v>
      </c>
      <c r="Q407" s="13">
        <v>0</v>
      </c>
      <c r="R407" s="13">
        <f>P407+Q407</f>
        <v>3.6666666666666665</v>
      </c>
    </row>
    <row r="408" spans="1:18" hidden="1">
      <c r="D408" s="9"/>
      <c r="E408" s="7" t="s">
        <v>201</v>
      </c>
      <c r="F408" s="1"/>
      <c r="G408" s="1"/>
      <c r="H408" s="1"/>
      <c r="I408" s="1"/>
      <c r="J408" s="1"/>
      <c r="K408" s="1"/>
      <c r="L408" s="11"/>
      <c r="M408" s="1"/>
      <c r="N408" s="18"/>
    </row>
    <row r="409" spans="1:18">
      <c r="A409" s="16" t="s">
        <v>25</v>
      </c>
      <c r="B409" s="16" t="s">
        <v>579</v>
      </c>
      <c r="C409" s="16" t="s">
        <v>580</v>
      </c>
      <c r="D409" s="9" t="s">
        <v>207</v>
      </c>
      <c r="E409" s="10" t="s">
        <v>208</v>
      </c>
      <c r="F409" s="1" t="s">
        <v>83</v>
      </c>
      <c r="G409" s="1">
        <v>3</v>
      </c>
      <c r="H409" s="1">
        <v>2</v>
      </c>
      <c r="I409" s="1">
        <v>3</v>
      </c>
      <c r="J409" s="1">
        <v>5</v>
      </c>
      <c r="K409" s="1" t="s">
        <v>80</v>
      </c>
      <c r="L409" s="11">
        <v>17</v>
      </c>
      <c r="M409" s="1" t="s">
        <v>87</v>
      </c>
      <c r="N409" s="12">
        <f>L409*G409</f>
        <v>51</v>
      </c>
      <c r="O409" s="13">
        <f>N409/18</f>
        <v>2.8333333333333335</v>
      </c>
      <c r="P409" s="14">
        <f>O409</f>
        <v>2.8333333333333335</v>
      </c>
      <c r="Q409" s="13">
        <v>0</v>
      </c>
      <c r="R409" s="13">
        <f>P409+Q409</f>
        <v>2.8333333333333335</v>
      </c>
    </row>
    <row r="410" spans="1:18" hidden="1">
      <c r="D410" s="9"/>
      <c r="E410" s="10" t="s">
        <v>209</v>
      </c>
      <c r="F410" s="1"/>
      <c r="G410" s="1"/>
      <c r="H410" s="1"/>
      <c r="I410" s="1"/>
      <c r="J410" s="1"/>
      <c r="K410" s="1"/>
      <c r="L410" s="11"/>
      <c r="M410" s="1"/>
      <c r="N410" s="18"/>
    </row>
    <row r="411" spans="1:18">
      <c r="A411" s="16" t="s">
        <v>25</v>
      </c>
      <c r="B411" s="16" t="s">
        <v>579</v>
      </c>
      <c r="C411" s="16" t="s">
        <v>580</v>
      </c>
      <c r="D411" s="9" t="s">
        <v>210</v>
      </c>
      <c r="E411" s="10" t="s">
        <v>211</v>
      </c>
      <c r="F411" s="1" t="s">
        <v>83</v>
      </c>
      <c r="G411" s="1">
        <v>3</v>
      </c>
      <c r="H411" s="1">
        <v>2</v>
      </c>
      <c r="I411" s="1">
        <v>3</v>
      </c>
      <c r="J411" s="1">
        <v>5</v>
      </c>
      <c r="K411" s="1" t="s">
        <v>80</v>
      </c>
      <c r="L411" s="11">
        <v>85</v>
      </c>
      <c r="M411" s="1" t="s">
        <v>87</v>
      </c>
      <c r="N411" s="12">
        <f>L411*G411</f>
        <v>255</v>
      </c>
      <c r="O411" s="13">
        <f>N411/18</f>
        <v>14.166666666666666</v>
      </c>
      <c r="P411" s="14">
        <f>O411</f>
        <v>14.166666666666666</v>
      </c>
      <c r="Q411" s="13">
        <v>0</v>
      </c>
      <c r="R411" s="13">
        <f>P411+Q411</f>
        <v>14.166666666666666</v>
      </c>
    </row>
    <row r="412" spans="1:18" hidden="1">
      <c r="D412" s="9"/>
      <c r="E412" s="10" t="s">
        <v>191</v>
      </c>
      <c r="F412" s="1"/>
      <c r="G412" s="1"/>
      <c r="H412" s="1"/>
      <c r="I412" s="1"/>
      <c r="J412" s="1"/>
      <c r="K412" s="1"/>
      <c r="L412" s="11"/>
      <c r="M412" s="1"/>
      <c r="N412" s="18"/>
    </row>
    <row r="413" spans="1:18">
      <c r="A413" s="16" t="s">
        <v>25</v>
      </c>
      <c r="B413" s="16" t="s">
        <v>579</v>
      </c>
      <c r="C413" s="16" t="s">
        <v>580</v>
      </c>
      <c r="D413" s="9" t="s">
        <v>212</v>
      </c>
      <c r="E413" s="10" t="s">
        <v>213</v>
      </c>
      <c r="F413" s="1" t="s">
        <v>83</v>
      </c>
      <c r="G413" s="1">
        <v>3</v>
      </c>
      <c r="H413" s="1">
        <v>2</v>
      </c>
      <c r="I413" s="1">
        <v>3</v>
      </c>
      <c r="J413" s="1">
        <v>5</v>
      </c>
      <c r="K413" s="1" t="s">
        <v>80</v>
      </c>
      <c r="L413" s="11">
        <v>4</v>
      </c>
      <c r="M413" s="1" t="s">
        <v>87</v>
      </c>
      <c r="N413" s="12">
        <f>L413*G413</f>
        <v>12</v>
      </c>
      <c r="O413" s="13">
        <f>N413/18</f>
        <v>0.66666666666666663</v>
      </c>
      <c r="P413" s="14">
        <f>O413</f>
        <v>0.66666666666666663</v>
      </c>
      <c r="Q413" s="13">
        <v>0</v>
      </c>
      <c r="R413" s="13">
        <f>P413+Q413</f>
        <v>0.66666666666666663</v>
      </c>
    </row>
    <row r="414" spans="1:18" hidden="1">
      <c r="D414" s="9"/>
      <c r="E414" s="10" t="s">
        <v>202</v>
      </c>
      <c r="F414" s="1"/>
      <c r="G414" s="1"/>
      <c r="H414" s="1"/>
      <c r="I414" s="1"/>
      <c r="J414" s="1"/>
      <c r="K414" s="1"/>
      <c r="L414" s="11"/>
      <c r="M414" s="1"/>
      <c r="N414" s="18"/>
    </row>
    <row r="415" spans="1:18">
      <c r="A415" s="16" t="s">
        <v>25</v>
      </c>
      <c r="B415" s="16" t="s">
        <v>579</v>
      </c>
      <c r="C415" s="16" t="s">
        <v>580</v>
      </c>
      <c r="D415" s="9" t="s">
        <v>214</v>
      </c>
      <c r="E415" s="10" t="s">
        <v>215</v>
      </c>
      <c r="F415" s="1" t="s">
        <v>83</v>
      </c>
      <c r="G415" s="1">
        <v>3</v>
      </c>
      <c r="H415" s="1">
        <v>2</v>
      </c>
      <c r="I415" s="1">
        <v>3</v>
      </c>
      <c r="J415" s="1">
        <v>5</v>
      </c>
      <c r="K415" s="1" t="s">
        <v>80</v>
      </c>
      <c r="L415" s="11">
        <v>6</v>
      </c>
      <c r="M415" s="1" t="s">
        <v>87</v>
      </c>
      <c r="N415" s="12">
        <f>L415*G415</f>
        <v>18</v>
      </c>
      <c r="O415" s="13">
        <f>N415/18</f>
        <v>1</v>
      </c>
      <c r="P415" s="14">
        <f>O415</f>
        <v>1</v>
      </c>
      <c r="Q415" s="13">
        <v>0</v>
      </c>
      <c r="R415" s="13">
        <f>P415+Q415</f>
        <v>1</v>
      </c>
    </row>
    <row r="416" spans="1:18" hidden="1">
      <c r="D416" s="9"/>
      <c r="E416" s="7" t="s">
        <v>201</v>
      </c>
      <c r="F416" s="1"/>
      <c r="G416" s="1"/>
      <c r="H416" s="1"/>
      <c r="I416" s="1"/>
      <c r="J416" s="1"/>
      <c r="K416" s="1"/>
      <c r="L416" s="11"/>
      <c r="M416" s="1"/>
      <c r="N416" s="18"/>
    </row>
    <row r="417" spans="1:18">
      <c r="A417" s="16" t="s">
        <v>25</v>
      </c>
      <c r="B417" s="16" t="s">
        <v>579</v>
      </c>
      <c r="C417" s="16" t="s">
        <v>580</v>
      </c>
      <c r="D417" s="9" t="s">
        <v>216</v>
      </c>
      <c r="E417" s="10" t="s">
        <v>217</v>
      </c>
      <c r="F417" s="1" t="s">
        <v>83</v>
      </c>
      <c r="G417" s="1">
        <v>3</v>
      </c>
      <c r="H417" s="1">
        <v>2</v>
      </c>
      <c r="I417" s="1">
        <v>3</v>
      </c>
      <c r="J417" s="1">
        <v>5</v>
      </c>
      <c r="K417" s="1" t="s">
        <v>80</v>
      </c>
      <c r="L417" s="11">
        <v>63</v>
      </c>
      <c r="M417" s="1" t="s">
        <v>87</v>
      </c>
      <c r="N417" s="12">
        <f>L417*G417</f>
        <v>189</v>
      </c>
      <c r="O417" s="13">
        <f>N417/18</f>
        <v>10.5</v>
      </c>
      <c r="P417" s="14">
        <f>O417</f>
        <v>10.5</v>
      </c>
      <c r="Q417" s="13">
        <v>0</v>
      </c>
      <c r="R417" s="13">
        <f>P417+Q417</f>
        <v>10.5</v>
      </c>
    </row>
    <row r="418" spans="1:18" hidden="1">
      <c r="D418" s="9"/>
      <c r="E418" s="10" t="s">
        <v>218</v>
      </c>
      <c r="F418" s="1"/>
      <c r="G418" s="1"/>
      <c r="H418" s="1"/>
      <c r="I418" s="1"/>
      <c r="J418" s="1"/>
      <c r="K418" s="1"/>
      <c r="L418" s="11"/>
      <c r="M418" s="1"/>
      <c r="N418" s="18"/>
    </row>
    <row r="419" spans="1:18" hidden="1">
      <c r="D419" s="9"/>
      <c r="E419" s="10" t="s">
        <v>49</v>
      </c>
      <c r="F419" s="1"/>
      <c r="G419" s="1"/>
      <c r="H419" s="1"/>
      <c r="I419" s="1"/>
      <c r="J419" s="1"/>
      <c r="K419" s="1"/>
      <c r="L419" s="11"/>
      <c r="M419" s="1"/>
      <c r="N419" s="18"/>
    </row>
    <row r="420" spans="1:18">
      <c r="A420" s="16" t="s">
        <v>25</v>
      </c>
      <c r="B420" s="16" t="s">
        <v>579</v>
      </c>
      <c r="C420" s="16" t="s">
        <v>580</v>
      </c>
      <c r="D420" s="9" t="s">
        <v>219</v>
      </c>
      <c r="E420" s="10" t="s">
        <v>220</v>
      </c>
      <c r="F420" s="1" t="s">
        <v>221</v>
      </c>
      <c r="G420" s="1">
        <v>3</v>
      </c>
      <c r="H420" s="1">
        <v>0</v>
      </c>
      <c r="I420" s="1">
        <v>9</v>
      </c>
      <c r="J420" s="1">
        <v>0</v>
      </c>
      <c r="K420" s="1" t="s">
        <v>80</v>
      </c>
      <c r="L420" s="11">
        <v>3</v>
      </c>
      <c r="M420" s="1" t="s">
        <v>87</v>
      </c>
      <c r="N420" s="12">
        <f>L420*G420</f>
        <v>9</v>
      </c>
      <c r="O420" s="13">
        <f>N420/18</f>
        <v>0.5</v>
      </c>
      <c r="P420" s="14">
        <f>O420</f>
        <v>0.5</v>
      </c>
      <c r="Q420" s="13">
        <v>0</v>
      </c>
      <c r="R420" s="13">
        <f>P420+Q420</f>
        <v>0.5</v>
      </c>
    </row>
    <row r="421" spans="1:18" hidden="1">
      <c r="D421" s="9"/>
      <c r="E421" s="10" t="s">
        <v>98</v>
      </c>
      <c r="F421" s="1"/>
      <c r="G421" s="1"/>
      <c r="H421" s="1"/>
      <c r="I421" s="1"/>
      <c r="J421" s="1"/>
      <c r="K421" s="1"/>
      <c r="L421" s="11"/>
      <c r="M421" s="1"/>
      <c r="N421" s="18"/>
    </row>
    <row r="422" spans="1:18">
      <c r="A422" s="16" t="s">
        <v>25</v>
      </c>
      <c r="B422" s="16" t="s">
        <v>579</v>
      </c>
      <c r="C422" s="16" t="s">
        <v>580</v>
      </c>
      <c r="D422" s="9" t="s">
        <v>219</v>
      </c>
      <c r="E422" s="10" t="s">
        <v>220</v>
      </c>
      <c r="F422" s="1" t="s">
        <v>221</v>
      </c>
      <c r="G422" s="1">
        <v>3</v>
      </c>
      <c r="H422" s="1">
        <v>0</v>
      </c>
      <c r="I422" s="1">
        <v>9</v>
      </c>
      <c r="J422" s="1">
        <v>0</v>
      </c>
      <c r="K422" s="1" t="s">
        <v>43</v>
      </c>
      <c r="L422" s="11">
        <v>5</v>
      </c>
      <c r="M422" s="1" t="s">
        <v>87</v>
      </c>
      <c r="N422" s="12">
        <f>L422*G422</f>
        <v>15</v>
      </c>
      <c r="O422" s="13">
        <f>N422/18</f>
        <v>0.83333333333333337</v>
      </c>
      <c r="P422" s="14">
        <f>O422</f>
        <v>0.83333333333333337</v>
      </c>
      <c r="Q422" s="13">
        <v>0</v>
      </c>
      <c r="R422" s="13">
        <f>P422+Q422</f>
        <v>0.83333333333333337</v>
      </c>
    </row>
    <row r="423" spans="1:18" hidden="1">
      <c r="D423" s="9"/>
      <c r="E423" s="7" t="s">
        <v>201</v>
      </c>
      <c r="F423" s="1"/>
      <c r="G423" s="1"/>
      <c r="H423" s="1"/>
      <c r="I423" s="1"/>
      <c r="J423" s="1"/>
      <c r="K423" s="1"/>
      <c r="L423" s="11"/>
      <c r="M423" s="1"/>
      <c r="N423" s="18"/>
    </row>
    <row r="424" spans="1:18">
      <c r="A424" s="16" t="s">
        <v>25</v>
      </c>
      <c r="B424" s="16" t="s">
        <v>579</v>
      </c>
      <c r="C424" s="16" t="s">
        <v>580</v>
      </c>
      <c r="D424" s="9" t="s">
        <v>219</v>
      </c>
      <c r="E424" s="10" t="s">
        <v>220</v>
      </c>
      <c r="F424" s="1" t="s">
        <v>221</v>
      </c>
      <c r="G424" s="1">
        <v>3</v>
      </c>
      <c r="H424" s="1">
        <v>0</v>
      </c>
      <c r="I424" s="1">
        <v>9</v>
      </c>
      <c r="J424" s="1">
        <v>0</v>
      </c>
      <c r="K424" s="1" t="s">
        <v>55</v>
      </c>
      <c r="L424" s="11">
        <v>30</v>
      </c>
      <c r="M424" s="1" t="s">
        <v>87</v>
      </c>
      <c r="N424" s="12">
        <f>L424*G424</f>
        <v>90</v>
      </c>
      <c r="O424" s="13">
        <f>N424/18</f>
        <v>5</v>
      </c>
      <c r="P424" s="14">
        <f>O424</f>
        <v>5</v>
      </c>
      <c r="Q424" s="13">
        <v>0</v>
      </c>
      <c r="R424" s="13">
        <f>P424+Q424</f>
        <v>5</v>
      </c>
    </row>
    <row r="425" spans="1:18" hidden="1">
      <c r="D425" s="9"/>
      <c r="E425" s="10" t="s">
        <v>191</v>
      </c>
      <c r="F425" s="1"/>
      <c r="G425" s="1"/>
      <c r="H425" s="1"/>
      <c r="I425" s="1"/>
      <c r="J425" s="1"/>
      <c r="K425" s="1"/>
      <c r="L425" s="11"/>
      <c r="M425" s="1"/>
      <c r="N425" s="18"/>
    </row>
    <row r="426" spans="1:18">
      <c r="A426" s="16" t="s">
        <v>25</v>
      </c>
      <c r="B426" s="16" t="s">
        <v>579</v>
      </c>
      <c r="C426" s="16" t="s">
        <v>580</v>
      </c>
      <c r="D426" s="9" t="s">
        <v>219</v>
      </c>
      <c r="E426" s="10" t="s">
        <v>220</v>
      </c>
      <c r="F426" s="1" t="s">
        <v>221</v>
      </c>
      <c r="G426" s="1">
        <v>3</v>
      </c>
      <c r="H426" s="1">
        <v>0</v>
      </c>
      <c r="I426" s="1">
        <v>9</v>
      </c>
      <c r="J426" s="1">
        <v>0</v>
      </c>
      <c r="K426" s="1" t="s">
        <v>178</v>
      </c>
      <c r="L426" s="11">
        <v>5</v>
      </c>
      <c r="M426" s="1" t="s">
        <v>87</v>
      </c>
      <c r="N426" s="12">
        <f>L426*G426</f>
        <v>15</v>
      </c>
      <c r="O426" s="13">
        <f>N426/18</f>
        <v>0.83333333333333337</v>
      </c>
      <c r="P426" s="14">
        <f>O426</f>
        <v>0.83333333333333337</v>
      </c>
      <c r="Q426" s="13">
        <v>0</v>
      </c>
      <c r="R426" s="13">
        <f>P426+Q426</f>
        <v>0.83333333333333337</v>
      </c>
    </row>
    <row r="427" spans="1:18" hidden="1">
      <c r="D427" s="9"/>
      <c r="E427" s="10" t="s">
        <v>198</v>
      </c>
      <c r="F427" s="1"/>
      <c r="G427" s="1"/>
      <c r="H427" s="1"/>
      <c r="I427" s="1"/>
      <c r="J427" s="1"/>
      <c r="K427" s="1"/>
      <c r="L427" s="11"/>
      <c r="M427" s="1"/>
      <c r="N427" s="18"/>
    </row>
    <row r="428" spans="1:18">
      <c r="A428" s="16" t="s">
        <v>25</v>
      </c>
      <c r="B428" s="16" t="s">
        <v>579</v>
      </c>
      <c r="C428" s="16" t="s">
        <v>580</v>
      </c>
      <c r="D428" s="9" t="s">
        <v>219</v>
      </c>
      <c r="E428" s="10" t="s">
        <v>220</v>
      </c>
      <c r="F428" s="1" t="s">
        <v>221</v>
      </c>
      <c r="G428" s="1">
        <v>3</v>
      </c>
      <c r="H428" s="1">
        <v>0</v>
      </c>
      <c r="I428" s="1">
        <v>9</v>
      </c>
      <c r="J428" s="1">
        <v>0</v>
      </c>
      <c r="K428" s="1" t="s">
        <v>179</v>
      </c>
      <c r="L428" s="11">
        <v>10</v>
      </c>
      <c r="M428" s="1" t="s">
        <v>87</v>
      </c>
      <c r="N428" s="12">
        <f>L428*G428</f>
        <v>30</v>
      </c>
      <c r="O428" s="13">
        <f>N428/18</f>
        <v>1.6666666666666667</v>
      </c>
      <c r="P428" s="14">
        <f>O428</f>
        <v>1.6666666666666667</v>
      </c>
      <c r="Q428" s="13">
        <v>0</v>
      </c>
      <c r="R428" s="13">
        <f>P428+Q428</f>
        <v>1.6666666666666667</v>
      </c>
    </row>
    <row r="429" spans="1:18" hidden="1">
      <c r="D429" s="9"/>
      <c r="E429" s="10" t="s">
        <v>195</v>
      </c>
      <c r="F429" s="1"/>
      <c r="G429" s="1"/>
      <c r="H429" s="1"/>
      <c r="I429" s="1"/>
      <c r="J429" s="1"/>
      <c r="K429" s="1"/>
      <c r="L429" s="11"/>
      <c r="M429" s="1"/>
      <c r="N429" s="18"/>
    </row>
    <row r="430" spans="1:18">
      <c r="A430" s="16" t="s">
        <v>25</v>
      </c>
      <c r="B430" s="16" t="s">
        <v>579</v>
      </c>
      <c r="C430" s="16" t="s">
        <v>580</v>
      </c>
      <c r="D430" s="9" t="s">
        <v>219</v>
      </c>
      <c r="E430" s="10" t="s">
        <v>220</v>
      </c>
      <c r="F430" s="1" t="s">
        <v>221</v>
      </c>
      <c r="G430" s="1">
        <v>3</v>
      </c>
      <c r="H430" s="1">
        <v>0</v>
      </c>
      <c r="I430" s="1">
        <v>9</v>
      </c>
      <c r="J430" s="1">
        <v>0</v>
      </c>
      <c r="K430" s="1" t="s">
        <v>185</v>
      </c>
      <c r="L430" s="11">
        <v>10</v>
      </c>
      <c r="M430" s="1" t="s">
        <v>87</v>
      </c>
      <c r="N430" s="12">
        <f>L430*G430</f>
        <v>30</v>
      </c>
      <c r="O430" s="13">
        <f>N430/18</f>
        <v>1.6666666666666667</v>
      </c>
      <c r="P430" s="14">
        <f>O430</f>
        <v>1.6666666666666667</v>
      </c>
      <c r="Q430" s="13">
        <v>0</v>
      </c>
      <c r="R430" s="13">
        <f>P430+Q430</f>
        <v>1.6666666666666667</v>
      </c>
    </row>
    <row r="431" spans="1:18" hidden="1">
      <c r="D431" s="9"/>
      <c r="E431" s="10" t="s">
        <v>49</v>
      </c>
      <c r="F431" s="1"/>
      <c r="G431" s="1"/>
      <c r="H431" s="1"/>
      <c r="I431" s="1"/>
      <c r="J431" s="1"/>
      <c r="K431" s="1"/>
      <c r="L431" s="11"/>
      <c r="M431" s="1"/>
      <c r="N431" s="18"/>
    </row>
    <row r="432" spans="1:18">
      <c r="A432" s="16" t="s">
        <v>25</v>
      </c>
      <c r="B432" s="16" t="s">
        <v>579</v>
      </c>
      <c r="C432" s="16" t="s">
        <v>580</v>
      </c>
      <c r="D432" s="9" t="s">
        <v>219</v>
      </c>
      <c r="E432" s="10" t="s">
        <v>220</v>
      </c>
      <c r="F432" s="1" t="s">
        <v>221</v>
      </c>
      <c r="G432" s="1">
        <v>3</v>
      </c>
      <c r="H432" s="1">
        <v>0</v>
      </c>
      <c r="I432" s="1">
        <v>9</v>
      </c>
      <c r="J432" s="1">
        <v>0</v>
      </c>
      <c r="K432" s="1" t="s">
        <v>186</v>
      </c>
      <c r="L432" s="11">
        <v>8</v>
      </c>
      <c r="M432" s="1" t="s">
        <v>87</v>
      </c>
      <c r="N432" s="12">
        <f>L432*G432</f>
        <v>24</v>
      </c>
      <c r="O432" s="13">
        <f>N432/18</f>
        <v>1.3333333333333333</v>
      </c>
      <c r="P432" s="14">
        <f>O432</f>
        <v>1.3333333333333333</v>
      </c>
      <c r="Q432" s="13">
        <v>0</v>
      </c>
      <c r="R432" s="13">
        <f>P432+Q432</f>
        <v>1.3333333333333333</v>
      </c>
    </row>
    <row r="433" spans="1:18" hidden="1">
      <c r="D433" s="9"/>
      <c r="E433" s="10" t="s">
        <v>209</v>
      </c>
      <c r="F433" s="1"/>
      <c r="G433" s="1"/>
      <c r="H433" s="1"/>
      <c r="I433" s="1"/>
      <c r="J433" s="1"/>
      <c r="K433" s="1"/>
      <c r="L433" s="11"/>
      <c r="M433" s="1"/>
      <c r="N433" s="18"/>
    </row>
    <row r="434" spans="1:18">
      <c r="A434" s="16" t="s">
        <v>25</v>
      </c>
      <c r="B434" s="16" t="s">
        <v>579</v>
      </c>
      <c r="C434" s="16" t="s">
        <v>580</v>
      </c>
      <c r="D434" s="9" t="s">
        <v>222</v>
      </c>
      <c r="E434" s="10" t="s">
        <v>223</v>
      </c>
      <c r="F434" s="1" t="s">
        <v>83</v>
      </c>
      <c r="G434" s="1">
        <v>3</v>
      </c>
      <c r="H434" s="1">
        <v>2</v>
      </c>
      <c r="I434" s="1">
        <v>3</v>
      </c>
      <c r="J434" s="1">
        <v>5</v>
      </c>
      <c r="K434" s="1" t="s">
        <v>80</v>
      </c>
      <c r="L434" s="11">
        <v>25</v>
      </c>
      <c r="M434" s="1" t="s">
        <v>87</v>
      </c>
      <c r="N434" s="12">
        <f>L434*G434</f>
        <v>75</v>
      </c>
      <c r="O434" s="13">
        <f>N434/18</f>
        <v>4.166666666666667</v>
      </c>
      <c r="P434" s="14">
        <f>O434</f>
        <v>4.166666666666667</v>
      </c>
      <c r="Q434" s="13">
        <v>0</v>
      </c>
      <c r="R434" s="13">
        <f>P434+Q434</f>
        <v>4.166666666666667</v>
      </c>
    </row>
    <row r="435" spans="1:18" hidden="1">
      <c r="D435" s="9"/>
      <c r="E435" s="10" t="s">
        <v>224</v>
      </c>
      <c r="F435" s="1"/>
      <c r="G435" s="1"/>
      <c r="H435" s="1"/>
      <c r="I435" s="1"/>
      <c r="J435" s="1"/>
      <c r="K435" s="1"/>
      <c r="L435" s="11"/>
      <c r="M435" s="1"/>
      <c r="N435" s="18"/>
    </row>
    <row r="436" spans="1:18">
      <c r="A436" s="16" t="s">
        <v>25</v>
      </c>
      <c r="B436" s="16" t="s">
        <v>579</v>
      </c>
      <c r="C436" s="16" t="s">
        <v>580</v>
      </c>
      <c r="D436" s="9" t="s">
        <v>225</v>
      </c>
      <c r="E436" s="10" t="s">
        <v>226</v>
      </c>
      <c r="F436" s="1" t="s">
        <v>83</v>
      </c>
      <c r="G436" s="1">
        <v>3</v>
      </c>
      <c r="H436" s="1">
        <v>2</v>
      </c>
      <c r="I436" s="1">
        <v>3</v>
      </c>
      <c r="J436" s="1">
        <v>5</v>
      </c>
      <c r="K436" s="1" t="s">
        <v>80</v>
      </c>
      <c r="L436" s="11">
        <v>25</v>
      </c>
      <c r="M436" s="1" t="s">
        <v>87</v>
      </c>
      <c r="N436" s="12">
        <f>L436*G436</f>
        <v>75</v>
      </c>
      <c r="O436" s="13">
        <f>N436/18</f>
        <v>4.166666666666667</v>
      </c>
      <c r="P436" s="14">
        <f>O436</f>
        <v>4.166666666666667</v>
      </c>
      <c r="Q436" s="13">
        <v>0</v>
      </c>
      <c r="R436" s="13">
        <f>P436+Q436</f>
        <v>4.166666666666667</v>
      </c>
    </row>
    <row r="437" spans="1:18" hidden="1">
      <c r="D437" s="9"/>
      <c r="E437" s="10" t="s">
        <v>175</v>
      </c>
      <c r="F437" s="1"/>
      <c r="G437" s="1"/>
      <c r="H437" s="1"/>
      <c r="I437" s="1"/>
      <c r="J437" s="1"/>
      <c r="K437" s="1"/>
      <c r="L437" s="11"/>
      <c r="M437" s="1"/>
      <c r="N437" s="18"/>
    </row>
    <row r="438" spans="1:18">
      <c r="A438" s="16" t="s">
        <v>25</v>
      </c>
      <c r="B438" s="16" t="s">
        <v>579</v>
      </c>
      <c r="C438" s="16" t="s">
        <v>580</v>
      </c>
      <c r="D438" s="9" t="s">
        <v>227</v>
      </c>
      <c r="E438" s="10" t="s">
        <v>228</v>
      </c>
      <c r="F438" s="1" t="s">
        <v>221</v>
      </c>
      <c r="G438" s="1">
        <v>3</v>
      </c>
      <c r="H438" s="1">
        <v>0</v>
      </c>
      <c r="I438" s="1">
        <v>9</v>
      </c>
      <c r="J438" s="1">
        <v>0</v>
      </c>
      <c r="K438" s="1" t="s">
        <v>80</v>
      </c>
      <c r="L438" s="11">
        <v>25</v>
      </c>
      <c r="M438" s="1" t="s">
        <v>87</v>
      </c>
      <c r="N438" s="12">
        <f>L438*G438</f>
        <v>75</v>
      </c>
      <c r="O438" s="13">
        <f>N438/18</f>
        <v>4.166666666666667</v>
      </c>
      <c r="P438" s="14">
        <f>O438</f>
        <v>4.166666666666667</v>
      </c>
      <c r="Q438" s="13">
        <v>0</v>
      </c>
      <c r="R438" s="13">
        <f>P438+Q438</f>
        <v>4.166666666666667</v>
      </c>
    </row>
    <row r="439" spans="1:18" hidden="1">
      <c r="D439" s="9"/>
      <c r="E439" s="10" t="s">
        <v>229</v>
      </c>
      <c r="F439" s="1"/>
      <c r="G439" s="1"/>
      <c r="H439" s="1"/>
      <c r="I439" s="1"/>
      <c r="J439" s="1"/>
      <c r="K439" s="1"/>
      <c r="L439" s="11"/>
      <c r="M439" s="1"/>
      <c r="N439" s="18"/>
    </row>
    <row r="440" spans="1:18">
      <c r="A440" s="16" t="s">
        <v>25</v>
      </c>
      <c r="B440" s="16" t="s">
        <v>579</v>
      </c>
      <c r="C440" s="16" t="s">
        <v>580</v>
      </c>
      <c r="D440" s="9" t="s">
        <v>230</v>
      </c>
      <c r="E440" s="10" t="s">
        <v>231</v>
      </c>
      <c r="F440" s="1" t="s">
        <v>83</v>
      </c>
      <c r="G440" s="1">
        <v>3</v>
      </c>
      <c r="H440" s="1">
        <v>2</v>
      </c>
      <c r="I440" s="1">
        <v>3</v>
      </c>
      <c r="J440" s="1">
        <v>5</v>
      </c>
      <c r="K440" s="1" t="s">
        <v>80</v>
      </c>
      <c r="L440" s="11">
        <v>25</v>
      </c>
      <c r="M440" s="1" t="s">
        <v>87</v>
      </c>
      <c r="N440" s="12">
        <f>L440*G440</f>
        <v>75</v>
      </c>
      <c r="O440" s="13">
        <f>N440/18</f>
        <v>4.166666666666667</v>
      </c>
      <c r="P440" s="14">
        <f>O440</f>
        <v>4.166666666666667</v>
      </c>
      <c r="Q440" s="13">
        <v>0</v>
      </c>
      <c r="R440" s="13">
        <f>P440+Q440</f>
        <v>4.166666666666667</v>
      </c>
    </row>
    <row r="441" spans="1:18" hidden="1">
      <c r="D441" s="9"/>
      <c r="E441" s="10" t="s">
        <v>177</v>
      </c>
      <c r="F441" s="1"/>
      <c r="G441" s="1"/>
      <c r="H441" s="1"/>
      <c r="I441" s="1"/>
      <c r="J441" s="1"/>
      <c r="K441" s="1"/>
      <c r="L441" s="11"/>
      <c r="M441" s="1"/>
      <c r="N441" s="18"/>
    </row>
    <row r="442" spans="1:18" hidden="1">
      <c r="D442" s="9"/>
      <c r="E442" s="10" t="s">
        <v>232</v>
      </c>
      <c r="F442" s="1"/>
      <c r="G442" s="1"/>
      <c r="H442" s="1"/>
      <c r="I442" s="1"/>
      <c r="J442" s="1"/>
      <c r="K442" s="1"/>
      <c r="L442" s="11"/>
      <c r="M442" s="1"/>
      <c r="N442" s="18"/>
    </row>
    <row r="443" spans="1:18">
      <c r="A443" s="16" t="s">
        <v>25</v>
      </c>
      <c r="B443" s="16" t="s">
        <v>579</v>
      </c>
      <c r="C443" s="16" t="s">
        <v>580</v>
      </c>
      <c r="D443" s="9" t="s">
        <v>233</v>
      </c>
      <c r="E443" s="10" t="s">
        <v>234</v>
      </c>
      <c r="F443" s="1" t="s">
        <v>83</v>
      </c>
      <c r="G443" s="1">
        <v>3</v>
      </c>
      <c r="H443" s="1">
        <v>2</v>
      </c>
      <c r="I443" s="1">
        <v>3</v>
      </c>
      <c r="J443" s="1">
        <v>5</v>
      </c>
      <c r="K443" s="1" t="s">
        <v>80</v>
      </c>
      <c r="L443" s="11">
        <v>25</v>
      </c>
      <c r="M443" s="1" t="s">
        <v>87</v>
      </c>
      <c r="N443" s="12">
        <f>L443*G443</f>
        <v>75</v>
      </c>
      <c r="O443" s="13">
        <f>N443/18</f>
        <v>4.166666666666667</v>
      </c>
      <c r="P443" s="14">
        <f>O443</f>
        <v>4.166666666666667</v>
      </c>
      <c r="Q443" s="13">
        <v>0</v>
      </c>
      <c r="R443" s="13">
        <f>P443+Q443</f>
        <v>4.166666666666667</v>
      </c>
    </row>
    <row r="444" spans="1:18" hidden="1">
      <c r="D444" s="9"/>
      <c r="E444" s="10" t="s">
        <v>229</v>
      </c>
      <c r="F444" s="1"/>
      <c r="G444" s="1"/>
      <c r="H444" s="1"/>
      <c r="I444" s="1"/>
      <c r="J444" s="1"/>
      <c r="K444" s="1"/>
      <c r="L444" s="11"/>
      <c r="M444" s="1"/>
      <c r="N444" s="18"/>
    </row>
    <row r="445" spans="1:18">
      <c r="A445" s="16" t="s">
        <v>25</v>
      </c>
      <c r="B445" s="16" t="s">
        <v>579</v>
      </c>
      <c r="C445" s="16" t="s">
        <v>580</v>
      </c>
      <c r="D445" s="9" t="s">
        <v>235</v>
      </c>
      <c r="E445" s="10" t="s">
        <v>236</v>
      </c>
      <c r="F445" s="1" t="s">
        <v>83</v>
      </c>
      <c r="G445" s="1">
        <v>3</v>
      </c>
      <c r="H445" s="1">
        <v>2</v>
      </c>
      <c r="I445" s="1">
        <v>3</v>
      </c>
      <c r="J445" s="1">
        <v>5</v>
      </c>
      <c r="K445" s="1" t="s">
        <v>80</v>
      </c>
      <c r="L445" s="11">
        <v>37</v>
      </c>
      <c r="M445" s="1" t="s">
        <v>87</v>
      </c>
      <c r="N445" s="12">
        <f>L445*G445</f>
        <v>111</v>
      </c>
      <c r="O445" s="13">
        <f>N445/18</f>
        <v>6.166666666666667</v>
      </c>
      <c r="P445" s="14">
        <f>O445</f>
        <v>6.166666666666667</v>
      </c>
      <c r="Q445" s="13">
        <v>0</v>
      </c>
      <c r="R445" s="13">
        <f>P445+Q445</f>
        <v>6.166666666666667</v>
      </c>
    </row>
    <row r="446" spans="1:18" hidden="1">
      <c r="D446" s="9"/>
      <c r="E446" s="10" t="s">
        <v>74</v>
      </c>
      <c r="F446" s="1"/>
      <c r="G446" s="1"/>
      <c r="H446" s="1"/>
      <c r="I446" s="1"/>
      <c r="J446" s="1"/>
      <c r="K446" s="1"/>
      <c r="L446" s="11"/>
      <c r="M446" s="1"/>
      <c r="N446" s="18"/>
    </row>
    <row r="447" spans="1:18">
      <c r="A447" s="16" t="s">
        <v>25</v>
      </c>
      <c r="B447" s="16" t="s">
        <v>579</v>
      </c>
      <c r="C447" s="16" t="s">
        <v>580</v>
      </c>
      <c r="D447" s="9" t="s">
        <v>237</v>
      </c>
      <c r="E447" s="10" t="s">
        <v>238</v>
      </c>
      <c r="F447" s="1" t="s">
        <v>83</v>
      </c>
      <c r="G447" s="1">
        <v>3</v>
      </c>
      <c r="H447" s="1">
        <v>2</v>
      </c>
      <c r="I447" s="1">
        <v>3</v>
      </c>
      <c r="J447" s="1">
        <v>5</v>
      </c>
      <c r="K447" s="1" t="s">
        <v>80</v>
      </c>
      <c r="L447" s="11">
        <v>34</v>
      </c>
      <c r="M447" s="1" t="s">
        <v>87</v>
      </c>
      <c r="N447" s="12">
        <f>L447*G447</f>
        <v>102</v>
      </c>
      <c r="O447" s="13">
        <f>N447/18</f>
        <v>5.666666666666667</v>
      </c>
      <c r="P447" s="14">
        <f>O447</f>
        <v>5.666666666666667</v>
      </c>
      <c r="Q447" s="13">
        <v>0</v>
      </c>
      <c r="R447" s="13">
        <f>P447+Q447</f>
        <v>5.666666666666667</v>
      </c>
    </row>
    <row r="448" spans="1:18" hidden="1">
      <c r="D448" s="9"/>
      <c r="E448" s="10" t="s">
        <v>46</v>
      </c>
      <c r="F448" s="1"/>
      <c r="G448" s="1"/>
      <c r="H448" s="1"/>
      <c r="I448" s="1"/>
      <c r="J448" s="1"/>
      <c r="K448" s="1"/>
      <c r="L448" s="11"/>
      <c r="M448" s="1"/>
      <c r="N448" s="18"/>
    </row>
    <row r="449" spans="1:18">
      <c r="A449" s="16" t="s">
        <v>25</v>
      </c>
      <c r="B449" s="16" t="s">
        <v>579</v>
      </c>
      <c r="C449" s="16" t="s">
        <v>580</v>
      </c>
      <c r="D449" s="9" t="s">
        <v>239</v>
      </c>
      <c r="E449" s="10" t="s">
        <v>240</v>
      </c>
      <c r="F449" s="1" t="s">
        <v>83</v>
      </c>
      <c r="G449" s="1">
        <v>3</v>
      </c>
      <c r="H449" s="1">
        <v>2</v>
      </c>
      <c r="I449" s="1">
        <v>3</v>
      </c>
      <c r="J449" s="1">
        <v>5</v>
      </c>
      <c r="K449" s="1" t="s">
        <v>80</v>
      </c>
      <c r="L449" s="11">
        <v>34</v>
      </c>
      <c r="M449" s="1" t="s">
        <v>87</v>
      </c>
      <c r="N449" s="12">
        <f>L449*G449</f>
        <v>102</v>
      </c>
      <c r="O449" s="13">
        <f>N449/18</f>
        <v>5.666666666666667</v>
      </c>
      <c r="P449" s="14">
        <f>O449</f>
        <v>5.666666666666667</v>
      </c>
      <c r="Q449" s="13">
        <v>0</v>
      </c>
      <c r="R449" s="13">
        <f>P449+Q449</f>
        <v>5.666666666666667</v>
      </c>
    </row>
    <row r="450" spans="1:18" hidden="1">
      <c r="D450" s="9"/>
      <c r="E450" s="10" t="s">
        <v>184</v>
      </c>
      <c r="F450" s="1"/>
      <c r="G450" s="1"/>
      <c r="H450" s="1"/>
      <c r="I450" s="1"/>
      <c r="J450" s="1"/>
      <c r="K450" s="1"/>
      <c r="L450" s="11"/>
      <c r="M450" s="1"/>
      <c r="N450" s="18"/>
    </row>
    <row r="451" spans="1:18">
      <c r="A451" s="16" t="s">
        <v>25</v>
      </c>
      <c r="B451" s="16" t="s">
        <v>579</v>
      </c>
      <c r="C451" s="16" t="s">
        <v>580</v>
      </c>
      <c r="D451" s="9" t="s">
        <v>241</v>
      </c>
      <c r="E451" s="10" t="s">
        <v>242</v>
      </c>
      <c r="F451" s="1" t="s">
        <v>83</v>
      </c>
      <c r="G451" s="1">
        <v>3</v>
      </c>
      <c r="H451" s="1">
        <v>2</v>
      </c>
      <c r="I451" s="1">
        <v>3</v>
      </c>
      <c r="J451" s="1">
        <v>5</v>
      </c>
      <c r="K451" s="1" t="s">
        <v>80</v>
      </c>
      <c r="L451" s="11">
        <v>25</v>
      </c>
      <c r="M451" s="1" t="s">
        <v>87</v>
      </c>
      <c r="N451" s="12">
        <f>L451*G451</f>
        <v>75</v>
      </c>
      <c r="O451" s="13">
        <f>N451/18</f>
        <v>4.166666666666667</v>
      </c>
      <c r="P451" s="14">
        <f>O451</f>
        <v>4.166666666666667</v>
      </c>
      <c r="Q451" s="13">
        <v>0</v>
      </c>
      <c r="R451" s="13">
        <f>P451+Q451</f>
        <v>4.166666666666667</v>
      </c>
    </row>
    <row r="452" spans="1:18" hidden="1">
      <c r="D452" s="9"/>
      <c r="E452" s="10" t="s">
        <v>70</v>
      </c>
      <c r="F452" s="1"/>
      <c r="G452" s="1"/>
      <c r="H452" s="1"/>
      <c r="I452" s="1"/>
      <c r="J452" s="1"/>
      <c r="K452" s="1"/>
      <c r="L452" s="11"/>
      <c r="M452" s="1"/>
      <c r="N452" s="18"/>
    </row>
    <row r="453" spans="1:18">
      <c r="A453" s="16" t="s">
        <v>25</v>
      </c>
      <c r="B453" s="16" t="s">
        <v>579</v>
      </c>
      <c r="C453" s="16" t="s">
        <v>580</v>
      </c>
      <c r="D453" s="9" t="s">
        <v>243</v>
      </c>
      <c r="E453" s="10" t="s">
        <v>244</v>
      </c>
      <c r="F453" s="1" t="s">
        <v>83</v>
      </c>
      <c r="G453" s="1">
        <v>3</v>
      </c>
      <c r="H453" s="1">
        <v>2</v>
      </c>
      <c r="I453" s="1">
        <v>3</v>
      </c>
      <c r="J453" s="1">
        <v>5</v>
      </c>
      <c r="K453" s="1" t="s">
        <v>80</v>
      </c>
      <c r="L453" s="11">
        <v>26</v>
      </c>
      <c r="M453" s="1" t="s">
        <v>87</v>
      </c>
      <c r="N453" s="12">
        <f>L453*G453</f>
        <v>78</v>
      </c>
      <c r="O453" s="13">
        <f>N453/18</f>
        <v>4.333333333333333</v>
      </c>
      <c r="P453" s="14">
        <f>O453</f>
        <v>4.333333333333333</v>
      </c>
      <c r="Q453" s="13">
        <v>0</v>
      </c>
      <c r="R453" s="13">
        <f>P453+Q453</f>
        <v>4.333333333333333</v>
      </c>
    </row>
    <row r="454" spans="1:18" hidden="1">
      <c r="D454" s="9"/>
      <c r="E454" s="10" t="s">
        <v>72</v>
      </c>
      <c r="F454" s="1"/>
      <c r="G454" s="1"/>
      <c r="H454" s="1"/>
      <c r="I454" s="1"/>
      <c r="J454" s="1"/>
      <c r="K454" s="1"/>
      <c r="L454" s="11"/>
      <c r="M454" s="1"/>
      <c r="N454" s="18"/>
    </row>
    <row r="455" spans="1:18">
      <c r="A455" s="16" t="s">
        <v>25</v>
      </c>
      <c r="B455" s="16" t="s">
        <v>579</v>
      </c>
      <c r="C455" s="16" t="s">
        <v>580</v>
      </c>
      <c r="D455" s="9" t="s">
        <v>245</v>
      </c>
      <c r="E455" s="10" t="s">
        <v>246</v>
      </c>
      <c r="F455" s="1" t="s">
        <v>112</v>
      </c>
      <c r="G455" s="1">
        <v>4</v>
      </c>
      <c r="H455" s="1">
        <v>3</v>
      </c>
      <c r="I455" s="1">
        <v>3</v>
      </c>
      <c r="J455" s="1">
        <v>7</v>
      </c>
      <c r="K455" s="1" t="s">
        <v>80</v>
      </c>
      <c r="L455" s="11">
        <v>34</v>
      </c>
      <c r="M455" s="1" t="s">
        <v>87</v>
      </c>
      <c r="N455" s="12">
        <f>L455*G455</f>
        <v>136</v>
      </c>
      <c r="O455" s="13">
        <f>N455/18</f>
        <v>7.5555555555555554</v>
      </c>
      <c r="P455" s="14">
        <f>O455</f>
        <v>7.5555555555555554</v>
      </c>
      <c r="Q455" s="13">
        <v>0</v>
      </c>
      <c r="R455" s="13">
        <f>P455+Q455</f>
        <v>7.5555555555555554</v>
      </c>
    </row>
    <row r="456" spans="1:18" hidden="1">
      <c r="D456" s="9"/>
      <c r="E456" s="10" t="s">
        <v>44</v>
      </c>
      <c r="F456" s="1"/>
      <c r="G456" s="1"/>
      <c r="H456" s="1"/>
      <c r="I456" s="1"/>
      <c r="J456" s="1"/>
      <c r="K456" s="1"/>
      <c r="L456" s="11"/>
      <c r="M456" s="1"/>
      <c r="N456" s="18"/>
    </row>
    <row r="457" spans="1:18" hidden="1">
      <c r="D457" s="9"/>
      <c r="E457" s="10" t="s">
        <v>77</v>
      </c>
      <c r="F457" s="1"/>
      <c r="G457" s="1"/>
      <c r="H457" s="1"/>
      <c r="I457" s="1"/>
      <c r="J457" s="1"/>
      <c r="K457" s="1"/>
      <c r="L457" s="11"/>
      <c r="M457" s="1"/>
      <c r="N457" s="18"/>
    </row>
    <row r="458" spans="1:18">
      <c r="A458" s="16" t="s">
        <v>25</v>
      </c>
      <c r="B458" s="16" t="s">
        <v>579</v>
      </c>
      <c r="C458" s="16" t="s">
        <v>580</v>
      </c>
      <c r="D458" s="9" t="s">
        <v>245</v>
      </c>
      <c r="E458" s="10" t="s">
        <v>246</v>
      </c>
      <c r="F458" s="1" t="s">
        <v>112</v>
      </c>
      <c r="G458" s="1">
        <v>4</v>
      </c>
      <c r="H458" s="1">
        <v>3</v>
      </c>
      <c r="I458" s="1">
        <v>3</v>
      </c>
      <c r="J458" s="1">
        <v>7</v>
      </c>
      <c r="K458" s="1" t="s">
        <v>43</v>
      </c>
      <c r="L458" s="11">
        <v>49</v>
      </c>
      <c r="M458" s="1" t="s">
        <v>87</v>
      </c>
      <c r="N458" s="12">
        <f>L458*G458</f>
        <v>196</v>
      </c>
      <c r="O458" s="13">
        <f>N458/18</f>
        <v>10.888888888888889</v>
      </c>
      <c r="P458" s="14">
        <f>O458</f>
        <v>10.888888888888889</v>
      </c>
      <c r="Q458" s="13">
        <v>0</v>
      </c>
      <c r="R458" s="13">
        <f>P458+Q458</f>
        <v>10.888888888888889</v>
      </c>
    </row>
    <row r="459" spans="1:18" hidden="1">
      <c r="D459" s="9"/>
      <c r="E459" s="10" t="s">
        <v>44</v>
      </c>
      <c r="F459" s="1"/>
      <c r="G459" s="1"/>
      <c r="H459" s="1"/>
      <c r="I459" s="1"/>
      <c r="J459" s="1"/>
      <c r="K459" s="1"/>
      <c r="L459" s="11"/>
      <c r="M459" s="1"/>
      <c r="N459" s="18"/>
    </row>
    <row r="460" spans="1:18" hidden="1">
      <c r="D460" s="9"/>
      <c r="E460" s="10" t="s">
        <v>77</v>
      </c>
      <c r="F460" s="1"/>
      <c r="G460" s="1"/>
      <c r="H460" s="1"/>
      <c r="I460" s="1"/>
      <c r="J460" s="1"/>
      <c r="K460" s="1"/>
      <c r="L460" s="11"/>
      <c r="M460" s="1"/>
      <c r="N460" s="18"/>
    </row>
    <row r="461" spans="1:18">
      <c r="A461" s="16" t="s">
        <v>25</v>
      </c>
      <c r="B461" s="16" t="s">
        <v>579</v>
      </c>
      <c r="C461" s="16" t="s">
        <v>580</v>
      </c>
      <c r="D461" s="9" t="s">
        <v>247</v>
      </c>
      <c r="E461" s="10" t="s">
        <v>248</v>
      </c>
      <c r="F461" s="1" t="s">
        <v>112</v>
      </c>
      <c r="G461" s="1">
        <v>4</v>
      </c>
      <c r="H461" s="1">
        <v>3</v>
      </c>
      <c r="I461" s="1">
        <v>3</v>
      </c>
      <c r="J461" s="1">
        <v>7</v>
      </c>
      <c r="K461" s="1" t="s">
        <v>80</v>
      </c>
      <c r="L461" s="11">
        <v>42</v>
      </c>
      <c r="M461" s="1" t="s">
        <v>87</v>
      </c>
      <c r="N461" s="12">
        <f>L461*G461</f>
        <v>168</v>
      </c>
      <c r="O461" s="13">
        <f>N461/18</f>
        <v>9.3333333333333339</v>
      </c>
      <c r="P461" s="14">
        <f>O461</f>
        <v>9.3333333333333339</v>
      </c>
      <c r="Q461" s="13">
        <v>0</v>
      </c>
      <c r="R461" s="13">
        <f>P461+Q461</f>
        <v>9.3333333333333339</v>
      </c>
    </row>
    <row r="462" spans="1:18" hidden="1">
      <c r="D462" s="9"/>
      <c r="E462" s="10" t="s">
        <v>249</v>
      </c>
      <c r="F462" s="1"/>
      <c r="G462" s="1"/>
      <c r="H462" s="1"/>
      <c r="I462" s="1"/>
      <c r="J462" s="1"/>
      <c r="K462" s="1"/>
      <c r="L462" s="11"/>
      <c r="M462" s="1"/>
      <c r="N462" s="18"/>
    </row>
    <row r="463" spans="1:18">
      <c r="A463" s="16" t="s">
        <v>25</v>
      </c>
      <c r="B463" s="16" t="s">
        <v>579</v>
      </c>
      <c r="C463" s="16" t="s">
        <v>580</v>
      </c>
      <c r="D463" s="9" t="s">
        <v>247</v>
      </c>
      <c r="E463" s="10" t="s">
        <v>248</v>
      </c>
      <c r="F463" s="1" t="s">
        <v>112</v>
      </c>
      <c r="G463" s="1">
        <v>4</v>
      </c>
      <c r="H463" s="1">
        <v>3</v>
      </c>
      <c r="I463" s="1">
        <v>3</v>
      </c>
      <c r="J463" s="1">
        <v>7</v>
      </c>
      <c r="K463" s="1" t="s">
        <v>43</v>
      </c>
      <c r="L463" s="11">
        <v>41</v>
      </c>
      <c r="M463" s="1" t="s">
        <v>87</v>
      </c>
      <c r="N463" s="12">
        <f>L463*G463</f>
        <v>164</v>
      </c>
      <c r="O463" s="13">
        <f>N463/18</f>
        <v>9.1111111111111107</v>
      </c>
      <c r="P463" s="14">
        <f>O463</f>
        <v>9.1111111111111107</v>
      </c>
      <c r="Q463" s="13">
        <v>0</v>
      </c>
      <c r="R463" s="13">
        <f>P463+Q463</f>
        <v>9.1111111111111107</v>
      </c>
    </row>
    <row r="464" spans="1:18" hidden="1">
      <c r="D464" s="9"/>
      <c r="E464" s="10" t="s">
        <v>249</v>
      </c>
      <c r="F464" s="1"/>
      <c r="G464" s="1"/>
      <c r="H464" s="1"/>
      <c r="I464" s="1"/>
      <c r="J464" s="1"/>
      <c r="K464" s="1"/>
      <c r="L464" s="11"/>
      <c r="M464" s="1"/>
      <c r="N464" s="18"/>
    </row>
    <row r="465" spans="1:18">
      <c r="A465" s="16" t="s">
        <v>25</v>
      </c>
      <c r="B465" s="16" t="s">
        <v>579</v>
      </c>
      <c r="C465" s="16" t="s">
        <v>580</v>
      </c>
      <c r="D465" s="9" t="s">
        <v>250</v>
      </c>
      <c r="E465" s="10" t="s">
        <v>251</v>
      </c>
      <c r="F465" s="1" t="s">
        <v>112</v>
      </c>
      <c r="G465" s="1">
        <v>4</v>
      </c>
      <c r="H465" s="1">
        <v>3</v>
      </c>
      <c r="I465" s="1">
        <v>3</v>
      </c>
      <c r="J465" s="1">
        <v>7</v>
      </c>
      <c r="K465" s="1" t="s">
        <v>80</v>
      </c>
      <c r="L465" s="11">
        <v>49</v>
      </c>
      <c r="M465" s="1" t="s">
        <v>87</v>
      </c>
      <c r="N465" s="12">
        <f>L465*G465</f>
        <v>196</v>
      </c>
      <c r="O465" s="13">
        <f>N465/18</f>
        <v>10.888888888888889</v>
      </c>
      <c r="P465" s="14">
        <f>O465</f>
        <v>10.888888888888889</v>
      </c>
      <c r="Q465" s="13">
        <v>0</v>
      </c>
      <c r="R465" s="13">
        <f>P465+Q465</f>
        <v>10.888888888888889</v>
      </c>
    </row>
    <row r="466" spans="1:18" hidden="1">
      <c r="D466" s="9"/>
      <c r="E466" s="10" t="s">
        <v>61</v>
      </c>
      <c r="F466" s="1"/>
      <c r="G466" s="1"/>
      <c r="H466" s="1"/>
      <c r="I466" s="1"/>
      <c r="J466" s="1"/>
      <c r="K466" s="1"/>
      <c r="L466" s="11"/>
      <c r="M466" s="1"/>
      <c r="N466" s="18"/>
    </row>
    <row r="467" spans="1:18" hidden="1">
      <c r="D467" s="9"/>
      <c r="E467" s="10" t="s">
        <v>64</v>
      </c>
      <c r="F467" s="1"/>
      <c r="G467" s="1"/>
      <c r="H467" s="1"/>
      <c r="I467" s="1"/>
      <c r="J467" s="1"/>
      <c r="K467" s="1"/>
      <c r="L467" s="11"/>
      <c r="M467" s="1"/>
      <c r="N467" s="18"/>
    </row>
    <row r="468" spans="1:18">
      <c r="A468" s="16" t="s">
        <v>25</v>
      </c>
      <c r="B468" s="16" t="s">
        <v>579</v>
      </c>
      <c r="C468" s="16" t="s">
        <v>580</v>
      </c>
      <c r="D468" s="9" t="s">
        <v>250</v>
      </c>
      <c r="E468" s="10" t="s">
        <v>251</v>
      </c>
      <c r="F468" s="1" t="s">
        <v>112</v>
      </c>
      <c r="G468" s="1">
        <v>4</v>
      </c>
      <c r="H468" s="1">
        <v>3</v>
      </c>
      <c r="I468" s="1">
        <v>3</v>
      </c>
      <c r="J468" s="1">
        <v>7</v>
      </c>
      <c r="K468" s="1" t="s">
        <v>43</v>
      </c>
      <c r="L468" s="11">
        <v>34</v>
      </c>
      <c r="M468" s="1" t="s">
        <v>87</v>
      </c>
      <c r="N468" s="12">
        <f>L468*G468</f>
        <v>136</v>
      </c>
      <c r="O468" s="13">
        <f>N468/18</f>
        <v>7.5555555555555554</v>
      </c>
      <c r="P468" s="14">
        <f>O468</f>
        <v>7.5555555555555554</v>
      </c>
      <c r="Q468" s="13">
        <v>0</v>
      </c>
      <c r="R468" s="13">
        <f>P468+Q468</f>
        <v>7.5555555555555554</v>
      </c>
    </row>
    <row r="469" spans="1:18" hidden="1">
      <c r="D469" s="9"/>
      <c r="E469" s="10" t="s">
        <v>61</v>
      </c>
      <c r="F469" s="1"/>
      <c r="G469" s="1"/>
      <c r="H469" s="1"/>
      <c r="I469" s="1"/>
      <c r="J469" s="1"/>
      <c r="K469" s="1"/>
      <c r="L469" s="11"/>
      <c r="M469" s="1"/>
      <c r="N469" s="18"/>
    </row>
    <row r="470" spans="1:18" hidden="1">
      <c r="D470" s="9"/>
      <c r="E470" s="10" t="s">
        <v>64</v>
      </c>
      <c r="F470" s="1"/>
      <c r="G470" s="1"/>
      <c r="H470" s="1"/>
      <c r="I470" s="1"/>
      <c r="J470" s="1"/>
      <c r="K470" s="1"/>
      <c r="L470" s="11"/>
      <c r="M470" s="1"/>
      <c r="N470" s="18"/>
    </row>
    <row r="471" spans="1:18">
      <c r="A471" s="16" t="s">
        <v>25</v>
      </c>
      <c r="B471" s="16" t="s">
        <v>579</v>
      </c>
      <c r="C471" s="16" t="s">
        <v>580</v>
      </c>
      <c r="D471" s="9" t="s">
        <v>252</v>
      </c>
      <c r="E471" s="10" t="s">
        <v>253</v>
      </c>
      <c r="F471" s="1" t="s">
        <v>23</v>
      </c>
      <c r="G471" s="1">
        <v>3</v>
      </c>
      <c r="H471" s="1">
        <v>3</v>
      </c>
      <c r="I471" s="1">
        <v>0</v>
      </c>
      <c r="J471" s="1">
        <v>6</v>
      </c>
      <c r="K471" s="1" t="s">
        <v>80</v>
      </c>
      <c r="L471" s="11">
        <v>20</v>
      </c>
      <c r="M471" s="1" t="s">
        <v>87</v>
      </c>
      <c r="N471" s="12">
        <f>L471*G471</f>
        <v>60</v>
      </c>
      <c r="O471" s="13">
        <f>N471/18</f>
        <v>3.3333333333333335</v>
      </c>
      <c r="P471" s="14">
        <f>O471</f>
        <v>3.3333333333333335</v>
      </c>
      <c r="Q471" s="13">
        <v>0</v>
      </c>
      <c r="R471" s="13">
        <f>P471+Q471</f>
        <v>3.3333333333333335</v>
      </c>
    </row>
    <row r="472" spans="1:18" hidden="1">
      <c r="D472" s="9"/>
      <c r="E472" s="10" t="s">
        <v>99</v>
      </c>
      <c r="F472" s="1"/>
      <c r="G472" s="1"/>
      <c r="H472" s="1"/>
      <c r="I472" s="1"/>
      <c r="J472" s="1"/>
      <c r="K472" s="1"/>
      <c r="L472" s="11"/>
      <c r="M472" s="1"/>
      <c r="N472" s="18"/>
    </row>
    <row r="473" spans="1:18" hidden="1">
      <c r="D473" s="9"/>
      <c r="E473" s="10" t="s">
        <v>254</v>
      </c>
      <c r="F473" s="1"/>
      <c r="G473" s="1"/>
      <c r="H473" s="1"/>
      <c r="I473" s="1"/>
      <c r="J473" s="1"/>
      <c r="K473" s="1"/>
      <c r="L473" s="11"/>
      <c r="M473" s="1"/>
      <c r="N473" s="18"/>
    </row>
    <row r="474" spans="1:18">
      <c r="A474" s="16" t="s">
        <v>25</v>
      </c>
      <c r="B474" s="16" t="s">
        <v>579</v>
      </c>
      <c r="C474" s="16" t="s">
        <v>580</v>
      </c>
      <c r="D474" s="9" t="s">
        <v>255</v>
      </c>
      <c r="E474" s="10" t="s">
        <v>256</v>
      </c>
      <c r="F474" s="1" t="s">
        <v>83</v>
      </c>
      <c r="G474" s="1">
        <v>3</v>
      </c>
      <c r="H474" s="1">
        <v>2</v>
      </c>
      <c r="I474" s="1">
        <v>3</v>
      </c>
      <c r="J474" s="1">
        <v>5</v>
      </c>
      <c r="K474" s="1" t="s">
        <v>80</v>
      </c>
      <c r="L474" s="11">
        <v>20</v>
      </c>
      <c r="M474" s="1" t="s">
        <v>87</v>
      </c>
      <c r="N474" s="12">
        <f>L474*G474</f>
        <v>60</v>
      </c>
      <c r="O474" s="13">
        <f>N474/18</f>
        <v>3.3333333333333335</v>
      </c>
      <c r="P474" s="14">
        <f>O474</f>
        <v>3.3333333333333335</v>
      </c>
      <c r="Q474" s="13">
        <v>0</v>
      </c>
      <c r="R474" s="13">
        <f>P474+Q474</f>
        <v>3.3333333333333335</v>
      </c>
    </row>
    <row r="475" spans="1:18" hidden="1">
      <c r="D475" s="9"/>
      <c r="E475" s="10" t="s">
        <v>99</v>
      </c>
      <c r="F475" s="1"/>
      <c r="G475" s="1"/>
      <c r="H475" s="1"/>
      <c r="I475" s="1"/>
      <c r="J475" s="1"/>
      <c r="K475" s="1"/>
      <c r="L475" s="11"/>
      <c r="M475" s="1"/>
      <c r="N475" s="18"/>
    </row>
    <row r="476" spans="1:18">
      <c r="A476" s="16" t="s">
        <v>25</v>
      </c>
      <c r="B476" s="16" t="s">
        <v>579</v>
      </c>
      <c r="C476" s="16" t="s">
        <v>580</v>
      </c>
      <c r="D476" s="9" t="s">
        <v>257</v>
      </c>
      <c r="E476" s="10" t="s">
        <v>258</v>
      </c>
      <c r="F476" s="1" t="s">
        <v>83</v>
      </c>
      <c r="G476" s="1">
        <v>3</v>
      </c>
      <c r="H476" s="1">
        <v>2</v>
      </c>
      <c r="I476" s="1">
        <v>3</v>
      </c>
      <c r="J476" s="1">
        <v>5</v>
      </c>
      <c r="K476" s="1" t="s">
        <v>80</v>
      </c>
      <c r="L476" s="11">
        <v>20</v>
      </c>
      <c r="M476" s="1" t="s">
        <v>87</v>
      </c>
      <c r="N476" s="12">
        <f>L476*G476</f>
        <v>60</v>
      </c>
      <c r="O476" s="13">
        <f>N476/18</f>
        <v>3.3333333333333335</v>
      </c>
      <c r="P476" s="14">
        <f>O476</f>
        <v>3.3333333333333335</v>
      </c>
      <c r="Q476" s="13">
        <v>0</v>
      </c>
      <c r="R476" s="13">
        <f>P476+Q476</f>
        <v>3.3333333333333335</v>
      </c>
    </row>
    <row r="477" spans="1:18" hidden="1">
      <c r="D477" s="9"/>
      <c r="E477" s="10" t="s">
        <v>254</v>
      </c>
      <c r="F477" s="1"/>
      <c r="G477" s="1"/>
      <c r="H477" s="1"/>
      <c r="I477" s="1"/>
      <c r="J477" s="1"/>
      <c r="K477" s="1"/>
      <c r="L477" s="11"/>
      <c r="M477" s="1"/>
      <c r="N477" s="18"/>
    </row>
    <row r="478" spans="1:18">
      <c r="A478" s="16" t="s">
        <v>25</v>
      </c>
      <c r="B478" s="16" t="s">
        <v>579</v>
      </c>
      <c r="C478" s="16" t="s">
        <v>580</v>
      </c>
      <c r="D478" s="9" t="s">
        <v>259</v>
      </c>
      <c r="E478" s="10" t="s">
        <v>260</v>
      </c>
      <c r="F478" s="1" t="s">
        <v>23</v>
      </c>
      <c r="G478" s="1">
        <v>3</v>
      </c>
      <c r="H478" s="1">
        <v>3</v>
      </c>
      <c r="I478" s="1">
        <v>0</v>
      </c>
      <c r="J478" s="1">
        <v>6</v>
      </c>
      <c r="K478" s="1" t="s">
        <v>80</v>
      </c>
      <c r="L478" s="11">
        <v>20</v>
      </c>
      <c r="M478" s="1" t="s">
        <v>87</v>
      </c>
      <c r="N478" s="12">
        <f>L478*G478</f>
        <v>60</v>
      </c>
      <c r="O478" s="13">
        <f>N478/18</f>
        <v>3.3333333333333335</v>
      </c>
      <c r="P478" s="14">
        <f>O478</f>
        <v>3.3333333333333335</v>
      </c>
      <c r="Q478" s="13">
        <v>0</v>
      </c>
      <c r="R478" s="13">
        <f>P478+Q478</f>
        <v>3.3333333333333335</v>
      </c>
    </row>
    <row r="479" spans="1:18" hidden="1">
      <c r="D479" s="9"/>
      <c r="E479" s="10" t="s">
        <v>99</v>
      </c>
      <c r="F479" s="1"/>
      <c r="G479" s="1"/>
      <c r="H479" s="1"/>
      <c r="I479" s="1"/>
      <c r="J479" s="1"/>
      <c r="K479" s="1"/>
      <c r="L479" s="11"/>
      <c r="M479" s="1"/>
      <c r="N479" s="18"/>
    </row>
    <row r="480" spans="1:18" hidden="1">
      <c r="D480" s="9"/>
      <c r="E480" s="10" t="s">
        <v>198</v>
      </c>
      <c r="F480" s="1"/>
      <c r="G480" s="1"/>
      <c r="H480" s="1"/>
      <c r="I480" s="1"/>
      <c r="J480" s="1"/>
      <c r="K480" s="1"/>
      <c r="L480" s="11"/>
      <c r="M480" s="1"/>
      <c r="N480" s="18"/>
    </row>
    <row r="481" spans="1:18">
      <c r="A481" s="16" t="s">
        <v>25</v>
      </c>
      <c r="B481" s="16" t="s">
        <v>579</v>
      </c>
      <c r="C481" s="16" t="s">
        <v>580</v>
      </c>
      <c r="D481" s="9" t="s">
        <v>261</v>
      </c>
      <c r="E481" s="10" t="s">
        <v>262</v>
      </c>
      <c r="F481" s="1" t="s">
        <v>23</v>
      </c>
      <c r="G481" s="1">
        <v>3</v>
      </c>
      <c r="H481" s="1">
        <v>3</v>
      </c>
      <c r="I481" s="1">
        <v>0</v>
      </c>
      <c r="J481" s="1">
        <v>6</v>
      </c>
      <c r="K481" s="1" t="s">
        <v>80</v>
      </c>
      <c r="L481" s="11">
        <v>6</v>
      </c>
      <c r="M481" s="1" t="s">
        <v>87</v>
      </c>
      <c r="N481" s="12">
        <f>L481*G481</f>
        <v>18</v>
      </c>
      <c r="O481" s="13">
        <f>N481/18</f>
        <v>1</v>
      </c>
      <c r="P481" s="14">
        <f>O481</f>
        <v>1</v>
      </c>
      <c r="Q481" s="13">
        <v>0</v>
      </c>
      <c r="R481" s="13">
        <f>P481+Q481</f>
        <v>1</v>
      </c>
    </row>
    <row r="482" spans="1:18" hidden="1">
      <c r="D482" s="9"/>
      <c r="E482" s="10" t="s">
        <v>99</v>
      </c>
      <c r="F482" s="1"/>
      <c r="G482" s="1"/>
      <c r="H482" s="1"/>
      <c r="I482" s="1"/>
      <c r="J482" s="1"/>
      <c r="K482" s="1"/>
      <c r="L482" s="11"/>
      <c r="M482" s="1"/>
      <c r="N482" s="18"/>
    </row>
    <row r="483" spans="1:18">
      <c r="A483" s="16" t="s">
        <v>25</v>
      </c>
      <c r="B483" s="16" t="s">
        <v>579</v>
      </c>
      <c r="C483" s="16" t="s">
        <v>580</v>
      </c>
      <c r="D483" s="9" t="s">
        <v>263</v>
      </c>
      <c r="E483" s="10" t="s">
        <v>264</v>
      </c>
      <c r="F483" s="1" t="s">
        <v>83</v>
      </c>
      <c r="G483" s="1">
        <v>3</v>
      </c>
      <c r="H483" s="1">
        <v>2</v>
      </c>
      <c r="I483" s="1">
        <v>3</v>
      </c>
      <c r="J483" s="1">
        <v>5</v>
      </c>
      <c r="K483" s="1" t="s">
        <v>80</v>
      </c>
      <c r="L483" s="11">
        <v>28</v>
      </c>
      <c r="M483" s="1" t="s">
        <v>87</v>
      </c>
      <c r="N483" s="12">
        <f>L483*G483</f>
        <v>84</v>
      </c>
      <c r="O483" s="13">
        <f>N483/18</f>
        <v>4.666666666666667</v>
      </c>
      <c r="P483" s="14">
        <f>O483</f>
        <v>4.666666666666667</v>
      </c>
      <c r="Q483" s="13">
        <v>0</v>
      </c>
      <c r="R483" s="13">
        <f>P483+Q483</f>
        <v>4.666666666666667</v>
      </c>
    </row>
    <row r="484" spans="1:18" hidden="1">
      <c r="D484" s="9"/>
      <c r="E484" s="10" t="s">
        <v>176</v>
      </c>
      <c r="F484" s="1"/>
      <c r="G484" s="1"/>
      <c r="H484" s="1"/>
      <c r="I484" s="1"/>
      <c r="J484" s="1"/>
      <c r="K484" s="1"/>
      <c r="L484" s="11"/>
      <c r="M484" s="1"/>
      <c r="N484" s="18"/>
    </row>
    <row r="485" spans="1:18" hidden="1">
      <c r="D485" s="9"/>
      <c r="E485" s="10" t="s">
        <v>265</v>
      </c>
      <c r="F485" s="1"/>
      <c r="G485" s="1"/>
      <c r="H485" s="1"/>
      <c r="I485" s="1"/>
      <c r="J485" s="1"/>
      <c r="K485" s="1"/>
      <c r="L485" s="11"/>
      <c r="M485" s="1"/>
      <c r="N485" s="18"/>
    </row>
    <row r="486" spans="1:18" hidden="1">
      <c r="D486" s="9"/>
      <c r="E486" s="10" t="s">
        <v>266</v>
      </c>
      <c r="F486" s="1"/>
      <c r="G486" s="1"/>
      <c r="H486" s="1"/>
      <c r="I486" s="1"/>
      <c r="J486" s="1"/>
      <c r="K486" s="1"/>
      <c r="L486" s="11"/>
      <c r="M486" s="1"/>
      <c r="N486" s="18"/>
    </row>
    <row r="487" spans="1:18">
      <c r="A487" s="16" t="s">
        <v>25</v>
      </c>
      <c r="B487" s="16" t="s">
        <v>579</v>
      </c>
      <c r="C487" s="16" t="s">
        <v>580</v>
      </c>
      <c r="D487" s="9" t="s">
        <v>267</v>
      </c>
      <c r="E487" s="10" t="s">
        <v>268</v>
      </c>
      <c r="F487" s="1" t="s">
        <v>221</v>
      </c>
      <c r="G487" s="1">
        <v>3</v>
      </c>
      <c r="H487" s="1">
        <v>0</v>
      </c>
      <c r="I487" s="1">
        <v>9</v>
      </c>
      <c r="J487" s="1">
        <v>0</v>
      </c>
      <c r="K487" s="1" t="s">
        <v>80</v>
      </c>
      <c r="L487" s="11">
        <v>18</v>
      </c>
      <c r="M487" s="1" t="s">
        <v>87</v>
      </c>
      <c r="N487" s="12">
        <f>L487*G487</f>
        <v>54</v>
      </c>
      <c r="O487" s="13">
        <f>N487/18</f>
        <v>3</v>
      </c>
      <c r="P487" s="14">
        <f>O487</f>
        <v>3</v>
      </c>
      <c r="Q487" s="13">
        <v>0</v>
      </c>
      <c r="R487" s="13">
        <f>P487+Q487</f>
        <v>3</v>
      </c>
    </row>
    <row r="488" spans="1:18" hidden="1">
      <c r="D488" s="9"/>
      <c r="E488" s="10" t="s">
        <v>176</v>
      </c>
      <c r="F488" s="1"/>
      <c r="G488" s="1"/>
      <c r="H488" s="1"/>
      <c r="I488" s="1"/>
      <c r="J488" s="1"/>
      <c r="K488" s="1"/>
      <c r="L488" s="11"/>
      <c r="M488" s="1"/>
      <c r="N488" s="18"/>
    </row>
    <row r="489" spans="1:18" hidden="1">
      <c r="D489" s="9"/>
      <c r="E489" s="10" t="s">
        <v>46</v>
      </c>
      <c r="F489" s="1"/>
      <c r="G489" s="1"/>
      <c r="H489" s="1"/>
      <c r="I489" s="1"/>
      <c r="J489" s="1"/>
      <c r="K489" s="1"/>
      <c r="L489" s="11"/>
      <c r="M489" s="1"/>
      <c r="N489" s="18"/>
    </row>
    <row r="490" spans="1:18">
      <c r="A490" s="16" t="s">
        <v>25</v>
      </c>
      <c r="B490" s="16" t="s">
        <v>579</v>
      </c>
      <c r="C490" s="16" t="s">
        <v>580</v>
      </c>
      <c r="D490" s="9" t="s">
        <v>269</v>
      </c>
      <c r="E490" s="10" t="s">
        <v>270</v>
      </c>
      <c r="F490" s="1" t="s">
        <v>83</v>
      </c>
      <c r="G490" s="1">
        <v>3</v>
      </c>
      <c r="H490" s="1">
        <v>2</v>
      </c>
      <c r="I490" s="1">
        <v>3</v>
      </c>
      <c r="J490" s="1">
        <v>5</v>
      </c>
      <c r="K490" s="1" t="s">
        <v>80</v>
      </c>
      <c r="L490" s="11">
        <v>28</v>
      </c>
      <c r="M490" s="1" t="s">
        <v>87</v>
      </c>
      <c r="N490" s="12">
        <f>L490*G490</f>
        <v>84</v>
      </c>
      <c r="O490" s="13">
        <f>N490/18</f>
        <v>4.666666666666667</v>
      </c>
      <c r="P490" s="14">
        <f>O490</f>
        <v>4.666666666666667</v>
      </c>
      <c r="Q490" s="13">
        <v>0</v>
      </c>
      <c r="R490" s="13">
        <f>P490+Q490</f>
        <v>4.666666666666667</v>
      </c>
    </row>
    <row r="491" spans="1:18" hidden="1">
      <c r="D491" s="9"/>
      <c r="E491" s="10" t="s">
        <v>176</v>
      </c>
      <c r="F491" s="1"/>
      <c r="G491" s="1"/>
      <c r="H491" s="1"/>
      <c r="I491" s="1"/>
      <c r="J491" s="1"/>
      <c r="K491" s="1"/>
      <c r="L491" s="11"/>
      <c r="M491" s="1"/>
      <c r="N491" s="18"/>
    </row>
    <row r="492" spans="1:18">
      <c r="A492" s="16" t="s">
        <v>25</v>
      </c>
      <c r="B492" s="16" t="s">
        <v>579</v>
      </c>
      <c r="C492" s="16" t="s">
        <v>580</v>
      </c>
      <c r="D492" s="9" t="s">
        <v>271</v>
      </c>
      <c r="E492" s="10" t="s">
        <v>272</v>
      </c>
      <c r="F492" s="1" t="s">
        <v>83</v>
      </c>
      <c r="G492" s="1">
        <v>3</v>
      </c>
      <c r="H492" s="1">
        <v>2</v>
      </c>
      <c r="I492" s="1">
        <v>3</v>
      </c>
      <c r="J492" s="1">
        <v>5</v>
      </c>
      <c r="K492" s="1" t="s">
        <v>80</v>
      </c>
      <c r="L492" s="11">
        <v>28</v>
      </c>
      <c r="M492" s="1" t="s">
        <v>87</v>
      </c>
      <c r="N492" s="12">
        <f>L492*G492</f>
        <v>84</v>
      </c>
      <c r="O492" s="13">
        <f>N492/18</f>
        <v>4.666666666666667</v>
      </c>
      <c r="P492" s="14">
        <f>O492</f>
        <v>4.666666666666667</v>
      </c>
      <c r="Q492" s="13">
        <v>0</v>
      </c>
      <c r="R492" s="13">
        <f>P492+Q492</f>
        <v>4.666666666666667</v>
      </c>
    </row>
    <row r="493" spans="1:18" hidden="1">
      <c r="D493" s="9"/>
      <c r="E493" s="10" t="s">
        <v>176</v>
      </c>
      <c r="F493" s="1"/>
      <c r="G493" s="1"/>
      <c r="H493" s="1"/>
      <c r="I493" s="1"/>
      <c r="J493" s="1"/>
      <c r="K493" s="1"/>
      <c r="L493" s="11"/>
      <c r="M493" s="1"/>
      <c r="N493" s="18"/>
    </row>
    <row r="494" spans="1:18">
      <c r="A494" s="16" t="s">
        <v>25</v>
      </c>
      <c r="B494" s="16" t="s">
        <v>579</v>
      </c>
      <c r="C494" s="16" t="s">
        <v>580</v>
      </c>
      <c r="D494" s="9" t="s">
        <v>273</v>
      </c>
      <c r="E494" s="10" t="s">
        <v>274</v>
      </c>
      <c r="F494" s="1" t="s">
        <v>83</v>
      </c>
      <c r="G494" s="1">
        <v>3</v>
      </c>
      <c r="H494" s="1">
        <v>2</v>
      </c>
      <c r="I494" s="1">
        <v>3</v>
      </c>
      <c r="J494" s="1">
        <v>5</v>
      </c>
      <c r="K494" s="1" t="s">
        <v>80</v>
      </c>
      <c r="L494" s="11">
        <v>28</v>
      </c>
      <c r="M494" s="1" t="s">
        <v>87</v>
      </c>
      <c r="N494" s="12">
        <f>L494*G494</f>
        <v>84</v>
      </c>
      <c r="O494" s="13">
        <f>N494/18</f>
        <v>4.666666666666667</v>
      </c>
      <c r="P494" s="14">
        <f>O494</f>
        <v>4.666666666666667</v>
      </c>
      <c r="Q494" s="13">
        <v>0</v>
      </c>
      <c r="R494" s="13">
        <f>P494+Q494</f>
        <v>4.666666666666667</v>
      </c>
    </row>
    <row r="495" spans="1:18" hidden="1">
      <c r="D495" s="9"/>
      <c r="E495" s="10" t="s">
        <v>46</v>
      </c>
      <c r="F495" s="1"/>
      <c r="G495" s="1"/>
      <c r="H495" s="1"/>
      <c r="I495" s="1"/>
      <c r="J495" s="1"/>
      <c r="K495" s="1"/>
      <c r="L495" s="11"/>
      <c r="M495" s="1"/>
      <c r="N495" s="18"/>
    </row>
    <row r="496" spans="1:18" s="27" customFormat="1">
      <c r="A496" s="16" t="s">
        <v>25</v>
      </c>
      <c r="B496" s="16" t="s">
        <v>579</v>
      </c>
      <c r="C496" s="16" t="s">
        <v>580</v>
      </c>
      <c r="D496" s="20" t="s">
        <v>275</v>
      </c>
      <c r="E496" s="21" t="s">
        <v>276</v>
      </c>
      <c r="F496" s="22" t="s">
        <v>221</v>
      </c>
      <c r="G496" s="22">
        <v>3</v>
      </c>
      <c r="H496" s="22">
        <v>0</v>
      </c>
      <c r="I496" s="22">
        <v>9</v>
      </c>
      <c r="J496" s="22">
        <v>0</v>
      </c>
      <c r="K496" s="22" t="s">
        <v>80</v>
      </c>
      <c r="L496" s="23">
        <v>0</v>
      </c>
      <c r="M496" s="22" t="s">
        <v>87</v>
      </c>
      <c r="N496" s="24">
        <f>L496*G496</f>
        <v>0</v>
      </c>
      <c r="O496" s="25">
        <f>N496/18</f>
        <v>0</v>
      </c>
      <c r="P496" s="26">
        <f>O496</f>
        <v>0</v>
      </c>
      <c r="Q496" s="25">
        <v>0</v>
      </c>
      <c r="R496" s="25">
        <f>P496+Q496</f>
        <v>0</v>
      </c>
    </row>
    <row r="497" spans="1:18" s="27" customFormat="1" hidden="1">
      <c r="D497" s="20"/>
      <c r="E497" s="21" t="s">
        <v>176</v>
      </c>
      <c r="F497" s="22"/>
      <c r="G497" s="22"/>
      <c r="H497" s="22"/>
      <c r="I497" s="22"/>
      <c r="J497" s="22"/>
      <c r="K497" s="22"/>
      <c r="L497" s="23"/>
      <c r="M497" s="22"/>
      <c r="N497" s="28"/>
      <c r="O497" s="29"/>
      <c r="Q497" s="25"/>
      <c r="R497" s="25"/>
    </row>
    <row r="498" spans="1:18" s="27" customFormat="1" hidden="1">
      <c r="D498" s="20"/>
      <c r="E498" s="21" t="s">
        <v>46</v>
      </c>
      <c r="F498" s="22"/>
      <c r="G498" s="22"/>
      <c r="H498" s="22"/>
      <c r="I498" s="22"/>
      <c r="J498" s="22"/>
      <c r="K498" s="22"/>
      <c r="L498" s="23"/>
      <c r="M498" s="22"/>
      <c r="N498" s="28"/>
      <c r="O498" s="29"/>
      <c r="Q498" s="25"/>
      <c r="R498" s="25"/>
    </row>
    <row r="499" spans="1:18" s="27" customFormat="1" hidden="1">
      <c r="D499" s="20"/>
      <c r="E499" s="21" t="s">
        <v>59</v>
      </c>
      <c r="F499" s="22"/>
      <c r="G499" s="22"/>
      <c r="H499" s="22"/>
      <c r="I499" s="22"/>
      <c r="J499" s="22"/>
      <c r="K499" s="22"/>
      <c r="L499" s="23"/>
      <c r="M499" s="22"/>
      <c r="N499" s="28"/>
      <c r="O499" s="29"/>
      <c r="Q499" s="25"/>
      <c r="R499" s="25"/>
    </row>
    <row r="500" spans="1:18" s="27" customFormat="1" hidden="1">
      <c r="D500" s="20"/>
      <c r="E500" s="21" t="s">
        <v>63</v>
      </c>
      <c r="F500" s="22"/>
      <c r="G500" s="22"/>
      <c r="H500" s="22"/>
      <c r="I500" s="22"/>
      <c r="J500" s="22"/>
      <c r="K500" s="22"/>
      <c r="L500" s="23"/>
      <c r="M500" s="22"/>
      <c r="N500" s="28"/>
      <c r="O500" s="29"/>
      <c r="Q500" s="25"/>
      <c r="R500" s="25"/>
    </row>
    <row r="501" spans="1:18" s="27" customFormat="1" hidden="1">
      <c r="D501" s="20"/>
      <c r="E501" s="21" t="s">
        <v>61</v>
      </c>
      <c r="F501" s="22"/>
      <c r="G501" s="22"/>
      <c r="H501" s="22"/>
      <c r="I501" s="22"/>
      <c r="J501" s="22"/>
      <c r="K501" s="22"/>
      <c r="L501" s="23"/>
      <c r="M501" s="22"/>
      <c r="N501" s="28"/>
      <c r="O501" s="29"/>
      <c r="Q501" s="25"/>
      <c r="R501" s="25"/>
    </row>
    <row r="502" spans="1:18" s="27" customFormat="1" hidden="1">
      <c r="D502" s="20"/>
      <c r="E502" s="21" t="s">
        <v>191</v>
      </c>
      <c r="F502" s="22"/>
      <c r="G502" s="22"/>
      <c r="H502" s="22"/>
      <c r="I502" s="22"/>
      <c r="J502" s="22"/>
      <c r="K502" s="22"/>
      <c r="L502" s="23"/>
      <c r="M502" s="22"/>
      <c r="N502" s="28"/>
      <c r="O502" s="29"/>
      <c r="Q502" s="25"/>
      <c r="R502" s="25"/>
    </row>
    <row r="503" spans="1:18" s="27" customFormat="1" hidden="1">
      <c r="D503" s="20"/>
      <c r="E503" s="21" t="s">
        <v>45</v>
      </c>
      <c r="F503" s="22"/>
      <c r="G503" s="22"/>
      <c r="H503" s="22"/>
      <c r="I503" s="22"/>
      <c r="J503" s="22"/>
      <c r="K503" s="22"/>
      <c r="L503" s="23"/>
      <c r="M503" s="22"/>
      <c r="N503" s="28"/>
      <c r="O503" s="29"/>
      <c r="Q503" s="25"/>
      <c r="R503" s="25"/>
    </row>
    <row r="504" spans="1:18" s="27" customFormat="1" hidden="1">
      <c r="D504" s="20"/>
      <c r="E504" s="21" t="s">
        <v>277</v>
      </c>
      <c r="F504" s="22"/>
      <c r="G504" s="22"/>
      <c r="H504" s="22"/>
      <c r="I504" s="22"/>
      <c r="J504" s="22"/>
      <c r="K504" s="22"/>
      <c r="L504" s="23"/>
      <c r="M504" s="22"/>
      <c r="N504" s="28"/>
      <c r="O504" s="29"/>
      <c r="Q504" s="25"/>
      <c r="R504" s="25"/>
    </row>
    <row r="505" spans="1:18" s="27" customFormat="1" hidden="1">
      <c r="D505" s="20"/>
      <c r="E505" s="21" t="s">
        <v>265</v>
      </c>
      <c r="F505" s="22"/>
      <c r="G505" s="22"/>
      <c r="H505" s="22"/>
      <c r="I505" s="22"/>
      <c r="J505" s="22"/>
      <c r="K505" s="22"/>
      <c r="L505" s="23"/>
      <c r="M505" s="22"/>
      <c r="N505" s="28"/>
      <c r="O505" s="29"/>
      <c r="Q505" s="25"/>
      <c r="R505" s="25"/>
    </row>
    <row r="506" spans="1:18">
      <c r="A506" s="16" t="s">
        <v>25</v>
      </c>
      <c r="B506" s="16" t="s">
        <v>579</v>
      </c>
      <c r="C506" s="16" t="s">
        <v>580</v>
      </c>
      <c r="D506" s="9" t="s">
        <v>278</v>
      </c>
      <c r="E506" s="10" t="s">
        <v>279</v>
      </c>
      <c r="F506" s="1" t="s">
        <v>280</v>
      </c>
      <c r="G506" s="1">
        <v>3</v>
      </c>
      <c r="H506" s="1">
        <v>0</v>
      </c>
      <c r="I506" s="1">
        <v>270</v>
      </c>
      <c r="J506" s="1">
        <v>2</v>
      </c>
      <c r="K506" s="1" t="s">
        <v>80</v>
      </c>
      <c r="L506" s="11">
        <v>11</v>
      </c>
      <c r="M506" s="1" t="s">
        <v>87</v>
      </c>
      <c r="N506" s="12">
        <f>L506*G506</f>
        <v>33</v>
      </c>
      <c r="O506" s="13">
        <f>N506/18</f>
        <v>1.8333333333333333</v>
      </c>
      <c r="P506" s="14">
        <f>O506</f>
        <v>1.8333333333333333</v>
      </c>
      <c r="Q506" s="13">
        <v>0</v>
      </c>
      <c r="R506" s="13">
        <f>P506+Q506</f>
        <v>1.8333333333333333</v>
      </c>
    </row>
    <row r="507" spans="1:18" hidden="1">
      <c r="D507" s="9"/>
      <c r="E507" s="10" t="s">
        <v>176</v>
      </c>
      <c r="F507" s="1"/>
      <c r="G507" s="1"/>
      <c r="H507" s="1"/>
      <c r="I507" s="1"/>
      <c r="J507" s="1"/>
      <c r="K507" s="1"/>
      <c r="L507" s="11"/>
      <c r="M507" s="1"/>
      <c r="N507" s="18"/>
    </row>
    <row r="508" spans="1:18" hidden="1">
      <c r="D508" s="9"/>
      <c r="E508" s="10" t="s">
        <v>46</v>
      </c>
      <c r="F508" s="1"/>
      <c r="G508" s="1"/>
      <c r="H508" s="1"/>
      <c r="I508" s="1"/>
      <c r="J508" s="1"/>
      <c r="K508" s="1"/>
      <c r="L508" s="11"/>
      <c r="M508" s="1"/>
      <c r="N508" s="18"/>
    </row>
    <row r="509" spans="1:18" s="27" customFormat="1">
      <c r="A509" s="16" t="s">
        <v>25</v>
      </c>
      <c r="B509" s="16" t="s">
        <v>579</v>
      </c>
      <c r="C509" s="16" t="s">
        <v>580</v>
      </c>
      <c r="D509" s="20" t="s">
        <v>281</v>
      </c>
      <c r="E509" s="21" t="s">
        <v>282</v>
      </c>
      <c r="F509" s="22" t="s">
        <v>283</v>
      </c>
      <c r="G509" s="22">
        <v>12</v>
      </c>
      <c r="H509" s="22">
        <v>0</v>
      </c>
      <c r="I509" s="22">
        <v>36</v>
      </c>
      <c r="J509" s="22">
        <v>0</v>
      </c>
      <c r="K509" s="22" t="s">
        <v>80</v>
      </c>
      <c r="L509" s="23">
        <v>1</v>
      </c>
      <c r="M509" s="22" t="s">
        <v>87</v>
      </c>
      <c r="N509" s="24">
        <f>L509*G509</f>
        <v>12</v>
      </c>
      <c r="O509" s="25">
        <f>N509/18</f>
        <v>0.66666666666666663</v>
      </c>
      <c r="P509" s="26">
        <f>O509</f>
        <v>0.66666666666666663</v>
      </c>
      <c r="Q509" s="25">
        <v>0</v>
      </c>
      <c r="R509" s="25">
        <f>P509+Q509</f>
        <v>0.66666666666666663</v>
      </c>
    </row>
    <row r="510" spans="1:18" s="27" customFormat="1" hidden="1">
      <c r="D510" s="20"/>
      <c r="E510" s="21" t="s">
        <v>31</v>
      </c>
      <c r="F510" s="22"/>
      <c r="G510" s="22"/>
      <c r="H510" s="22"/>
      <c r="I510" s="22"/>
      <c r="J510" s="22"/>
      <c r="K510" s="22"/>
      <c r="L510" s="23"/>
      <c r="M510" s="22"/>
      <c r="N510" s="28"/>
      <c r="O510" s="29"/>
      <c r="Q510" s="25"/>
      <c r="R510" s="25"/>
    </row>
    <row r="511" spans="1:18">
      <c r="A511" s="16" t="s">
        <v>25</v>
      </c>
      <c r="B511" s="16" t="s">
        <v>579</v>
      </c>
      <c r="C511" s="16" t="s">
        <v>580</v>
      </c>
      <c r="D511" s="9" t="s">
        <v>284</v>
      </c>
      <c r="E511" s="10" t="s">
        <v>285</v>
      </c>
      <c r="F511" s="1" t="s">
        <v>83</v>
      </c>
      <c r="G511" s="1">
        <v>3</v>
      </c>
      <c r="H511" s="1">
        <v>2</v>
      </c>
      <c r="I511" s="1">
        <v>3</v>
      </c>
      <c r="J511" s="1">
        <v>5</v>
      </c>
      <c r="K511" s="1" t="s">
        <v>80</v>
      </c>
      <c r="L511" s="11">
        <v>7</v>
      </c>
      <c r="M511" s="1" t="s">
        <v>87</v>
      </c>
      <c r="N511" s="12">
        <f>L511*G511</f>
        <v>21</v>
      </c>
      <c r="O511" s="13">
        <f>N511/18</f>
        <v>1.1666666666666667</v>
      </c>
      <c r="P511" s="14">
        <f>O511</f>
        <v>1.1666666666666667</v>
      </c>
      <c r="Q511" s="13">
        <v>0</v>
      </c>
      <c r="R511" s="13">
        <f>P511+Q511</f>
        <v>1.1666666666666667</v>
      </c>
    </row>
    <row r="512" spans="1:18" hidden="1">
      <c r="D512" s="9"/>
      <c r="E512" s="10" t="s">
        <v>62</v>
      </c>
      <c r="F512" s="1"/>
      <c r="G512" s="1"/>
      <c r="H512" s="1"/>
      <c r="I512" s="1"/>
      <c r="J512" s="1"/>
      <c r="K512" s="1"/>
      <c r="L512" s="11"/>
      <c r="M512" s="1"/>
      <c r="N512" s="18"/>
    </row>
    <row r="513" spans="1:18">
      <c r="A513" s="16" t="s">
        <v>25</v>
      </c>
      <c r="B513" s="16" t="s">
        <v>579</v>
      </c>
      <c r="C513" s="16" t="s">
        <v>580</v>
      </c>
      <c r="D513" s="9" t="s">
        <v>286</v>
      </c>
      <c r="E513" s="10" t="s">
        <v>287</v>
      </c>
      <c r="F513" s="1" t="s">
        <v>83</v>
      </c>
      <c r="G513" s="1">
        <v>3</v>
      </c>
      <c r="H513" s="1">
        <v>2</v>
      </c>
      <c r="I513" s="1">
        <v>3</v>
      </c>
      <c r="J513" s="1">
        <v>5</v>
      </c>
      <c r="K513" s="1" t="s">
        <v>80</v>
      </c>
      <c r="L513" s="11">
        <v>7</v>
      </c>
      <c r="M513" s="1" t="s">
        <v>87</v>
      </c>
      <c r="N513" s="12">
        <f>L513*G513</f>
        <v>21</v>
      </c>
      <c r="O513" s="13">
        <f>N513/18</f>
        <v>1.1666666666666667</v>
      </c>
      <c r="P513" s="14">
        <f>O513</f>
        <v>1.1666666666666667</v>
      </c>
      <c r="Q513" s="13">
        <v>0</v>
      </c>
      <c r="R513" s="13">
        <f>P513+Q513</f>
        <v>1.1666666666666667</v>
      </c>
    </row>
    <row r="514" spans="1:18" hidden="1">
      <c r="D514" s="9"/>
      <c r="E514" s="10" t="s">
        <v>176</v>
      </c>
      <c r="F514" s="1"/>
      <c r="G514" s="1"/>
      <c r="H514" s="1"/>
      <c r="I514" s="1"/>
      <c r="J514" s="1"/>
      <c r="K514" s="1"/>
      <c r="L514" s="11"/>
      <c r="M514" s="1"/>
      <c r="N514" s="18"/>
    </row>
    <row r="515" spans="1:18">
      <c r="A515" s="16" t="s">
        <v>25</v>
      </c>
      <c r="B515" s="16" t="s">
        <v>579</v>
      </c>
      <c r="C515" s="16" t="s">
        <v>580</v>
      </c>
      <c r="D515" s="9" t="s">
        <v>288</v>
      </c>
      <c r="E515" s="10" t="s">
        <v>289</v>
      </c>
      <c r="F515" s="1" t="s">
        <v>83</v>
      </c>
      <c r="G515" s="1">
        <v>3</v>
      </c>
      <c r="H515" s="1">
        <v>2</v>
      </c>
      <c r="I515" s="1">
        <v>3</v>
      </c>
      <c r="J515" s="1">
        <v>5</v>
      </c>
      <c r="K515" s="1" t="s">
        <v>80</v>
      </c>
      <c r="L515" s="11">
        <v>7</v>
      </c>
      <c r="M515" s="1" t="s">
        <v>87</v>
      </c>
      <c r="N515" s="12">
        <f>L515*G515</f>
        <v>21</v>
      </c>
      <c r="O515" s="13">
        <f>N515/18</f>
        <v>1.1666666666666667</v>
      </c>
      <c r="P515" s="14">
        <f>O515</f>
        <v>1.1666666666666667</v>
      </c>
      <c r="Q515" s="13">
        <v>0</v>
      </c>
      <c r="R515" s="13">
        <f>P515+Q515</f>
        <v>1.1666666666666667</v>
      </c>
    </row>
    <row r="516" spans="1:18" hidden="1">
      <c r="D516" s="9"/>
      <c r="E516" s="10" t="s">
        <v>176</v>
      </c>
      <c r="F516" s="1"/>
      <c r="G516" s="1"/>
      <c r="H516" s="1"/>
      <c r="I516" s="1"/>
      <c r="J516" s="1"/>
      <c r="K516" s="1"/>
      <c r="L516" s="11"/>
      <c r="M516" s="1"/>
      <c r="N516" s="18"/>
    </row>
    <row r="517" spans="1:18">
      <c r="A517" s="16" t="s">
        <v>25</v>
      </c>
      <c r="B517" s="16" t="s">
        <v>579</v>
      </c>
      <c r="C517" s="16" t="s">
        <v>580</v>
      </c>
      <c r="D517" s="9" t="s">
        <v>290</v>
      </c>
      <c r="E517" s="10" t="s">
        <v>291</v>
      </c>
      <c r="F517" s="1" t="s">
        <v>83</v>
      </c>
      <c r="G517" s="1">
        <v>3</v>
      </c>
      <c r="H517" s="1">
        <v>2</v>
      </c>
      <c r="I517" s="1">
        <v>3</v>
      </c>
      <c r="J517" s="1">
        <v>5</v>
      </c>
      <c r="K517" s="1" t="s">
        <v>80</v>
      </c>
      <c r="L517" s="11">
        <v>9</v>
      </c>
      <c r="M517" s="1" t="s">
        <v>87</v>
      </c>
      <c r="N517" s="12">
        <f>L517*G517</f>
        <v>27</v>
      </c>
      <c r="O517" s="13">
        <f>N517/18</f>
        <v>1.5</v>
      </c>
      <c r="P517" s="14">
        <f>O517</f>
        <v>1.5</v>
      </c>
      <c r="Q517" s="13">
        <v>0</v>
      </c>
      <c r="R517" s="13">
        <f>P517+Q517</f>
        <v>1.5</v>
      </c>
    </row>
    <row r="518" spans="1:18" hidden="1">
      <c r="D518" s="9"/>
      <c r="E518" s="10" t="s">
        <v>77</v>
      </c>
      <c r="F518" s="1"/>
      <c r="G518" s="1"/>
      <c r="H518" s="1"/>
      <c r="I518" s="1"/>
      <c r="J518" s="1"/>
      <c r="K518" s="1"/>
      <c r="L518" s="11"/>
      <c r="M518" s="1"/>
      <c r="N518" s="18"/>
    </row>
    <row r="519" spans="1:18">
      <c r="A519" s="16" t="s">
        <v>25</v>
      </c>
      <c r="B519" s="16" t="s">
        <v>579</v>
      </c>
      <c r="C519" s="16" t="s">
        <v>580</v>
      </c>
      <c r="D519" s="9" t="s">
        <v>292</v>
      </c>
      <c r="E519" s="10" t="s">
        <v>293</v>
      </c>
      <c r="F519" s="1" t="s">
        <v>294</v>
      </c>
      <c r="G519" s="1">
        <v>1</v>
      </c>
      <c r="H519" s="1">
        <v>0</v>
      </c>
      <c r="I519" s="1">
        <v>2</v>
      </c>
      <c r="J519" s="1">
        <v>1</v>
      </c>
      <c r="K519" s="1" t="s">
        <v>80</v>
      </c>
      <c r="L519" s="11">
        <v>3</v>
      </c>
      <c r="M519" s="1" t="s">
        <v>87</v>
      </c>
      <c r="N519" s="12">
        <f>L519*G519</f>
        <v>3</v>
      </c>
      <c r="O519" s="13">
        <f>N519/18</f>
        <v>0.16666666666666666</v>
      </c>
      <c r="P519" s="14">
        <f>O519</f>
        <v>0.16666666666666666</v>
      </c>
      <c r="Q519" s="13">
        <v>0</v>
      </c>
      <c r="R519" s="13">
        <f>P519+Q519</f>
        <v>0.16666666666666666</v>
      </c>
    </row>
    <row r="520" spans="1:18" hidden="1">
      <c r="D520" s="9"/>
      <c r="E520" s="10" t="s">
        <v>70</v>
      </c>
      <c r="F520" s="1"/>
      <c r="G520" s="1"/>
      <c r="H520" s="1"/>
      <c r="I520" s="1"/>
      <c r="J520" s="1"/>
      <c r="K520" s="1"/>
      <c r="L520" s="11"/>
      <c r="M520" s="1"/>
      <c r="N520" s="18"/>
    </row>
    <row r="521" spans="1:18" hidden="1">
      <c r="D521" s="9"/>
      <c r="E521" s="10" t="s">
        <v>74</v>
      </c>
      <c r="F521" s="1"/>
      <c r="G521" s="1"/>
      <c r="H521" s="1"/>
      <c r="I521" s="1"/>
      <c r="J521" s="1"/>
      <c r="K521" s="1"/>
      <c r="L521" s="11"/>
      <c r="M521" s="1"/>
      <c r="N521" s="18"/>
    </row>
    <row r="522" spans="1:18" hidden="1">
      <c r="D522" s="9"/>
      <c r="E522" s="10" t="s">
        <v>67</v>
      </c>
      <c r="F522" s="1"/>
      <c r="G522" s="1"/>
      <c r="H522" s="1"/>
      <c r="I522" s="1"/>
      <c r="J522" s="1"/>
      <c r="K522" s="1"/>
      <c r="L522" s="11"/>
      <c r="M522" s="1"/>
      <c r="N522" s="18"/>
    </row>
    <row r="523" spans="1:18" hidden="1">
      <c r="D523" s="9"/>
      <c r="E523" s="10" t="s">
        <v>75</v>
      </c>
      <c r="F523" s="1"/>
      <c r="G523" s="1"/>
      <c r="H523" s="1"/>
      <c r="I523" s="1"/>
      <c r="J523" s="1"/>
      <c r="K523" s="1"/>
      <c r="L523" s="11"/>
      <c r="M523" s="1"/>
      <c r="N523" s="18"/>
    </row>
    <row r="524" spans="1:18" hidden="1">
      <c r="D524" s="9"/>
      <c r="E524" s="10" t="s">
        <v>72</v>
      </c>
      <c r="F524" s="1"/>
      <c r="G524" s="1"/>
      <c r="H524" s="1"/>
      <c r="I524" s="1"/>
      <c r="J524" s="1"/>
      <c r="K524" s="1"/>
      <c r="L524" s="11"/>
      <c r="M524" s="1"/>
      <c r="N524" s="18"/>
    </row>
    <row r="525" spans="1:18" hidden="1">
      <c r="D525" s="9"/>
      <c r="E525" s="10" t="s">
        <v>76</v>
      </c>
      <c r="F525" s="1"/>
      <c r="G525" s="1"/>
      <c r="H525" s="1"/>
      <c r="I525" s="1"/>
      <c r="J525" s="1"/>
      <c r="K525" s="1"/>
      <c r="L525" s="11"/>
      <c r="M525" s="1"/>
      <c r="N525" s="18"/>
    </row>
    <row r="526" spans="1:18">
      <c r="A526" s="16" t="s">
        <v>25</v>
      </c>
      <c r="B526" s="16" t="s">
        <v>579</v>
      </c>
      <c r="C526" s="16" t="s">
        <v>580</v>
      </c>
      <c r="D526" s="9" t="s">
        <v>295</v>
      </c>
      <c r="E526" s="10" t="s">
        <v>296</v>
      </c>
      <c r="F526" s="1" t="s">
        <v>221</v>
      </c>
      <c r="G526" s="1">
        <v>3</v>
      </c>
      <c r="H526" s="1">
        <v>0</v>
      </c>
      <c r="I526" s="1">
        <v>9</v>
      </c>
      <c r="J526" s="1">
        <v>0</v>
      </c>
      <c r="K526" s="1" t="s">
        <v>80</v>
      </c>
      <c r="L526" s="11">
        <v>3</v>
      </c>
      <c r="M526" s="1" t="s">
        <v>87</v>
      </c>
      <c r="N526" s="12">
        <f>L526*G526</f>
        <v>9</v>
      </c>
      <c r="O526" s="13">
        <f>N526/18</f>
        <v>0.5</v>
      </c>
      <c r="P526" s="14">
        <f>O526</f>
        <v>0.5</v>
      </c>
      <c r="Q526" s="13">
        <v>0</v>
      </c>
      <c r="R526" s="13">
        <f>P526+Q526</f>
        <v>0.5</v>
      </c>
    </row>
    <row r="527" spans="1:18" hidden="1">
      <c r="D527" s="9"/>
      <c r="E527" s="10" t="s">
        <v>74</v>
      </c>
      <c r="F527" s="1"/>
      <c r="G527" s="1"/>
      <c r="H527" s="1"/>
      <c r="I527" s="1"/>
      <c r="J527" s="1"/>
      <c r="K527" s="1"/>
      <c r="L527" s="11"/>
      <c r="M527" s="1"/>
      <c r="N527" s="18"/>
    </row>
    <row r="528" spans="1:18" hidden="1">
      <c r="D528" s="9"/>
      <c r="E528" s="10" t="s">
        <v>72</v>
      </c>
      <c r="F528" s="1"/>
      <c r="G528" s="1"/>
      <c r="H528" s="1"/>
      <c r="I528" s="1"/>
      <c r="J528" s="1"/>
      <c r="K528" s="1"/>
      <c r="L528" s="11"/>
      <c r="M528" s="1"/>
      <c r="N528" s="18"/>
    </row>
    <row r="529" spans="1:18">
      <c r="A529" s="16" t="s">
        <v>25</v>
      </c>
      <c r="B529" s="16" t="s">
        <v>579</v>
      </c>
      <c r="C529" s="16" t="s">
        <v>580</v>
      </c>
      <c r="D529" s="9" t="s">
        <v>297</v>
      </c>
      <c r="E529" s="10" t="s">
        <v>22</v>
      </c>
      <c r="F529" s="1" t="s">
        <v>23</v>
      </c>
      <c r="G529" s="1">
        <v>3</v>
      </c>
      <c r="H529" s="1">
        <v>3</v>
      </c>
      <c r="I529" s="1">
        <v>0</v>
      </c>
      <c r="J529" s="1">
        <v>6</v>
      </c>
      <c r="K529" s="1" t="s">
        <v>80</v>
      </c>
      <c r="L529" s="11">
        <v>334</v>
      </c>
      <c r="M529" s="1" t="s">
        <v>87</v>
      </c>
      <c r="N529" s="12">
        <f>L529*G529</f>
        <v>1002</v>
      </c>
      <c r="O529" s="13">
        <f>N529/18</f>
        <v>55.666666666666664</v>
      </c>
      <c r="P529" s="14">
        <f>O529</f>
        <v>55.666666666666664</v>
      </c>
      <c r="Q529" s="13">
        <v>0</v>
      </c>
      <c r="R529" s="13">
        <f>P529+Q529</f>
        <v>55.666666666666664</v>
      </c>
    </row>
    <row r="530" spans="1:18" hidden="1">
      <c r="D530" s="9"/>
      <c r="E530" s="10" t="s">
        <v>30</v>
      </c>
      <c r="F530" s="1"/>
      <c r="G530" s="1"/>
      <c r="H530" s="1"/>
      <c r="I530" s="1"/>
      <c r="J530" s="1"/>
      <c r="K530" s="1"/>
      <c r="L530" s="11"/>
      <c r="M530" s="1"/>
      <c r="N530" s="18"/>
    </row>
    <row r="531" spans="1:18" hidden="1">
      <c r="D531" s="9"/>
      <c r="E531" s="10" t="s">
        <v>56</v>
      </c>
      <c r="F531" s="1"/>
      <c r="G531" s="1"/>
      <c r="H531" s="1"/>
      <c r="I531" s="1"/>
      <c r="J531" s="1"/>
      <c r="K531" s="1"/>
      <c r="L531" s="11"/>
      <c r="M531" s="1"/>
      <c r="N531" s="18"/>
    </row>
    <row r="532" spans="1:18" hidden="1">
      <c r="D532" s="9"/>
      <c r="E532" s="10" t="s">
        <v>57</v>
      </c>
      <c r="F532" s="1"/>
      <c r="G532" s="1"/>
      <c r="H532" s="1"/>
      <c r="I532" s="1"/>
      <c r="J532" s="1"/>
      <c r="K532" s="1"/>
      <c r="L532" s="11"/>
      <c r="M532" s="1"/>
      <c r="N532" s="18"/>
    </row>
    <row r="533" spans="1:18" hidden="1">
      <c r="D533" s="9"/>
      <c r="E533" s="10" t="s">
        <v>58</v>
      </c>
      <c r="F533" s="1"/>
      <c r="G533" s="1"/>
      <c r="H533" s="1"/>
      <c r="I533" s="1"/>
      <c r="J533" s="1"/>
      <c r="K533" s="1"/>
      <c r="L533" s="11"/>
      <c r="M533" s="1"/>
      <c r="N533" s="18"/>
    </row>
    <row r="534" spans="1:18" hidden="1">
      <c r="D534" s="9"/>
      <c r="E534" s="10" t="s">
        <v>59</v>
      </c>
      <c r="F534" s="1"/>
      <c r="G534" s="1"/>
      <c r="H534" s="1"/>
      <c r="I534" s="1"/>
      <c r="J534" s="1"/>
      <c r="K534" s="1"/>
      <c r="L534" s="11"/>
      <c r="M534" s="1"/>
      <c r="N534" s="18"/>
    </row>
    <row r="535" spans="1:18" hidden="1">
      <c r="D535" s="9"/>
      <c r="E535" s="10" t="s">
        <v>60</v>
      </c>
      <c r="F535" s="1"/>
      <c r="G535" s="1"/>
      <c r="H535" s="1"/>
      <c r="I535" s="1"/>
      <c r="J535" s="1"/>
      <c r="K535" s="1"/>
      <c r="L535" s="11"/>
      <c r="M535" s="1"/>
      <c r="N535" s="18"/>
    </row>
    <row r="536" spans="1:18" hidden="1">
      <c r="D536" s="9"/>
      <c r="E536" s="10" t="s">
        <v>61</v>
      </c>
      <c r="F536" s="1"/>
      <c r="G536" s="1"/>
      <c r="H536" s="1"/>
      <c r="I536" s="1"/>
      <c r="J536" s="1"/>
      <c r="K536" s="1"/>
      <c r="L536" s="11"/>
      <c r="M536" s="1"/>
      <c r="N536" s="18"/>
    </row>
    <row r="537" spans="1:18" hidden="1">
      <c r="D537" s="9"/>
      <c r="E537" s="10" t="s">
        <v>62</v>
      </c>
      <c r="F537" s="1"/>
      <c r="G537" s="1"/>
      <c r="H537" s="1"/>
      <c r="I537" s="1"/>
      <c r="J537" s="1"/>
      <c r="K537" s="1"/>
      <c r="L537" s="11"/>
      <c r="M537" s="1"/>
      <c r="N537" s="18"/>
    </row>
    <row r="538" spans="1:18" hidden="1">
      <c r="D538" s="9"/>
      <c r="E538" s="10" t="s">
        <v>63</v>
      </c>
      <c r="F538" s="1"/>
      <c r="G538" s="1"/>
      <c r="H538" s="1"/>
      <c r="I538" s="1"/>
      <c r="J538" s="1"/>
      <c r="K538" s="1"/>
      <c r="L538" s="11"/>
      <c r="M538" s="1"/>
      <c r="N538" s="18"/>
    </row>
    <row r="539" spans="1:18" hidden="1">
      <c r="D539" s="9"/>
      <c r="E539" s="10" t="s">
        <v>64</v>
      </c>
      <c r="F539" s="1"/>
      <c r="G539" s="1"/>
      <c r="H539" s="1"/>
      <c r="I539" s="1"/>
      <c r="J539" s="1"/>
      <c r="K539" s="1"/>
      <c r="L539" s="11"/>
      <c r="M539" s="1"/>
      <c r="N539" s="18"/>
    </row>
    <row r="540" spans="1:18" hidden="1">
      <c r="D540" s="9"/>
      <c r="E540" s="10" t="s">
        <v>65</v>
      </c>
      <c r="F540" s="1"/>
      <c r="G540" s="1"/>
      <c r="H540" s="1"/>
      <c r="I540" s="1"/>
      <c r="J540" s="1"/>
      <c r="K540" s="1"/>
      <c r="L540" s="11"/>
      <c r="M540" s="1"/>
      <c r="N540" s="18"/>
    </row>
    <row r="541" spans="1:18" hidden="1">
      <c r="D541" s="9"/>
      <c r="E541" s="10" t="s">
        <v>67</v>
      </c>
      <c r="F541" s="1"/>
      <c r="G541" s="1"/>
      <c r="H541" s="1"/>
      <c r="I541" s="1"/>
      <c r="J541" s="1"/>
      <c r="K541" s="1"/>
      <c r="L541" s="11"/>
      <c r="M541" s="1"/>
      <c r="N541" s="18"/>
    </row>
    <row r="542" spans="1:18" hidden="1">
      <c r="D542" s="9"/>
      <c r="E542" s="10" t="s">
        <v>70</v>
      </c>
      <c r="F542" s="1"/>
      <c r="G542" s="1"/>
      <c r="H542" s="1"/>
      <c r="I542" s="1"/>
      <c r="J542" s="1"/>
      <c r="K542" s="1"/>
      <c r="L542" s="11"/>
      <c r="M542" s="1"/>
      <c r="N542" s="18"/>
    </row>
    <row r="543" spans="1:18" hidden="1">
      <c r="D543" s="9"/>
      <c r="E543" s="10" t="s">
        <v>72</v>
      </c>
      <c r="F543" s="1"/>
      <c r="G543" s="1"/>
      <c r="H543" s="1"/>
      <c r="I543" s="1"/>
      <c r="J543" s="1"/>
      <c r="K543" s="1"/>
      <c r="L543" s="11"/>
      <c r="M543" s="1"/>
      <c r="N543" s="18"/>
    </row>
    <row r="544" spans="1:18" hidden="1">
      <c r="D544" s="9"/>
      <c r="E544" s="10" t="s">
        <v>74</v>
      </c>
      <c r="F544" s="1"/>
      <c r="G544" s="1"/>
      <c r="H544" s="1"/>
      <c r="I544" s="1"/>
      <c r="J544" s="1"/>
      <c r="K544" s="1"/>
      <c r="L544" s="11"/>
      <c r="M544" s="1"/>
      <c r="N544" s="18"/>
    </row>
    <row r="545" spans="1:18" hidden="1">
      <c r="D545" s="9"/>
      <c r="E545" s="10" t="s">
        <v>75</v>
      </c>
      <c r="F545" s="1"/>
      <c r="G545" s="1"/>
      <c r="H545" s="1"/>
      <c r="I545" s="1"/>
      <c r="J545" s="1"/>
      <c r="K545" s="1"/>
      <c r="L545" s="11"/>
      <c r="M545" s="1"/>
      <c r="N545" s="18"/>
    </row>
    <row r="546" spans="1:18" hidden="1">
      <c r="D546" s="9"/>
      <c r="E546" s="10" t="s">
        <v>76</v>
      </c>
      <c r="F546" s="1"/>
      <c r="G546" s="1"/>
      <c r="H546" s="1"/>
      <c r="I546" s="1"/>
      <c r="J546" s="1"/>
      <c r="K546" s="1"/>
      <c r="L546" s="11"/>
      <c r="M546" s="1"/>
      <c r="N546" s="18"/>
    </row>
    <row r="547" spans="1:18" hidden="1">
      <c r="D547" s="9"/>
      <c r="E547" s="10" t="s">
        <v>77</v>
      </c>
      <c r="F547" s="1"/>
      <c r="G547" s="1"/>
      <c r="H547" s="1"/>
      <c r="I547" s="1"/>
      <c r="J547" s="1"/>
      <c r="K547" s="1"/>
      <c r="L547" s="11"/>
      <c r="M547" s="1"/>
      <c r="N547" s="18"/>
    </row>
    <row r="548" spans="1:18" hidden="1">
      <c r="D548" s="9"/>
      <c r="E548" s="10" t="s">
        <v>66</v>
      </c>
      <c r="F548" s="1"/>
      <c r="G548" s="1"/>
      <c r="H548" s="1"/>
      <c r="I548" s="1"/>
      <c r="J548" s="1"/>
      <c r="K548" s="1"/>
      <c r="L548" s="11"/>
      <c r="M548" s="1"/>
      <c r="N548" s="18"/>
    </row>
    <row r="549" spans="1:18" hidden="1">
      <c r="D549" s="9"/>
      <c r="E549" s="10" t="s">
        <v>68</v>
      </c>
      <c r="F549" s="1"/>
      <c r="G549" s="1"/>
      <c r="H549" s="1"/>
      <c r="I549" s="1"/>
      <c r="J549" s="1"/>
      <c r="K549" s="1"/>
      <c r="L549" s="11"/>
      <c r="M549" s="1"/>
      <c r="N549" s="18"/>
    </row>
    <row r="550" spans="1:18" hidden="1">
      <c r="D550" s="9"/>
      <c r="E550" s="10" t="s">
        <v>69</v>
      </c>
      <c r="F550" s="1"/>
      <c r="G550" s="1"/>
      <c r="H550" s="1"/>
      <c r="I550" s="1"/>
      <c r="J550" s="1"/>
      <c r="K550" s="1"/>
      <c r="L550" s="11"/>
      <c r="M550" s="1"/>
      <c r="N550" s="18"/>
    </row>
    <row r="551" spans="1:18" hidden="1">
      <c r="D551" s="9"/>
      <c r="E551" s="10" t="s">
        <v>71</v>
      </c>
      <c r="F551" s="1"/>
      <c r="G551" s="1"/>
      <c r="H551" s="1"/>
      <c r="I551" s="1"/>
      <c r="J551" s="1"/>
      <c r="K551" s="1"/>
      <c r="L551" s="11"/>
      <c r="M551" s="1"/>
      <c r="N551" s="18"/>
    </row>
    <row r="552" spans="1:18" hidden="1">
      <c r="D552" s="9"/>
      <c r="E552" s="10" t="s">
        <v>73</v>
      </c>
      <c r="F552" s="1"/>
      <c r="G552" s="1"/>
      <c r="H552" s="1"/>
      <c r="I552" s="1"/>
      <c r="J552" s="1"/>
      <c r="K552" s="1"/>
      <c r="L552" s="11"/>
      <c r="M552" s="1"/>
      <c r="N552" s="18"/>
    </row>
    <row r="553" spans="1:18">
      <c r="A553" s="16" t="s">
        <v>25</v>
      </c>
      <c r="B553" s="16" t="s">
        <v>579</v>
      </c>
      <c r="C553" s="16" t="s">
        <v>580</v>
      </c>
      <c r="D553" s="9" t="s">
        <v>297</v>
      </c>
      <c r="E553" s="10" t="s">
        <v>22</v>
      </c>
      <c r="F553" s="1" t="s">
        <v>23</v>
      </c>
      <c r="G553" s="1">
        <v>3</v>
      </c>
      <c r="H553" s="1">
        <v>3</v>
      </c>
      <c r="I553" s="1">
        <v>0</v>
      </c>
      <c r="J553" s="1">
        <v>6</v>
      </c>
      <c r="K553" s="1" t="s">
        <v>43</v>
      </c>
      <c r="L553" s="11">
        <v>59</v>
      </c>
      <c r="M553" s="1" t="s">
        <v>87</v>
      </c>
      <c r="N553" s="12">
        <f>L553*G553</f>
        <v>177</v>
      </c>
      <c r="O553" s="13">
        <f>N553/18</f>
        <v>9.8333333333333339</v>
      </c>
      <c r="P553" s="14">
        <f>O553</f>
        <v>9.8333333333333339</v>
      </c>
      <c r="Q553" s="13">
        <v>0</v>
      </c>
      <c r="R553" s="13">
        <f>P553+Q553</f>
        <v>9.8333333333333339</v>
      </c>
    </row>
    <row r="554" spans="1:18" hidden="1">
      <c r="D554" s="9"/>
      <c r="E554" s="10" t="s">
        <v>44</v>
      </c>
      <c r="F554" s="1"/>
      <c r="G554" s="1"/>
      <c r="H554" s="1"/>
      <c r="I554" s="1"/>
      <c r="J554" s="1"/>
      <c r="K554" s="1"/>
      <c r="L554" s="11"/>
      <c r="M554" s="1"/>
      <c r="N554" s="18"/>
    </row>
    <row r="555" spans="1:18" hidden="1">
      <c r="D555" s="9"/>
      <c r="E555" s="10" t="s">
        <v>30</v>
      </c>
      <c r="F555" s="1"/>
      <c r="G555" s="1"/>
      <c r="H555" s="1"/>
      <c r="I555" s="1"/>
      <c r="J555" s="1"/>
      <c r="K555" s="1"/>
      <c r="L555" s="11"/>
      <c r="M555" s="1"/>
      <c r="N555" s="18"/>
    </row>
    <row r="556" spans="1:18" hidden="1">
      <c r="D556" s="9"/>
      <c r="E556" s="10" t="s">
        <v>45</v>
      </c>
      <c r="F556" s="1"/>
      <c r="G556" s="1"/>
      <c r="H556" s="1"/>
      <c r="I556" s="1"/>
      <c r="J556" s="1"/>
      <c r="K556" s="1"/>
      <c r="L556" s="11"/>
      <c r="M556" s="1"/>
      <c r="N556" s="18"/>
    </row>
    <row r="557" spans="1:18" hidden="1">
      <c r="D557" s="9"/>
      <c r="E557" s="10" t="s">
        <v>46</v>
      </c>
      <c r="F557" s="1"/>
      <c r="G557" s="1"/>
      <c r="H557" s="1"/>
      <c r="I557" s="1"/>
      <c r="J557" s="1"/>
      <c r="K557" s="1"/>
      <c r="L557" s="11"/>
      <c r="M557" s="1"/>
      <c r="N557" s="18"/>
    </row>
    <row r="558" spans="1:18" hidden="1">
      <c r="D558" s="9"/>
      <c r="E558" s="10" t="s">
        <v>47</v>
      </c>
      <c r="F558" s="1"/>
      <c r="G558" s="1"/>
      <c r="H558" s="1"/>
      <c r="I558" s="1"/>
      <c r="J558" s="1"/>
      <c r="K558" s="1"/>
      <c r="L558" s="11"/>
      <c r="M558" s="1"/>
      <c r="N558" s="18"/>
    </row>
    <row r="559" spans="1:18" hidden="1">
      <c r="D559" s="9"/>
      <c r="E559" s="10" t="s">
        <v>48</v>
      </c>
      <c r="F559" s="1"/>
      <c r="G559" s="1"/>
      <c r="H559" s="1"/>
      <c r="I559" s="1"/>
      <c r="J559" s="1"/>
      <c r="K559" s="1"/>
      <c r="L559" s="11"/>
      <c r="M559" s="1"/>
      <c r="N559" s="18"/>
    </row>
    <row r="560" spans="1:18" hidden="1">
      <c r="D560" s="9"/>
      <c r="E560" s="10" t="s">
        <v>49</v>
      </c>
      <c r="F560" s="1"/>
      <c r="G560" s="1"/>
      <c r="H560" s="1"/>
      <c r="I560" s="1"/>
      <c r="J560" s="1"/>
      <c r="K560" s="1"/>
      <c r="L560" s="11"/>
      <c r="M560" s="1"/>
      <c r="N560" s="18"/>
    </row>
    <row r="561" spans="1:18" hidden="1">
      <c r="D561" s="9"/>
      <c r="E561" s="10" t="s">
        <v>50</v>
      </c>
      <c r="F561" s="1"/>
      <c r="G561" s="1"/>
      <c r="H561" s="1"/>
      <c r="I561" s="1"/>
      <c r="J561" s="1"/>
      <c r="K561" s="1"/>
      <c r="L561" s="11"/>
      <c r="M561" s="1"/>
      <c r="N561" s="18"/>
    </row>
    <row r="562" spans="1:18" hidden="1">
      <c r="D562" s="9"/>
      <c r="E562" s="10" t="s">
        <v>51</v>
      </c>
      <c r="F562" s="1"/>
      <c r="G562" s="1"/>
      <c r="H562" s="1"/>
      <c r="I562" s="1"/>
      <c r="J562" s="1"/>
      <c r="K562" s="1"/>
      <c r="L562" s="11"/>
      <c r="M562" s="1"/>
      <c r="N562" s="18"/>
    </row>
    <row r="563" spans="1:18" hidden="1">
      <c r="D563" s="9"/>
      <c r="E563" s="10" t="s">
        <v>52</v>
      </c>
      <c r="F563" s="1"/>
      <c r="G563" s="1"/>
      <c r="H563" s="1"/>
      <c r="I563" s="1"/>
      <c r="J563" s="1"/>
      <c r="K563" s="1"/>
      <c r="L563" s="11"/>
      <c r="M563" s="1"/>
      <c r="N563" s="18"/>
    </row>
    <row r="564" spans="1:18" hidden="1">
      <c r="D564" s="9"/>
      <c r="E564" s="10" t="s">
        <v>53</v>
      </c>
      <c r="F564" s="1"/>
      <c r="G564" s="1"/>
      <c r="H564" s="1"/>
      <c r="I564" s="1"/>
      <c r="J564" s="1"/>
      <c r="K564" s="1"/>
      <c r="L564" s="11"/>
      <c r="M564" s="1"/>
      <c r="N564" s="18"/>
    </row>
    <row r="565" spans="1:18" hidden="1">
      <c r="D565" s="9"/>
      <c r="E565" s="10" t="s">
        <v>39</v>
      </c>
      <c r="F565" s="1"/>
      <c r="G565" s="1"/>
      <c r="H565" s="1"/>
      <c r="I565" s="1"/>
      <c r="J565" s="1"/>
      <c r="K565" s="1"/>
      <c r="L565" s="11"/>
      <c r="M565" s="1"/>
      <c r="N565" s="18"/>
    </row>
    <row r="566" spans="1:18" hidden="1">
      <c r="D566" s="9"/>
      <c r="E566" s="10" t="s">
        <v>54</v>
      </c>
      <c r="F566" s="1"/>
      <c r="G566" s="1"/>
      <c r="H566" s="1"/>
      <c r="I566" s="1"/>
      <c r="J566" s="1"/>
      <c r="K566" s="1"/>
      <c r="L566" s="11"/>
      <c r="M566" s="1"/>
      <c r="N566" s="18"/>
    </row>
    <row r="567" spans="1:18">
      <c r="A567" s="16" t="s">
        <v>25</v>
      </c>
      <c r="B567" s="16" t="s">
        <v>579</v>
      </c>
      <c r="C567" s="16" t="s">
        <v>580</v>
      </c>
      <c r="D567" s="9" t="s">
        <v>298</v>
      </c>
      <c r="E567" s="10" t="s">
        <v>299</v>
      </c>
      <c r="F567" s="1" t="s">
        <v>300</v>
      </c>
      <c r="G567" s="1">
        <v>9</v>
      </c>
      <c r="H567" s="1">
        <v>0</v>
      </c>
      <c r="I567" s="1">
        <v>270</v>
      </c>
      <c r="J567" s="1">
        <v>0</v>
      </c>
      <c r="K567" s="1" t="s">
        <v>80</v>
      </c>
      <c r="L567" s="11">
        <v>7</v>
      </c>
      <c r="M567" s="1" t="s">
        <v>87</v>
      </c>
      <c r="N567" s="12">
        <f>L567*G567</f>
        <v>63</v>
      </c>
      <c r="O567" s="13">
        <f>N567/18</f>
        <v>3.5</v>
      </c>
      <c r="P567" s="14">
        <f>O567</f>
        <v>3.5</v>
      </c>
      <c r="Q567" s="13">
        <v>0</v>
      </c>
      <c r="R567" s="13">
        <f>P567+Q567</f>
        <v>3.5</v>
      </c>
    </row>
    <row r="568" spans="1:18" hidden="1">
      <c r="D568" s="9"/>
      <c r="E568" s="10" t="s">
        <v>67</v>
      </c>
      <c r="F568" s="1"/>
      <c r="G568" s="1"/>
      <c r="H568" s="1"/>
      <c r="I568" s="1"/>
      <c r="J568" s="1"/>
      <c r="K568" s="1"/>
      <c r="L568" s="11"/>
      <c r="M568" s="1"/>
      <c r="N568" s="18"/>
    </row>
    <row r="569" spans="1:18" hidden="1">
      <c r="D569" s="9"/>
      <c r="E569" s="10" t="s">
        <v>70</v>
      </c>
      <c r="F569" s="1"/>
      <c r="G569" s="1"/>
      <c r="H569" s="1"/>
      <c r="I569" s="1"/>
      <c r="J569" s="1"/>
      <c r="K569" s="1"/>
      <c r="L569" s="11"/>
      <c r="M569" s="1"/>
      <c r="N569" s="18"/>
    </row>
    <row r="570" spans="1:18">
      <c r="A570" s="16" t="s">
        <v>25</v>
      </c>
      <c r="B570" s="16" t="s">
        <v>579</v>
      </c>
      <c r="C570" s="16" t="s">
        <v>580</v>
      </c>
      <c r="D570" s="9" t="s">
        <v>298</v>
      </c>
      <c r="E570" s="10" t="s">
        <v>299</v>
      </c>
      <c r="F570" s="1" t="s">
        <v>300</v>
      </c>
      <c r="G570" s="1">
        <v>9</v>
      </c>
      <c r="H570" s="1">
        <v>0</v>
      </c>
      <c r="I570" s="1">
        <v>270</v>
      </c>
      <c r="J570" s="1">
        <v>0</v>
      </c>
      <c r="K570" s="1" t="s">
        <v>43</v>
      </c>
      <c r="L570" s="11">
        <v>21</v>
      </c>
      <c r="M570" s="1" t="s">
        <v>87</v>
      </c>
      <c r="N570" s="12">
        <f>L570*G570</f>
        <v>189</v>
      </c>
      <c r="O570" s="13">
        <f>N570/18</f>
        <v>10.5</v>
      </c>
      <c r="P570" s="14">
        <f>O570</f>
        <v>10.5</v>
      </c>
      <c r="Q570" s="13">
        <v>0</v>
      </c>
      <c r="R570" s="13">
        <f>P570+Q570</f>
        <v>10.5</v>
      </c>
    </row>
    <row r="571" spans="1:18" hidden="1">
      <c r="D571" s="9"/>
      <c r="E571" s="10" t="s">
        <v>76</v>
      </c>
      <c r="F571" s="1"/>
      <c r="G571" s="1"/>
      <c r="H571" s="1"/>
      <c r="I571" s="1"/>
      <c r="J571" s="1"/>
      <c r="K571" s="1"/>
      <c r="L571" s="11"/>
      <c r="M571" s="1"/>
      <c r="N571" s="18"/>
    </row>
    <row r="572" spans="1:18">
      <c r="A572" s="16" t="s">
        <v>25</v>
      </c>
      <c r="B572" s="16" t="s">
        <v>579</v>
      </c>
      <c r="C572" s="16" t="s">
        <v>580</v>
      </c>
      <c r="D572" s="9" t="s">
        <v>298</v>
      </c>
      <c r="E572" s="10" t="s">
        <v>299</v>
      </c>
      <c r="F572" s="1" t="s">
        <v>300</v>
      </c>
      <c r="G572" s="1">
        <v>9</v>
      </c>
      <c r="H572" s="1">
        <v>0</v>
      </c>
      <c r="I572" s="1">
        <v>270</v>
      </c>
      <c r="J572" s="1">
        <v>0</v>
      </c>
      <c r="K572" s="1" t="s">
        <v>55</v>
      </c>
      <c r="L572" s="11">
        <v>32</v>
      </c>
      <c r="M572" s="1" t="s">
        <v>87</v>
      </c>
      <c r="N572" s="12">
        <f>L572*G572</f>
        <v>288</v>
      </c>
      <c r="O572" s="13">
        <f>N572/18</f>
        <v>16</v>
      </c>
      <c r="P572" s="14">
        <f>O572</f>
        <v>16</v>
      </c>
      <c r="Q572" s="13">
        <v>0</v>
      </c>
      <c r="R572" s="13">
        <f>P572+Q572</f>
        <v>16</v>
      </c>
    </row>
    <row r="573" spans="1:18" hidden="1">
      <c r="D573" s="9"/>
      <c r="E573" s="10" t="s">
        <v>157</v>
      </c>
      <c r="F573" s="1"/>
      <c r="G573" s="1"/>
      <c r="H573" s="1"/>
      <c r="I573" s="1"/>
      <c r="J573" s="1"/>
      <c r="K573" s="1"/>
      <c r="L573" s="11"/>
      <c r="M573" s="1"/>
      <c r="N573" s="18"/>
    </row>
    <row r="574" spans="1:18">
      <c r="A574" s="16" t="s">
        <v>25</v>
      </c>
      <c r="B574" s="16" t="s">
        <v>579</v>
      </c>
      <c r="C574" s="16" t="s">
        <v>580</v>
      </c>
      <c r="D574" s="9" t="s">
        <v>301</v>
      </c>
      <c r="E574" s="10" t="s">
        <v>302</v>
      </c>
      <c r="F574" s="1" t="s">
        <v>300</v>
      </c>
      <c r="G574" s="1">
        <v>9</v>
      </c>
      <c r="H574" s="1">
        <v>0</v>
      </c>
      <c r="I574" s="1">
        <v>270</v>
      </c>
      <c r="J574" s="1">
        <v>0</v>
      </c>
      <c r="K574" s="1" t="s">
        <v>80</v>
      </c>
      <c r="L574" s="11">
        <v>2</v>
      </c>
      <c r="M574" s="1" t="s">
        <v>87</v>
      </c>
      <c r="N574" s="12">
        <f>L574*G574</f>
        <v>18</v>
      </c>
      <c r="O574" s="13">
        <f>N574/18</f>
        <v>1</v>
      </c>
      <c r="P574" s="14">
        <f>O574</f>
        <v>1</v>
      </c>
      <c r="Q574" s="13">
        <v>0</v>
      </c>
      <c r="R574" s="13">
        <f>P574+Q574</f>
        <v>1</v>
      </c>
    </row>
    <row r="575" spans="1:18" hidden="1">
      <c r="D575" s="9"/>
      <c r="E575" s="10" t="s">
        <v>75</v>
      </c>
      <c r="F575" s="1"/>
      <c r="G575" s="1"/>
      <c r="H575" s="1"/>
      <c r="I575" s="1"/>
      <c r="J575" s="1"/>
      <c r="K575" s="1"/>
      <c r="L575" s="11"/>
      <c r="M575" s="1"/>
      <c r="N575" s="18"/>
    </row>
    <row r="576" spans="1:18">
      <c r="A576" s="16" t="s">
        <v>25</v>
      </c>
      <c r="B576" s="16" t="s">
        <v>579</v>
      </c>
      <c r="C576" s="16" t="s">
        <v>580</v>
      </c>
      <c r="D576" s="9" t="s">
        <v>301</v>
      </c>
      <c r="E576" s="10" t="s">
        <v>302</v>
      </c>
      <c r="F576" s="1" t="s">
        <v>300</v>
      </c>
      <c r="G576" s="1">
        <v>9</v>
      </c>
      <c r="H576" s="1">
        <v>0</v>
      </c>
      <c r="I576" s="1">
        <v>270</v>
      </c>
      <c r="J576" s="1">
        <v>0</v>
      </c>
      <c r="K576" s="1" t="s">
        <v>43</v>
      </c>
      <c r="L576" s="11">
        <v>1</v>
      </c>
      <c r="M576" s="1" t="s">
        <v>87</v>
      </c>
      <c r="N576" s="12">
        <f>L576*G576</f>
        <v>9</v>
      </c>
      <c r="O576" s="13">
        <f>N576/18</f>
        <v>0.5</v>
      </c>
      <c r="P576" s="14">
        <f>O576</f>
        <v>0.5</v>
      </c>
      <c r="Q576" s="13">
        <v>0</v>
      </c>
      <c r="R576" s="13">
        <f>P576+Q576</f>
        <v>0.5</v>
      </c>
    </row>
    <row r="577" spans="1:18" hidden="1">
      <c r="D577" s="9"/>
      <c r="E577" s="10" t="s">
        <v>157</v>
      </c>
      <c r="F577" s="1"/>
      <c r="G577" s="1"/>
      <c r="H577" s="1"/>
      <c r="I577" s="1"/>
      <c r="J577" s="1"/>
      <c r="K577" s="1"/>
      <c r="L577" s="11"/>
      <c r="M577" s="1"/>
      <c r="N577" s="18"/>
    </row>
    <row r="578" spans="1:18">
      <c r="A578" s="16" t="s">
        <v>25</v>
      </c>
      <c r="B578" s="16" t="s">
        <v>579</v>
      </c>
      <c r="C578" s="16" t="s">
        <v>580</v>
      </c>
      <c r="D578" s="9" t="s">
        <v>301</v>
      </c>
      <c r="E578" s="10" t="s">
        <v>302</v>
      </c>
      <c r="F578" s="1" t="s">
        <v>300</v>
      </c>
      <c r="G578" s="1">
        <v>9</v>
      </c>
      <c r="H578" s="1">
        <v>0</v>
      </c>
      <c r="I578" s="1">
        <v>270</v>
      </c>
      <c r="J578" s="1">
        <v>0</v>
      </c>
      <c r="K578" s="1" t="s">
        <v>55</v>
      </c>
      <c r="L578" s="11">
        <v>3</v>
      </c>
      <c r="M578" s="1" t="s">
        <v>87</v>
      </c>
      <c r="N578" s="12">
        <f>L578*G578</f>
        <v>27</v>
      </c>
      <c r="O578" s="13">
        <f>N578/18</f>
        <v>1.5</v>
      </c>
      <c r="P578" s="14">
        <f>O578</f>
        <v>1.5</v>
      </c>
      <c r="Q578" s="13">
        <v>0</v>
      </c>
      <c r="R578" s="13">
        <f>P578+Q578</f>
        <v>1.5</v>
      </c>
    </row>
    <row r="579" spans="1:18" hidden="1">
      <c r="D579" s="9"/>
      <c r="E579" s="10" t="s">
        <v>38</v>
      </c>
      <c r="F579" s="1"/>
      <c r="G579" s="1"/>
      <c r="H579" s="1"/>
      <c r="I579" s="1"/>
      <c r="J579" s="1"/>
      <c r="K579" s="1"/>
      <c r="L579" s="11"/>
      <c r="M579" s="1"/>
      <c r="N579" s="18"/>
    </row>
    <row r="580" spans="1:18">
      <c r="A580" s="16" t="s">
        <v>25</v>
      </c>
      <c r="B580" s="16" t="s">
        <v>579</v>
      </c>
      <c r="C580" s="16" t="s">
        <v>580</v>
      </c>
      <c r="D580" s="9" t="s">
        <v>301</v>
      </c>
      <c r="E580" s="10" t="s">
        <v>302</v>
      </c>
      <c r="F580" s="1" t="s">
        <v>300</v>
      </c>
      <c r="G580" s="1">
        <v>9</v>
      </c>
      <c r="H580" s="1">
        <v>0</v>
      </c>
      <c r="I580" s="1">
        <v>270</v>
      </c>
      <c r="J580" s="1">
        <v>0</v>
      </c>
      <c r="K580" s="1" t="s">
        <v>178</v>
      </c>
      <c r="L580" s="11">
        <v>4</v>
      </c>
      <c r="M580" s="1" t="s">
        <v>87</v>
      </c>
      <c r="N580" s="12">
        <f>L580*G580</f>
        <v>36</v>
      </c>
      <c r="O580" s="13">
        <f>N580/18</f>
        <v>2</v>
      </c>
      <c r="P580" s="14">
        <f>O580</f>
        <v>2</v>
      </c>
      <c r="Q580" s="13">
        <v>0</v>
      </c>
      <c r="R580" s="13">
        <f>P580+Q580</f>
        <v>2</v>
      </c>
    </row>
    <row r="581" spans="1:18" hidden="1">
      <c r="D581" s="9"/>
      <c r="E581" s="10" t="s">
        <v>105</v>
      </c>
      <c r="F581" s="1"/>
      <c r="G581" s="1"/>
      <c r="H581" s="1"/>
      <c r="I581" s="1"/>
      <c r="J581" s="1"/>
      <c r="K581" s="1"/>
      <c r="L581" s="11"/>
      <c r="M581" s="1"/>
      <c r="N581" s="18"/>
    </row>
    <row r="582" spans="1:18">
      <c r="A582" s="16" t="s">
        <v>25</v>
      </c>
      <c r="B582" s="16" t="s">
        <v>579</v>
      </c>
      <c r="C582" s="16" t="s">
        <v>580</v>
      </c>
      <c r="D582" s="9" t="s">
        <v>301</v>
      </c>
      <c r="E582" s="10" t="s">
        <v>302</v>
      </c>
      <c r="F582" s="1" t="s">
        <v>300</v>
      </c>
      <c r="G582" s="1">
        <v>9</v>
      </c>
      <c r="H582" s="1">
        <v>0</v>
      </c>
      <c r="I582" s="1">
        <v>270</v>
      </c>
      <c r="J582" s="1">
        <v>0</v>
      </c>
      <c r="K582" s="1" t="s">
        <v>179</v>
      </c>
      <c r="L582" s="11">
        <v>1</v>
      </c>
      <c r="M582" s="1" t="s">
        <v>87</v>
      </c>
      <c r="N582" s="12">
        <f>L582*G582</f>
        <v>9</v>
      </c>
      <c r="O582" s="13">
        <f>N582/18</f>
        <v>0.5</v>
      </c>
      <c r="P582" s="14">
        <f>O582</f>
        <v>0.5</v>
      </c>
      <c r="Q582" s="13">
        <v>0</v>
      </c>
      <c r="R582" s="13">
        <f>P582+Q582</f>
        <v>0.5</v>
      </c>
    </row>
    <row r="583" spans="1:18" hidden="1">
      <c r="D583" s="9"/>
      <c r="E583" s="10" t="s">
        <v>57</v>
      </c>
      <c r="F583" s="1"/>
      <c r="G583" s="1"/>
      <c r="H583" s="1"/>
      <c r="I583" s="1"/>
      <c r="J583" s="1"/>
      <c r="K583" s="1"/>
      <c r="L583" s="11"/>
      <c r="M583" s="1"/>
      <c r="N583" s="18"/>
    </row>
    <row r="584" spans="1:18">
      <c r="A584" s="16" t="s">
        <v>25</v>
      </c>
      <c r="B584" s="16" t="s">
        <v>579</v>
      </c>
      <c r="C584" s="16" t="s">
        <v>580</v>
      </c>
      <c r="D584" s="9" t="s">
        <v>301</v>
      </c>
      <c r="E584" s="10" t="s">
        <v>302</v>
      </c>
      <c r="F584" s="1" t="s">
        <v>300</v>
      </c>
      <c r="G584" s="1">
        <v>9</v>
      </c>
      <c r="H584" s="1">
        <v>0</v>
      </c>
      <c r="I584" s="1">
        <v>270</v>
      </c>
      <c r="J584" s="1">
        <v>0</v>
      </c>
      <c r="K584" s="1" t="s">
        <v>185</v>
      </c>
      <c r="L584" s="11">
        <v>1</v>
      </c>
      <c r="M584" s="1" t="s">
        <v>87</v>
      </c>
      <c r="N584" s="12">
        <f>L584*G584</f>
        <v>9</v>
      </c>
      <c r="O584" s="13">
        <f>N584/18</f>
        <v>0.5</v>
      </c>
      <c r="P584" s="14">
        <f>O584</f>
        <v>0.5</v>
      </c>
      <c r="Q584" s="13">
        <v>0</v>
      </c>
      <c r="R584" s="13">
        <f>P584+Q584</f>
        <v>0.5</v>
      </c>
    </row>
    <row r="585" spans="1:18" hidden="1">
      <c r="D585" s="9"/>
      <c r="E585" s="10" t="s">
        <v>202</v>
      </c>
      <c r="F585" s="1"/>
      <c r="G585" s="1"/>
      <c r="H585" s="1"/>
      <c r="I585" s="1"/>
      <c r="J585" s="1"/>
      <c r="K585" s="1"/>
      <c r="L585" s="11"/>
      <c r="M585" s="1"/>
      <c r="N585" s="18"/>
    </row>
    <row r="586" spans="1:18">
      <c r="A586" s="16" t="s">
        <v>25</v>
      </c>
      <c r="B586" s="16" t="s">
        <v>579</v>
      </c>
      <c r="C586" s="16" t="s">
        <v>580</v>
      </c>
      <c r="D586" s="9" t="s">
        <v>303</v>
      </c>
      <c r="E586" s="10" t="s">
        <v>304</v>
      </c>
      <c r="F586" s="1" t="s">
        <v>300</v>
      </c>
      <c r="G586" s="1">
        <v>9</v>
      </c>
      <c r="H586" s="1">
        <v>0</v>
      </c>
      <c r="I586" s="1">
        <v>270</v>
      </c>
      <c r="J586" s="1">
        <v>0</v>
      </c>
      <c r="K586" s="1" t="s">
        <v>80</v>
      </c>
      <c r="L586" s="11">
        <v>2</v>
      </c>
      <c r="M586" s="1" t="s">
        <v>87</v>
      </c>
      <c r="N586" s="12">
        <f>L586*G586</f>
        <v>18</v>
      </c>
      <c r="O586" s="13">
        <f>N586/18</f>
        <v>1</v>
      </c>
      <c r="P586" s="14">
        <f>O586</f>
        <v>1</v>
      </c>
      <c r="Q586" s="13">
        <v>0</v>
      </c>
      <c r="R586" s="13">
        <f>P586+Q586</f>
        <v>1</v>
      </c>
    </row>
    <row r="587" spans="1:18" hidden="1">
      <c r="D587" s="9"/>
      <c r="E587" s="10" t="s">
        <v>37</v>
      </c>
      <c r="F587" s="1"/>
      <c r="G587" s="1"/>
      <c r="H587" s="1"/>
      <c r="I587" s="1"/>
      <c r="J587" s="1"/>
      <c r="K587" s="1"/>
      <c r="L587" s="11"/>
      <c r="M587" s="1"/>
      <c r="N587" s="18"/>
    </row>
    <row r="588" spans="1:18">
      <c r="A588" s="16" t="s">
        <v>25</v>
      </c>
      <c r="B588" s="16" t="s">
        <v>579</v>
      </c>
      <c r="C588" s="16" t="s">
        <v>580</v>
      </c>
      <c r="D588" s="9" t="s">
        <v>303</v>
      </c>
      <c r="E588" s="10" t="s">
        <v>304</v>
      </c>
      <c r="F588" s="1" t="s">
        <v>300</v>
      </c>
      <c r="G588" s="1">
        <v>9</v>
      </c>
      <c r="H588" s="1">
        <v>0</v>
      </c>
      <c r="I588" s="1">
        <v>270</v>
      </c>
      <c r="J588" s="1">
        <v>0</v>
      </c>
      <c r="K588" s="1" t="s">
        <v>43</v>
      </c>
      <c r="L588" s="11">
        <v>5</v>
      </c>
      <c r="M588" s="1" t="s">
        <v>87</v>
      </c>
      <c r="N588" s="12">
        <f>L588*G588</f>
        <v>45</v>
      </c>
      <c r="O588" s="13">
        <f>N588/18</f>
        <v>2.5</v>
      </c>
      <c r="P588" s="14">
        <f>O588</f>
        <v>2.5</v>
      </c>
      <c r="Q588" s="13">
        <v>0</v>
      </c>
      <c r="R588" s="13">
        <f>P588+Q588</f>
        <v>2.5</v>
      </c>
    </row>
    <row r="589" spans="1:18" hidden="1">
      <c r="D589" s="9"/>
      <c r="E589" s="10" t="s">
        <v>72</v>
      </c>
      <c r="F589" s="1"/>
      <c r="G589" s="1"/>
      <c r="H589" s="1"/>
      <c r="I589" s="1"/>
      <c r="J589" s="1"/>
      <c r="K589" s="1"/>
      <c r="L589" s="11"/>
      <c r="M589" s="1"/>
      <c r="N589" s="18"/>
    </row>
    <row r="590" spans="1:18">
      <c r="A590" s="16" t="s">
        <v>25</v>
      </c>
      <c r="B590" s="16" t="s">
        <v>579</v>
      </c>
      <c r="C590" s="16" t="s">
        <v>580</v>
      </c>
      <c r="D590" s="9" t="s">
        <v>303</v>
      </c>
      <c r="E590" s="10" t="s">
        <v>304</v>
      </c>
      <c r="F590" s="1" t="s">
        <v>300</v>
      </c>
      <c r="G590" s="1">
        <v>9</v>
      </c>
      <c r="H590" s="1">
        <v>0</v>
      </c>
      <c r="I590" s="1">
        <v>270</v>
      </c>
      <c r="J590" s="1">
        <v>0</v>
      </c>
      <c r="K590" s="1" t="s">
        <v>55</v>
      </c>
      <c r="L590" s="11">
        <v>4</v>
      </c>
      <c r="M590" s="1" t="s">
        <v>87</v>
      </c>
      <c r="N590" s="12">
        <f>L590*G590</f>
        <v>36</v>
      </c>
      <c r="O590" s="13">
        <f>N590/18</f>
        <v>2</v>
      </c>
      <c r="P590" s="14">
        <f>O590</f>
        <v>2</v>
      </c>
      <c r="Q590" s="13">
        <v>0</v>
      </c>
      <c r="R590" s="13">
        <f>P590+Q590</f>
        <v>2</v>
      </c>
    </row>
    <row r="591" spans="1:18" hidden="1">
      <c r="D591" s="9"/>
      <c r="E591" s="10" t="s">
        <v>74</v>
      </c>
      <c r="F591" s="1"/>
      <c r="G591" s="1"/>
      <c r="H591" s="1"/>
      <c r="I591" s="1"/>
      <c r="J591" s="1"/>
      <c r="K591" s="1"/>
      <c r="L591" s="11"/>
      <c r="M591" s="1"/>
      <c r="N591" s="18"/>
    </row>
    <row r="592" spans="1:18">
      <c r="A592" s="16" t="s">
        <v>25</v>
      </c>
      <c r="B592" s="16" t="s">
        <v>579</v>
      </c>
      <c r="C592" s="16" t="s">
        <v>580</v>
      </c>
      <c r="D592" s="9" t="s">
        <v>305</v>
      </c>
      <c r="E592" s="10" t="s">
        <v>306</v>
      </c>
      <c r="F592" s="1" t="s">
        <v>83</v>
      </c>
      <c r="G592" s="1">
        <v>3</v>
      </c>
      <c r="H592" s="1">
        <v>2</v>
      </c>
      <c r="I592" s="1">
        <v>3</v>
      </c>
      <c r="J592" s="1">
        <v>5</v>
      </c>
      <c r="K592" s="1" t="s">
        <v>80</v>
      </c>
      <c r="L592" s="11">
        <v>25</v>
      </c>
      <c r="M592" s="1" t="s">
        <v>87</v>
      </c>
      <c r="N592" s="12">
        <f>L592*G592</f>
        <v>75</v>
      </c>
      <c r="O592" s="13">
        <f>N592/18</f>
        <v>4.166666666666667</v>
      </c>
      <c r="P592" s="14">
        <f>O592</f>
        <v>4.166666666666667</v>
      </c>
      <c r="Q592" s="13">
        <v>0</v>
      </c>
      <c r="R592" s="13">
        <f>P592+Q592</f>
        <v>4.166666666666667</v>
      </c>
    </row>
    <row r="593" spans="1:18" hidden="1">
      <c r="D593" s="9"/>
      <c r="E593" s="10" t="s">
        <v>209</v>
      </c>
      <c r="F593" s="1"/>
      <c r="G593" s="1"/>
      <c r="H593" s="1"/>
      <c r="I593" s="1"/>
      <c r="J593" s="1"/>
      <c r="K593" s="1"/>
      <c r="L593" s="11"/>
      <c r="M593" s="1"/>
      <c r="N593" s="18"/>
    </row>
    <row r="594" spans="1:18">
      <c r="A594" s="16" t="s">
        <v>25</v>
      </c>
      <c r="B594" s="16" t="s">
        <v>579</v>
      </c>
      <c r="C594" s="16" t="s">
        <v>580</v>
      </c>
      <c r="D594" s="9" t="s">
        <v>305</v>
      </c>
      <c r="E594" s="10" t="s">
        <v>306</v>
      </c>
      <c r="F594" s="1" t="s">
        <v>83</v>
      </c>
      <c r="G594" s="1">
        <v>3</v>
      </c>
      <c r="H594" s="1">
        <v>2</v>
      </c>
      <c r="I594" s="1">
        <v>3</v>
      </c>
      <c r="J594" s="1">
        <v>5</v>
      </c>
      <c r="K594" s="1" t="s">
        <v>43</v>
      </c>
      <c r="L594" s="11">
        <v>34</v>
      </c>
      <c r="M594" s="1" t="s">
        <v>87</v>
      </c>
      <c r="N594" s="12">
        <f>L594*G594</f>
        <v>102</v>
      </c>
      <c r="O594" s="13">
        <f>N594/18</f>
        <v>5.666666666666667</v>
      </c>
      <c r="P594" s="14">
        <f>O594</f>
        <v>5.666666666666667</v>
      </c>
      <c r="Q594" s="13">
        <v>0</v>
      </c>
      <c r="R594" s="13">
        <f>P594+Q594</f>
        <v>5.666666666666667</v>
      </c>
    </row>
    <row r="595" spans="1:18" hidden="1">
      <c r="D595" s="9"/>
      <c r="E595" s="10" t="s">
        <v>209</v>
      </c>
      <c r="F595" s="1"/>
      <c r="G595" s="1"/>
      <c r="H595" s="1"/>
      <c r="I595" s="1"/>
      <c r="J595" s="1"/>
      <c r="K595" s="1"/>
      <c r="L595" s="11"/>
      <c r="M595" s="1"/>
      <c r="N595" s="18"/>
    </row>
    <row r="596" spans="1:18">
      <c r="A596" s="16" t="s">
        <v>25</v>
      </c>
      <c r="B596" s="16" t="s">
        <v>579</v>
      </c>
      <c r="C596" s="16" t="s">
        <v>580</v>
      </c>
      <c r="D596" s="9" t="s">
        <v>307</v>
      </c>
      <c r="E596" s="10" t="s">
        <v>308</v>
      </c>
      <c r="F596" s="1" t="s">
        <v>83</v>
      </c>
      <c r="G596" s="1">
        <v>3</v>
      </c>
      <c r="H596" s="1">
        <v>2</v>
      </c>
      <c r="I596" s="1">
        <v>3</v>
      </c>
      <c r="J596" s="1">
        <v>5</v>
      </c>
      <c r="K596" s="1" t="s">
        <v>80</v>
      </c>
      <c r="L596" s="11">
        <v>32</v>
      </c>
      <c r="M596" s="1" t="s">
        <v>87</v>
      </c>
      <c r="N596" s="12">
        <f>L596*G596</f>
        <v>96</v>
      </c>
      <c r="O596" s="13">
        <f>N596/18</f>
        <v>5.333333333333333</v>
      </c>
      <c r="P596" s="14">
        <f>O596</f>
        <v>5.333333333333333</v>
      </c>
      <c r="Q596" s="13">
        <v>0</v>
      </c>
      <c r="R596" s="13">
        <f>P596+Q596</f>
        <v>5.333333333333333</v>
      </c>
    </row>
    <row r="597" spans="1:18" hidden="1">
      <c r="D597" s="9"/>
      <c r="E597" s="10" t="s">
        <v>209</v>
      </c>
      <c r="F597" s="1"/>
      <c r="G597" s="1"/>
      <c r="H597" s="1"/>
      <c r="I597" s="1"/>
      <c r="J597" s="1"/>
      <c r="K597" s="1"/>
      <c r="L597" s="11"/>
      <c r="M597" s="1"/>
      <c r="N597" s="18"/>
    </row>
    <row r="598" spans="1:18">
      <c r="A598" s="16" t="s">
        <v>25</v>
      </c>
      <c r="B598" s="16" t="s">
        <v>579</v>
      </c>
      <c r="C598" s="16" t="s">
        <v>580</v>
      </c>
      <c r="D598" s="9" t="s">
        <v>309</v>
      </c>
      <c r="E598" s="10" t="s">
        <v>262</v>
      </c>
      <c r="F598" s="1" t="s">
        <v>23</v>
      </c>
      <c r="G598" s="1">
        <v>3</v>
      </c>
      <c r="H598" s="1">
        <v>3</v>
      </c>
      <c r="I598" s="1">
        <v>0</v>
      </c>
      <c r="J598" s="1">
        <v>6</v>
      </c>
      <c r="K598" s="1" t="s">
        <v>80</v>
      </c>
      <c r="L598" s="11">
        <v>4</v>
      </c>
      <c r="M598" s="1" t="s">
        <v>87</v>
      </c>
      <c r="N598" s="12">
        <f>L598*G598</f>
        <v>12</v>
      </c>
      <c r="O598" s="13">
        <f>N598/18</f>
        <v>0.66666666666666663</v>
      </c>
      <c r="P598" s="14">
        <f>O598</f>
        <v>0.66666666666666663</v>
      </c>
      <c r="Q598" s="13">
        <v>0</v>
      </c>
      <c r="R598" s="13">
        <f>P598+Q598</f>
        <v>0.66666666666666663</v>
      </c>
    </row>
    <row r="599" spans="1:18" hidden="1">
      <c r="D599" s="9"/>
      <c r="E599" s="10" t="s">
        <v>99</v>
      </c>
      <c r="F599" s="1"/>
      <c r="G599" s="1"/>
      <c r="H599" s="1"/>
      <c r="I599" s="1"/>
      <c r="J599" s="1"/>
      <c r="K599" s="1"/>
      <c r="L599" s="11"/>
      <c r="M599" s="1"/>
      <c r="N599" s="18"/>
    </row>
    <row r="600" spans="1:18">
      <c r="A600" s="16" t="s">
        <v>25</v>
      </c>
      <c r="B600" s="16" t="s">
        <v>579</v>
      </c>
      <c r="C600" s="16" t="s">
        <v>580</v>
      </c>
      <c r="D600" s="9" t="s">
        <v>310</v>
      </c>
      <c r="E600" s="10" t="s">
        <v>311</v>
      </c>
      <c r="F600" s="1" t="s">
        <v>83</v>
      </c>
      <c r="G600" s="1">
        <v>3</v>
      </c>
      <c r="H600" s="1">
        <v>2</v>
      </c>
      <c r="I600" s="1">
        <v>3</v>
      </c>
      <c r="J600" s="1">
        <v>5</v>
      </c>
      <c r="K600" s="1" t="s">
        <v>80</v>
      </c>
      <c r="L600" s="11">
        <v>9</v>
      </c>
      <c r="M600" s="1" t="s">
        <v>87</v>
      </c>
      <c r="N600" s="12">
        <f>L600*G600</f>
        <v>27</v>
      </c>
      <c r="O600" s="13">
        <f>N600/18</f>
        <v>1.5</v>
      </c>
      <c r="P600" s="14">
        <f>O600</f>
        <v>1.5</v>
      </c>
      <c r="Q600" s="13">
        <v>0</v>
      </c>
      <c r="R600" s="13">
        <f>P600+Q600</f>
        <v>1.5</v>
      </c>
    </row>
    <row r="601" spans="1:18" hidden="1">
      <c r="D601" s="9"/>
      <c r="E601" s="10" t="s">
        <v>195</v>
      </c>
      <c r="F601" s="1"/>
      <c r="G601" s="1"/>
      <c r="H601" s="1"/>
      <c r="I601" s="1"/>
      <c r="J601" s="1"/>
      <c r="K601" s="1"/>
      <c r="L601" s="11"/>
      <c r="M601" s="1"/>
      <c r="N601" s="18"/>
    </row>
    <row r="602" spans="1:18" hidden="1">
      <c r="D602" s="9"/>
      <c r="E602" s="10" t="s">
        <v>49</v>
      </c>
      <c r="F602" s="1"/>
      <c r="G602" s="1"/>
      <c r="H602" s="1"/>
      <c r="I602" s="1"/>
      <c r="J602" s="1"/>
      <c r="K602" s="1"/>
      <c r="L602" s="11"/>
      <c r="M602" s="1"/>
      <c r="N602" s="18"/>
    </row>
    <row r="603" spans="1:18">
      <c r="A603" s="16" t="s">
        <v>25</v>
      </c>
      <c r="B603" s="16" t="s">
        <v>579</v>
      </c>
      <c r="C603" s="16" t="s">
        <v>580</v>
      </c>
      <c r="D603" s="9" t="s">
        <v>312</v>
      </c>
      <c r="E603" s="10" t="s">
        <v>296</v>
      </c>
      <c r="F603" s="1" t="s">
        <v>221</v>
      </c>
      <c r="G603" s="1">
        <v>3</v>
      </c>
      <c r="H603" s="1">
        <v>0</v>
      </c>
      <c r="I603" s="1">
        <v>9</v>
      </c>
      <c r="J603" s="1">
        <v>0</v>
      </c>
      <c r="K603" s="1" t="s">
        <v>80</v>
      </c>
      <c r="L603" s="11">
        <v>7</v>
      </c>
      <c r="M603" s="1" t="s">
        <v>87</v>
      </c>
      <c r="N603" s="12">
        <f>L603*G603</f>
        <v>21</v>
      </c>
      <c r="O603" s="13">
        <f>N603/18</f>
        <v>1.1666666666666667</v>
      </c>
      <c r="P603" s="14">
        <f>O603</f>
        <v>1.1666666666666667</v>
      </c>
      <c r="Q603" s="13">
        <v>0</v>
      </c>
      <c r="R603" s="13">
        <f>P603+Q603</f>
        <v>1.1666666666666667</v>
      </c>
    </row>
    <row r="604" spans="1:18" hidden="1">
      <c r="D604" s="9"/>
      <c r="E604" s="10" t="s">
        <v>49</v>
      </c>
      <c r="F604" s="1"/>
      <c r="G604" s="1"/>
      <c r="H604" s="1"/>
      <c r="I604" s="1"/>
      <c r="J604" s="1"/>
      <c r="K604" s="1"/>
      <c r="L604" s="11"/>
      <c r="M604" s="1"/>
      <c r="N604" s="18"/>
    </row>
    <row r="605" spans="1:18">
      <c r="A605" s="16" t="s">
        <v>25</v>
      </c>
      <c r="B605" s="16" t="s">
        <v>579</v>
      </c>
      <c r="C605" s="16" t="s">
        <v>580</v>
      </c>
      <c r="D605" s="9" t="s">
        <v>313</v>
      </c>
      <c r="E605" s="10" t="s">
        <v>293</v>
      </c>
      <c r="F605" s="1" t="s">
        <v>294</v>
      </c>
      <c r="G605" s="1">
        <v>1</v>
      </c>
      <c r="H605" s="1">
        <v>0</v>
      </c>
      <c r="I605" s="1">
        <v>2</v>
      </c>
      <c r="J605" s="1">
        <v>1</v>
      </c>
      <c r="K605" s="1" t="s">
        <v>80</v>
      </c>
      <c r="L605" s="11">
        <v>60</v>
      </c>
      <c r="M605" s="1" t="s">
        <v>87</v>
      </c>
      <c r="N605" s="12">
        <f>L605*G605</f>
        <v>60</v>
      </c>
      <c r="O605" s="13">
        <f>N605/18</f>
        <v>3.3333333333333335</v>
      </c>
      <c r="P605" s="14">
        <f>O605</f>
        <v>3.3333333333333335</v>
      </c>
      <c r="Q605" s="13">
        <v>0</v>
      </c>
      <c r="R605" s="13">
        <f>P605+Q605</f>
        <v>3.3333333333333335</v>
      </c>
    </row>
    <row r="606" spans="1:18" hidden="1">
      <c r="D606" s="9"/>
      <c r="E606" s="10" t="s">
        <v>198</v>
      </c>
      <c r="F606" s="1"/>
      <c r="G606" s="1"/>
      <c r="H606" s="1"/>
      <c r="I606" s="1"/>
      <c r="J606" s="1"/>
      <c r="K606" s="1"/>
      <c r="L606" s="11"/>
      <c r="M606" s="1"/>
      <c r="N606" s="18"/>
    </row>
    <row r="607" spans="1:18" hidden="1">
      <c r="D607" s="9"/>
      <c r="E607" s="10" t="s">
        <v>202</v>
      </c>
      <c r="F607" s="1"/>
      <c r="G607" s="1"/>
      <c r="H607" s="1"/>
      <c r="I607" s="1"/>
      <c r="J607" s="1"/>
      <c r="K607" s="1"/>
      <c r="L607" s="11"/>
      <c r="M607" s="1"/>
      <c r="N607" s="18"/>
    </row>
    <row r="608" spans="1:18" hidden="1">
      <c r="D608" s="9"/>
      <c r="E608" s="10" t="s">
        <v>49</v>
      </c>
      <c r="F608" s="1"/>
      <c r="G608" s="1"/>
      <c r="H608" s="1"/>
      <c r="I608" s="1"/>
      <c r="J608" s="1"/>
      <c r="K608" s="1"/>
      <c r="L608" s="11"/>
      <c r="M608" s="1"/>
      <c r="N608" s="18"/>
    </row>
    <row r="609" spans="1:18" hidden="1">
      <c r="D609" s="9"/>
      <c r="E609" s="7" t="s">
        <v>201</v>
      </c>
      <c r="F609" s="1"/>
      <c r="G609" s="1"/>
      <c r="H609" s="1"/>
      <c r="I609" s="1"/>
      <c r="J609" s="1"/>
      <c r="K609" s="1"/>
      <c r="L609" s="11"/>
      <c r="M609" s="1"/>
      <c r="N609" s="18"/>
    </row>
    <row r="610" spans="1:18" hidden="1">
      <c r="D610" s="9"/>
      <c r="E610" s="10" t="s">
        <v>98</v>
      </c>
      <c r="F610" s="1"/>
      <c r="G610" s="1"/>
      <c r="H610" s="1"/>
      <c r="I610" s="1"/>
      <c r="J610" s="1"/>
      <c r="K610" s="1"/>
      <c r="L610" s="11"/>
      <c r="M610" s="1"/>
      <c r="N610" s="18"/>
    </row>
    <row r="611" spans="1:18" hidden="1">
      <c r="D611" s="9"/>
      <c r="E611" s="10" t="s">
        <v>191</v>
      </c>
      <c r="F611" s="1"/>
      <c r="G611" s="1"/>
      <c r="H611" s="1"/>
      <c r="I611" s="1"/>
      <c r="J611" s="1"/>
      <c r="K611" s="1"/>
      <c r="L611" s="11"/>
      <c r="M611" s="1"/>
      <c r="N611" s="18"/>
    </row>
    <row r="612" spans="1:18" hidden="1">
      <c r="D612" s="9"/>
      <c r="E612" s="10" t="s">
        <v>254</v>
      </c>
      <c r="F612" s="1"/>
      <c r="G612" s="1"/>
      <c r="H612" s="1"/>
      <c r="I612" s="1"/>
      <c r="J612" s="1"/>
      <c r="K612" s="1"/>
      <c r="L612" s="11"/>
      <c r="M612" s="1"/>
      <c r="N612" s="18"/>
    </row>
    <row r="613" spans="1:18" hidden="1">
      <c r="D613" s="9"/>
      <c r="E613" s="10" t="s">
        <v>209</v>
      </c>
      <c r="F613" s="1"/>
      <c r="G613" s="1"/>
      <c r="H613" s="1"/>
      <c r="I613" s="1"/>
      <c r="J613" s="1"/>
      <c r="K613" s="1"/>
      <c r="L613" s="11"/>
      <c r="M613" s="1"/>
      <c r="N613" s="18"/>
    </row>
    <row r="614" spans="1:18" hidden="1">
      <c r="D614" s="9"/>
      <c r="E614" s="10" t="s">
        <v>195</v>
      </c>
      <c r="F614" s="1"/>
      <c r="G614" s="1"/>
      <c r="H614" s="1"/>
      <c r="I614" s="1"/>
      <c r="J614" s="1"/>
      <c r="K614" s="1"/>
      <c r="L614" s="11"/>
      <c r="M614" s="1"/>
      <c r="N614" s="18"/>
    </row>
    <row r="615" spans="1:18">
      <c r="A615" s="16" t="s">
        <v>25</v>
      </c>
      <c r="B615" s="16" t="s">
        <v>579</v>
      </c>
      <c r="C615" s="16" t="s">
        <v>580</v>
      </c>
      <c r="D615" s="9" t="s">
        <v>314</v>
      </c>
      <c r="E615" s="10" t="s">
        <v>107</v>
      </c>
      <c r="F615" s="1" t="s">
        <v>83</v>
      </c>
      <c r="G615" s="1">
        <v>3</v>
      </c>
      <c r="H615" s="1">
        <v>2</v>
      </c>
      <c r="I615" s="1">
        <v>3</v>
      </c>
      <c r="J615" s="1">
        <v>5</v>
      </c>
      <c r="K615" s="1" t="s">
        <v>80</v>
      </c>
      <c r="L615" s="11">
        <v>1</v>
      </c>
      <c r="M615" s="1" t="s">
        <v>87</v>
      </c>
      <c r="N615" s="12">
        <f>L615*G615</f>
        <v>3</v>
      </c>
      <c r="O615" s="13">
        <f>N615/18</f>
        <v>0.16666666666666666</v>
      </c>
      <c r="P615" s="14">
        <f>O615</f>
        <v>0.16666666666666666</v>
      </c>
      <c r="Q615" s="13">
        <v>0</v>
      </c>
      <c r="R615" s="13">
        <f>P615+Q615</f>
        <v>0.16666666666666666</v>
      </c>
    </row>
    <row r="616" spans="1:18" hidden="1">
      <c r="D616" s="9"/>
      <c r="E616" s="10" t="s">
        <v>29</v>
      </c>
      <c r="F616" s="1"/>
      <c r="G616" s="1"/>
      <c r="H616" s="1"/>
      <c r="I616" s="1"/>
      <c r="J616" s="1"/>
      <c r="K616" s="1"/>
      <c r="L616" s="11"/>
      <c r="M616" s="1"/>
      <c r="N616" s="18"/>
    </row>
    <row r="617" spans="1:18">
      <c r="A617" s="16" t="s">
        <v>25</v>
      </c>
      <c r="B617" s="16" t="s">
        <v>579</v>
      </c>
      <c r="C617" s="16" t="s">
        <v>580</v>
      </c>
      <c r="D617" s="9" t="s">
        <v>315</v>
      </c>
      <c r="E617" s="10" t="s">
        <v>316</v>
      </c>
      <c r="F617" s="1" t="s">
        <v>83</v>
      </c>
      <c r="G617" s="1">
        <v>3</v>
      </c>
      <c r="H617" s="1">
        <v>2</v>
      </c>
      <c r="I617" s="1">
        <v>3</v>
      </c>
      <c r="J617" s="1">
        <v>5</v>
      </c>
      <c r="K617" s="1" t="s">
        <v>80</v>
      </c>
      <c r="L617" s="11">
        <v>1</v>
      </c>
      <c r="M617" s="1" t="s">
        <v>87</v>
      </c>
      <c r="N617" s="12">
        <f>L617*G617</f>
        <v>3</v>
      </c>
      <c r="O617" s="13">
        <f>N617/18</f>
        <v>0.16666666666666666</v>
      </c>
      <c r="P617" s="14">
        <f>O617</f>
        <v>0.16666666666666666</v>
      </c>
      <c r="Q617" s="13">
        <v>0</v>
      </c>
      <c r="R617" s="13">
        <f>P617+Q617</f>
        <v>0.16666666666666666</v>
      </c>
    </row>
    <row r="618" spans="1:18" hidden="1">
      <c r="D618" s="9"/>
      <c r="E618" s="10" t="s">
        <v>52</v>
      </c>
      <c r="F618" s="1"/>
      <c r="G618" s="1"/>
      <c r="H618" s="1"/>
      <c r="I618" s="1"/>
      <c r="J618" s="1"/>
      <c r="K618" s="1"/>
      <c r="L618" s="11"/>
      <c r="M618" s="1"/>
      <c r="N618" s="18"/>
    </row>
    <row r="619" spans="1:18">
      <c r="A619" s="16" t="s">
        <v>25</v>
      </c>
      <c r="B619" s="16" t="s">
        <v>579</v>
      </c>
      <c r="C619" s="16" t="s">
        <v>580</v>
      </c>
      <c r="D619" s="9" t="s">
        <v>317</v>
      </c>
      <c r="E619" s="10" t="s">
        <v>123</v>
      </c>
      <c r="F619" s="1" t="s">
        <v>83</v>
      </c>
      <c r="G619" s="1">
        <v>3</v>
      </c>
      <c r="H619" s="1">
        <v>2</v>
      </c>
      <c r="I619" s="1">
        <v>3</v>
      </c>
      <c r="J619" s="1">
        <v>5</v>
      </c>
      <c r="K619" s="1" t="s">
        <v>80</v>
      </c>
      <c r="L619" s="11">
        <v>17</v>
      </c>
      <c r="M619" s="1" t="s">
        <v>87</v>
      </c>
      <c r="N619" s="12">
        <f>L619*G619</f>
        <v>51</v>
      </c>
      <c r="O619" s="13">
        <f>N619/18</f>
        <v>2.8333333333333335</v>
      </c>
      <c r="P619" s="14">
        <f>O619</f>
        <v>2.8333333333333335</v>
      </c>
      <c r="Q619" s="13">
        <v>0</v>
      </c>
      <c r="R619" s="13">
        <f>P619+Q619</f>
        <v>2.8333333333333335</v>
      </c>
    </row>
    <row r="620" spans="1:18" hidden="1">
      <c r="D620" s="9"/>
      <c r="E620" s="10" t="s">
        <v>36</v>
      </c>
      <c r="F620" s="1"/>
      <c r="G620" s="1"/>
      <c r="H620" s="1"/>
      <c r="I620" s="1"/>
      <c r="J620" s="1"/>
      <c r="K620" s="1"/>
      <c r="L620" s="11"/>
      <c r="M620" s="1"/>
      <c r="N620" s="18"/>
    </row>
    <row r="621" spans="1:18">
      <c r="A621" s="16" t="s">
        <v>25</v>
      </c>
      <c r="B621" s="16" t="s">
        <v>579</v>
      </c>
      <c r="C621" s="16" t="s">
        <v>580</v>
      </c>
      <c r="D621" s="9" t="s">
        <v>318</v>
      </c>
      <c r="E621" s="10" t="s">
        <v>125</v>
      </c>
      <c r="F621" s="1" t="s">
        <v>102</v>
      </c>
      <c r="G621" s="1">
        <v>1</v>
      </c>
      <c r="H621" s="1">
        <v>0</v>
      </c>
      <c r="I621" s="1">
        <v>3</v>
      </c>
      <c r="J621" s="1">
        <v>1</v>
      </c>
      <c r="K621" s="1" t="s">
        <v>80</v>
      </c>
      <c r="L621" s="11">
        <v>1</v>
      </c>
      <c r="M621" s="1" t="s">
        <v>87</v>
      </c>
      <c r="N621" s="12">
        <f>L621*G621</f>
        <v>1</v>
      </c>
      <c r="O621" s="13">
        <f>N621/18</f>
        <v>5.5555555555555552E-2</v>
      </c>
      <c r="P621" s="14">
        <f>O621</f>
        <v>5.5555555555555552E-2</v>
      </c>
      <c r="Q621" s="13">
        <v>0</v>
      </c>
      <c r="R621" s="13">
        <f>P621+Q621</f>
        <v>5.5555555555555552E-2</v>
      </c>
    </row>
    <row r="622" spans="1:18" hidden="1">
      <c r="D622" s="9"/>
      <c r="E622" s="10" t="s">
        <v>37</v>
      </c>
      <c r="F622" s="1"/>
      <c r="G622" s="1"/>
      <c r="H622" s="1"/>
      <c r="I622" s="1"/>
      <c r="J622" s="1"/>
      <c r="K622" s="1"/>
      <c r="L622" s="11"/>
      <c r="M622" s="1"/>
      <c r="N622" s="18"/>
    </row>
    <row r="623" spans="1:18">
      <c r="A623" s="16" t="s">
        <v>25</v>
      </c>
      <c r="B623" s="16" t="s">
        <v>579</v>
      </c>
      <c r="C623" s="16" t="s">
        <v>580</v>
      </c>
      <c r="D623" s="9" t="s">
        <v>319</v>
      </c>
      <c r="E623" s="10" t="s">
        <v>140</v>
      </c>
      <c r="F623" s="1" t="s">
        <v>83</v>
      </c>
      <c r="G623" s="1">
        <v>3</v>
      </c>
      <c r="H623" s="1">
        <v>2</v>
      </c>
      <c r="I623" s="1">
        <v>3</v>
      </c>
      <c r="J623" s="1">
        <v>5</v>
      </c>
      <c r="K623" s="1" t="s">
        <v>80</v>
      </c>
      <c r="L623" s="11">
        <v>12</v>
      </c>
      <c r="M623" s="1" t="s">
        <v>87</v>
      </c>
      <c r="N623" s="12">
        <f>L623*G623</f>
        <v>36</v>
      </c>
      <c r="O623" s="13">
        <f>N623/18</f>
        <v>2</v>
      </c>
      <c r="P623" s="14">
        <f>O623</f>
        <v>2</v>
      </c>
      <c r="Q623" s="13">
        <v>0</v>
      </c>
      <c r="R623" s="13">
        <f>P623+Q623</f>
        <v>2</v>
      </c>
    </row>
    <row r="624" spans="1:18" hidden="1">
      <c r="D624" s="9"/>
      <c r="E624" s="10" t="s">
        <v>45</v>
      </c>
      <c r="F624" s="1"/>
      <c r="G624" s="1"/>
      <c r="H624" s="1"/>
      <c r="I624" s="1"/>
      <c r="J624" s="1"/>
      <c r="K624" s="1"/>
      <c r="L624" s="11"/>
      <c r="M624" s="1"/>
      <c r="N624" s="18"/>
    </row>
    <row r="625" spans="1:18" hidden="1">
      <c r="D625" s="9"/>
      <c r="E625" s="10" t="s">
        <v>32</v>
      </c>
      <c r="F625" s="1"/>
      <c r="G625" s="1"/>
      <c r="H625" s="1"/>
      <c r="I625" s="1"/>
      <c r="J625" s="1"/>
      <c r="K625" s="1"/>
      <c r="L625" s="11"/>
      <c r="M625" s="1"/>
      <c r="N625" s="18"/>
    </row>
    <row r="626" spans="1:18">
      <c r="A626" s="16" t="s">
        <v>25</v>
      </c>
      <c r="B626" s="16" t="s">
        <v>579</v>
      </c>
      <c r="C626" s="16" t="s">
        <v>580</v>
      </c>
      <c r="D626" s="9" t="s">
        <v>320</v>
      </c>
      <c r="E626" s="10" t="s">
        <v>321</v>
      </c>
      <c r="F626" s="1" t="s">
        <v>83</v>
      </c>
      <c r="G626" s="1">
        <v>3</v>
      </c>
      <c r="H626" s="1">
        <v>2</v>
      </c>
      <c r="I626" s="1">
        <v>3</v>
      </c>
      <c r="J626" s="1">
        <v>5</v>
      </c>
      <c r="K626" s="1" t="s">
        <v>80</v>
      </c>
      <c r="L626" s="11">
        <v>79</v>
      </c>
      <c r="M626" s="1" t="s">
        <v>87</v>
      </c>
      <c r="N626" s="12">
        <f>L626*G626</f>
        <v>237</v>
      </c>
      <c r="O626" s="13">
        <f>N626/18</f>
        <v>13.166666666666666</v>
      </c>
      <c r="P626" s="14">
        <f>O626</f>
        <v>13.166666666666666</v>
      </c>
      <c r="Q626" s="13">
        <v>0</v>
      </c>
      <c r="R626" s="13">
        <f>P626+Q626</f>
        <v>13.166666666666666</v>
      </c>
    </row>
    <row r="627" spans="1:18" hidden="1">
      <c r="D627" s="9"/>
      <c r="E627" s="10" t="s">
        <v>57</v>
      </c>
      <c r="F627" s="1"/>
      <c r="G627" s="1"/>
      <c r="H627" s="1"/>
      <c r="I627" s="1"/>
      <c r="J627" s="1"/>
      <c r="K627" s="1"/>
      <c r="L627" s="11"/>
      <c r="M627" s="1"/>
      <c r="N627" s="18"/>
    </row>
    <row r="628" spans="1:18">
      <c r="A628" s="16" t="s">
        <v>25</v>
      </c>
      <c r="B628" s="16" t="s">
        <v>579</v>
      </c>
      <c r="C628" s="16" t="s">
        <v>580</v>
      </c>
      <c r="D628" s="9" t="s">
        <v>322</v>
      </c>
      <c r="E628" s="10" t="s">
        <v>323</v>
      </c>
      <c r="F628" s="1" t="s">
        <v>83</v>
      </c>
      <c r="G628" s="1">
        <v>3</v>
      </c>
      <c r="H628" s="1">
        <v>2</v>
      </c>
      <c r="I628" s="1">
        <v>3</v>
      </c>
      <c r="J628" s="1">
        <v>5</v>
      </c>
      <c r="K628" s="1" t="s">
        <v>80</v>
      </c>
      <c r="L628" s="11">
        <v>49</v>
      </c>
      <c r="M628" s="1" t="s">
        <v>87</v>
      </c>
      <c r="N628" s="12">
        <f>L628*G628</f>
        <v>147</v>
      </c>
      <c r="O628" s="13">
        <f>N628/18</f>
        <v>8.1666666666666661</v>
      </c>
      <c r="P628" s="14">
        <f>O628</f>
        <v>8.1666666666666661</v>
      </c>
      <c r="Q628" s="13">
        <v>0</v>
      </c>
      <c r="R628" s="13">
        <f>P628+Q628</f>
        <v>8.1666666666666661</v>
      </c>
    </row>
    <row r="629" spans="1:18" hidden="1">
      <c r="D629" s="9"/>
      <c r="E629" s="10" t="s">
        <v>54</v>
      </c>
      <c r="F629" s="1"/>
      <c r="G629" s="1"/>
      <c r="H629" s="1"/>
      <c r="I629" s="1"/>
      <c r="J629" s="1"/>
      <c r="K629" s="1"/>
      <c r="L629" s="11"/>
      <c r="M629" s="1"/>
      <c r="N629" s="18"/>
    </row>
    <row r="630" spans="1:18" hidden="1">
      <c r="D630" s="9"/>
      <c r="E630" s="10" t="s">
        <v>52</v>
      </c>
      <c r="F630" s="1"/>
      <c r="G630" s="1"/>
      <c r="H630" s="1"/>
      <c r="I630" s="1"/>
      <c r="J630" s="1"/>
      <c r="K630" s="1"/>
      <c r="L630" s="11"/>
      <c r="M630" s="1"/>
      <c r="N630" s="18"/>
    </row>
    <row r="631" spans="1:18" hidden="1">
      <c r="D631" s="9"/>
      <c r="E631" s="10" t="s">
        <v>31</v>
      </c>
      <c r="F631" s="1"/>
      <c r="G631" s="1"/>
      <c r="H631" s="1"/>
      <c r="I631" s="1"/>
      <c r="J631" s="1"/>
      <c r="K631" s="1"/>
      <c r="L631" s="11"/>
      <c r="M631" s="1"/>
      <c r="N631" s="18"/>
    </row>
    <row r="632" spans="1:18" hidden="1">
      <c r="D632" s="9"/>
      <c r="E632" s="10" t="s">
        <v>51</v>
      </c>
      <c r="F632" s="1"/>
      <c r="G632" s="1"/>
      <c r="H632" s="1"/>
      <c r="I632" s="1"/>
      <c r="J632" s="1"/>
      <c r="K632" s="1"/>
      <c r="L632" s="11"/>
      <c r="M632" s="1"/>
      <c r="N632" s="18"/>
    </row>
    <row r="633" spans="1:18">
      <c r="A633" s="16" t="s">
        <v>25</v>
      </c>
      <c r="B633" s="16" t="s">
        <v>579</v>
      </c>
      <c r="C633" s="16" t="s">
        <v>580</v>
      </c>
      <c r="D633" s="9" t="s">
        <v>322</v>
      </c>
      <c r="E633" s="10" t="s">
        <v>323</v>
      </c>
      <c r="F633" s="1" t="s">
        <v>83</v>
      </c>
      <c r="G633" s="1">
        <v>3</v>
      </c>
      <c r="H633" s="1">
        <v>2</v>
      </c>
      <c r="I633" s="1">
        <v>3</v>
      </c>
      <c r="J633" s="1">
        <v>5</v>
      </c>
      <c r="K633" s="1" t="s">
        <v>43</v>
      </c>
      <c r="L633" s="11">
        <v>53</v>
      </c>
      <c r="M633" s="1" t="s">
        <v>87</v>
      </c>
      <c r="N633" s="12">
        <f>L633*G633</f>
        <v>159</v>
      </c>
      <c r="O633" s="13">
        <f>N633/18</f>
        <v>8.8333333333333339</v>
      </c>
      <c r="P633" s="14">
        <f>O633</f>
        <v>8.8333333333333339</v>
      </c>
      <c r="Q633" s="13">
        <v>0</v>
      </c>
      <c r="R633" s="13">
        <f>P633+Q633</f>
        <v>8.8333333333333339</v>
      </c>
    </row>
    <row r="634" spans="1:18" hidden="1">
      <c r="D634" s="9"/>
      <c r="E634" s="10" t="s">
        <v>54</v>
      </c>
      <c r="F634" s="1"/>
      <c r="G634" s="1"/>
      <c r="H634" s="1"/>
      <c r="I634" s="1"/>
      <c r="J634" s="1"/>
      <c r="K634" s="1"/>
      <c r="L634" s="11"/>
      <c r="M634" s="1"/>
      <c r="N634" s="18"/>
    </row>
    <row r="635" spans="1:18" hidden="1">
      <c r="D635" s="9"/>
      <c r="E635" s="10" t="s">
        <v>52</v>
      </c>
      <c r="F635" s="1"/>
      <c r="G635" s="1"/>
      <c r="H635" s="1"/>
      <c r="I635" s="1"/>
      <c r="J635" s="1"/>
      <c r="K635" s="1"/>
      <c r="L635" s="11"/>
      <c r="M635" s="1"/>
      <c r="N635" s="18"/>
    </row>
    <row r="636" spans="1:18" hidden="1">
      <c r="D636" s="9"/>
      <c r="E636" s="10" t="s">
        <v>31</v>
      </c>
      <c r="F636" s="1"/>
      <c r="G636" s="1"/>
      <c r="H636" s="1"/>
      <c r="I636" s="1"/>
      <c r="J636" s="1"/>
      <c r="K636" s="1"/>
      <c r="L636" s="11"/>
      <c r="M636" s="1"/>
      <c r="N636" s="18"/>
    </row>
    <row r="637" spans="1:18" hidden="1">
      <c r="D637" s="9"/>
      <c r="E637" s="10" t="s">
        <v>51</v>
      </c>
      <c r="F637" s="1"/>
      <c r="G637" s="1"/>
      <c r="H637" s="1"/>
      <c r="I637" s="1"/>
      <c r="J637" s="1"/>
      <c r="K637" s="1"/>
      <c r="L637" s="11"/>
      <c r="M637" s="1"/>
      <c r="N637" s="18"/>
    </row>
    <row r="638" spans="1:18">
      <c r="A638" s="16" t="s">
        <v>25</v>
      </c>
      <c r="B638" s="16" t="s">
        <v>579</v>
      </c>
      <c r="C638" s="16" t="s">
        <v>580</v>
      </c>
      <c r="D638" s="9" t="s">
        <v>324</v>
      </c>
      <c r="E638" s="10" t="s">
        <v>325</v>
      </c>
      <c r="F638" s="1" t="s">
        <v>83</v>
      </c>
      <c r="G638" s="1">
        <v>3</v>
      </c>
      <c r="H638" s="1">
        <v>2</v>
      </c>
      <c r="I638" s="1">
        <v>3</v>
      </c>
      <c r="J638" s="1">
        <v>5</v>
      </c>
      <c r="K638" s="1" t="s">
        <v>80</v>
      </c>
      <c r="L638" s="11">
        <v>24</v>
      </c>
      <c r="M638" s="1" t="s">
        <v>87</v>
      </c>
      <c r="N638" s="12">
        <f>L638*G638</f>
        <v>72</v>
      </c>
      <c r="O638" s="13">
        <f>N638/18</f>
        <v>4</v>
      </c>
      <c r="P638" s="14">
        <f>O638</f>
        <v>4</v>
      </c>
      <c r="Q638" s="13">
        <v>0</v>
      </c>
      <c r="R638" s="13">
        <f>P638+Q638</f>
        <v>4</v>
      </c>
    </row>
    <row r="639" spans="1:18" hidden="1">
      <c r="D639" s="9"/>
      <c r="E639" s="10" t="s">
        <v>51</v>
      </c>
      <c r="F639" s="1"/>
      <c r="G639" s="1"/>
      <c r="H639" s="1"/>
      <c r="I639" s="1"/>
      <c r="J639" s="1"/>
      <c r="K639" s="1"/>
      <c r="L639" s="11"/>
      <c r="M639" s="1"/>
      <c r="N639" s="18"/>
    </row>
    <row r="640" spans="1:18" hidden="1">
      <c r="D640" s="9"/>
      <c r="E640" s="10" t="s">
        <v>45</v>
      </c>
      <c r="F640" s="1"/>
      <c r="G640" s="1"/>
      <c r="H640" s="1"/>
      <c r="I640" s="1"/>
      <c r="J640" s="1"/>
      <c r="K640" s="1"/>
      <c r="L640" s="11"/>
      <c r="M640" s="1"/>
      <c r="N640" s="18"/>
    </row>
    <row r="641" spans="1:18" hidden="1">
      <c r="D641" s="9"/>
      <c r="E641" s="10" t="s">
        <v>40</v>
      </c>
      <c r="F641" s="1"/>
      <c r="G641" s="1"/>
      <c r="H641" s="1"/>
      <c r="I641" s="1"/>
      <c r="J641" s="1"/>
      <c r="K641" s="1"/>
      <c r="L641" s="11"/>
      <c r="M641" s="1"/>
      <c r="N641" s="18"/>
    </row>
    <row r="642" spans="1:18">
      <c r="A642" s="16" t="s">
        <v>25</v>
      </c>
      <c r="B642" s="16" t="s">
        <v>579</v>
      </c>
      <c r="C642" s="16" t="s">
        <v>580</v>
      </c>
      <c r="D642" s="9" t="s">
        <v>326</v>
      </c>
      <c r="E642" s="10" t="s">
        <v>327</v>
      </c>
      <c r="F642" s="1" t="s">
        <v>83</v>
      </c>
      <c r="G642" s="1">
        <v>3</v>
      </c>
      <c r="H642" s="1">
        <v>2</v>
      </c>
      <c r="I642" s="1">
        <v>3</v>
      </c>
      <c r="J642" s="1">
        <v>5</v>
      </c>
      <c r="K642" s="1" t="s">
        <v>80</v>
      </c>
      <c r="L642" s="11">
        <v>23</v>
      </c>
      <c r="M642" s="1" t="s">
        <v>87</v>
      </c>
      <c r="N642" s="12">
        <f>L642*G642</f>
        <v>69</v>
      </c>
      <c r="O642" s="13">
        <f>N642/18</f>
        <v>3.8333333333333335</v>
      </c>
      <c r="P642" s="14">
        <f>O642</f>
        <v>3.8333333333333335</v>
      </c>
      <c r="Q642" s="13">
        <v>0</v>
      </c>
      <c r="R642" s="13">
        <f>P642+Q642</f>
        <v>3.8333333333333335</v>
      </c>
    </row>
    <row r="643" spans="1:18" hidden="1">
      <c r="D643" s="9"/>
      <c r="E643" s="10" t="s">
        <v>126</v>
      </c>
      <c r="F643" s="1"/>
      <c r="G643" s="1"/>
      <c r="H643" s="1"/>
      <c r="I643" s="1"/>
      <c r="J643" s="1"/>
      <c r="K643" s="1"/>
      <c r="L643" s="11"/>
      <c r="M643" s="1"/>
      <c r="N643" s="18"/>
    </row>
    <row r="644" spans="1:18">
      <c r="A644" s="16" t="s">
        <v>25</v>
      </c>
      <c r="B644" s="16" t="s">
        <v>579</v>
      </c>
      <c r="C644" s="16" t="s">
        <v>580</v>
      </c>
      <c r="D644" s="9" t="s">
        <v>326</v>
      </c>
      <c r="E644" s="10" t="s">
        <v>327</v>
      </c>
      <c r="F644" s="1" t="s">
        <v>83</v>
      </c>
      <c r="G644" s="1">
        <v>3</v>
      </c>
      <c r="H644" s="1">
        <v>2</v>
      </c>
      <c r="I644" s="1">
        <v>3</v>
      </c>
      <c r="J644" s="1">
        <v>5</v>
      </c>
      <c r="K644" s="1" t="s">
        <v>43</v>
      </c>
      <c r="L644" s="11">
        <v>1</v>
      </c>
      <c r="M644" s="1" t="s">
        <v>87</v>
      </c>
      <c r="N644" s="12">
        <f>L644*G644</f>
        <v>3</v>
      </c>
      <c r="O644" s="13">
        <f>N644/18</f>
        <v>0.16666666666666666</v>
      </c>
      <c r="P644" s="14">
        <f>O644</f>
        <v>0.16666666666666666</v>
      </c>
      <c r="Q644" s="13">
        <v>0</v>
      </c>
      <c r="R644" s="13">
        <f>P644+Q644</f>
        <v>0.16666666666666666</v>
      </c>
    </row>
    <row r="645" spans="1:18" hidden="1">
      <c r="D645" s="9"/>
      <c r="E645" s="10" t="s">
        <v>45</v>
      </c>
      <c r="F645" s="1"/>
      <c r="G645" s="1"/>
      <c r="H645" s="1"/>
      <c r="I645" s="1"/>
      <c r="J645" s="1"/>
      <c r="K645" s="1"/>
      <c r="L645" s="11"/>
      <c r="M645" s="1"/>
      <c r="N645" s="18"/>
    </row>
    <row r="646" spans="1:18">
      <c r="A646" s="16" t="s">
        <v>25</v>
      </c>
      <c r="B646" s="16" t="s">
        <v>579</v>
      </c>
      <c r="C646" s="16" t="s">
        <v>580</v>
      </c>
      <c r="D646" s="9" t="s">
        <v>328</v>
      </c>
      <c r="E646" s="10" t="s">
        <v>329</v>
      </c>
      <c r="F646" s="1" t="s">
        <v>83</v>
      </c>
      <c r="G646" s="1">
        <v>3</v>
      </c>
      <c r="H646" s="1">
        <v>2</v>
      </c>
      <c r="I646" s="1">
        <v>3</v>
      </c>
      <c r="J646" s="1">
        <v>5</v>
      </c>
      <c r="K646" s="1" t="s">
        <v>80</v>
      </c>
      <c r="L646" s="11">
        <v>45</v>
      </c>
      <c r="M646" s="1" t="s">
        <v>87</v>
      </c>
      <c r="N646" s="12">
        <f>L646*G646</f>
        <v>135</v>
      </c>
      <c r="O646" s="13">
        <f>N646/18</f>
        <v>7.5</v>
      </c>
      <c r="P646" s="14">
        <f>O646</f>
        <v>7.5</v>
      </c>
      <c r="Q646" s="13">
        <v>0</v>
      </c>
      <c r="R646" s="13">
        <f>P646+Q646</f>
        <v>7.5</v>
      </c>
    </row>
    <row r="647" spans="1:18" hidden="1">
      <c r="D647" s="9"/>
      <c r="E647" s="10" t="s">
        <v>51</v>
      </c>
      <c r="F647" s="1"/>
      <c r="G647" s="1"/>
      <c r="H647" s="1"/>
      <c r="I647" s="1"/>
      <c r="J647" s="1"/>
      <c r="K647" s="1"/>
      <c r="L647" s="11"/>
      <c r="M647" s="1"/>
      <c r="N647" s="18"/>
    </row>
    <row r="648" spans="1:18">
      <c r="A648" s="16" t="s">
        <v>25</v>
      </c>
      <c r="B648" s="16" t="s">
        <v>579</v>
      </c>
      <c r="C648" s="16" t="s">
        <v>580</v>
      </c>
      <c r="D648" s="9" t="s">
        <v>330</v>
      </c>
      <c r="E648" s="10" t="s">
        <v>142</v>
      </c>
      <c r="F648" s="1" t="s">
        <v>83</v>
      </c>
      <c r="G648" s="1">
        <v>3</v>
      </c>
      <c r="H648" s="1">
        <v>2</v>
      </c>
      <c r="I648" s="1">
        <v>3</v>
      </c>
      <c r="J648" s="1">
        <v>5</v>
      </c>
      <c r="K648" s="1" t="s">
        <v>80</v>
      </c>
      <c r="L648" s="11">
        <v>49</v>
      </c>
      <c r="M648" s="1" t="s">
        <v>87</v>
      </c>
      <c r="N648" s="12">
        <f>L648*G648</f>
        <v>147</v>
      </c>
      <c r="O648" s="13">
        <f>N648/18</f>
        <v>8.1666666666666661</v>
      </c>
      <c r="P648" s="14">
        <f>O648</f>
        <v>8.1666666666666661</v>
      </c>
      <c r="Q648" s="13">
        <v>0</v>
      </c>
      <c r="R648" s="13">
        <f>P648+Q648</f>
        <v>8.1666666666666661</v>
      </c>
    </row>
    <row r="649" spans="1:18" hidden="1">
      <c r="D649" s="9"/>
      <c r="E649" s="10" t="s">
        <v>109</v>
      </c>
      <c r="F649" s="1"/>
      <c r="G649" s="1"/>
      <c r="H649" s="1"/>
      <c r="I649" s="1"/>
      <c r="J649" s="1"/>
      <c r="K649" s="1"/>
      <c r="L649" s="11"/>
      <c r="M649" s="1"/>
      <c r="N649" s="18"/>
    </row>
    <row r="650" spans="1:18" hidden="1">
      <c r="D650" s="9"/>
      <c r="E650" s="10" t="s">
        <v>45</v>
      </c>
      <c r="F650" s="1"/>
      <c r="G650" s="1"/>
      <c r="H650" s="1"/>
      <c r="I650" s="1"/>
      <c r="J650" s="1"/>
      <c r="K650" s="1"/>
      <c r="L650" s="11"/>
      <c r="M650" s="1"/>
      <c r="N650" s="18"/>
    </row>
    <row r="651" spans="1:18" hidden="1">
      <c r="D651" s="9"/>
      <c r="E651" s="10" t="s">
        <v>51</v>
      </c>
      <c r="F651" s="1"/>
      <c r="G651" s="1"/>
      <c r="H651" s="1"/>
      <c r="I651" s="1"/>
      <c r="J651" s="1"/>
      <c r="K651" s="1"/>
      <c r="L651" s="11"/>
      <c r="M651" s="1"/>
      <c r="N651" s="18"/>
    </row>
    <row r="652" spans="1:18" hidden="1">
      <c r="D652" s="9"/>
      <c r="E652" s="10" t="s">
        <v>54</v>
      </c>
      <c r="F652" s="1"/>
      <c r="G652" s="1"/>
      <c r="H652" s="1"/>
      <c r="I652" s="1"/>
      <c r="J652" s="1"/>
      <c r="K652" s="1"/>
      <c r="L652" s="11"/>
      <c r="M652" s="1"/>
      <c r="N652" s="18"/>
    </row>
    <row r="653" spans="1:18">
      <c r="A653" s="16" t="s">
        <v>25</v>
      </c>
      <c r="B653" s="16" t="s">
        <v>579</v>
      </c>
      <c r="C653" s="16" t="s">
        <v>580</v>
      </c>
      <c r="D653" s="9" t="s">
        <v>331</v>
      </c>
      <c r="E653" s="10" t="s">
        <v>332</v>
      </c>
      <c r="F653" s="1" t="s">
        <v>83</v>
      </c>
      <c r="G653" s="1">
        <v>3</v>
      </c>
      <c r="H653" s="1">
        <v>2</v>
      </c>
      <c r="I653" s="1">
        <v>3</v>
      </c>
      <c r="J653" s="1">
        <v>5</v>
      </c>
      <c r="K653" s="1" t="s">
        <v>80</v>
      </c>
      <c r="L653" s="11">
        <v>38</v>
      </c>
      <c r="M653" s="1" t="s">
        <v>87</v>
      </c>
      <c r="N653" s="12">
        <f>L653*G653</f>
        <v>114</v>
      </c>
      <c r="O653" s="13">
        <f>N653/18</f>
        <v>6.333333333333333</v>
      </c>
      <c r="P653" s="14">
        <f>O653</f>
        <v>6.333333333333333</v>
      </c>
      <c r="Q653" s="13">
        <v>0</v>
      </c>
      <c r="R653" s="13">
        <f>P653+Q653</f>
        <v>6.333333333333333</v>
      </c>
    </row>
    <row r="654" spans="1:18" hidden="1">
      <c r="D654" s="9"/>
      <c r="E654" s="10" t="s">
        <v>30</v>
      </c>
      <c r="F654" s="1"/>
      <c r="G654" s="1"/>
      <c r="H654" s="1"/>
      <c r="I654" s="1"/>
      <c r="J654" s="1"/>
      <c r="K654" s="1"/>
      <c r="L654" s="11"/>
      <c r="M654" s="1"/>
      <c r="N654" s="18"/>
    </row>
    <row r="655" spans="1:18" hidden="1">
      <c r="D655" s="9"/>
      <c r="E655" s="10" t="s">
        <v>126</v>
      </c>
      <c r="F655" s="1"/>
      <c r="G655" s="1"/>
      <c r="H655" s="1"/>
      <c r="I655" s="1"/>
      <c r="J655" s="1"/>
      <c r="K655" s="1"/>
      <c r="L655" s="11"/>
      <c r="M655" s="1"/>
      <c r="N655" s="18"/>
    </row>
    <row r="656" spans="1:18">
      <c r="A656" s="16" t="s">
        <v>25</v>
      </c>
      <c r="B656" s="16" t="s">
        <v>579</v>
      </c>
      <c r="C656" s="16" t="s">
        <v>580</v>
      </c>
      <c r="D656" s="9" t="s">
        <v>331</v>
      </c>
      <c r="E656" s="10" t="s">
        <v>332</v>
      </c>
      <c r="F656" s="1" t="s">
        <v>83</v>
      </c>
      <c r="G656" s="1">
        <v>3</v>
      </c>
      <c r="H656" s="1">
        <v>2</v>
      </c>
      <c r="I656" s="1">
        <v>3</v>
      </c>
      <c r="J656" s="1">
        <v>5</v>
      </c>
      <c r="K656" s="1" t="s">
        <v>43</v>
      </c>
      <c r="L656" s="11">
        <v>34</v>
      </c>
      <c r="M656" s="1" t="s">
        <v>87</v>
      </c>
      <c r="N656" s="12">
        <f>L656*G656</f>
        <v>102</v>
      </c>
      <c r="O656" s="13">
        <f>N656/18</f>
        <v>5.666666666666667</v>
      </c>
      <c r="P656" s="14">
        <f>O656</f>
        <v>5.666666666666667</v>
      </c>
      <c r="Q656" s="13">
        <v>0</v>
      </c>
      <c r="R656" s="13">
        <f>P656+Q656</f>
        <v>5.666666666666667</v>
      </c>
    </row>
    <row r="657" spans="1:18" hidden="1">
      <c r="D657" s="9"/>
      <c r="E657" s="10" t="s">
        <v>30</v>
      </c>
      <c r="F657" s="1"/>
      <c r="G657" s="1"/>
      <c r="H657" s="1"/>
      <c r="I657" s="1"/>
      <c r="J657" s="1"/>
      <c r="K657" s="1"/>
      <c r="L657" s="11"/>
      <c r="M657" s="1"/>
      <c r="N657" s="18"/>
    </row>
    <row r="658" spans="1:18" hidden="1">
      <c r="D658" s="9"/>
      <c r="E658" s="10" t="s">
        <v>126</v>
      </c>
      <c r="F658" s="1"/>
      <c r="G658" s="1"/>
      <c r="H658" s="1"/>
      <c r="I658" s="1"/>
      <c r="J658" s="1"/>
      <c r="K658" s="1"/>
      <c r="L658" s="11"/>
      <c r="M658" s="1"/>
      <c r="N658" s="18"/>
    </row>
    <row r="659" spans="1:18">
      <c r="A659" s="16" t="s">
        <v>25</v>
      </c>
      <c r="B659" s="16" t="s">
        <v>579</v>
      </c>
      <c r="C659" s="16" t="s">
        <v>580</v>
      </c>
      <c r="D659" s="9" t="s">
        <v>331</v>
      </c>
      <c r="E659" s="10" t="s">
        <v>332</v>
      </c>
      <c r="F659" s="1" t="s">
        <v>83</v>
      </c>
      <c r="G659" s="1">
        <v>3</v>
      </c>
      <c r="H659" s="1">
        <v>2</v>
      </c>
      <c r="I659" s="1">
        <v>3</v>
      </c>
      <c r="J659" s="1">
        <v>5</v>
      </c>
      <c r="K659" s="1" t="s">
        <v>55</v>
      </c>
      <c r="L659" s="11">
        <v>47</v>
      </c>
      <c r="M659" s="1" t="s">
        <v>87</v>
      </c>
      <c r="N659" s="12">
        <f>L659*G659</f>
        <v>141</v>
      </c>
      <c r="O659" s="13">
        <f>N659/18</f>
        <v>7.833333333333333</v>
      </c>
      <c r="P659" s="14">
        <f>O659</f>
        <v>7.833333333333333</v>
      </c>
      <c r="Q659" s="13">
        <v>0</v>
      </c>
      <c r="R659" s="13">
        <f>P659+Q659</f>
        <v>7.833333333333333</v>
      </c>
    </row>
    <row r="660" spans="1:18" hidden="1">
      <c r="D660" s="9"/>
      <c r="E660" s="10" t="s">
        <v>30</v>
      </c>
      <c r="F660" s="1"/>
      <c r="G660" s="1"/>
      <c r="H660" s="1"/>
      <c r="I660" s="1"/>
      <c r="J660" s="1"/>
      <c r="K660" s="1"/>
      <c r="L660" s="11"/>
      <c r="M660" s="1"/>
      <c r="N660" s="18"/>
    </row>
    <row r="661" spans="1:18" hidden="1">
      <c r="D661" s="9"/>
      <c r="E661" s="10" t="s">
        <v>126</v>
      </c>
      <c r="F661" s="1"/>
      <c r="G661" s="1"/>
      <c r="H661" s="1"/>
      <c r="I661" s="1"/>
      <c r="J661" s="1"/>
      <c r="K661" s="1"/>
      <c r="L661" s="11"/>
      <c r="M661" s="1"/>
      <c r="N661" s="18"/>
    </row>
    <row r="662" spans="1:18">
      <c r="A662" s="16" t="s">
        <v>25</v>
      </c>
      <c r="B662" s="16" t="s">
        <v>579</v>
      </c>
      <c r="C662" s="16" t="s">
        <v>580</v>
      </c>
      <c r="D662" s="9" t="s">
        <v>333</v>
      </c>
      <c r="E662" s="10" t="s">
        <v>334</v>
      </c>
      <c r="F662" s="1" t="s">
        <v>83</v>
      </c>
      <c r="G662" s="1">
        <v>3</v>
      </c>
      <c r="H662" s="1">
        <v>2</v>
      </c>
      <c r="I662" s="1">
        <v>3</v>
      </c>
      <c r="J662" s="1">
        <v>5</v>
      </c>
      <c r="K662" s="1" t="s">
        <v>80</v>
      </c>
      <c r="L662" s="11">
        <v>10</v>
      </c>
      <c r="M662" s="1" t="s">
        <v>87</v>
      </c>
      <c r="N662" s="12">
        <f>L662*G662</f>
        <v>30</v>
      </c>
      <c r="O662" s="13">
        <f>N662/18</f>
        <v>1.6666666666666667</v>
      </c>
      <c r="P662" s="14">
        <f>O662</f>
        <v>1.6666666666666667</v>
      </c>
      <c r="Q662" s="13">
        <v>0</v>
      </c>
      <c r="R662" s="13">
        <f>P662+Q662</f>
        <v>1.6666666666666667</v>
      </c>
    </row>
    <row r="663" spans="1:18" hidden="1">
      <c r="D663" s="9"/>
      <c r="E663" s="10" t="s">
        <v>54</v>
      </c>
      <c r="F663" s="1"/>
      <c r="G663" s="1"/>
      <c r="H663" s="1"/>
      <c r="I663" s="1"/>
      <c r="J663" s="1"/>
      <c r="K663" s="1"/>
      <c r="L663" s="11"/>
      <c r="M663" s="1"/>
      <c r="N663" s="18"/>
    </row>
    <row r="664" spans="1:18">
      <c r="A664" s="16" t="s">
        <v>25</v>
      </c>
      <c r="B664" s="16" t="s">
        <v>579</v>
      </c>
      <c r="C664" s="16" t="s">
        <v>580</v>
      </c>
      <c r="D664" s="9" t="s">
        <v>335</v>
      </c>
      <c r="E664" s="10" t="s">
        <v>336</v>
      </c>
      <c r="F664" s="1" t="s">
        <v>83</v>
      </c>
      <c r="G664" s="1">
        <v>3</v>
      </c>
      <c r="H664" s="1">
        <v>2</v>
      </c>
      <c r="I664" s="1">
        <v>3</v>
      </c>
      <c r="J664" s="1">
        <v>5</v>
      </c>
      <c r="K664" s="1" t="s">
        <v>80</v>
      </c>
      <c r="L664" s="11">
        <v>31</v>
      </c>
      <c r="M664" s="1" t="s">
        <v>87</v>
      </c>
      <c r="N664" s="12">
        <f>L664*G664</f>
        <v>93</v>
      </c>
      <c r="O664" s="13">
        <f>N664/18</f>
        <v>5.166666666666667</v>
      </c>
      <c r="P664" s="14">
        <f>O664</f>
        <v>5.166666666666667</v>
      </c>
      <c r="Q664" s="13">
        <v>0</v>
      </c>
      <c r="R664" s="13">
        <f>P664+Q664</f>
        <v>5.166666666666667</v>
      </c>
    </row>
    <row r="665" spans="1:18" hidden="1">
      <c r="D665" s="9"/>
      <c r="E665" s="10" t="s">
        <v>40</v>
      </c>
      <c r="F665" s="1"/>
      <c r="G665" s="1"/>
      <c r="H665" s="1"/>
      <c r="I665" s="1"/>
      <c r="J665" s="1"/>
      <c r="K665" s="1"/>
      <c r="L665" s="11"/>
      <c r="M665" s="1"/>
      <c r="N665" s="18"/>
    </row>
    <row r="666" spans="1:18">
      <c r="A666" s="16" t="s">
        <v>25</v>
      </c>
      <c r="B666" s="16" t="s">
        <v>579</v>
      </c>
      <c r="C666" s="16" t="s">
        <v>580</v>
      </c>
      <c r="D666" s="9" t="s">
        <v>337</v>
      </c>
      <c r="E666" s="10" t="s">
        <v>338</v>
      </c>
      <c r="F666" s="1" t="s">
        <v>83</v>
      </c>
      <c r="G666" s="1">
        <v>3</v>
      </c>
      <c r="H666" s="1">
        <v>2</v>
      </c>
      <c r="I666" s="1">
        <v>3</v>
      </c>
      <c r="J666" s="1">
        <v>5</v>
      </c>
      <c r="K666" s="1" t="s">
        <v>80</v>
      </c>
      <c r="L666" s="11">
        <v>1</v>
      </c>
      <c r="M666" s="1" t="s">
        <v>87</v>
      </c>
      <c r="N666" s="12">
        <f>L666*G666</f>
        <v>3</v>
      </c>
      <c r="O666" s="13">
        <f>N666/18</f>
        <v>0.16666666666666666</v>
      </c>
      <c r="P666" s="14">
        <f>O666</f>
        <v>0.16666666666666666</v>
      </c>
      <c r="Q666" s="13">
        <v>0</v>
      </c>
      <c r="R666" s="13">
        <f>P666+Q666</f>
        <v>0.16666666666666666</v>
      </c>
    </row>
    <row r="667" spans="1:18" hidden="1">
      <c r="D667" s="9"/>
      <c r="E667" s="10" t="s">
        <v>31</v>
      </c>
      <c r="F667" s="1"/>
      <c r="G667" s="1"/>
      <c r="H667" s="1"/>
      <c r="I667" s="1"/>
      <c r="J667" s="1"/>
      <c r="K667" s="1"/>
      <c r="L667" s="11"/>
      <c r="M667" s="1"/>
      <c r="N667" s="18"/>
    </row>
    <row r="668" spans="1:18">
      <c r="A668" s="16" t="s">
        <v>25</v>
      </c>
      <c r="B668" s="16" t="s">
        <v>579</v>
      </c>
      <c r="C668" s="16" t="s">
        <v>580</v>
      </c>
      <c r="D668" s="9" t="s">
        <v>339</v>
      </c>
      <c r="E668" s="10" t="s">
        <v>138</v>
      </c>
      <c r="F668" s="1" t="s">
        <v>83</v>
      </c>
      <c r="G668" s="1">
        <v>3</v>
      </c>
      <c r="H668" s="1">
        <v>2</v>
      </c>
      <c r="I668" s="1">
        <v>3</v>
      </c>
      <c r="J668" s="1">
        <v>5</v>
      </c>
      <c r="K668" s="1" t="s">
        <v>80</v>
      </c>
      <c r="L668" s="11">
        <v>6</v>
      </c>
      <c r="M668" s="1" t="s">
        <v>87</v>
      </c>
      <c r="N668" s="12">
        <f>L668*G668</f>
        <v>18</v>
      </c>
      <c r="O668" s="13">
        <f>N668/18</f>
        <v>1</v>
      </c>
      <c r="P668" s="14">
        <f>O668</f>
        <v>1</v>
      </c>
      <c r="Q668" s="13">
        <v>0</v>
      </c>
      <c r="R668" s="13">
        <f>P668+Q668</f>
        <v>1</v>
      </c>
    </row>
    <row r="669" spans="1:18" hidden="1">
      <c r="D669" s="9"/>
      <c r="E669" s="10" t="s">
        <v>121</v>
      </c>
      <c r="F669" s="1"/>
      <c r="G669" s="1"/>
      <c r="H669" s="1"/>
      <c r="I669" s="1"/>
      <c r="J669" s="1"/>
      <c r="K669" s="1"/>
      <c r="L669" s="11"/>
      <c r="M669" s="1"/>
      <c r="N669" s="18"/>
    </row>
    <row r="670" spans="1:18">
      <c r="A670" s="16" t="s">
        <v>25</v>
      </c>
      <c r="B670" s="16" t="s">
        <v>579</v>
      </c>
      <c r="C670" s="16" t="s">
        <v>580</v>
      </c>
      <c r="D670" s="9" t="s">
        <v>340</v>
      </c>
      <c r="E670" s="10" t="s">
        <v>130</v>
      </c>
      <c r="F670" s="1" t="s">
        <v>83</v>
      </c>
      <c r="G670" s="1">
        <v>3</v>
      </c>
      <c r="H670" s="1">
        <v>2</v>
      </c>
      <c r="I670" s="1">
        <v>3</v>
      </c>
      <c r="J670" s="1">
        <v>5</v>
      </c>
      <c r="K670" s="1" t="s">
        <v>80</v>
      </c>
      <c r="L670" s="11">
        <v>14</v>
      </c>
      <c r="M670" s="1" t="s">
        <v>87</v>
      </c>
      <c r="N670" s="12">
        <f>L670*G670</f>
        <v>42</v>
      </c>
      <c r="O670" s="13">
        <f>N670/18</f>
        <v>2.3333333333333335</v>
      </c>
      <c r="P670" s="14">
        <f>O670</f>
        <v>2.3333333333333335</v>
      </c>
      <c r="Q670" s="13">
        <v>0</v>
      </c>
      <c r="R670" s="13">
        <f>P670+Q670</f>
        <v>2.3333333333333335</v>
      </c>
    </row>
    <row r="671" spans="1:18" hidden="1">
      <c r="D671" s="9"/>
      <c r="E671" s="10" t="s">
        <v>53</v>
      </c>
      <c r="F671" s="1"/>
      <c r="G671" s="1"/>
      <c r="H671" s="1"/>
      <c r="I671" s="1"/>
      <c r="J671" s="1"/>
      <c r="K671" s="1"/>
      <c r="L671" s="11"/>
      <c r="M671" s="1"/>
      <c r="N671" s="18"/>
    </row>
    <row r="672" spans="1:18">
      <c r="A672" s="16" t="s">
        <v>25</v>
      </c>
      <c r="B672" s="16" t="s">
        <v>579</v>
      </c>
      <c r="C672" s="16" t="s">
        <v>580</v>
      </c>
      <c r="D672" s="9" t="s">
        <v>341</v>
      </c>
      <c r="E672" s="10" t="s">
        <v>342</v>
      </c>
      <c r="F672" s="1" t="s">
        <v>83</v>
      </c>
      <c r="G672" s="1">
        <v>3</v>
      </c>
      <c r="H672" s="1">
        <v>2</v>
      </c>
      <c r="I672" s="1">
        <v>3</v>
      </c>
      <c r="J672" s="1">
        <v>5</v>
      </c>
      <c r="K672" s="1" t="s">
        <v>80</v>
      </c>
      <c r="L672" s="11">
        <v>0</v>
      </c>
      <c r="M672" s="1" t="s">
        <v>87</v>
      </c>
      <c r="N672" s="12">
        <f>L672*G672</f>
        <v>0</v>
      </c>
      <c r="O672" s="13">
        <f>N672/18</f>
        <v>0</v>
      </c>
      <c r="P672" s="14">
        <f>O672</f>
        <v>0</v>
      </c>
      <c r="Q672" s="13">
        <v>0</v>
      </c>
      <c r="R672" s="13">
        <f>P672+Q672</f>
        <v>0</v>
      </c>
    </row>
    <row r="673" spans="1:18" hidden="1">
      <c r="D673" s="9"/>
      <c r="E673" s="10" t="s">
        <v>343</v>
      </c>
      <c r="F673" s="1"/>
      <c r="G673" s="1"/>
      <c r="H673" s="1"/>
      <c r="I673" s="1"/>
      <c r="J673" s="1"/>
      <c r="K673" s="1"/>
      <c r="L673" s="11"/>
      <c r="M673" s="1"/>
      <c r="N673" s="18"/>
    </row>
    <row r="674" spans="1:18" hidden="1">
      <c r="D674" s="9"/>
      <c r="E674" s="10" t="s">
        <v>45</v>
      </c>
      <c r="F674" s="1"/>
      <c r="G674" s="1"/>
      <c r="H674" s="1"/>
      <c r="I674" s="1"/>
      <c r="J674" s="1"/>
      <c r="K674" s="1"/>
      <c r="L674" s="11"/>
      <c r="M674" s="1"/>
      <c r="N674" s="18"/>
    </row>
    <row r="675" spans="1:18">
      <c r="A675" s="16" t="s">
        <v>25</v>
      </c>
      <c r="B675" s="16" t="s">
        <v>579</v>
      </c>
      <c r="C675" s="16" t="s">
        <v>580</v>
      </c>
      <c r="D675" s="9" t="s">
        <v>344</v>
      </c>
      <c r="E675" s="10" t="s">
        <v>345</v>
      </c>
      <c r="F675" s="1" t="s">
        <v>280</v>
      </c>
      <c r="G675" s="1">
        <v>3</v>
      </c>
      <c r="H675" s="1">
        <v>0</v>
      </c>
      <c r="I675" s="1">
        <v>270</v>
      </c>
      <c r="J675" s="1">
        <v>0</v>
      </c>
      <c r="K675" s="1" t="s">
        <v>80</v>
      </c>
      <c r="L675" s="11">
        <v>50</v>
      </c>
      <c r="M675" s="1" t="s">
        <v>87</v>
      </c>
      <c r="N675" s="12">
        <f>L675*G675</f>
        <v>150</v>
      </c>
      <c r="O675" s="13">
        <f>N675/18</f>
        <v>8.3333333333333339</v>
      </c>
      <c r="P675" s="14">
        <f>O675</f>
        <v>8.3333333333333339</v>
      </c>
      <c r="Q675" s="13">
        <v>0</v>
      </c>
      <c r="R675" s="13">
        <f>P675+Q675</f>
        <v>8.3333333333333339</v>
      </c>
    </row>
    <row r="676" spans="1:18" hidden="1">
      <c r="D676" s="9"/>
      <c r="E676" s="10" t="s">
        <v>40</v>
      </c>
      <c r="F676" s="1"/>
      <c r="G676" s="1"/>
      <c r="H676" s="1"/>
      <c r="I676" s="1"/>
      <c r="J676" s="1"/>
      <c r="K676" s="1"/>
      <c r="L676" s="11"/>
      <c r="M676" s="1"/>
      <c r="N676" s="18"/>
    </row>
    <row r="677" spans="1:18" hidden="1">
      <c r="D677" s="9"/>
      <c r="E677" s="10" t="s">
        <v>51</v>
      </c>
      <c r="F677" s="1"/>
      <c r="G677" s="1"/>
      <c r="H677" s="1"/>
      <c r="I677" s="1"/>
      <c r="J677" s="1"/>
      <c r="K677" s="1"/>
      <c r="L677" s="11"/>
      <c r="M677" s="1"/>
      <c r="N677" s="18"/>
    </row>
    <row r="678" spans="1:18" hidden="1">
      <c r="D678" s="9"/>
      <c r="E678" s="10" t="s">
        <v>109</v>
      </c>
      <c r="F678" s="1"/>
      <c r="G678" s="1"/>
      <c r="H678" s="1"/>
      <c r="I678" s="1"/>
      <c r="J678" s="1"/>
      <c r="K678" s="1"/>
      <c r="L678" s="11"/>
      <c r="M678" s="1"/>
      <c r="N678" s="18"/>
    </row>
    <row r="679" spans="1:18" hidden="1">
      <c r="D679" s="9"/>
      <c r="E679" s="10" t="s">
        <v>45</v>
      </c>
      <c r="F679" s="1"/>
      <c r="G679" s="1"/>
      <c r="H679" s="1"/>
      <c r="I679" s="1"/>
      <c r="J679" s="1"/>
      <c r="K679" s="1"/>
      <c r="L679" s="11"/>
      <c r="M679" s="1"/>
      <c r="N679" s="18"/>
    </row>
    <row r="680" spans="1:18" hidden="1">
      <c r="D680" s="9"/>
      <c r="E680" s="10" t="s">
        <v>54</v>
      </c>
      <c r="F680" s="1"/>
      <c r="G680" s="1"/>
      <c r="H680" s="1"/>
      <c r="I680" s="1"/>
      <c r="J680" s="1"/>
      <c r="K680" s="1"/>
      <c r="L680" s="11"/>
      <c r="M680" s="1"/>
      <c r="N680" s="18"/>
    </row>
    <row r="681" spans="1:18">
      <c r="A681" s="16" t="s">
        <v>25</v>
      </c>
      <c r="B681" s="16" t="s">
        <v>579</v>
      </c>
      <c r="C681" s="16" t="s">
        <v>580</v>
      </c>
      <c r="D681" s="9" t="s">
        <v>346</v>
      </c>
      <c r="E681" s="10" t="s">
        <v>296</v>
      </c>
      <c r="F681" s="1" t="s">
        <v>347</v>
      </c>
      <c r="G681" s="1">
        <v>3</v>
      </c>
      <c r="H681" s="1">
        <v>0</v>
      </c>
      <c r="I681" s="1">
        <v>0</v>
      </c>
      <c r="J681" s="1">
        <v>0</v>
      </c>
      <c r="K681" s="1" t="s">
        <v>80</v>
      </c>
      <c r="L681" s="11">
        <v>49</v>
      </c>
      <c r="M681" s="1" t="s">
        <v>87</v>
      </c>
      <c r="N681" s="12">
        <f>L681*G681</f>
        <v>147</v>
      </c>
      <c r="O681" s="13">
        <f>N681/18</f>
        <v>8.1666666666666661</v>
      </c>
      <c r="P681" s="14">
        <f>O681</f>
        <v>8.1666666666666661</v>
      </c>
      <c r="Q681" s="13">
        <v>0</v>
      </c>
      <c r="R681" s="13">
        <f>P681+Q681</f>
        <v>8.1666666666666661</v>
      </c>
    </row>
    <row r="682" spans="1:18" hidden="1">
      <c r="D682" s="9"/>
      <c r="E682" s="10" t="s">
        <v>54</v>
      </c>
      <c r="F682" s="1"/>
      <c r="G682" s="1"/>
      <c r="H682" s="1"/>
      <c r="I682" s="1"/>
      <c r="J682" s="1"/>
      <c r="K682" s="1"/>
      <c r="L682" s="11"/>
      <c r="M682" s="1"/>
      <c r="N682" s="18"/>
    </row>
    <row r="683" spans="1:18" hidden="1">
      <c r="D683" s="9"/>
      <c r="E683" s="10" t="s">
        <v>109</v>
      </c>
      <c r="F683" s="1"/>
      <c r="G683" s="1"/>
      <c r="H683" s="1"/>
      <c r="I683" s="1"/>
      <c r="J683" s="1"/>
      <c r="K683" s="1"/>
      <c r="L683" s="11"/>
      <c r="M683" s="1"/>
      <c r="N683" s="18"/>
    </row>
    <row r="684" spans="1:18" hidden="1">
      <c r="D684" s="9"/>
      <c r="E684" s="10" t="s">
        <v>45</v>
      </c>
      <c r="F684" s="1"/>
      <c r="G684" s="1"/>
      <c r="H684" s="1"/>
      <c r="I684" s="1"/>
      <c r="J684" s="1"/>
      <c r="K684" s="1"/>
      <c r="L684" s="11"/>
      <c r="M684" s="1"/>
      <c r="N684" s="18"/>
    </row>
    <row r="685" spans="1:18" hidden="1">
      <c r="D685" s="9"/>
      <c r="E685" s="10" t="s">
        <v>51</v>
      </c>
      <c r="F685" s="1"/>
      <c r="G685" s="1"/>
      <c r="H685" s="1"/>
      <c r="I685" s="1"/>
      <c r="J685" s="1"/>
      <c r="K685" s="1"/>
      <c r="L685" s="11"/>
      <c r="M685" s="1"/>
      <c r="N685" s="18"/>
    </row>
    <row r="686" spans="1:18" hidden="1">
      <c r="D686" s="9"/>
      <c r="E686" s="10" t="s">
        <v>40</v>
      </c>
      <c r="F686" s="1"/>
      <c r="G686" s="1"/>
      <c r="H686" s="1"/>
      <c r="I686" s="1"/>
      <c r="J686" s="1"/>
      <c r="K686" s="1"/>
      <c r="L686" s="11"/>
      <c r="M686" s="1"/>
      <c r="N686" s="18"/>
    </row>
    <row r="687" spans="1:18">
      <c r="A687" s="16" t="s">
        <v>25</v>
      </c>
      <c r="B687" s="16" t="s">
        <v>579</v>
      </c>
      <c r="C687" s="16" t="s">
        <v>580</v>
      </c>
      <c r="D687" s="9" t="s">
        <v>346</v>
      </c>
      <c r="E687" s="10" t="s">
        <v>296</v>
      </c>
      <c r="F687" s="1" t="s">
        <v>347</v>
      </c>
      <c r="G687" s="1">
        <v>3</v>
      </c>
      <c r="H687" s="1">
        <v>0</v>
      </c>
      <c r="I687" s="1">
        <v>0</v>
      </c>
      <c r="J687" s="1">
        <v>0</v>
      </c>
      <c r="K687" s="1" t="s">
        <v>43</v>
      </c>
      <c r="L687" s="11">
        <v>6</v>
      </c>
      <c r="M687" s="1" t="s">
        <v>87</v>
      </c>
      <c r="N687" s="12">
        <f>L687*G687</f>
        <v>18</v>
      </c>
      <c r="O687" s="13">
        <f>N687/18</f>
        <v>1</v>
      </c>
      <c r="P687" s="14">
        <f>O687</f>
        <v>1</v>
      </c>
      <c r="Q687" s="13">
        <v>0</v>
      </c>
      <c r="R687" s="13">
        <f>P687+Q687</f>
        <v>1</v>
      </c>
    </row>
    <row r="688" spans="1:18" hidden="1">
      <c r="D688" s="9"/>
      <c r="E688" s="10" t="s">
        <v>121</v>
      </c>
      <c r="F688" s="1"/>
      <c r="G688" s="1"/>
      <c r="H688" s="1"/>
      <c r="I688" s="1"/>
      <c r="J688" s="1"/>
      <c r="K688" s="1"/>
      <c r="L688" s="11"/>
      <c r="M688" s="1"/>
      <c r="N688" s="18"/>
    </row>
    <row r="689" spans="1:18">
      <c r="A689" s="16" t="s">
        <v>25</v>
      </c>
      <c r="B689" s="16" t="s">
        <v>579</v>
      </c>
      <c r="C689" s="16" t="s">
        <v>580</v>
      </c>
      <c r="D689" s="9" t="s">
        <v>346</v>
      </c>
      <c r="E689" s="10" t="s">
        <v>296</v>
      </c>
      <c r="F689" s="1" t="s">
        <v>347</v>
      </c>
      <c r="G689" s="1">
        <v>3</v>
      </c>
      <c r="H689" s="1">
        <v>0</v>
      </c>
      <c r="I689" s="1">
        <v>0</v>
      </c>
      <c r="J689" s="1">
        <v>0</v>
      </c>
      <c r="K689" s="1" t="s">
        <v>55</v>
      </c>
      <c r="L689" s="11">
        <v>7</v>
      </c>
      <c r="M689" s="1" t="s">
        <v>87</v>
      </c>
      <c r="N689" s="12">
        <f>L689*G689</f>
        <v>21</v>
      </c>
      <c r="O689" s="13">
        <f>N689/18</f>
        <v>1.1666666666666667</v>
      </c>
      <c r="P689" s="14">
        <f>O689</f>
        <v>1.1666666666666667</v>
      </c>
      <c r="Q689" s="13">
        <v>0</v>
      </c>
      <c r="R689" s="13">
        <f>P689+Q689</f>
        <v>1.1666666666666667</v>
      </c>
    </row>
    <row r="690" spans="1:18" hidden="1">
      <c r="D690" s="9"/>
      <c r="E690" s="10" t="s">
        <v>36</v>
      </c>
      <c r="F690" s="1"/>
      <c r="G690" s="1"/>
      <c r="H690" s="1"/>
      <c r="I690" s="1"/>
      <c r="J690" s="1"/>
      <c r="K690" s="1"/>
      <c r="L690" s="11"/>
      <c r="M690" s="1"/>
      <c r="N690" s="18"/>
    </row>
    <row r="691" spans="1:18">
      <c r="A691" s="16" t="s">
        <v>25</v>
      </c>
      <c r="B691" s="16" t="s">
        <v>579</v>
      </c>
      <c r="C691" s="16" t="s">
        <v>580</v>
      </c>
      <c r="D691" s="9" t="s">
        <v>346</v>
      </c>
      <c r="E691" s="10" t="s">
        <v>296</v>
      </c>
      <c r="F691" s="1" t="s">
        <v>347</v>
      </c>
      <c r="G691" s="1">
        <v>3</v>
      </c>
      <c r="H691" s="1">
        <v>0</v>
      </c>
      <c r="I691" s="1">
        <v>0</v>
      </c>
      <c r="J691" s="1">
        <v>0</v>
      </c>
      <c r="K691" s="1" t="s">
        <v>178</v>
      </c>
      <c r="L691" s="11">
        <v>5</v>
      </c>
      <c r="M691" s="1" t="s">
        <v>87</v>
      </c>
      <c r="N691" s="12">
        <f>L691*G691</f>
        <v>15</v>
      </c>
      <c r="O691" s="13">
        <f>N691/18</f>
        <v>0.83333333333333337</v>
      </c>
      <c r="P691" s="14">
        <f>O691</f>
        <v>0.83333333333333337</v>
      </c>
      <c r="Q691" s="13">
        <v>0</v>
      </c>
      <c r="R691" s="13">
        <f>P691+Q691</f>
        <v>0.83333333333333337</v>
      </c>
    </row>
    <row r="692" spans="1:18" hidden="1">
      <c r="D692" s="9"/>
      <c r="E692" s="10" t="s">
        <v>126</v>
      </c>
      <c r="F692" s="1"/>
      <c r="G692" s="1"/>
      <c r="H692" s="1"/>
      <c r="I692" s="1"/>
      <c r="J692" s="1"/>
      <c r="K692" s="1"/>
      <c r="L692" s="11"/>
      <c r="M692" s="1"/>
      <c r="N692" s="18"/>
    </row>
    <row r="693" spans="1:18">
      <c r="A693" s="16" t="s">
        <v>25</v>
      </c>
      <c r="B693" s="16" t="s">
        <v>579</v>
      </c>
      <c r="C693" s="16" t="s">
        <v>580</v>
      </c>
      <c r="D693" s="9" t="s">
        <v>346</v>
      </c>
      <c r="E693" s="10" t="s">
        <v>296</v>
      </c>
      <c r="F693" s="1" t="s">
        <v>347</v>
      </c>
      <c r="G693" s="1">
        <v>3</v>
      </c>
      <c r="H693" s="1">
        <v>0</v>
      </c>
      <c r="I693" s="1">
        <v>0</v>
      </c>
      <c r="J693" s="1">
        <v>0</v>
      </c>
      <c r="K693" s="1" t="s">
        <v>179</v>
      </c>
      <c r="L693" s="11">
        <v>6</v>
      </c>
      <c r="M693" s="1" t="s">
        <v>87</v>
      </c>
      <c r="N693" s="12">
        <f>L693*G693</f>
        <v>18</v>
      </c>
      <c r="O693" s="13">
        <f>N693/18</f>
        <v>1</v>
      </c>
      <c r="P693" s="14">
        <f>O693</f>
        <v>1</v>
      </c>
      <c r="Q693" s="13">
        <v>0</v>
      </c>
      <c r="R693" s="13">
        <f>P693+Q693</f>
        <v>1</v>
      </c>
    </row>
    <row r="694" spans="1:18" hidden="1">
      <c r="D694" s="9"/>
      <c r="E694" s="10" t="s">
        <v>52</v>
      </c>
      <c r="F694" s="1"/>
      <c r="G694" s="1"/>
      <c r="H694" s="1"/>
      <c r="I694" s="1"/>
      <c r="J694" s="1"/>
      <c r="K694" s="1"/>
      <c r="L694" s="11"/>
      <c r="M694" s="1"/>
      <c r="N694" s="18"/>
    </row>
    <row r="695" spans="1:18">
      <c r="A695" s="16" t="s">
        <v>25</v>
      </c>
      <c r="B695" s="16" t="s">
        <v>579</v>
      </c>
      <c r="C695" s="16" t="s">
        <v>580</v>
      </c>
      <c r="D695" s="9" t="s">
        <v>346</v>
      </c>
      <c r="E695" s="10" t="s">
        <v>296</v>
      </c>
      <c r="F695" s="1" t="s">
        <v>347</v>
      </c>
      <c r="G695" s="1">
        <v>3</v>
      </c>
      <c r="H695" s="1">
        <v>0</v>
      </c>
      <c r="I695" s="1">
        <v>0</v>
      </c>
      <c r="J695" s="1">
        <v>0</v>
      </c>
      <c r="K695" s="1" t="s">
        <v>185</v>
      </c>
      <c r="L695" s="11">
        <v>6</v>
      </c>
      <c r="M695" s="1" t="s">
        <v>87</v>
      </c>
      <c r="N695" s="12">
        <f>L695*G695</f>
        <v>18</v>
      </c>
      <c r="O695" s="13">
        <f>N695/18</f>
        <v>1</v>
      </c>
      <c r="P695" s="14">
        <f>O695</f>
        <v>1</v>
      </c>
      <c r="Q695" s="13">
        <v>0</v>
      </c>
      <c r="R695" s="13">
        <f>P695+Q695</f>
        <v>1</v>
      </c>
    </row>
    <row r="696" spans="1:18" hidden="1">
      <c r="D696" s="9"/>
      <c r="E696" s="10" t="s">
        <v>53</v>
      </c>
      <c r="F696" s="1"/>
      <c r="G696" s="1"/>
      <c r="H696" s="1"/>
      <c r="I696" s="1"/>
      <c r="J696" s="1"/>
      <c r="K696" s="1"/>
      <c r="L696" s="11"/>
      <c r="M696" s="1"/>
      <c r="N696" s="18"/>
    </row>
    <row r="697" spans="1:18">
      <c r="A697" s="16" t="s">
        <v>25</v>
      </c>
      <c r="B697" s="16" t="s">
        <v>579</v>
      </c>
      <c r="C697" s="16" t="s">
        <v>580</v>
      </c>
      <c r="D697" s="9" t="s">
        <v>346</v>
      </c>
      <c r="E697" s="10" t="s">
        <v>296</v>
      </c>
      <c r="F697" s="1" t="s">
        <v>347</v>
      </c>
      <c r="G697" s="1">
        <v>3</v>
      </c>
      <c r="H697" s="1">
        <v>0</v>
      </c>
      <c r="I697" s="1">
        <v>0</v>
      </c>
      <c r="J697" s="1">
        <v>0</v>
      </c>
      <c r="K697" s="1" t="s">
        <v>186</v>
      </c>
      <c r="L697" s="11">
        <v>4</v>
      </c>
      <c r="M697" s="1" t="s">
        <v>87</v>
      </c>
      <c r="N697" s="12">
        <f>L697*G697</f>
        <v>12</v>
      </c>
      <c r="O697" s="13">
        <f>N697/18</f>
        <v>0.66666666666666663</v>
      </c>
      <c r="P697" s="14">
        <f>O697</f>
        <v>0.66666666666666663</v>
      </c>
      <c r="Q697" s="13">
        <v>0</v>
      </c>
      <c r="R697" s="13">
        <f>P697+Q697</f>
        <v>0.66666666666666663</v>
      </c>
    </row>
    <row r="698" spans="1:18" hidden="1">
      <c r="D698" s="9"/>
      <c r="E698" s="10" t="s">
        <v>29</v>
      </c>
      <c r="F698" s="1"/>
      <c r="G698" s="1"/>
      <c r="H698" s="1"/>
      <c r="I698" s="1"/>
      <c r="J698" s="1"/>
      <c r="K698" s="1"/>
      <c r="L698" s="11"/>
      <c r="M698" s="1"/>
      <c r="N698" s="18"/>
    </row>
    <row r="699" spans="1:18">
      <c r="A699" s="16" t="s">
        <v>25</v>
      </c>
      <c r="B699" s="16" t="s">
        <v>579</v>
      </c>
      <c r="C699" s="16" t="s">
        <v>580</v>
      </c>
      <c r="D699" s="9" t="s">
        <v>348</v>
      </c>
      <c r="E699" s="10" t="s">
        <v>293</v>
      </c>
      <c r="F699" s="1" t="s">
        <v>349</v>
      </c>
      <c r="G699" s="1">
        <v>1</v>
      </c>
      <c r="H699" s="1">
        <v>1</v>
      </c>
      <c r="I699" s="1">
        <v>0</v>
      </c>
      <c r="J699" s="1">
        <v>2</v>
      </c>
      <c r="K699" s="1" t="s">
        <v>43</v>
      </c>
      <c r="L699" s="11">
        <v>49</v>
      </c>
      <c r="M699" s="1" t="s">
        <v>87</v>
      </c>
      <c r="N699" s="12">
        <f>L699*G699</f>
        <v>49</v>
      </c>
      <c r="O699" s="13">
        <f>N699/18</f>
        <v>2.7222222222222223</v>
      </c>
      <c r="P699" s="14">
        <f>O699</f>
        <v>2.7222222222222223</v>
      </c>
      <c r="Q699" s="13">
        <v>0</v>
      </c>
      <c r="R699" s="13">
        <f>P699+Q699</f>
        <v>2.7222222222222223</v>
      </c>
    </row>
    <row r="700" spans="1:18" hidden="1">
      <c r="D700" s="9"/>
      <c r="E700" s="10" t="s">
        <v>109</v>
      </c>
      <c r="F700" s="1"/>
      <c r="G700" s="1"/>
      <c r="H700" s="1"/>
      <c r="I700" s="1"/>
      <c r="J700" s="1"/>
      <c r="K700" s="1"/>
      <c r="L700" s="11"/>
      <c r="M700" s="1"/>
      <c r="N700" s="18"/>
    </row>
    <row r="701" spans="1:18">
      <c r="A701" s="16" t="s">
        <v>25</v>
      </c>
      <c r="B701" s="16" t="s">
        <v>579</v>
      </c>
      <c r="C701" s="16" t="s">
        <v>580</v>
      </c>
      <c r="D701" s="9" t="s">
        <v>348</v>
      </c>
      <c r="E701" s="10" t="s">
        <v>293</v>
      </c>
      <c r="F701" s="1" t="s">
        <v>294</v>
      </c>
      <c r="G701" s="1">
        <v>1</v>
      </c>
      <c r="H701" s="1">
        <v>0</v>
      </c>
      <c r="I701" s="1">
        <v>2</v>
      </c>
      <c r="J701" s="1">
        <v>1</v>
      </c>
      <c r="K701" s="1" t="s">
        <v>80</v>
      </c>
      <c r="L701" s="11">
        <v>37</v>
      </c>
      <c r="M701" s="1" t="s">
        <v>87</v>
      </c>
      <c r="N701" s="12">
        <f>L701*G701</f>
        <v>37</v>
      </c>
      <c r="O701" s="13">
        <f>N701/18</f>
        <v>2.0555555555555554</v>
      </c>
      <c r="P701" s="14">
        <f>O701</f>
        <v>2.0555555555555554</v>
      </c>
      <c r="Q701" s="13">
        <v>0</v>
      </c>
      <c r="R701" s="13">
        <f>P701+Q701</f>
        <v>2.0555555555555554</v>
      </c>
    </row>
    <row r="702" spans="1:18" hidden="1">
      <c r="D702" s="9"/>
      <c r="E702" s="10" t="s">
        <v>36</v>
      </c>
      <c r="F702" s="1"/>
      <c r="G702" s="1"/>
      <c r="H702" s="1"/>
      <c r="I702" s="1"/>
      <c r="J702" s="1"/>
      <c r="K702" s="1"/>
      <c r="L702" s="11"/>
      <c r="M702" s="1"/>
      <c r="N702" s="18"/>
    </row>
    <row r="703" spans="1:18">
      <c r="A703" s="16" t="s">
        <v>25</v>
      </c>
      <c r="B703" s="16" t="s">
        <v>579</v>
      </c>
      <c r="C703" s="16" t="s">
        <v>580</v>
      </c>
      <c r="D703" s="9" t="s">
        <v>348</v>
      </c>
      <c r="E703" s="10" t="s">
        <v>293</v>
      </c>
      <c r="F703" s="1" t="s">
        <v>294</v>
      </c>
      <c r="G703" s="1">
        <v>1</v>
      </c>
      <c r="H703" s="1">
        <v>0</v>
      </c>
      <c r="I703" s="1">
        <v>2</v>
      </c>
      <c r="J703" s="1">
        <v>1</v>
      </c>
      <c r="K703" s="1" t="s">
        <v>55</v>
      </c>
      <c r="L703" s="11">
        <v>81</v>
      </c>
      <c r="M703" s="1" t="s">
        <v>87</v>
      </c>
      <c r="N703" s="12">
        <f>L703*G703</f>
        <v>81</v>
      </c>
      <c r="O703" s="13">
        <f>N703/18</f>
        <v>4.5</v>
      </c>
      <c r="P703" s="14">
        <f>O703</f>
        <v>4.5</v>
      </c>
      <c r="Q703" s="13">
        <v>0</v>
      </c>
      <c r="R703" s="13">
        <f>P703+Q703</f>
        <v>4.5</v>
      </c>
    </row>
    <row r="704" spans="1:18" hidden="1">
      <c r="D704" s="9"/>
      <c r="E704" s="10" t="s">
        <v>37</v>
      </c>
      <c r="F704" s="1"/>
      <c r="G704" s="1"/>
      <c r="H704" s="1"/>
      <c r="I704" s="1"/>
      <c r="J704" s="1"/>
      <c r="K704" s="1"/>
      <c r="L704" s="11"/>
      <c r="M704" s="1"/>
      <c r="N704" s="18"/>
    </row>
    <row r="705" spans="1:18" hidden="1">
      <c r="D705" s="9"/>
      <c r="E705" s="10" t="s">
        <v>38</v>
      </c>
      <c r="F705" s="1"/>
      <c r="G705" s="1"/>
      <c r="H705" s="1"/>
      <c r="I705" s="1"/>
      <c r="J705" s="1"/>
      <c r="K705" s="1"/>
      <c r="L705" s="11"/>
      <c r="M705" s="1"/>
      <c r="N705" s="18"/>
    </row>
    <row r="706" spans="1:18">
      <c r="A706" s="16" t="s">
        <v>25</v>
      </c>
      <c r="B706" s="16" t="s">
        <v>579</v>
      </c>
      <c r="C706" s="16" t="s">
        <v>580</v>
      </c>
      <c r="D706" s="9" t="s">
        <v>350</v>
      </c>
      <c r="E706" s="10" t="s">
        <v>248</v>
      </c>
      <c r="F706" s="1" t="s">
        <v>112</v>
      </c>
      <c r="G706" s="1">
        <v>4</v>
      </c>
      <c r="H706" s="1">
        <v>3</v>
      </c>
      <c r="I706" s="1">
        <v>3</v>
      </c>
      <c r="J706" s="1">
        <v>7</v>
      </c>
      <c r="K706" s="1" t="s">
        <v>80</v>
      </c>
      <c r="L706" s="11">
        <v>3</v>
      </c>
      <c r="M706" s="1" t="s">
        <v>87</v>
      </c>
      <c r="N706" s="12">
        <f>L706*G706</f>
        <v>12</v>
      </c>
      <c r="O706" s="13">
        <f>N706/18</f>
        <v>0.66666666666666663</v>
      </c>
      <c r="P706" s="14">
        <f>O706</f>
        <v>0.66666666666666663</v>
      </c>
      <c r="Q706" s="13">
        <v>0</v>
      </c>
      <c r="R706" s="13">
        <f>P706+Q706</f>
        <v>0.66666666666666663</v>
      </c>
    </row>
    <row r="707" spans="1:18" hidden="1">
      <c r="D707" s="9"/>
      <c r="E707" s="10" t="s">
        <v>249</v>
      </c>
      <c r="F707" s="1"/>
      <c r="G707" s="1"/>
      <c r="H707" s="1"/>
      <c r="I707" s="1"/>
      <c r="J707" s="1"/>
      <c r="K707" s="1"/>
      <c r="L707" s="11"/>
      <c r="M707" s="1"/>
      <c r="N707" s="18"/>
    </row>
    <row r="708" spans="1:18">
      <c r="A708" s="16" t="s">
        <v>25</v>
      </c>
      <c r="B708" s="16" t="s">
        <v>579</v>
      </c>
      <c r="C708" s="16" t="s">
        <v>580</v>
      </c>
      <c r="D708" s="9" t="s">
        <v>351</v>
      </c>
      <c r="E708" s="10" t="s">
        <v>352</v>
      </c>
      <c r="F708" s="1" t="s">
        <v>83</v>
      </c>
      <c r="G708" s="1">
        <v>3</v>
      </c>
      <c r="H708" s="1">
        <v>2</v>
      </c>
      <c r="I708" s="1">
        <v>3</v>
      </c>
      <c r="J708" s="1">
        <v>5</v>
      </c>
      <c r="K708" s="1" t="s">
        <v>80</v>
      </c>
      <c r="L708" s="11">
        <v>7</v>
      </c>
      <c r="M708" s="1" t="s">
        <v>87</v>
      </c>
      <c r="N708" s="12">
        <f>L708*G708</f>
        <v>21</v>
      </c>
      <c r="O708" s="13">
        <f>N708/18</f>
        <v>1.1666666666666667</v>
      </c>
      <c r="P708" s="14">
        <f>O708</f>
        <v>1.1666666666666667</v>
      </c>
      <c r="Q708" s="13">
        <v>0</v>
      </c>
      <c r="R708" s="13">
        <f>P708+Q708</f>
        <v>1.1666666666666667</v>
      </c>
    </row>
    <row r="709" spans="1:18" hidden="1">
      <c r="D709" s="9"/>
      <c r="E709" s="10" t="s">
        <v>63</v>
      </c>
      <c r="F709" s="1"/>
      <c r="G709" s="1"/>
      <c r="H709" s="1"/>
      <c r="I709" s="1"/>
      <c r="J709" s="1"/>
      <c r="K709" s="1"/>
      <c r="L709" s="11"/>
      <c r="M709" s="1"/>
      <c r="N709" s="18"/>
    </row>
    <row r="710" spans="1:18" hidden="1">
      <c r="D710" s="9"/>
      <c r="E710" s="10" t="s">
        <v>353</v>
      </c>
      <c r="F710" s="1"/>
      <c r="G710" s="1"/>
      <c r="H710" s="1"/>
      <c r="I710" s="1"/>
      <c r="J710" s="1"/>
      <c r="K710" s="1"/>
      <c r="L710" s="11"/>
      <c r="M710" s="1"/>
      <c r="N710" s="18"/>
    </row>
    <row r="711" spans="1:18">
      <c r="A711" s="16" t="s">
        <v>25</v>
      </c>
      <c r="B711" s="16" t="s">
        <v>579</v>
      </c>
      <c r="C711" s="16" t="s">
        <v>580</v>
      </c>
      <c r="D711" s="9" t="s">
        <v>354</v>
      </c>
      <c r="E711" s="10" t="s">
        <v>355</v>
      </c>
      <c r="F711" s="1" t="s">
        <v>83</v>
      </c>
      <c r="G711" s="1">
        <v>3</v>
      </c>
      <c r="H711" s="1">
        <v>2</v>
      </c>
      <c r="I711" s="1">
        <v>3</v>
      </c>
      <c r="J711" s="1">
        <v>5</v>
      </c>
      <c r="K711" s="1" t="s">
        <v>80</v>
      </c>
      <c r="L711" s="11">
        <v>8</v>
      </c>
      <c r="M711" s="1" t="s">
        <v>87</v>
      </c>
      <c r="N711" s="12">
        <f>L711*G711</f>
        <v>24</v>
      </c>
      <c r="O711" s="13">
        <f>N711/18</f>
        <v>1.3333333333333333</v>
      </c>
      <c r="P711" s="14">
        <f>O711</f>
        <v>1.3333333333333333</v>
      </c>
      <c r="Q711" s="13">
        <v>0</v>
      </c>
      <c r="R711" s="13">
        <f>P711+Q711</f>
        <v>1.3333333333333333</v>
      </c>
    </row>
    <row r="712" spans="1:18" hidden="1">
      <c r="D712" s="9"/>
      <c r="E712" s="10" t="s">
        <v>63</v>
      </c>
      <c r="F712" s="1"/>
      <c r="G712" s="1"/>
      <c r="H712" s="1"/>
      <c r="I712" s="1"/>
      <c r="J712" s="1"/>
      <c r="K712" s="1"/>
      <c r="L712" s="11"/>
      <c r="M712" s="1"/>
      <c r="N712" s="18"/>
    </row>
    <row r="713" spans="1:18">
      <c r="A713" s="16" t="s">
        <v>25</v>
      </c>
      <c r="B713" s="16" t="s">
        <v>579</v>
      </c>
      <c r="C713" s="16" t="s">
        <v>580</v>
      </c>
      <c r="D713" s="9" t="s">
        <v>356</v>
      </c>
      <c r="E713" s="10" t="s">
        <v>357</v>
      </c>
      <c r="F713" s="1" t="s">
        <v>83</v>
      </c>
      <c r="G713" s="1">
        <v>3</v>
      </c>
      <c r="H713" s="1">
        <v>2</v>
      </c>
      <c r="I713" s="1">
        <v>3</v>
      </c>
      <c r="J713" s="1">
        <v>5</v>
      </c>
      <c r="K713" s="1" t="s">
        <v>80</v>
      </c>
      <c r="L713" s="11">
        <v>7</v>
      </c>
      <c r="M713" s="1" t="s">
        <v>87</v>
      </c>
      <c r="N713" s="12">
        <f>L713*G713</f>
        <v>21</v>
      </c>
      <c r="O713" s="13">
        <f>N713/18</f>
        <v>1.1666666666666667</v>
      </c>
      <c r="P713" s="14">
        <f>O713</f>
        <v>1.1666666666666667</v>
      </c>
      <c r="Q713" s="13">
        <v>0</v>
      </c>
      <c r="R713" s="13">
        <f>P713+Q713</f>
        <v>1.1666666666666667</v>
      </c>
    </row>
    <row r="714" spans="1:18" hidden="1">
      <c r="D714" s="9"/>
      <c r="E714" s="10" t="s">
        <v>249</v>
      </c>
      <c r="F714" s="1"/>
      <c r="G714" s="1"/>
      <c r="H714" s="1"/>
      <c r="I714" s="1"/>
      <c r="J714" s="1"/>
      <c r="K714" s="1"/>
      <c r="L714" s="11"/>
      <c r="M714" s="1"/>
      <c r="N714" s="18"/>
    </row>
    <row r="715" spans="1:18">
      <c r="A715" s="16" t="s">
        <v>25</v>
      </c>
      <c r="B715" s="16" t="s">
        <v>579</v>
      </c>
      <c r="C715" s="16" t="s">
        <v>580</v>
      </c>
      <c r="D715" s="9" t="s">
        <v>358</v>
      </c>
      <c r="E715" s="10" t="s">
        <v>359</v>
      </c>
      <c r="F715" s="1" t="s">
        <v>83</v>
      </c>
      <c r="G715" s="1">
        <v>3</v>
      </c>
      <c r="H715" s="1">
        <v>2</v>
      </c>
      <c r="I715" s="1">
        <v>3</v>
      </c>
      <c r="J715" s="1">
        <v>5</v>
      </c>
      <c r="K715" s="1" t="s">
        <v>80</v>
      </c>
      <c r="L715" s="11">
        <v>3</v>
      </c>
      <c r="M715" s="1" t="s">
        <v>87</v>
      </c>
      <c r="N715" s="12">
        <f>L715*G715</f>
        <v>9</v>
      </c>
      <c r="O715" s="13">
        <f>N715/18</f>
        <v>0.5</v>
      </c>
      <c r="P715" s="14">
        <f>O715</f>
        <v>0.5</v>
      </c>
      <c r="Q715" s="13">
        <v>0</v>
      </c>
      <c r="R715" s="13">
        <f>P715+Q715</f>
        <v>0.5</v>
      </c>
    </row>
    <row r="716" spans="1:18" hidden="1">
      <c r="D716" s="9"/>
      <c r="E716" s="10" t="s">
        <v>61</v>
      </c>
      <c r="F716" s="1"/>
      <c r="G716" s="1"/>
      <c r="H716" s="1"/>
      <c r="I716" s="1"/>
      <c r="J716" s="1"/>
      <c r="K716" s="1"/>
      <c r="L716" s="11"/>
      <c r="M716" s="1"/>
      <c r="N716" s="18"/>
    </row>
    <row r="717" spans="1:18" hidden="1">
      <c r="D717" s="9"/>
      <c r="E717" s="10" t="s">
        <v>64</v>
      </c>
      <c r="F717" s="1"/>
      <c r="G717" s="1"/>
      <c r="H717" s="1"/>
      <c r="I717" s="1"/>
      <c r="J717" s="1"/>
      <c r="K717" s="1"/>
      <c r="L717" s="11"/>
      <c r="M717" s="1"/>
      <c r="N717" s="18"/>
    </row>
    <row r="718" spans="1:18">
      <c r="A718" s="16" t="s">
        <v>25</v>
      </c>
      <c r="B718" s="16" t="s">
        <v>579</v>
      </c>
      <c r="C718" s="16" t="s">
        <v>580</v>
      </c>
      <c r="D718" s="9" t="s">
        <v>360</v>
      </c>
      <c r="E718" s="10" t="s">
        <v>361</v>
      </c>
      <c r="F718" s="1" t="s">
        <v>362</v>
      </c>
      <c r="G718" s="1">
        <v>3</v>
      </c>
      <c r="H718" s="1">
        <v>2</v>
      </c>
      <c r="I718" s="1">
        <v>3</v>
      </c>
      <c r="J718" s="1">
        <v>6</v>
      </c>
      <c r="K718" s="1" t="s">
        <v>80</v>
      </c>
      <c r="L718" s="11">
        <v>1</v>
      </c>
      <c r="M718" s="1" t="s">
        <v>87</v>
      </c>
      <c r="N718" s="12">
        <f>L718*G718</f>
        <v>3</v>
      </c>
      <c r="O718" s="13">
        <f>N718/18</f>
        <v>0.16666666666666666</v>
      </c>
      <c r="P718" s="14">
        <f>O718</f>
        <v>0.16666666666666666</v>
      </c>
      <c r="Q718" s="13">
        <v>0</v>
      </c>
      <c r="R718" s="13">
        <f>P718+Q718</f>
        <v>0.16666666666666666</v>
      </c>
    </row>
    <row r="719" spans="1:18" hidden="1">
      <c r="D719" s="9"/>
      <c r="E719" s="10" t="s">
        <v>84</v>
      </c>
      <c r="F719" s="1"/>
      <c r="G719" s="1"/>
      <c r="H719" s="1"/>
      <c r="I719" s="1"/>
      <c r="J719" s="1"/>
      <c r="K719" s="1"/>
      <c r="L719" s="11"/>
      <c r="M719" s="1"/>
      <c r="N719" s="18"/>
    </row>
    <row r="720" spans="1:18">
      <c r="A720" s="16" t="s">
        <v>25</v>
      </c>
      <c r="B720" s="16" t="s">
        <v>579</v>
      </c>
      <c r="C720" s="16" t="s">
        <v>580</v>
      </c>
      <c r="D720" s="9" t="s">
        <v>363</v>
      </c>
      <c r="E720" s="10" t="s">
        <v>364</v>
      </c>
      <c r="F720" s="1" t="s">
        <v>83</v>
      </c>
      <c r="G720" s="1">
        <v>3</v>
      </c>
      <c r="H720" s="1">
        <v>2</v>
      </c>
      <c r="I720" s="1">
        <v>3</v>
      </c>
      <c r="J720" s="1">
        <v>5</v>
      </c>
      <c r="K720" s="1" t="s">
        <v>80</v>
      </c>
      <c r="L720" s="11">
        <v>10</v>
      </c>
      <c r="M720" s="1" t="s">
        <v>87</v>
      </c>
      <c r="N720" s="12">
        <f>L720*G720</f>
        <v>30</v>
      </c>
      <c r="O720" s="13">
        <f>N720/18</f>
        <v>1.6666666666666667</v>
      </c>
      <c r="P720" s="14">
        <f>O720</f>
        <v>1.6666666666666667</v>
      </c>
      <c r="Q720" s="13">
        <v>0</v>
      </c>
      <c r="R720" s="13">
        <f>P720+Q720</f>
        <v>1.6666666666666667</v>
      </c>
    </row>
    <row r="721" spans="1:18" hidden="1">
      <c r="D721" s="9"/>
      <c r="E721" s="10" t="s">
        <v>61</v>
      </c>
      <c r="F721" s="1"/>
      <c r="G721" s="1"/>
      <c r="H721" s="1"/>
      <c r="I721" s="1"/>
      <c r="J721" s="1"/>
      <c r="K721" s="1"/>
      <c r="L721" s="11"/>
      <c r="M721" s="1"/>
      <c r="N721" s="18"/>
    </row>
    <row r="722" spans="1:18">
      <c r="A722" s="16" t="s">
        <v>25</v>
      </c>
      <c r="B722" s="16" t="s">
        <v>579</v>
      </c>
      <c r="C722" s="16" t="s">
        <v>580</v>
      </c>
      <c r="D722" s="9" t="s">
        <v>365</v>
      </c>
      <c r="E722" s="10" t="s">
        <v>366</v>
      </c>
      <c r="F722" s="1" t="s">
        <v>83</v>
      </c>
      <c r="G722" s="1">
        <v>3</v>
      </c>
      <c r="H722" s="1">
        <v>2</v>
      </c>
      <c r="I722" s="1">
        <v>3</v>
      </c>
      <c r="J722" s="1">
        <v>5</v>
      </c>
      <c r="K722" s="1" t="s">
        <v>80</v>
      </c>
      <c r="L722" s="11">
        <v>5</v>
      </c>
      <c r="M722" s="1" t="s">
        <v>87</v>
      </c>
      <c r="N722" s="12">
        <f>L722*G722</f>
        <v>15</v>
      </c>
      <c r="O722" s="13">
        <f>N722/18</f>
        <v>0.83333333333333337</v>
      </c>
      <c r="P722" s="14">
        <f>O722</f>
        <v>0.83333333333333337</v>
      </c>
      <c r="Q722" s="13">
        <v>0</v>
      </c>
      <c r="R722" s="13">
        <f>P722+Q722</f>
        <v>0.83333333333333337</v>
      </c>
    </row>
    <row r="723" spans="1:18" hidden="1">
      <c r="D723" s="9"/>
      <c r="E723" s="10" t="s">
        <v>61</v>
      </c>
      <c r="F723" s="1"/>
      <c r="G723" s="1"/>
      <c r="H723" s="1"/>
      <c r="I723" s="1"/>
      <c r="J723" s="1"/>
      <c r="K723" s="1"/>
      <c r="L723" s="11"/>
      <c r="M723" s="1"/>
      <c r="N723" s="18"/>
    </row>
    <row r="724" spans="1:18" hidden="1">
      <c r="D724" s="9"/>
      <c r="E724" s="10" t="s">
        <v>64</v>
      </c>
      <c r="F724" s="1"/>
      <c r="G724" s="1"/>
      <c r="H724" s="1"/>
      <c r="I724" s="1"/>
      <c r="J724" s="1"/>
      <c r="K724" s="1"/>
      <c r="L724" s="11"/>
      <c r="M724" s="1"/>
      <c r="N724" s="18"/>
    </row>
    <row r="725" spans="1:18">
      <c r="A725" s="16" t="s">
        <v>25</v>
      </c>
      <c r="B725" s="16" t="s">
        <v>579</v>
      </c>
      <c r="C725" s="16" t="s">
        <v>580</v>
      </c>
      <c r="D725" s="9" t="s">
        <v>367</v>
      </c>
      <c r="E725" s="10" t="s">
        <v>368</v>
      </c>
      <c r="F725" s="1" t="s">
        <v>83</v>
      </c>
      <c r="G725" s="1">
        <v>3</v>
      </c>
      <c r="H725" s="1">
        <v>2</v>
      </c>
      <c r="I725" s="1">
        <v>3</v>
      </c>
      <c r="J725" s="1">
        <v>5</v>
      </c>
      <c r="K725" s="1" t="s">
        <v>80</v>
      </c>
      <c r="L725" s="11">
        <v>59</v>
      </c>
      <c r="M725" s="1" t="s">
        <v>87</v>
      </c>
      <c r="N725" s="12">
        <f>L725*G725</f>
        <v>177</v>
      </c>
      <c r="O725" s="13">
        <f>N725/18</f>
        <v>9.8333333333333339</v>
      </c>
      <c r="P725" s="14">
        <f>O725</f>
        <v>9.8333333333333339</v>
      </c>
      <c r="Q725" s="13">
        <v>0</v>
      </c>
      <c r="R725" s="13">
        <f>P725+Q725</f>
        <v>9.8333333333333339</v>
      </c>
    </row>
    <row r="726" spans="1:18" hidden="1">
      <c r="D726" s="9"/>
      <c r="E726" s="10" t="s">
        <v>61</v>
      </c>
      <c r="F726" s="1"/>
      <c r="G726" s="1"/>
      <c r="H726" s="1"/>
      <c r="I726" s="1"/>
      <c r="J726" s="1"/>
      <c r="K726" s="1"/>
      <c r="L726" s="11"/>
      <c r="M726" s="1"/>
      <c r="N726" s="18"/>
    </row>
    <row r="727" spans="1:18">
      <c r="A727" s="16" t="s">
        <v>25</v>
      </c>
      <c r="B727" s="16" t="s">
        <v>579</v>
      </c>
      <c r="C727" s="16" t="s">
        <v>580</v>
      </c>
      <c r="D727" s="9" t="s">
        <v>369</v>
      </c>
      <c r="E727" s="10" t="s">
        <v>293</v>
      </c>
      <c r="F727" s="1" t="s">
        <v>370</v>
      </c>
      <c r="G727" s="1">
        <v>1</v>
      </c>
      <c r="H727" s="1">
        <v>1</v>
      </c>
      <c r="I727" s="1">
        <v>0</v>
      </c>
      <c r="J727" s="1">
        <v>1</v>
      </c>
      <c r="K727" s="1" t="s">
        <v>80</v>
      </c>
      <c r="L727" s="11">
        <v>13</v>
      </c>
      <c r="M727" s="1" t="s">
        <v>87</v>
      </c>
      <c r="N727" s="12">
        <f>L727*G727</f>
        <v>13</v>
      </c>
      <c r="O727" s="13">
        <f>N727/18</f>
        <v>0.72222222222222221</v>
      </c>
      <c r="P727" s="14">
        <f>O727</f>
        <v>0.72222222222222221</v>
      </c>
      <c r="Q727" s="13">
        <v>0</v>
      </c>
      <c r="R727" s="13">
        <f>P727+Q727</f>
        <v>0.72222222222222221</v>
      </c>
    </row>
    <row r="728" spans="1:18" hidden="1">
      <c r="D728" s="9"/>
      <c r="E728" s="10" t="s">
        <v>175</v>
      </c>
      <c r="F728" s="1"/>
      <c r="G728" s="1"/>
      <c r="H728" s="1"/>
      <c r="I728" s="1"/>
      <c r="J728" s="1"/>
      <c r="K728" s="1"/>
      <c r="L728" s="11"/>
      <c r="M728" s="1"/>
      <c r="N728" s="18"/>
    </row>
    <row r="729" spans="1:18" hidden="1">
      <c r="D729" s="9"/>
      <c r="E729" s="10" t="s">
        <v>177</v>
      </c>
      <c r="F729" s="1"/>
      <c r="G729" s="1"/>
      <c r="H729" s="1"/>
      <c r="I729" s="1"/>
      <c r="J729" s="1"/>
      <c r="K729" s="1"/>
      <c r="L729" s="11"/>
      <c r="M729" s="1"/>
      <c r="N729" s="18"/>
    </row>
    <row r="730" spans="1:18">
      <c r="A730" s="16" t="s">
        <v>25</v>
      </c>
      <c r="B730" s="16" t="s">
        <v>579</v>
      </c>
      <c r="C730" s="16" t="s">
        <v>580</v>
      </c>
      <c r="D730" s="9" t="s">
        <v>371</v>
      </c>
      <c r="E730" s="10" t="s">
        <v>296</v>
      </c>
      <c r="F730" s="1" t="s">
        <v>221</v>
      </c>
      <c r="G730" s="1">
        <v>3</v>
      </c>
      <c r="H730" s="1">
        <v>0</v>
      </c>
      <c r="I730" s="1">
        <v>9</v>
      </c>
      <c r="J730" s="1">
        <v>0</v>
      </c>
      <c r="K730" s="1" t="s">
        <v>80</v>
      </c>
      <c r="L730" s="11">
        <v>10</v>
      </c>
      <c r="M730" s="1" t="s">
        <v>87</v>
      </c>
      <c r="N730" s="12">
        <f>L730*G730</f>
        <v>30</v>
      </c>
      <c r="O730" s="13">
        <f>N730/18</f>
        <v>1.6666666666666667</v>
      </c>
      <c r="P730" s="14">
        <f>O730</f>
        <v>1.6666666666666667</v>
      </c>
      <c r="Q730" s="13">
        <v>0</v>
      </c>
      <c r="R730" s="13">
        <f>P730+Q730</f>
        <v>1.6666666666666667</v>
      </c>
    </row>
    <row r="731" spans="1:18" hidden="1">
      <c r="D731" s="9"/>
      <c r="E731" s="10" t="s">
        <v>229</v>
      </c>
      <c r="F731" s="1"/>
      <c r="G731" s="1"/>
      <c r="H731" s="1"/>
      <c r="I731" s="1"/>
      <c r="J731" s="1"/>
      <c r="K731" s="1"/>
      <c r="L731" s="11"/>
      <c r="M731" s="1"/>
      <c r="N731" s="18"/>
    </row>
    <row r="732" spans="1:18">
      <c r="A732" s="16" t="s">
        <v>25</v>
      </c>
      <c r="B732" s="16" t="s">
        <v>579</v>
      </c>
      <c r="C732" s="16" t="s">
        <v>580</v>
      </c>
      <c r="D732" s="9" t="s">
        <v>371</v>
      </c>
      <c r="E732" s="10" t="s">
        <v>296</v>
      </c>
      <c r="F732" s="1" t="s">
        <v>221</v>
      </c>
      <c r="G732" s="1">
        <v>3</v>
      </c>
      <c r="H732" s="1">
        <v>0</v>
      </c>
      <c r="I732" s="1">
        <v>9</v>
      </c>
      <c r="J732" s="1">
        <v>0</v>
      </c>
      <c r="K732" s="1" t="s">
        <v>43</v>
      </c>
      <c r="L732" s="11">
        <v>4</v>
      </c>
      <c r="M732" s="1" t="s">
        <v>87</v>
      </c>
      <c r="N732" s="12">
        <f>L732*G732</f>
        <v>12</v>
      </c>
      <c r="O732" s="13">
        <f>N732/18</f>
        <v>0.66666666666666663</v>
      </c>
      <c r="P732" s="14">
        <f>O732</f>
        <v>0.66666666666666663</v>
      </c>
      <c r="Q732" s="13">
        <v>0</v>
      </c>
      <c r="R732" s="13">
        <f>P732+Q732</f>
        <v>0.66666666666666663</v>
      </c>
    </row>
    <row r="733" spans="1:18" hidden="1">
      <c r="D733" s="9"/>
      <c r="E733" s="10" t="s">
        <v>177</v>
      </c>
      <c r="F733" s="1"/>
      <c r="G733" s="1"/>
      <c r="H733" s="1"/>
      <c r="I733" s="1"/>
      <c r="J733" s="1"/>
      <c r="K733" s="1"/>
      <c r="L733" s="11"/>
      <c r="M733" s="1"/>
      <c r="N733" s="18"/>
    </row>
    <row r="734" spans="1:18">
      <c r="A734" s="16" t="s">
        <v>25</v>
      </c>
      <c r="B734" s="16" t="s">
        <v>579</v>
      </c>
      <c r="C734" s="16" t="s">
        <v>580</v>
      </c>
      <c r="D734" s="9" t="s">
        <v>372</v>
      </c>
      <c r="E734" s="10" t="s">
        <v>373</v>
      </c>
      <c r="F734" s="1" t="s">
        <v>164</v>
      </c>
      <c r="G734" s="1">
        <v>3</v>
      </c>
      <c r="H734" s="1">
        <v>2</v>
      </c>
      <c r="I734" s="1">
        <v>2</v>
      </c>
      <c r="J734" s="1">
        <v>5</v>
      </c>
      <c r="K734" s="1" t="s">
        <v>80</v>
      </c>
      <c r="L734" s="11">
        <v>47</v>
      </c>
      <c r="M734" s="1" t="s">
        <v>87</v>
      </c>
      <c r="N734" s="12">
        <f>L734*G734</f>
        <v>141</v>
      </c>
      <c r="O734" s="13">
        <f>N734/18</f>
        <v>7.833333333333333</v>
      </c>
      <c r="P734" s="14">
        <f>O734</f>
        <v>7.833333333333333</v>
      </c>
      <c r="Q734" s="13">
        <v>0</v>
      </c>
      <c r="R734" s="13">
        <f>P734+Q734</f>
        <v>7.833333333333333</v>
      </c>
    </row>
    <row r="735" spans="1:18" hidden="1">
      <c r="D735" s="9"/>
      <c r="E735" s="10" t="s">
        <v>374</v>
      </c>
      <c r="F735" s="1"/>
      <c r="G735" s="1"/>
      <c r="H735" s="1"/>
      <c r="I735" s="1"/>
      <c r="J735" s="1"/>
      <c r="K735" s="1"/>
      <c r="L735" s="11"/>
      <c r="M735" s="1"/>
      <c r="N735" s="18"/>
    </row>
    <row r="736" spans="1:18">
      <c r="A736" s="16" t="s">
        <v>25</v>
      </c>
      <c r="B736" s="16" t="s">
        <v>579</v>
      </c>
      <c r="C736" s="16" t="s">
        <v>580</v>
      </c>
      <c r="D736" s="9" t="s">
        <v>375</v>
      </c>
      <c r="E736" s="10" t="s">
        <v>376</v>
      </c>
      <c r="F736" s="1" t="s">
        <v>164</v>
      </c>
      <c r="G736" s="1">
        <v>3</v>
      </c>
      <c r="H736" s="1">
        <v>2</v>
      </c>
      <c r="I736" s="1">
        <v>2</v>
      </c>
      <c r="J736" s="1">
        <v>5</v>
      </c>
      <c r="K736" s="1" t="s">
        <v>80</v>
      </c>
      <c r="L736" s="11">
        <v>49</v>
      </c>
      <c r="M736" s="1" t="s">
        <v>87</v>
      </c>
      <c r="N736" s="12">
        <f>L736*G736</f>
        <v>147</v>
      </c>
      <c r="O736" s="13">
        <f>N736/18</f>
        <v>8.1666666666666661</v>
      </c>
      <c r="P736" s="14">
        <f>O736</f>
        <v>8.1666666666666661</v>
      </c>
      <c r="Q736" s="13">
        <v>0</v>
      </c>
      <c r="R736" s="13">
        <f>P736+Q736</f>
        <v>8.1666666666666661</v>
      </c>
    </row>
    <row r="737" spans="1:18" hidden="1">
      <c r="D737" s="9"/>
      <c r="E737" s="10" t="s">
        <v>170</v>
      </c>
      <c r="F737" s="1"/>
      <c r="G737" s="1"/>
      <c r="H737" s="1"/>
      <c r="I737" s="1"/>
      <c r="J737" s="1"/>
      <c r="K737" s="1"/>
      <c r="L737" s="11"/>
      <c r="M737" s="1"/>
      <c r="N737" s="18"/>
    </row>
    <row r="738" spans="1:18" hidden="1">
      <c r="D738" s="9"/>
      <c r="E738" s="10" t="s">
        <v>161</v>
      </c>
      <c r="F738" s="1"/>
      <c r="G738" s="1"/>
      <c r="H738" s="1"/>
      <c r="I738" s="1"/>
      <c r="J738" s="1"/>
      <c r="K738" s="1"/>
      <c r="L738" s="11"/>
      <c r="M738" s="1"/>
      <c r="N738" s="18"/>
    </row>
    <row r="739" spans="1:18">
      <c r="A739" s="16" t="s">
        <v>25</v>
      </c>
      <c r="B739" s="16" t="s">
        <v>579</v>
      </c>
      <c r="C739" s="16" t="s">
        <v>580</v>
      </c>
      <c r="D739" s="9" t="s">
        <v>377</v>
      </c>
      <c r="E739" s="10" t="s">
        <v>169</v>
      </c>
      <c r="F739" s="1" t="s">
        <v>23</v>
      </c>
      <c r="G739" s="1">
        <v>3</v>
      </c>
      <c r="H739" s="1">
        <v>3</v>
      </c>
      <c r="I739" s="1">
        <v>0</v>
      </c>
      <c r="J739" s="1">
        <v>6</v>
      </c>
      <c r="K739" s="1" t="s">
        <v>80</v>
      </c>
      <c r="L739" s="11">
        <v>41</v>
      </c>
      <c r="M739" s="1" t="s">
        <v>87</v>
      </c>
      <c r="N739" s="12">
        <f>L739*G739</f>
        <v>123</v>
      </c>
      <c r="O739" s="13">
        <f>N739/18</f>
        <v>6.833333333333333</v>
      </c>
      <c r="P739" s="14">
        <f>O739</f>
        <v>6.833333333333333</v>
      </c>
      <c r="Q739" s="13">
        <v>0</v>
      </c>
      <c r="R739" s="13">
        <f>P739+Q739</f>
        <v>6.833333333333333</v>
      </c>
    </row>
    <row r="740" spans="1:18" hidden="1">
      <c r="D740" s="9"/>
      <c r="E740" s="10" t="s">
        <v>170</v>
      </c>
      <c r="F740" s="1"/>
      <c r="G740" s="1"/>
      <c r="H740" s="1"/>
      <c r="I740" s="1"/>
      <c r="J740" s="1"/>
      <c r="K740" s="1"/>
      <c r="L740" s="11"/>
      <c r="M740" s="1"/>
      <c r="N740" s="18"/>
    </row>
    <row r="741" spans="1:18">
      <c r="A741" s="16" t="s">
        <v>25</v>
      </c>
      <c r="B741" s="16" t="s">
        <v>579</v>
      </c>
      <c r="C741" s="16" t="s">
        <v>580</v>
      </c>
      <c r="D741" s="9" t="s">
        <v>378</v>
      </c>
      <c r="E741" s="10" t="s">
        <v>379</v>
      </c>
      <c r="F741" s="1" t="s">
        <v>164</v>
      </c>
      <c r="G741" s="1">
        <v>3</v>
      </c>
      <c r="H741" s="1">
        <v>2</v>
      </c>
      <c r="I741" s="1">
        <v>2</v>
      </c>
      <c r="J741" s="1">
        <v>5</v>
      </c>
      <c r="K741" s="1" t="s">
        <v>80</v>
      </c>
      <c r="L741" s="11">
        <v>49</v>
      </c>
      <c r="M741" s="1" t="s">
        <v>87</v>
      </c>
      <c r="N741" s="12">
        <f>L741*G741</f>
        <v>147</v>
      </c>
      <c r="O741" s="13">
        <f>N741/18</f>
        <v>8.1666666666666661</v>
      </c>
      <c r="P741" s="14">
        <f>O741</f>
        <v>8.1666666666666661</v>
      </c>
      <c r="Q741" s="13">
        <v>0</v>
      </c>
      <c r="R741" s="13">
        <f>P741+Q741</f>
        <v>8.1666666666666661</v>
      </c>
    </row>
    <row r="742" spans="1:18" hidden="1">
      <c r="D742" s="9"/>
      <c r="E742" s="10" t="s">
        <v>374</v>
      </c>
      <c r="F742" s="1"/>
      <c r="G742" s="1"/>
      <c r="H742" s="1"/>
      <c r="I742" s="1"/>
      <c r="J742" s="1"/>
      <c r="K742" s="1"/>
      <c r="L742" s="11"/>
      <c r="M742" s="1"/>
      <c r="N742" s="18"/>
    </row>
    <row r="743" spans="1:18">
      <c r="A743" s="16" t="s">
        <v>25</v>
      </c>
      <c r="B743" s="16" t="s">
        <v>579</v>
      </c>
      <c r="C743" s="16" t="s">
        <v>580</v>
      </c>
      <c r="D743" s="9" t="s">
        <v>380</v>
      </c>
      <c r="E743" s="10" t="s">
        <v>381</v>
      </c>
      <c r="F743" s="1" t="s">
        <v>23</v>
      </c>
      <c r="G743" s="1">
        <v>3</v>
      </c>
      <c r="H743" s="1">
        <v>3</v>
      </c>
      <c r="I743" s="1">
        <v>0</v>
      </c>
      <c r="J743" s="1">
        <v>6</v>
      </c>
      <c r="K743" s="1" t="s">
        <v>80</v>
      </c>
      <c r="L743" s="11">
        <v>50</v>
      </c>
      <c r="M743" s="1" t="s">
        <v>87</v>
      </c>
      <c r="N743" s="12">
        <f>L743*G743</f>
        <v>150</v>
      </c>
      <c r="O743" s="13">
        <f>N743/18</f>
        <v>8.3333333333333339</v>
      </c>
      <c r="P743" s="14">
        <f>O743</f>
        <v>8.3333333333333339</v>
      </c>
      <c r="Q743" s="13">
        <v>0</v>
      </c>
      <c r="R743" s="13">
        <f>P743+Q743</f>
        <v>8.3333333333333339</v>
      </c>
    </row>
    <row r="744" spans="1:18" hidden="1">
      <c r="D744" s="9"/>
      <c r="E744" s="10" t="s">
        <v>157</v>
      </c>
      <c r="F744" s="1"/>
      <c r="G744" s="1"/>
      <c r="H744" s="1"/>
      <c r="I744" s="1"/>
      <c r="J744" s="1"/>
      <c r="K744" s="1"/>
      <c r="L744" s="11"/>
      <c r="M744" s="1"/>
      <c r="N744" s="18"/>
    </row>
    <row r="745" spans="1:18">
      <c r="A745" s="16" t="s">
        <v>25</v>
      </c>
      <c r="B745" s="16" t="s">
        <v>579</v>
      </c>
      <c r="C745" s="16" t="s">
        <v>580</v>
      </c>
      <c r="D745" s="9" t="s">
        <v>382</v>
      </c>
      <c r="E745" s="10" t="s">
        <v>293</v>
      </c>
      <c r="F745" s="1" t="s">
        <v>294</v>
      </c>
      <c r="G745" s="1">
        <v>1</v>
      </c>
      <c r="H745" s="1">
        <v>0</v>
      </c>
      <c r="I745" s="1">
        <v>2</v>
      </c>
      <c r="J745" s="1">
        <v>1</v>
      </c>
      <c r="K745" s="1" t="s">
        <v>80</v>
      </c>
      <c r="L745" s="11">
        <v>7</v>
      </c>
      <c r="M745" s="1" t="s">
        <v>87</v>
      </c>
      <c r="N745" s="12">
        <f>L745*G745</f>
        <v>7</v>
      </c>
      <c r="O745" s="13">
        <f>N745/18</f>
        <v>0.3888888888888889</v>
      </c>
      <c r="P745" s="14">
        <f>O745</f>
        <v>0.3888888888888889</v>
      </c>
      <c r="Q745" s="13">
        <v>0</v>
      </c>
      <c r="R745" s="13">
        <f>P745+Q745</f>
        <v>0.3888888888888889</v>
      </c>
    </row>
    <row r="746" spans="1:18" hidden="1">
      <c r="D746" s="9"/>
      <c r="E746" s="10" t="s">
        <v>62</v>
      </c>
      <c r="F746" s="1"/>
      <c r="G746" s="1"/>
      <c r="H746" s="1"/>
      <c r="I746" s="1"/>
      <c r="J746" s="1"/>
      <c r="K746" s="1"/>
      <c r="L746" s="11"/>
      <c r="M746" s="1"/>
      <c r="N746" s="18"/>
    </row>
    <row r="747" spans="1:18">
      <c r="A747" s="16" t="s">
        <v>25</v>
      </c>
      <c r="B747" s="16" t="s">
        <v>579</v>
      </c>
      <c r="C747" s="16" t="s">
        <v>580</v>
      </c>
      <c r="D747" s="9" t="s">
        <v>382</v>
      </c>
      <c r="E747" s="10" t="s">
        <v>293</v>
      </c>
      <c r="F747" s="1" t="s">
        <v>294</v>
      </c>
      <c r="G747" s="1">
        <v>1</v>
      </c>
      <c r="H747" s="1">
        <v>0</v>
      </c>
      <c r="I747" s="1">
        <v>2</v>
      </c>
      <c r="J747" s="1">
        <v>1</v>
      </c>
      <c r="K747" s="1" t="s">
        <v>43</v>
      </c>
      <c r="L747" s="11">
        <v>7</v>
      </c>
      <c r="M747" s="1" t="s">
        <v>87</v>
      </c>
      <c r="N747" s="12">
        <f>L747*G747</f>
        <v>7</v>
      </c>
      <c r="O747" s="13">
        <f>N747/18</f>
        <v>0.3888888888888889</v>
      </c>
      <c r="P747" s="14">
        <f>O747</f>
        <v>0.3888888888888889</v>
      </c>
      <c r="Q747" s="13">
        <v>0</v>
      </c>
      <c r="R747" s="13">
        <f>P747+Q747</f>
        <v>0.3888888888888889</v>
      </c>
    </row>
    <row r="748" spans="1:18" hidden="1">
      <c r="D748" s="9"/>
      <c r="E748" s="10" t="s">
        <v>63</v>
      </c>
      <c r="F748" s="1"/>
      <c r="G748" s="1"/>
      <c r="H748" s="1"/>
      <c r="I748" s="1"/>
      <c r="J748" s="1"/>
      <c r="K748" s="1"/>
      <c r="L748" s="11"/>
      <c r="M748" s="1"/>
      <c r="N748" s="18"/>
    </row>
    <row r="749" spans="1:18">
      <c r="A749" s="16" t="s">
        <v>25</v>
      </c>
      <c r="B749" s="16" t="s">
        <v>579</v>
      </c>
      <c r="C749" s="16" t="s">
        <v>580</v>
      </c>
      <c r="D749" s="9" t="s">
        <v>382</v>
      </c>
      <c r="E749" s="10" t="s">
        <v>293</v>
      </c>
      <c r="F749" s="1" t="s">
        <v>294</v>
      </c>
      <c r="G749" s="1">
        <v>1</v>
      </c>
      <c r="H749" s="1">
        <v>0</v>
      </c>
      <c r="I749" s="1">
        <v>2</v>
      </c>
      <c r="J749" s="1">
        <v>1</v>
      </c>
      <c r="K749" s="1" t="s">
        <v>55</v>
      </c>
      <c r="L749" s="11">
        <v>3</v>
      </c>
      <c r="M749" s="1" t="s">
        <v>87</v>
      </c>
      <c r="N749" s="12">
        <f>L749*G749</f>
        <v>3</v>
      </c>
      <c r="O749" s="13">
        <f>N749/18</f>
        <v>0.16666666666666666</v>
      </c>
      <c r="P749" s="14">
        <f>O749</f>
        <v>0.16666666666666666</v>
      </c>
      <c r="Q749" s="13">
        <v>0</v>
      </c>
      <c r="R749" s="13">
        <f>P749+Q749</f>
        <v>0.16666666666666666</v>
      </c>
    </row>
    <row r="750" spans="1:18" hidden="1">
      <c r="D750" s="9"/>
      <c r="E750" s="10" t="s">
        <v>64</v>
      </c>
      <c r="F750" s="1"/>
      <c r="G750" s="1"/>
      <c r="H750" s="1"/>
      <c r="I750" s="1"/>
      <c r="J750" s="1"/>
      <c r="K750" s="1"/>
      <c r="L750" s="11"/>
      <c r="M750" s="1"/>
      <c r="N750" s="18"/>
    </row>
  </sheetData>
  <autoFilter ref="A1:R750" xr:uid="{8287BE10-23E8-43CC-B2EB-44808387803F}">
    <filterColumn colId="3">
      <customFilters>
        <customFilter operator="notEqual" val=" "/>
      </customFilters>
    </filterColumn>
  </autoFilter>
  <hyperlinks>
    <hyperlink ref="D2" r:id="rId1" display="https://reg.mju.ac.th/registrar/class_info_2.asp?backto=home&amp;option=0&amp;courseid=8895629&amp;acadyear=2567&amp;semester=1&amp;avs793821952=108" xr:uid="{0500306A-8F1B-4F8E-9298-B7C04EB88711}"/>
    <hyperlink ref="D17" r:id="rId2" display="https://reg.mju.ac.th/registrar/class_info_2.asp?backto=home&amp;option=0&amp;courseid=8895629&amp;acadyear=2567&amp;semester=1&amp;avs793821952=109" xr:uid="{ADAE0157-F66C-4CD3-8F95-0A044D24B59F}"/>
    <hyperlink ref="D31" r:id="rId3" display="https://reg.mju.ac.th/registrar/class_info_2.asp?backto=home&amp;option=0&amp;courseid=8895629&amp;acadyear=2567&amp;semester=1&amp;avs793821952=110" xr:uid="{8EA0E385-36B5-4061-A63A-AFBCCB0D3552}"/>
    <hyperlink ref="D55" r:id="rId4" display="https://reg.mju.ac.th/registrar/class_info_2.asp?backto=home&amp;option=0&amp;courseid=8896182&amp;acadyear=2567&amp;semester=1&amp;avs793821952=111" xr:uid="{26C3AFF1-A61D-4F79-8BF7-A99CB81F0EC4}"/>
    <hyperlink ref="D58" r:id="rId5" display="https://reg.mju.ac.th/registrar/class_info_2.asp?backto=home&amp;option=0&amp;courseid=8896182&amp;acadyear=2567&amp;semester=1&amp;avs793821952=112" xr:uid="{55657CCB-9338-408A-A6B5-6403BA7193F0}"/>
    <hyperlink ref="D61" r:id="rId6" display="https://reg.mju.ac.th/registrar/class_info_2.asp?backto=home&amp;option=0&amp;courseid=8896182&amp;acadyear=2567&amp;semester=1&amp;avs793821952=113" xr:uid="{17C34D94-D525-4379-A02D-D652C3D914F9}"/>
    <hyperlink ref="D64" r:id="rId7" display="https://reg.mju.ac.th/registrar/class_info_2.asp?backto=home&amp;option=0&amp;courseid=8896185&amp;acadyear=2567&amp;semester=1&amp;avs793821952=114" xr:uid="{E3A05D0B-EAE8-4787-9498-A81EEE6B8CB3}"/>
    <hyperlink ref="D67" r:id="rId8" display="https://reg.mju.ac.th/registrar/class_info_2.asp?backto=home&amp;option=0&amp;courseid=8896185&amp;acadyear=2567&amp;semester=1&amp;avs793821952=115" xr:uid="{DD41EA33-A5F5-4E19-8955-EE6B475C76BD}"/>
    <hyperlink ref="D70" r:id="rId9" display="https://reg.mju.ac.th/registrar/class_info_2.asp?backto=home&amp;option=0&amp;courseid=8896188&amp;acadyear=2567&amp;semester=1&amp;avs793821952=116" xr:uid="{2F39D034-5BBB-4563-AF86-EC25426B33BD}"/>
    <hyperlink ref="D72" r:id="rId10" display="https://reg.mju.ac.th/registrar/class_info_2.asp?backto=home&amp;option=0&amp;courseid=8896190&amp;acadyear=2567&amp;semester=1&amp;avs793821952=117" xr:uid="{7455F32A-DB1E-45BA-8811-11F8FC68E220}"/>
    <hyperlink ref="D74" r:id="rId11" display="https://reg.mju.ac.th/registrar/class_info_2.asp?backto=home&amp;option=0&amp;courseid=8896191&amp;acadyear=2567&amp;semester=1&amp;avs793821952=118" xr:uid="{3161D321-2A70-4BF3-89A8-B6511B89385D}"/>
    <hyperlink ref="D76" r:id="rId12" display="https://reg.mju.ac.th/registrar/class_info_2.asp?backto=home&amp;option=0&amp;courseid=8896192&amp;acadyear=2567&amp;semester=1&amp;avs793821952=119" xr:uid="{1CA1EEC0-DFE7-4391-88D0-108A9365271D}"/>
    <hyperlink ref="D78" r:id="rId13" display="https://reg.mju.ac.th/registrar/class_info_2.asp?backto=home&amp;option=0&amp;courseid=8896193&amp;acadyear=2567&amp;semester=1&amp;avs793821952=120" xr:uid="{A62A2C9A-F0C9-4063-AF64-2706CC65E923}"/>
    <hyperlink ref="D80" r:id="rId14" display="https://reg.mju.ac.th/registrar/class_info_2.asp?backto=home&amp;option=0&amp;courseid=8896195&amp;acadyear=2567&amp;semester=1&amp;avs793821952=121" xr:uid="{CB43B025-15BA-40B2-ACB3-D016558CEE2C}"/>
    <hyperlink ref="D85" r:id="rId15" display="https://reg.mju.ac.th/registrar/class_info_2.asp?backto=home&amp;option=0&amp;courseid=8896195&amp;acadyear=2567&amp;semester=1&amp;avs793821952=122" xr:uid="{FAABD211-D000-453D-993F-7A793BB2E26C}"/>
    <hyperlink ref="D90" r:id="rId16" display="https://reg.mju.ac.th/registrar/class_info_2.asp?backto=home&amp;option=0&amp;courseid=8896675&amp;acadyear=2567&amp;semester=1&amp;avs793821952=123" xr:uid="{B9CDEA2F-FE10-488C-A0A9-AAA738F41F83}"/>
    <hyperlink ref="D94" r:id="rId17" display="https://reg.mju.ac.th/registrar/class_info_2.asp?backto=home&amp;option=0&amp;courseid=8897154&amp;acadyear=2567&amp;semester=1&amp;avs793821952=124" xr:uid="{694EB813-DD75-4E7C-84FB-B4AE111C4059}"/>
    <hyperlink ref="D96" r:id="rId18" display="https://reg.mju.ac.th/registrar/class_info_2.asp?backto=home&amp;option=0&amp;courseid=8896681&amp;acadyear=2567&amp;semester=1&amp;avs793821952=125" xr:uid="{E7238046-B275-43D4-BB80-D707FB6F92B4}"/>
    <hyperlink ref="D102" r:id="rId19" display="https://reg.mju.ac.th/registrar/class_info_2.asp?backto=home&amp;option=0&amp;courseid=8896681&amp;acadyear=2567&amp;semester=1&amp;avs793821952=126" xr:uid="{2888523E-457C-4194-8C93-605FAC9AE2FB}"/>
    <hyperlink ref="D108" r:id="rId20" display="https://reg.mju.ac.th/registrar/class_info_2.asp?backto=home&amp;option=0&amp;courseid=8896681&amp;acadyear=2567&amp;semester=1&amp;avs793821952=127" xr:uid="{D8AF15C8-ABDC-466C-9C50-4EF707F07BED}"/>
    <hyperlink ref="D114" r:id="rId21" display="https://reg.mju.ac.th/registrar/class_info_2.asp?backto=home&amp;option=0&amp;courseid=8896682&amp;acadyear=2567&amp;semester=1&amp;avs793821952=128" xr:uid="{20C6DE65-4511-4A2D-BF18-B8C98012A65F}"/>
    <hyperlink ref="D117" r:id="rId22" display="https://reg.mju.ac.th/registrar/class_info_2.asp?backto=home&amp;option=0&amp;courseid=8896686&amp;acadyear=2567&amp;semester=1&amp;avs793821952=129" xr:uid="{1D359425-5877-43AD-8666-9A80240894BA}"/>
    <hyperlink ref="D119" r:id="rId23" display="https://reg.mju.ac.th/registrar/class_info_2.asp?backto=home&amp;option=0&amp;courseid=8896686&amp;acadyear=2567&amp;semester=1&amp;avs793821952=130" xr:uid="{A7BAEE70-738C-446D-AA73-DD31668C95BB}"/>
    <hyperlink ref="D126" r:id="rId24" display="https://reg.mju.ac.th/registrar/class_info_2.asp?backto=home&amp;option=0&amp;courseid=8896686&amp;acadyear=2567&amp;semester=1&amp;avs793821952=131" xr:uid="{C9B63CAD-BE78-465B-8216-DE6362F2474F}"/>
    <hyperlink ref="D129" r:id="rId25" display="https://reg.mju.ac.th/registrar/class_info_2.asp?backto=home&amp;option=0&amp;courseid=8896687&amp;acadyear=2567&amp;semester=1&amp;avs793821952=132" xr:uid="{3FF1A605-E161-481B-AED7-7C9DAD84620A}"/>
    <hyperlink ref="D131" r:id="rId26" display="https://reg.mju.ac.th/registrar/class_info_2.asp?backto=home&amp;option=0&amp;courseid=8897148&amp;acadyear=2567&amp;semester=1&amp;avs793821952=133" xr:uid="{B07C6A46-B941-4161-B465-39E8ADF680A9}"/>
    <hyperlink ref="D133" r:id="rId27" display="https://reg.mju.ac.th/registrar/class_info_2.asp?backto=home&amp;option=0&amp;courseid=8896683&amp;acadyear=2567&amp;semester=1&amp;avs793821952=134" xr:uid="{8021B1FB-9F0B-4614-ADA6-5ECAA3CC79A3}"/>
    <hyperlink ref="D136" r:id="rId28" display="https://reg.mju.ac.th/registrar/class_info_2.asp?backto=home&amp;option=0&amp;courseid=8896683&amp;acadyear=2567&amp;semester=1&amp;avs793821952=135" xr:uid="{8B5D3ACF-9FDD-4332-B3C8-7592364C880A}"/>
    <hyperlink ref="D139" r:id="rId29" display="https://reg.mju.ac.th/registrar/class_info_2.asp?backto=home&amp;option=0&amp;courseid=8896684&amp;acadyear=2567&amp;semester=1&amp;avs793821952=136" xr:uid="{CA28238D-0E38-4490-9336-F6B0D8F52D0E}"/>
    <hyperlink ref="D141" r:id="rId30" display="https://reg.mju.ac.th/registrar/class_info_2.asp?backto=home&amp;option=0&amp;courseid=8896684&amp;acadyear=2567&amp;semester=1&amp;avs793821952=137" xr:uid="{D6DE5586-7FD2-44D6-9931-3D0D918A3DAD}"/>
    <hyperlink ref="D143" r:id="rId31" display="https://reg.mju.ac.th/registrar/class_info_2.asp?backto=home&amp;option=0&amp;courseid=8896697&amp;acadyear=2567&amp;semester=1&amp;avs793821952=138" xr:uid="{24286C18-8129-4825-B9DA-BA47F751475B}"/>
    <hyperlink ref="D145" r:id="rId32" display="https://reg.mju.ac.th/registrar/class_info_2.asp?backto=home&amp;option=0&amp;courseid=8896697&amp;acadyear=2567&amp;semester=1&amp;avs793821952=139" xr:uid="{60A247A3-5063-4A91-910A-E27975B6FDA8}"/>
    <hyperlink ref="D152" r:id="rId33" display="https://reg.mju.ac.th/registrar/class_info_2.asp?backto=home&amp;option=0&amp;courseid=8896697&amp;acadyear=2567&amp;semester=1&amp;avs793821952=140" xr:uid="{1D871261-BA4E-461D-A3E9-BF39D51C167F}"/>
    <hyperlink ref="D154" r:id="rId34" display="https://reg.mju.ac.th/registrar/class_info_2.asp?backto=home&amp;option=0&amp;courseid=8896698&amp;acadyear=2567&amp;semester=1&amp;avs793821952=141" xr:uid="{40D93B81-1139-4BE7-B030-CA2164C8B485}"/>
    <hyperlink ref="D157" r:id="rId35" display="https://reg.mju.ac.th/registrar/class_info_2.asp?backto=home&amp;option=0&amp;courseid=8897095&amp;acadyear=2567&amp;semester=1&amp;avs793821952=142" xr:uid="{C7E96D58-994B-4AF0-9EF1-8B7C0B14ED17}"/>
    <hyperlink ref="D161" r:id="rId36" display="https://reg.mju.ac.th/registrar/class_info_2.asp?backto=home&amp;option=0&amp;courseid=8897095&amp;acadyear=2567&amp;semester=1&amp;avs793821952=143" xr:uid="{D9F18A4D-8038-4C9B-89C0-09B9579CD0A8}"/>
    <hyperlink ref="D165" r:id="rId37" display="https://reg.mju.ac.th/registrar/class_info_2.asp?backto=home&amp;option=0&amp;courseid=8897095&amp;acadyear=2567&amp;semester=1&amp;avs793821952=144" xr:uid="{3A065DE8-FFD5-472E-960C-1704D54A1A33}"/>
    <hyperlink ref="D169" r:id="rId38" display="https://reg.mju.ac.th/registrar/class_info_2.asp?backto=home&amp;option=0&amp;courseid=8897142&amp;acadyear=2567&amp;semester=1&amp;avs793821952=145" xr:uid="{D86FC6C6-4C24-48FD-A5EE-DBCAFDB6F989}"/>
    <hyperlink ref="D172" r:id="rId39" display="https://reg.mju.ac.th/registrar/class_info_2.asp?backto=home&amp;option=0&amp;courseid=8897097&amp;acadyear=2567&amp;semester=1&amp;avs793821952=146" xr:uid="{1C126976-7723-4AC2-ACA2-24713842ADE6}"/>
    <hyperlink ref="D174" r:id="rId40" display="https://reg.mju.ac.th/registrar/class_info_2.asp?backto=home&amp;option=0&amp;courseid=8897084&amp;acadyear=2567&amp;semester=1&amp;avs793821952=147" xr:uid="{DCC80F07-C9CB-4A09-89EA-1343828F8F03}"/>
    <hyperlink ref="D176" r:id="rId41" display="https://reg.mju.ac.th/registrar/class_info_2.asp?backto=home&amp;option=0&amp;courseid=8897147&amp;acadyear=2567&amp;semester=1&amp;avs793821952=148" xr:uid="{CDD72A5A-6CD0-45E4-9181-C028720619BB}"/>
    <hyperlink ref="D178" r:id="rId42" display="https://reg.mju.ac.th/registrar/class_info_2.asp?backto=home&amp;option=0&amp;courseid=8897150&amp;acadyear=2567&amp;semester=1&amp;avs793821952=149" xr:uid="{94E0D74E-AA73-465F-9BF3-42FEBA537BE7}"/>
    <hyperlink ref="D181" r:id="rId43" display="https://reg.mju.ac.th/registrar/class_info_2.asp?backto=home&amp;option=0&amp;courseid=8897088&amp;acadyear=2567&amp;semester=1&amp;avs793821952=150" xr:uid="{706C0DF1-0094-42C1-B781-F601AD1A6F24}"/>
    <hyperlink ref="D186" r:id="rId44" display="https://reg.mju.ac.th/registrar/class_info_2.asp?backto=home&amp;option=0&amp;courseid=8897091&amp;acadyear=2567&amp;semester=1&amp;avs793821952=151" xr:uid="{34CD3BAE-9880-4ABD-9CAB-7C870E619DBE}"/>
    <hyperlink ref="D188" r:id="rId45" display="https://reg.mju.ac.th/registrar/class_info_2.asp?backto=home&amp;option=0&amp;courseid=8897145&amp;acadyear=2567&amp;semester=1&amp;avs793821952=152" xr:uid="{208987CA-595A-4035-A502-B4B28C1CFB9D}"/>
    <hyperlink ref="D190" r:id="rId46" display="https://reg.mju.ac.th/registrar/class_info_2.asp?backto=home&amp;option=0&amp;courseid=8897144&amp;acadyear=2567&amp;semester=1&amp;avs793821952=153" xr:uid="{C0B1670B-09A2-4883-BEBF-D88374B34D94}"/>
    <hyperlink ref="D193" r:id="rId47" display="https://reg.mju.ac.th/registrar/class_info_2.asp?backto=home&amp;option=0&amp;courseid=8897143&amp;acadyear=2567&amp;semester=1&amp;avs793821952=154" xr:uid="{307E78FE-9434-40D3-B589-473C45421BAC}"/>
    <hyperlink ref="D195" r:id="rId48" display="https://reg.mju.ac.th/registrar/class_info_2.asp?backto=home&amp;option=0&amp;courseid=8898091&amp;acadyear=2567&amp;semester=1&amp;avs793821952=155" xr:uid="{E8D3B6CC-37B0-4CBB-B86D-FB1544E02C11}"/>
    <hyperlink ref="D198" r:id="rId49" display="https://reg.mju.ac.th/registrar/class_info_2.asp?backto=home&amp;option=0&amp;courseid=8898091&amp;acadyear=2567&amp;semester=1&amp;avs793821952=156" xr:uid="{91FC7423-CF46-4E62-B40D-58F6A4261E11}"/>
    <hyperlink ref="D201" r:id="rId50" display="https://reg.mju.ac.th/registrar/class_info_2.asp?backto=home&amp;option=0&amp;courseid=8898092&amp;acadyear=2567&amp;semester=1&amp;avs793821952=157" xr:uid="{375CBAB4-083E-464B-83D3-B5B9C9C2B35C}"/>
    <hyperlink ref="D203" r:id="rId51" display="https://reg.mju.ac.th/registrar/class_info_2.asp?backto=home&amp;option=0&amp;courseid=8898093&amp;acadyear=2567&amp;semester=1&amp;avs793821952=158" xr:uid="{48AE1B94-299C-49C4-A602-B18AD1263E0E}"/>
    <hyperlink ref="D206" r:id="rId52" display="https://reg.mju.ac.th/registrar/class_info_2.asp?backto=home&amp;option=0&amp;courseid=8898093&amp;acadyear=2567&amp;semester=1&amp;avs793821952=159" xr:uid="{858B5D3D-A663-43CD-9CC8-BFAAC58386B7}"/>
    <hyperlink ref="D209" r:id="rId53" display="https://reg.mju.ac.th/registrar/class_info_2.asp?backto=home&amp;option=0&amp;courseid=8898954&amp;acadyear=2567&amp;semester=1&amp;avs793821952=160" xr:uid="{E0F4CC9B-C465-480C-8C80-3308E65E8598}"/>
    <hyperlink ref="D212" r:id="rId54" display="https://reg.mju.ac.th/registrar/class_info_2.asp?backto=home&amp;option=0&amp;courseid=8898094&amp;acadyear=2567&amp;semester=1&amp;avs793821952=161" xr:uid="{CF7584AB-6896-41BB-AF5D-A14D400EC0B8}"/>
    <hyperlink ref="D214" r:id="rId55" display="https://reg.mju.ac.th/registrar/class_info_2.asp?backto=home&amp;option=0&amp;courseid=8898094&amp;acadyear=2567&amp;semester=1&amp;avs793821952=162" xr:uid="{84D0394A-6C38-4306-9273-8ADEB019B342}"/>
    <hyperlink ref="D216" r:id="rId56" display="https://reg.mju.ac.th/registrar/class_info_2.asp?backto=home&amp;option=0&amp;courseid=8898963&amp;acadyear=2567&amp;semester=1&amp;avs793821952=163" xr:uid="{5BE1281C-65FF-4D23-BD87-94B6849BF7B3}"/>
    <hyperlink ref="D218" r:id="rId57" display="https://reg.mju.ac.th/registrar/class_info_2.asp?backto=home&amp;option=0&amp;courseid=8898430&amp;acadyear=2567&amp;semester=1&amp;avs793821952=164" xr:uid="{81C89364-5E6B-493C-88E2-C546376D2162}"/>
    <hyperlink ref="D220" r:id="rId58" display="https://reg.mju.ac.th/registrar/class_info_2.asp?backto=home&amp;option=0&amp;courseid=8896025&amp;acadyear=2567&amp;semester=1&amp;avs793821952=165" xr:uid="{FFD4F222-4FF9-4BBC-AF85-28E5299CABCA}"/>
    <hyperlink ref="D233" r:id="rId59" display="https://reg.mju.ac.th/registrar/class_info_2.asp?backto=home&amp;option=0&amp;courseid=8896025&amp;acadyear=2567&amp;semester=1&amp;avs793821952=166" xr:uid="{935855F1-AB52-434E-A0FA-F8F438B8F97A}"/>
    <hyperlink ref="D246" r:id="rId60" display="https://reg.mju.ac.th/registrar/class_info_2.asp?backto=home&amp;option=0&amp;courseid=8896025&amp;acadyear=2567&amp;semester=1&amp;avs793821952=167" xr:uid="{45F3D872-AF9E-40B7-9C22-221C4C92D46C}"/>
    <hyperlink ref="D259" r:id="rId61" display="https://reg.mju.ac.th/registrar/class_info_2.asp?backto=home&amp;option=0&amp;courseid=8896025&amp;acadyear=2567&amp;semester=1&amp;avs793821952=168" xr:uid="{87C07BD3-C279-4D50-A04D-DD96D7C9CC5E}"/>
    <hyperlink ref="D272" r:id="rId62" display="https://reg.mju.ac.th/registrar/class_info_2.asp?backto=home&amp;option=0&amp;courseid=8896025&amp;acadyear=2567&amp;semester=1&amp;avs793821952=169" xr:uid="{C0D62737-C7AF-4810-A06A-CC5702B88636}"/>
    <hyperlink ref="D285" r:id="rId63" display="https://reg.mju.ac.th/registrar/class_info_2.asp?backto=home&amp;option=0&amp;courseid=8896030&amp;acadyear=2567&amp;semester=1&amp;avs793821952=170" xr:uid="{54993384-91E2-4648-94FC-BB5523E28EA2}"/>
    <hyperlink ref="D290" r:id="rId64" display="https://reg.mju.ac.th/registrar/class_info_2.asp?backto=home&amp;option=0&amp;courseid=8896030&amp;acadyear=2567&amp;semester=1&amp;avs793821952=171" xr:uid="{77A15060-15CE-45C3-BF70-45E10D24C436}"/>
    <hyperlink ref="D295" r:id="rId65" display="https://reg.mju.ac.th/registrar/class_info_2.asp?backto=home&amp;option=0&amp;courseid=8896030&amp;acadyear=2567&amp;semester=1&amp;avs793821952=172" xr:uid="{28EFF9B2-A762-4980-8B59-192095B9E149}"/>
    <hyperlink ref="D300" r:id="rId66" display="https://reg.mju.ac.th/registrar/class_info_2.asp?backto=home&amp;option=0&amp;courseid=8896030&amp;acadyear=2567&amp;semester=1&amp;avs793821952=173" xr:uid="{A3A2CB83-A814-4A3E-803A-719FDB3B1368}"/>
    <hyperlink ref="D305" r:id="rId67" display="https://reg.mju.ac.th/registrar/class_info_2.asp?backto=home&amp;option=0&amp;courseid=8896031&amp;acadyear=2567&amp;semester=1&amp;avs793821952=174" xr:uid="{56C887A9-6C74-49F6-94F2-F81DB824A842}"/>
    <hyperlink ref="D314" r:id="rId68" display="https://reg.mju.ac.th/registrar/class_info_2.asp?backto=home&amp;option=0&amp;courseid=8896031&amp;acadyear=2567&amp;semester=1&amp;avs793821952=175" xr:uid="{601878C8-9B7D-4252-8CD7-FD5F223C1F0D}"/>
    <hyperlink ref="D323" r:id="rId69" display="https://reg.mju.ac.th/registrar/class_info_2.asp?backto=home&amp;option=0&amp;courseid=8896031&amp;acadyear=2567&amp;semester=1&amp;avs793821952=176" xr:uid="{E9136AF5-C4C4-4DD9-8594-AEBBCBCF0B8A}"/>
    <hyperlink ref="D332" r:id="rId70" display="https://reg.mju.ac.th/registrar/class_info_2.asp?backto=home&amp;option=0&amp;courseid=8896031&amp;acadyear=2567&amp;semester=1&amp;avs793821952=177" xr:uid="{0FBA4221-AB9F-458A-BFFA-63A101B9E4CB}"/>
    <hyperlink ref="D341" r:id="rId71" display="https://reg.mju.ac.th/registrar/class_info_2.asp?backto=home&amp;option=0&amp;courseid=8896031&amp;acadyear=2567&amp;semester=1&amp;avs793821952=178" xr:uid="{F694A104-0841-4936-B79D-F35BE651BC0F}"/>
    <hyperlink ref="D350" r:id="rId72" display="https://reg.mju.ac.th/registrar/class_info_2.asp?backto=home&amp;option=0&amp;courseid=8896031&amp;acadyear=2567&amp;semester=1&amp;avs793821952=179" xr:uid="{D06B570D-89E5-4761-BFA2-589A07B2B276}"/>
    <hyperlink ref="D359" r:id="rId73" display="https://reg.mju.ac.th/registrar/class_info_2.asp?backto=home&amp;option=0&amp;courseid=8896031&amp;acadyear=2567&amp;semester=1&amp;avs793821952=180" xr:uid="{61B2AD05-DCFC-44FF-B25F-5F43EEC493A2}"/>
    <hyperlink ref="D368" r:id="rId74" display="https://reg.mju.ac.th/registrar/class_info_2.asp?backto=home&amp;option=0&amp;courseid=8896031&amp;acadyear=2567&amp;semester=1&amp;avs793821952=181" xr:uid="{820A68C7-8FD4-4466-A5DD-980F734DC8DB}"/>
    <hyperlink ref="D377" r:id="rId75" display="https://reg.mju.ac.th/registrar/class_info_2.asp?backto=home&amp;option=0&amp;courseid=8896031&amp;acadyear=2567&amp;semester=1&amp;avs793821952=182" xr:uid="{76F2DA60-487F-4E10-9C16-BC56890B8211}"/>
    <hyperlink ref="D386" r:id="rId76" display="https://reg.mju.ac.th/registrar/class_info_2.asp?backto=home&amp;option=0&amp;courseid=8896034&amp;acadyear=2567&amp;semester=1&amp;avs793821952=183" xr:uid="{A44378EB-D023-4291-BBE0-246C6B2D9B5F}"/>
    <hyperlink ref="D391" r:id="rId77" display="https://reg.mju.ac.th/registrar/class_info_2.asp?backto=home&amp;option=0&amp;courseid=8898014&amp;acadyear=2567&amp;semester=1&amp;avs793821952=184" xr:uid="{4F716770-602E-4A2D-85EE-88336345F2FB}"/>
    <hyperlink ref="D393" r:id="rId78" display="https://reg.mju.ac.th/registrar/class_info_2.asp?backto=home&amp;option=0&amp;courseid=8896040&amp;acadyear=2567&amp;semester=1&amp;avs793821952=185" xr:uid="{8BEBE901-90FA-419F-A17E-F53A8FFEE1C2}"/>
    <hyperlink ref="D397" r:id="rId79" display="https://reg.mju.ac.th/registrar/class_info_2.asp?backto=home&amp;option=0&amp;courseid=8896040&amp;acadyear=2567&amp;semester=1&amp;avs793821952=186" xr:uid="{8D6E4E19-C881-429D-A6A0-F979FED189F4}"/>
    <hyperlink ref="D401" r:id="rId80" display="https://reg.mju.ac.th/registrar/class_info_2.asp?backto=home&amp;option=0&amp;courseid=8896042&amp;acadyear=2567&amp;semester=1&amp;avs793821952=187" xr:uid="{5378FDD2-CAF2-47BB-86F7-8E606BBD297B}"/>
    <hyperlink ref="D405" r:id="rId81" display="https://reg.mju.ac.th/registrar/class_info_2.asp?backto=home&amp;option=0&amp;courseid=8896047&amp;acadyear=2567&amp;semester=1&amp;avs793821952=189" xr:uid="{5D2CCBBC-B6C4-4AEA-8702-5004CBB16AAF}"/>
    <hyperlink ref="D407" r:id="rId82" display="https://reg.mju.ac.th/registrar/class_info_2.asp?backto=home&amp;option=0&amp;courseid=8896049&amp;acadyear=2567&amp;semester=1&amp;avs793821952=190" xr:uid="{95220C5B-1A58-4576-A48C-04BE4689B91C}"/>
    <hyperlink ref="D409" r:id="rId83" display="https://reg.mju.ac.th/registrar/class_info_2.asp?backto=home&amp;option=0&amp;courseid=8896051&amp;acadyear=2567&amp;semester=1&amp;avs793821952=192" xr:uid="{F36E0252-5925-4107-A425-5C9A7B9B7060}"/>
    <hyperlink ref="D411" r:id="rId84" display="https://reg.mju.ac.th/registrar/class_info_2.asp?backto=home&amp;option=0&amp;courseid=8896052&amp;acadyear=2567&amp;semester=1&amp;avs793821952=193" xr:uid="{F1914BC6-DF11-45EC-8543-82EC83E34CFF}"/>
    <hyperlink ref="D413" r:id="rId85" display="https://reg.mju.ac.th/registrar/class_info_2.asp?backto=home&amp;option=0&amp;courseid=8896055&amp;acadyear=2567&amp;semester=1&amp;avs793821952=195" xr:uid="{E4ED6260-FD4C-4162-AE0F-45233F525610}"/>
    <hyperlink ref="D415" r:id="rId86" display="https://reg.mju.ac.th/registrar/class_info_2.asp?backto=home&amp;option=0&amp;courseid=8896057&amp;acadyear=2567&amp;semester=1&amp;avs793821952=196" xr:uid="{392DE10A-CDA6-404D-83F7-0B634EF0AA8F}"/>
    <hyperlink ref="D417" r:id="rId87" display="https://reg.mju.ac.th/registrar/class_info_2.asp?backto=home&amp;option=0&amp;courseid=8896045&amp;acadyear=2567&amp;semester=1&amp;avs793821952=197" xr:uid="{72BF2631-B3F5-4D98-85D4-21DDE41671DD}"/>
    <hyperlink ref="D420" r:id="rId88" display="https://reg.mju.ac.th/registrar/class_info_2.asp?backto=home&amp;option=0&amp;courseid=8896046&amp;acadyear=2567&amp;semester=1&amp;avs793821952=198" xr:uid="{A8FCFC20-7D02-4272-911F-630D5DE69090}"/>
    <hyperlink ref="D422" r:id="rId89" display="https://reg.mju.ac.th/registrar/class_info_2.asp?backto=home&amp;option=0&amp;courseid=8896046&amp;acadyear=2567&amp;semester=1&amp;avs793821952=199" xr:uid="{5A0152A1-D7B7-4693-9810-99EC7E8A0A4A}"/>
    <hyperlink ref="D424" r:id="rId90" display="https://reg.mju.ac.th/registrar/class_info_2.asp?backto=home&amp;option=0&amp;courseid=8896046&amp;acadyear=2567&amp;semester=1&amp;avs793821952=200" xr:uid="{AF32B0D3-D860-483B-BD92-CE008070F0BD}"/>
    <hyperlink ref="D426" r:id="rId91" display="https://reg.mju.ac.th/registrar/class_info_2.asp?backto=home&amp;option=0&amp;courseid=8896046&amp;acadyear=2567&amp;semester=1&amp;avs793821952=201" xr:uid="{17351ED1-A9F9-4E56-89BD-355C7D987530}"/>
    <hyperlink ref="D428" r:id="rId92" display="https://reg.mju.ac.th/registrar/class_info_2.asp?backto=home&amp;option=0&amp;courseid=8896046&amp;acadyear=2567&amp;semester=1&amp;avs793821952=202" xr:uid="{8D9AE152-2504-4D76-925D-A89F6104564B}"/>
    <hyperlink ref="D430" r:id="rId93" display="https://reg.mju.ac.th/registrar/class_info_2.asp?backto=home&amp;option=0&amp;courseid=8896046&amp;acadyear=2567&amp;semester=1&amp;avs793821952=203" xr:uid="{7CDE9D91-B906-466C-82EB-7E8323F51410}"/>
    <hyperlink ref="D432" r:id="rId94" display="https://reg.mju.ac.th/registrar/class_info_2.asp?backto=home&amp;option=0&amp;courseid=8896046&amp;acadyear=2567&amp;semester=1&amp;avs793821952=204" xr:uid="{5B208177-FFB1-4F86-BBF3-73E599A8CB7D}"/>
    <hyperlink ref="D434" r:id="rId95" display="https://reg.mju.ac.th/registrar/class_info_2.asp?backto=home&amp;option=0&amp;courseid=8896059&amp;acadyear=2567&amp;semester=1&amp;avs793821952=205" xr:uid="{341048D3-20D5-4FDA-9D2C-C238FE060250}"/>
    <hyperlink ref="D436" r:id="rId96" display="https://reg.mju.ac.th/registrar/class_info_2.asp?backto=home&amp;option=0&amp;courseid=8896060&amp;acadyear=2567&amp;semester=1&amp;avs793821952=206" xr:uid="{AA39A166-F641-48E0-B315-458837E8C567}"/>
    <hyperlink ref="D438" r:id="rId97" display="https://reg.mju.ac.th/registrar/class_info_2.asp?backto=home&amp;option=0&amp;courseid=8896061&amp;acadyear=2567&amp;semester=1&amp;avs793821952=207" xr:uid="{DA90AF25-DE99-4F77-8E31-68AB52F2C3BD}"/>
    <hyperlink ref="D440" r:id="rId98" display="https://reg.mju.ac.th/registrar/class_info_2.asp?backto=home&amp;option=0&amp;courseid=8896062&amp;acadyear=2567&amp;semester=1&amp;avs793821952=208" xr:uid="{42BA2550-C6D1-4255-ADDB-1E7D3723BE75}"/>
    <hyperlink ref="D443" r:id="rId99" display="https://reg.mju.ac.th/registrar/class_info_2.asp?backto=home&amp;option=0&amp;courseid=8896072&amp;acadyear=2567&amp;semester=1&amp;avs793821952=209" xr:uid="{2CAAEA81-4734-4602-A011-5BFD03E47712}"/>
    <hyperlink ref="D445" r:id="rId100" display="https://reg.mju.ac.th/registrar/class_info_2.asp?backto=home&amp;option=0&amp;courseid=8896092&amp;acadyear=2567&amp;semester=1&amp;avs793821952=210" xr:uid="{EC9E44E5-DC13-4C17-B069-4F0595DE15EC}"/>
    <hyperlink ref="D447" r:id="rId101" display="https://reg.mju.ac.th/registrar/class_info_2.asp?backto=home&amp;option=0&amp;courseid=8896095&amp;acadyear=2567&amp;semester=1&amp;avs793821952=211" xr:uid="{FCE6D6A7-03A5-4D06-AC52-BC6207471092}"/>
    <hyperlink ref="D449" r:id="rId102" display="https://reg.mju.ac.th/registrar/class_info_2.asp?backto=home&amp;option=0&amp;courseid=8896097&amp;acadyear=2567&amp;semester=1&amp;avs793821952=212" xr:uid="{02AEA4B5-657B-4CB9-BA06-4A3A5D8D14C4}"/>
    <hyperlink ref="D451" r:id="rId103" display="https://reg.mju.ac.th/registrar/class_info_2.asp?backto=home&amp;option=0&amp;courseid=8896100&amp;acadyear=2567&amp;semester=1&amp;avs793821952=214" xr:uid="{BAD85B79-11BE-451B-82B4-4C86DF9EA11B}"/>
    <hyperlink ref="D453" r:id="rId104" display="https://reg.mju.ac.th/registrar/class_info_2.asp?backto=home&amp;option=0&amp;courseid=8896103&amp;acadyear=2567&amp;semester=1&amp;avs793821952=215" xr:uid="{552D86DE-3BB3-41D3-886D-1C6704C995F0}"/>
    <hyperlink ref="D455" r:id="rId105" display="https://reg.mju.ac.th/registrar/class_info_2.asp?backto=home&amp;option=0&amp;courseid=8896115&amp;acadyear=2567&amp;semester=1&amp;avs793821952=216" xr:uid="{3E9E8CF7-7A2C-4C61-85CA-127BB451361F}"/>
    <hyperlink ref="D458" r:id="rId106" display="https://reg.mju.ac.th/registrar/class_info_2.asp?backto=home&amp;option=0&amp;courseid=8896115&amp;acadyear=2567&amp;semester=1&amp;avs793821952=217" xr:uid="{9513DEE7-936E-42C3-A52E-29A839283D05}"/>
    <hyperlink ref="D461" r:id="rId107" display="https://reg.mju.ac.th/registrar/class_info_2.asp?backto=home&amp;option=0&amp;courseid=8896116&amp;acadyear=2567&amp;semester=1&amp;avs793821952=218" xr:uid="{99C4D6A6-A51E-4B56-AAF5-27D88FEDDD97}"/>
    <hyperlink ref="D463" r:id="rId108" display="https://reg.mju.ac.th/registrar/class_info_2.asp?backto=home&amp;option=0&amp;courseid=8896116&amp;acadyear=2567&amp;semester=1&amp;avs793821952=219" xr:uid="{629EC2DF-35C8-437C-957E-0252CC5DB065}"/>
    <hyperlink ref="D465" r:id="rId109" display="https://reg.mju.ac.th/registrar/class_info_2.asp?backto=home&amp;option=0&amp;courseid=8896117&amp;acadyear=2567&amp;semester=1&amp;avs793821952=220" xr:uid="{8A4A7BCF-884F-46CF-B785-AE0054408D3C}"/>
    <hyperlink ref="D468" r:id="rId110" display="https://reg.mju.ac.th/registrar/class_info_2.asp?backto=home&amp;option=0&amp;courseid=8896117&amp;acadyear=2567&amp;semester=1&amp;avs793821952=221" xr:uid="{D27C7909-41EC-4812-9513-64F59350DBBD}"/>
    <hyperlink ref="D471" r:id="rId111" display="https://reg.mju.ac.th/registrar/class_info_2.asp?backto=home&amp;option=0&amp;courseid=8896144&amp;acadyear=2567&amp;semester=1&amp;avs793821952=222" xr:uid="{2A491170-F46A-4C19-8558-E4F606028DC4}"/>
    <hyperlink ref="D474" r:id="rId112" display="https://reg.mju.ac.th/registrar/class_info_2.asp?backto=home&amp;option=0&amp;courseid=8896145&amp;acadyear=2567&amp;semester=1&amp;avs793821952=223" xr:uid="{10242610-05FE-4EF4-B90C-27180CAE1ABD}"/>
    <hyperlink ref="D476" r:id="rId113" display="https://reg.mju.ac.th/registrar/class_info_2.asp?backto=home&amp;option=0&amp;courseid=8896146&amp;acadyear=2567&amp;semester=1&amp;avs793821952=224" xr:uid="{433AC8E2-D3DD-43A5-A3C0-DB8497336D27}"/>
    <hyperlink ref="D478" r:id="rId114" display="https://reg.mju.ac.th/registrar/class_info_2.asp?backto=home&amp;option=0&amp;courseid=8896148&amp;acadyear=2567&amp;semester=1&amp;avs793821952=225" xr:uid="{BBA009CA-9ADE-4DD9-8D85-37C06F8D7112}"/>
    <hyperlink ref="D481" r:id="rId115" display="https://reg.mju.ac.th/registrar/class_info_2.asp?backto=home&amp;option=0&amp;courseid=8896149&amp;acadyear=2567&amp;semester=1&amp;avs793821952=226" xr:uid="{CD7D35F2-853F-4101-891F-077669271D75}"/>
    <hyperlink ref="D483" r:id="rId116" display="https://reg.mju.ac.th/registrar/class_info_2.asp?backto=home&amp;option=0&amp;courseid=8896161&amp;acadyear=2567&amp;semester=1&amp;avs793821952=227" xr:uid="{460BD51B-89BD-4893-AFAC-8DF202F37B43}"/>
    <hyperlink ref="D487" r:id="rId117" display="https://reg.mju.ac.th/registrar/class_info_2.asp?backto=home&amp;option=0&amp;courseid=8896164&amp;acadyear=2567&amp;semester=1&amp;avs793821952=228" xr:uid="{38CDFFBD-277C-4EA3-9946-C8467BF22316}"/>
    <hyperlink ref="D490" r:id="rId118" display="https://reg.mju.ac.th/registrar/class_info_2.asp?backto=home&amp;option=0&amp;courseid=8896165&amp;acadyear=2567&amp;semester=1&amp;avs793821952=229" xr:uid="{034DD239-F088-47F2-94A9-140E72629A94}"/>
    <hyperlink ref="D492" r:id="rId119" display="https://reg.mju.ac.th/registrar/class_info_2.asp?backto=home&amp;option=0&amp;courseid=8896171&amp;acadyear=2567&amp;semester=1&amp;avs793821952=230" xr:uid="{CD491839-9CE1-43DA-AACF-604642AC0A53}"/>
    <hyperlink ref="D494" r:id="rId120" display="https://reg.mju.ac.th/registrar/class_info_2.asp?backto=home&amp;option=0&amp;courseid=8896172&amp;acadyear=2567&amp;semester=1&amp;avs793821952=231" xr:uid="{92A8D420-93E3-41FD-9746-D61C058B3A6B}"/>
    <hyperlink ref="D496" r:id="rId121" display="https://reg.mju.ac.th/registrar/class_info_2.asp?backto=home&amp;option=0&amp;courseid=8896167&amp;acadyear=2567&amp;semester=1&amp;avs793821952=232" xr:uid="{3120D091-8261-4921-A1D1-1EDDF725D9AA}"/>
    <hyperlink ref="D506" r:id="rId122" display="https://reg.mju.ac.th/registrar/class_info_2.asp?backto=home&amp;option=0&amp;courseid=8896175&amp;acadyear=2567&amp;semester=1&amp;avs793821952=233" xr:uid="{35CE686D-E4E5-44FA-87C8-FCEBCFDCB7A5}"/>
    <hyperlink ref="D511" r:id="rId123" display="https://reg.mju.ac.th/registrar/class_info_2.asp?backto=home&amp;option=0&amp;courseid=16430&amp;acadyear=2567&amp;semester=1&amp;avs793821952=235" xr:uid="{5FA1DD8E-D880-41AA-B6B4-AE11C9F23AD1}"/>
    <hyperlink ref="D513" r:id="rId124" display="https://reg.mju.ac.th/registrar/class_info_2.asp?backto=home&amp;option=0&amp;courseid=8890306&amp;acadyear=2567&amp;semester=1&amp;avs793821952=236" xr:uid="{2EE71E0A-70AE-4358-8694-E504FEA40173}"/>
    <hyperlink ref="D515" r:id="rId125" display="https://reg.mju.ac.th/registrar/class_info_2.asp?backto=home&amp;option=0&amp;courseid=8890307&amp;acadyear=2567&amp;semester=1&amp;avs793821952=237" xr:uid="{BFF6C268-E8AE-4AFE-A0D5-0858583BF45A}"/>
    <hyperlink ref="D517" r:id="rId126" display="https://reg.mju.ac.th/registrar/class_info_2.asp?backto=home&amp;option=0&amp;courseid=8895564&amp;acadyear=2567&amp;semester=1&amp;avs793821952=238" xr:uid="{63BA8E7E-AA2E-4E45-8776-9AAA11EBF15B}"/>
    <hyperlink ref="D519" r:id="rId127" display="https://reg.mju.ac.th/registrar/class_info_2.asp?backto=home&amp;option=0&amp;courseid=8893958&amp;acadyear=2567&amp;semester=1&amp;avs793821952=239" xr:uid="{BF1D97D5-D9BB-4937-9266-E4B614FD7BDC}"/>
    <hyperlink ref="D526" r:id="rId128" display="https://reg.mju.ac.th/registrar/class_info_2.asp?backto=home&amp;option=0&amp;courseid=25498&amp;acadyear=2567&amp;semester=1&amp;avs793821952=240" xr:uid="{F3211AFD-30A5-4D2E-889D-CE316B16F2F5}"/>
    <hyperlink ref="D529" r:id="rId129" display="https://reg.mju.ac.th/registrar/class_info_2.asp?backto=home&amp;option=0&amp;courseid=8891453&amp;acadyear=2567&amp;semester=1&amp;avs793821952=241" xr:uid="{19ED7EA8-CCE8-4A1A-93C3-D7EB9CF22AA3}"/>
    <hyperlink ref="D553" r:id="rId130" display="https://reg.mju.ac.th/registrar/class_info_2.asp?backto=home&amp;option=0&amp;courseid=8891453&amp;acadyear=2567&amp;semester=1&amp;avs793821952=242" xr:uid="{09DCECAC-68DA-43B5-918C-1DAE32C21118}"/>
    <hyperlink ref="D567" r:id="rId131" display="https://reg.mju.ac.th/registrar/class_info_2.asp?backto=home&amp;option=0&amp;courseid=8890584&amp;acadyear=2567&amp;semester=1&amp;avs793821952=243" xr:uid="{E0F190A3-CFF2-4D5B-B622-A793569369B3}"/>
    <hyperlink ref="D570" r:id="rId132" display="https://reg.mju.ac.th/registrar/class_info_2.asp?backto=home&amp;option=0&amp;courseid=8890584&amp;acadyear=2567&amp;semester=1&amp;avs793821952=244" xr:uid="{7A423A4D-5088-4203-893C-11972818C5F9}"/>
    <hyperlink ref="D572" r:id="rId133" display="https://reg.mju.ac.th/registrar/class_info_2.asp?backto=home&amp;option=0&amp;courseid=8890584&amp;acadyear=2567&amp;semester=1&amp;avs793821952=245" xr:uid="{9657FF5C-85AB-4A08-A694-710CD4BC581C}"/>
    <hyperlink ref="D574" r:id="rId134" display="https://reg.mju.ac.th/registrar/class_info_2.asp?backto=home&amp;option=0&amp;courseid=8888983&amp;acadyear=2567&amp;semester=1&amp;avs793821952=246" xr:uid="{E0402546-6ECC-400D-9CB0-D5441517CAB8}"/>
    <hyperlink ref="D576" r:id="rId135" display="https://reg.mju.ac.th/registrar/class_info_2.asp?backto=home&amp;option=0&amp;courseid=8888983&amp;acadyear=2567&amp;semester=1&amp;avs793821952=247" xr:uid="{3E05545A-25EB-4853-9451-B68E1278613F}"/>
    <hyperlink ref="D578" r:id="rId136" display="https://reg.mju.ac.th/registrar/class_info_2.asp?backto=home&amp;option=0&amp;courseid=8888983&amp;acadyear=2567&amp;semester=1&amp;avs793821952=248" xr:uid="{8B2635D7-B9D4-412F-98D2-244BDBF3CD86}"/>
    <hyperlink ref="D580" r:id="rId137" display="https://reg.mju.ac.th/registrar/class_info_2.asp?backto=home&amp;option=0&amp;courseid=8888983&amp;acadyear=2567&amp;semester=1&amp;avs793821952=249" xr:uid="{62EBE409-6D4B-42D4-892E-3981A22C521E}"/>
    <hyperlink ref="D582" r:id="rId138" display="https://reg.mju.ac.th/registrar/class_info_2.asp?backto=home&amp;option=0&amp;courseid=8888983&amp;acadyear=2567&amp;semester=1&amp;avs793821952=250" xr:uid="{A626E65F-01AB-455F-9AF2-BE0591E67B4C}"/>
    <hyperlink ref="D584" r:id="rId139" display="https://reg.mju.ac.th/registrar/class_info_2.asp?backto=home&amp;option=0&amp;courseid=8888983&amp;acadyear=2567&amp;semester=1&amp;avs793821952=251" xr:uid="{A5340719-F3DD-4A66-B2A2-DC571437C02A}"/>
    <hyperlink ref="D586" r:id="rId140" display="https://reg.mju.ac.th/registrar/class_info_2.asp?backto=home&amp;option=0&amp;courseid=8888984&amp;acadyear=2567&amp;semester=1&amp;avs793821952=252" xr:uid="{9D90090A-7CF5-4787-9D48-036B2E3CB069}"/>
    <hyperlink ref="D588" r:id="rId141" display="https://reg.mju.ac.th/registrar/class_info_2.asp?backto=home&amp;option=0&amp;courseid=8888984&amp;acadyear=2567&amp;semester=1&amp;avs793821952=253" xr:uid="{AAFC4ABB-4106-4CDC-808D-C935179FF4D4}"/>
    <hyperlink ref="D590" r:id="rId142" display="https://reg.mju.ac.th/registrar/class_info_2.asp?backto=home&amp;option=0&amp;courseid=8888984&amp;acadyear=2567&amp;semester=1&amp;avs793821952=254" xr:uid="{54AEC891-D927-4005-BDF1-2278785FBC0D}"/>
    <hyperlink ref="D592" r:id="rId143" display="https://reg.mju.ac.th/registrar/class_info_2.asp?backto=home&amp;option=0&amp;courseid=11440&amp;acadyear=2567&amp;semester=1&amp;avs793821952=256" xr:uid="{13F6849D-67B1-4E9A-86FD-E90235D95777}"/>
    <hyperlink ref="D594" r:id="rId144" display="https://reg.mju.ac.th/registrar/class_info_2.asp?backto=home&amp;option=0&amp;courseid=11440&amp;acadyear=2567&amp;semester=1&amp;avs793821952=257" xr:uid="{C0DEB495-54CD-4039-A2EF-6FDE22DD8707}"/>
    <hyperlink ref="D596" r:id="rId145" display="https://reg.mju.ac.th/registrar/class_info_2.asp?backto=home&amp;option=0&amp;courseid=11441&amp;acadyear=2567&amp;semester=1&amp;avs793821952=258" xr:uid="{76C3C074-1BDB-46EB-AE0C-9A4F603D26EC}"/>
    <hyperlink ref="D598" r:id="rId146" display="https://reg.mju.ac.th/registrar/class_info_2.asp?backto=home&amp;option=0&amp;courseid=8893953&amp;acadyear=2567&amp;semester=1&amp;avs793821952=259" xr:uid="{713A09C6-0D53-47C5-87F2-A2413F33BBEB}"/>
    <hyperlink ref="D600" r:id="rId147" display="https://reg.mju.ac.th/registrar/class_info_2.asp?backto=home&amp;option=0&amp;courseid=8893954&amp;acadyear=2567&amp;semester=1&amp;avs793821952=260" xr:uid="{CEB2D7F6-E82E-4B07-89B2-E8398AE12C48}"/>
    <hyperlink ref="D603" r:id="rId148" display="https://reg.mju.ac.th/registrar/class_info_2.asp?backto=home&amp;option=0&amp;courseid=11498&amp;acadyear=2567&amp;semester=1&amp;avs793821952=261" xr:uid="{E7E3C304-AA82-4E52-8ABA-2BA1831BF5B5}"/>
    <hyperlink ref="D605" r:id="rId149" display="https://reg.mju.ac.th/registrar/class_info_2.asp?backto=home&amp;option=0&amp;courseid=8890897&amp;acadyear=2567&amp;semester=1&amp;avs793821952=262" xr:uid="{47F30622-278B-44CD-9A3D-F1DDA9D0B075}"/>
    <hyperlink ref="D615" r:id="rId150" display="https://reg.mju.ac.th/registrar/class_info_2.asp?backto=home&amp;option=0&amp;courseid=8891955&amp;acadyear=2567&amp;semester=1&amp;avs793821952=263" xr:uid="{C0AFF7F5-5F76-4513-A72C-8F9D823B11A9}"/>
    <hyperlink ref="D617" r:id="rId151" display="https://reg.mju.ac.th/registrar/class_info_2.asp?backto=home&amp;option=0&amp;courseid=12303&amp;acadyear=2567&amp;semester=1&amp;avs793821952=264" xr:uid="{DF14ACB1-5FC7-4AC3-9162-94674CB55ED6}"/>
    <hyperlink ref="D619" r:id="rId152" display="https://reg.mju.ac.th/registrar/class_info_2.asp?backto=home&amp;option=0&amp;courseid=626360&amp;acadyear=2567&amp;semester=1&amp;avs793821952=265" xr:uid="{CAA9E3C7-D14D-4DEE-B8E5-B9D3FC38F56A}"/>
    <hyperlink ref="D621" r:id="rId153" display="https://reg.mju.ac.th/registrar/class_info_2.asp?backto=home&amp;option=0&amp;courseid=626357&amp;acadyear=2567&amp;semester=1&amp;avs793821952=266" xr:uid="{801C05F6-BEFF-40BC-8045-2BB46A51A0D5}"/>
    <hyperlink ref="D623" r:id="rId154" display="https://reg.mju.ac.th/registrar/class_info_2.asp?backto=home&amp;option=0&amp;courseid=12413&amp;acadyear=2567&amp;semester=1&amp;avs793821952=267" xr:uid="{41921112-84C9-470E-873C-C490489EDDAA}"/>
    <hyperlink ref="D626" r:id="rId155" display="https://reg.mju.ac.th/registrar/class_info_2.asp?backto=home&amp;option=0&amp;courseid=12415&amp;acadyear=2567&amp;semester=1&amp;avs793821952=268" xr:uid="{720C781A-5774-4C59-B9B9-ADC4637373EA}"/>
    <hyperlink ref="D628" r:id="rId156" display="https://reg.mju.ac.th/registrar/class_info_2.asp?backto=home&amp;option=0&amp;courseid=12420&amp;acadyear=2567&amp;semester=1&amp;avs793821952=269" xr:uid="{A7754601-3CD0-4E41-9A5F-8EF8B5D3690F}"/>
    <hyperlink ref="D633" r:id="rId157" display="https://reg.mju.ac.th/registrar/class_info_2.asp?backto=home&amp;option=0&amp;courseid=12420&amp;acadyear=2567&amp;semester=1&amp;avs793821952=270" xr:uid="{2FBBAE50-5AA4-43FB-9447-5855F0A68024}"/>
    <hyperlink ref="D638" r:id="rId158" display="https://reg.mju.ac.th/registrar/class_info_2.asp?backto=home&amp;option=0&amp;courseid=12421&amp;acadyear=2567&amp;semester=1&amp;avs793821952=271" xr:uid="{3AA4404D-72E0-4B80-A6FA-70FB63F83AF4}"/>
    <hyperlink ref="D642" r:id="rId159" display="https://reg.mju.ac.th/registrar/class_info_2.asp?backto=home&amp;option=0&amp;courseid=12423&amp;acadyear=2567&amp;semester=1&amp;avs793821952=272" xr:uid="{27362249-1283-4944-B0D2-B9A56492A458}"/>
    <hyperlink ref="D644" r:id="rId160" display="https://reg.mju.ac.th/registrar/class_info_2.asp?backto=home&amp;option=0&amp;courseid=12423&amp;acadyear=2567&amp;semester=1&amp;avs793821952=273" xr:uid="{AD1DCFD5-64BC-429E-AD3D-3685D2781316}"/>
    <hyperlink ref="D646" r:id="rId161" display="https://reg.mju.ac.th/registrar/class_info_2.asp?backto=home&amp;option=0&amp;courseid=12424&amp;acadyear=2567&amp;semester=1&amp;avs793821952=274" xr:uid="{02499532-B9AB-4E07-8AF6-DD30A85819A0}"/>
    <hyperlink ref="D648" r:id="rId162" display="https://reg.mju.ac.th/registrar/class_info_2.asp?backto=home&amp;option=0&amp;courseid=8893894&amp;acadyear=2567&amp;semester=1&amp;avs793821952=275" xr:uid="{6D9A966E-634C-4A86-95F0-E3391E4024E0}"/>
    <hyperlink ref="D653" r:id="rId163" display="https://reg.mju.ac.th/registrar/class_info_2.asp?backto=home&amp;option=0&amp;courseid=8893888&amp;acadyear=2567&amp;semester=1&amp;avs793821952=276" xr:uid="{57035927-A606-4799-A774-B74F0F485F7B}"/>
    <hyperlink ref="D656" r:id="rId164" display="https://reg.mju.ac.th/registrar/class_info_2.asp?backto=home&amp;option=0&amp;courseid=8893888&amp;acadyear=2567&amp;semester=1&amp;avs793821952=277" xr:uid="{14672A71-FC90-49D8-AB7E-CF1F969EC6B2}"/>
    <hyperlink ref="D659" r:id="rId165" display="https://reg.mju.ac.th/registrar/class_info_2.asp?backto=home&amp;option=0&amp;courseid=8893888&amp;acadyear=2567&amp;semester=1&amp;avs793821952=278" xr:uid="{11719CBC-0DAE-479C-83CB-8139E31F3249}"/>
    <hyperlink ref="D662" r:id="rId166" display="https://reg.mju.ac.th/registrar/class_info_2.asp?backto=home&amp;option=0&amp;courseid=8890716&amp;acadyear=2567&amp;semester=1&amp;avs793821952=279" xr:uid="{8AED2EB6-4CE9-4B18-A656-503DE27023A0}"/>
    <hyperlink ref="D664" r:id="rId167" display="https://reg.mju.ac.th/registrar/class_info_2.asp?backto=home&amp;option=0&amp;courseid=12444&amp;acadyear=2567&amp;semester=1&amp;avs793821952=280" xr:uid="{4E5D30D4-36EF-4FEB-9638-522304AE04CF}"/>
    <hyperlink ref="D666" r:id="rId168" display="https://reg.mju.ac.th/registrar/class_info_2.asp?backto=home&amp;option=0&amp;courseid=8891269&amp;acadyear=2567&amp;semester=1&amp;avs793821952=281" xr:uid="{7F8A8A40-EC31-4F7A-9D86-4F93EE4E7775}"/>
    <hyperlink ref="D668" r:id="rId169" display="https://reg.mju.ac.th/registrar/class_info_2.asp?backto=home&amp;option=0&amp;courseid=8894386&amp;acadyear=2567&amp;semester=1&amp;avs793821952=282" xr:uid="{D0595F0F-18E9-444E-8867-2E77E6255B1F}"/>
    <hyperlink ref="D670" r:id="rId170" display="https://reg.mju.ac.th/registrar/class_info_2.asp?backto=home&amp;option=0&amp;courseid=626628&amp;acadyear=2567&amp;semester=1&amp;avs793821952=283" xr:uid="{06588E54-FDE9-4078-8118-58E3EC4A99A8}"/>
    <hyperlink ref="D672" r:id="rId171" display="https://reg.mju.ac.th/registrar/class_info_2.asp?backto=home&amp;option=0&amp;courseid=12466&amp;acadyear=2567&amp;semester=1&amp;avs793821952=284" xr:uid="{E59BB1BC-0211-4E97-9DBC-4258028D5518}"/>
    <hyperlink ref="D675" r:id="rId172" display="https://reg.mju.ac.th/registrar/class_info_2.asp?backto=home&amp;option=0&amp;courseid=12497&amp;acadyear=2567&amp;semester=1&amp;avs793821952=285" xr:uid="{E8318AF5-13A3-4A53-8ED9-D600A4BBF81B}"/>
    <hyperlink ref="D681" r:id="rId173" display="https://reg.mju.ac.th/registrar/class_info_2.asp?backto=home&amp;option=0&amp;courseid=12498&amp;acadyear=2567&amp;semester=1&amp;avs793821952=286" xr:uid="{01D8238A-CB84-4A73-BEC8-1CFCD7E25B21}"/>
    <hyperlink ref="D687" r:id="rId174" display="https://reg.mju.ac.th/registrar/class_info_2.asp?backto=home&amp;option=0&amp;courseid=12498&amp;acadyear=2567&amp;semester=1&amp;avs793821952=287" xr:uid="{140A4AFD-E41D-469D-9CC4-7A75160E2B47}"/>
    <hyperlink ref="D689" r:id="rId175" display="https://reg.mju.ac.th/registrar/class_info_2.asp?backto=home&amp;option=0&amp;courseid=12498&amp;acadyear=2567&amp;semester=1&amp;avs793821952=288" xr:uid="{C748FFE7-87DC-4DCC-95D3-22C3146CEE25}"/>
    <hyperlink ref="D691" r:id="rId176" display="https://reg.mju.ac.th/registrar/class_info_2.asp?backto=home&amp;option=0&amp;courseid=12498&amp;acadyear=2567&amp;semester=1&amp;avs793821952=289" xr:uid="{8FD099F9-AC6B-41D6-B86C-A00190D33EA8}"/>
    <hyperlink ref="D693" r:id="rId177" display="https://reg.mju.ac.th/registrar/class_info_2.asp?backto=home&amp;option=0&amp;courseid=12498&amp;acadyear=2567&amp;semester=1&amp;avs793821952=290" xr:uid="{B2FC55EA-74F1-4390-A54D-29F9F84BE7C1}"/>
    <hyperlink ref="D695" r:id="rId178" display="https://reg.mju.ac.th/registrar/class_info_2.asp?backto=home&amp;option=0&amp;courseid=12498&amp;acadyear=2567&amp;semester=1&amp;avs793821952=291" xr:uid="{1CB136F6-45F7-4A7E-91A6-A413B3FAB630}"/>
    <hyperlink ref="D697" r:id="rId179" display="https://reg.mju.ac.th/registrar/class_info_2.asp?backto=home&amp;option=0&amp;courseid=12498&amp;acadyear=2567&amp;semester=1&amp;avs793821952=292" xr:uid="{9DA45E54-C958-4DBB-9E72-064E45AB26BD}"/>
    <hyperlink ref="D699" r:id="rId180" display="https://reg.mju.ac.th/registrar/class_info_2.asp?backto=home&amp;option=0&amp;courseid=12499&amp;acadyear=2567&amp;semester=1&amp;avs793821952=293" xr:uid="{46CD8E71-21CA-4EF2-9387-E6B976F98B52}"/>
    <hyperlink ref="D701" r:id="rId181" display="https://reg.mju.ac.th/registrar/class_info_2.asp?backto=home&amp;option=0&amp;courseid=8893896&amp;acadyear=2567&amp;semester=1&amp;avs793821952=294" xr:uid="{2791172B-1535-4BDE-9545-B99F7AB2EE64}"/>
    <hyperlink ref="D703" r:id="rId182" display="https://reg.mju.ac.th/registrar/class_info_2.asp?backto=home&amp;option=0&amp;courseid=8893896&amp;acadyear=2567&amp;semester=1&amp;avs793821952=295" xr:uid="{CB835E09-8766-4CC2-9AE0-A7F603204257}"/>
    <hyperlink ref="D706" r:id="rId183" display="https://reg.mju.ac.th/registrar/class_info_2.asp?backto=home&amp;option=0&amp;courseid=8890308&amp;acadyear=2567&amp;semester=1&amp;avs793821952=296" xr:uid="{57E3CA5E-CDA5-4382-B0A8-65561985DCCD}"/>
    <hyperlink ref="D708" r:id="rId184" display="https://reg.mju.ac.th/registrar/class_info_2.asp?backto=home&amp;option=0&amp;courseid=17411&amp;acadyear=2567&amp;semester=1&amp;avs793821952=297" xr:uid="{F5AD3FCF-B37E-42CC-B541-DD5E5BBB81FB}"/>
    <hyperlink ref="D711" r:id="rId185" display="https://reg.mju.ac.th/registrar/class_info_2.asp?backto=home&amp;option=0&amp;courseid=8890309&amp;acadyear=2567&amp;semester=1&amp;avs793821952=298" xr:uid="{D607D722-0EDA-4E0D-A4BA-7605EC34D540}"/>
    <hyperlink ref="D713" r:id="rId186" display="https://reg.mju.ac.th/registrar/class_info_2.asp?backto=home&amp;option=0&amp;courseid=17470&amp;acadyear=2567&amp;semester=1&amp;avs793821952=299" xr:uid="{DA5BD08A-0609-4839-8435-367184719C7E}"/>
    <hyperlink ref="D715" r:id="rId187" display="https://reg.mju.ac.th/registrar/class_info_2.asp?backto=home&amp;option=0&amp;courseid=8890311&amp;acadyear=2567&amp;semester=1&amp;avs793821952=300" xr:uid="{5FBAFD5D-0BC8-4389-A816-EA0037F8D733}"/>
    <hyperlink ref="D718" r:id="rId188" display="https://reg.mju.ac.th/registrar/class_info_2.asp?backto=home&amp;option=0&amp;courseid=8889692&amp;acadyear=2567&amp;semester=1&amp;avs793821952=301" xr:uid="{CACFB32F-F81A-4D76-A568-2C244EDF3CC0}"/>
    <hyperlink ref="D720" r:id="rId189" display="https://reg.mju.ac.th/registrar/class_info_2.asp?backto=home&amp;option=0&amp;courseid=8895565&amp;acadyear=2567&amp;semester=1&amp;avs793821952=302" xr:uid="{545CBBF9-FC49-4EF7-8002-780829065A7C}"/>
    <hyperlink ref="D722" r:id="rId190" display="https://reg.mju.ac.th/registrar/class_info_2.asp?backto=home&amp;option=0&amp;courseid=8890315&amp;acadyear=2567&amp;semester=1&amp;avs793821952=303" xr:uid="{CBE34A4C-D8CA-4A49-A7C6-3B0C0C7E9593}"/>
    <hyperlink ref="D725" r:id="rId191" display="https://reg.mju.ac.th/registrar/class_info_2.asp?backto=home&amp;option=0&amp;courseid=8890316&amp;acadyear=2567&amp;semester=1&amp;avs793821952=304" xr:uid="{2CC9B192-D8F8-4D9E-897C-AA84F93B695B}"/>
    <hyperlink ref="D727" r:id="rId192" display="https://reg.mju.ac.th/registrar/class_info_2.asp?backto=home&amp;option=0&amp;courseid=8893913&amp;acadyear=2567&amp;semester=1&amp;avs793821952=305" xr:uid="{B99AF1A1-6754-4C9E-9B7E-6FD8C5A86934}"/>
    <hyperlink ref="D730" r:id="rId193" display="https://reg.mju.ac.th/registrar/class_info_2.asp?backto=home&amp;option=0&amp;courseid=8893914&amp;acadyear=2567&amp;semester=1&amp;avs793821952=306" xr:uid="{71523A7E-99EF-46F5-820F-CB952D18A139}"/>
    <hyperlink ref="D732" r:id="rId194" display="https://reg.mju.ac.th/registrar/class_info_2.asp?backto=home&amp;option=0&amp;courseid=8893914&amp;acadyear=2567&amp;semester=1&amp;avs793821952=307" xr:uid="{D9168E32-5FAC-4BEF-86B8-50E71A657BCA}"/>
    <hyperlink ref="D734" r:id="rId195" display="https://reg.mju.ac.th/registrar/class_info_2.asp?backto=home&amp;option=0&amp;courseid=8893956&amp;acadyear=2567&amp;semester=1&amp;avs793821952=308" xr:uid="{03E43665-EAE1-4D56-B38C-197C1512B889}"/>
    <hyperlink ref="D736" r:id="rId196" display="https://reg.mju.ac.th/registrar/class_info_2.asp?backto=home&amp;option=0&amp;courseid=8893934&amp;acadyear=2567&amp;semester=1&amp;avs793821952=309" xr:uid="{B9F11CD4-A81D-46C1-BB22-20B383032838}"/>
    <hyperlink ref="D739" r:id="rId197" display="https://reg.mju.ac.th/registrar/class_info_2.asp?backto=home&amp;option=0&amp;courseid=8893935&amp;acadyear=2567&amp;semester=1&amp;avs793821952=310" xr:uid="{A030EC32-A3C0-42B3-9491-E4FC5EE8C4D4}"/>
    <hyperlink ref="D741" r:id="rId198" display="https://reg.mju.ac.th/registrar/class_info_2.asp?backto=home&amp;option=0&amp;courseid=8895358&amp;acadyear=2567&amp;semester=1&amp;avs793821952=311" xr:uid="{0795B8B4-C486-4140-8239-7A103E8DB3AA}"/>
    <hyperlink ref="D743" r:id="rId199" display="https://reg.mju.ac.th/registrar/class_info_2.asp?backto=home&amp;option=0&amp;courseid=8891300&amp;acadyear=2567&amp;semester=1&amp;avs793821952=312" xr:uid="{02E3621C-4321-453B-A923-479B899D8673}"/>
    <hyperlink ref="D745" r:id="rId200" display="https://reg.mju.ac.th/registrar/class_info_2.asp?backto=home&amp;option=0&amp;courseid=8893884&amp;acadyear=2567&amp;semester=1&amp;avs793821952=313" xr:uid="{5A45A657-F249-4DA0-BE25-EE65632716AC}"/>
    <hyperlink ref="D747" r:id="rId201" display="https://reg.mju.ac.th/registrar/class_info_2.asp?backto=home&amp;option=0&amp;courseid=8893884&amp;acadyear=2567&amp;semester=1&amp;avs793821952=314" xr:uid="{00649628-DF39-4906-94B8-132226DE657F}"/>
    <hyperlink ref="D749" r:id="rId202" display="https://reg.mju.ac.th/registrar/class_info_2.asp?backto=home&amp;option=0&amp;courseid=8893884&amp;acadyear=2567&amp;semester=1&amp;avs793821952=315" xr:uid="{798DE75E-0BBA-43BC-BED4-00B6676348EF}"/>
    <hyperlink ref="D509" r:id="rId203" display="https://reg.mju.ac.th/registrar/class_info_2.asp?backto=home&amp;option=0&amp;courseid=8897643&amp;acadyear=2567&amp;semester=1&amp;avs793821952=234" xr:uid="{F15D31A4-0E16-4085-886A-8B826FBE3C2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7B0C-9BF2-48E1-A8A5-767E1EE1E340}">
  <dimension ref="A1:R737"/>
  <sheetViews>
    <sheetView workbookViewId="0">
      <selection sqref="A1:C1"/>
    </sheetView>
  </sheetViews>
  <sheetFormatPr defaultColWidth="8.75" defaultRowHeight="21"/>
  <cols>
    <col min="1" max="3" width="8.75" style="7"/>
    <col min="4" max="4" width="10.6640625" style="8" customWidth="1"/>
    <col min="5" max="5" width="40.6640625" style="7" customWidth="1"/>
    <col min="6" max="13" width="8.75" style="8"/>
    <col min="14" max="16384" width="8.75" style="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3" t="s">
        <v>28</v>
      </c>
      <c r="K1" s="2" t="s">
        <v>10</v>
      </c>
      <c r="L1" s="4" t="s">
        <v>11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>
      <c r="A2" s="8" t="s">
        <v>25</v>
      </c>
      <c r="B2" s="8" t="s">
        <v>579</v>
      </c>
      <c r="C2" s="8" t="s">
        <v>581</v>
      </c>
      <c r="D2" s="31" t="s">
        <v>21</v>
      </c>
      <c r="E2" s="32" t="s">
        <v>22</v>
      </c>
      <c r="F2" s="33" t="s">
        <v>23</v>
      </c>
      <c r="G2" s="33">
        <v>3</v>
      </c>
      <c r="H2" s="33">
        <v>3</v>
      </c>
      <c r="I2" s="33">
        <v>0</v>
      </c>
      <c r="J2" s="33">
        <v>6</v>
      </c>
      <c r="K2" s="34" t="s">
        <v>80</v>
      </c>
      <c r="L2" s="34">
        <v>475</v>
      </c>
      <c r="M2" s="34" t="s">
        <v>87</v>
      </c>
      <c r="N2" s="12">
        <f>L2*G2</f>
        <v>1425</v>
      </c>
      <c r="O2" s="13">
        <f>N2/18</f>
        <v>79.166666666666671</v>
      </c>
      <c r="P2" s="14">
        <f>O2</f>
        <v>79.166666666666671</v>
      </c>
      <c r="Q2" s="13">
        <v>0</v>
      </c>
      <c r="R2" s="13">
        <f>P2+Q2</f>
        <v>79.166666666666671</v>
      </c>
    </row>
    <row r="3" spans="1:18">
      <c r="D3" s="31"/>
      <c r="E3" s="35" t="s">
        <v>41</v>
      </c>
      <c r="F3" s="33"/>
      <c r="G3" s="33"/>
      <c r="H3" s="33"/>
      <c r="I3" s="33"/>
      <c r="J3" s="33"/>
      <c r="K3" s="34"/>
      <c r="L3" s="34"/>
      <c r="M3" s="34"/>
      <c r="N3" s="32"/>
    </row>
    <row r="4" spans="1:18">
      <c r="D4" s="31"/>
      <c r="E4" s="35" t="s">
        <v>40</v>
      </c>
      <c r="F4" s="33"/>
      <c r="G4" s="33"/>
      <c r="H4" s="33"/>
      <c r="I4" s="33"/>
      <c r="J4" s="33"/>
      <c r="K4" s="34"/>
      <c r="L4" s="34"/>
      <c r="M4" s="34"/>
      <c r="N4" s="32"/>
    </row>
    <row r="5" spans="1:18">
      <c r="D5" s="31"/>
      <c r="E5" s="35" t="s">
        <v>36</v>
      </c>
      <c r="F5" s="33"/>
      <c r="G5" s="33"/>
      <c r="H5" s="33"/>
      <c r="I5" s="33"/>
      <c r="J5" s="33"/>
      <c r="K5" s="34"/>
      <c r="L5" s="34"/>
      <c r="M5" s="34"/>
      <c r="N5" s="32"/>
    </row>
    <row r="6" spans="1:18">
      <c r="D6" s="31"/>
      <c r="E6" s="35" t="s">
        <v>37</v>
      </c>
      <c r="F6" s="33"/>
      <c r="G6" s="33"/>
      <c r="H6" s="33"/>
      <c r="I6" s="33"/>
      <c r="J6" s="33"/>
      <c r="K6" s="34"/>
      <c r="L6" s="34"/>
      <c r="M6" s="34"/>
      <c r="N6" s="32"/>
    </row>
    <row r="7" spans="1:18">
      <c r="D7" s="31"/>
      <c r="E7" s="35" t="s">
        <v>31</v>
      </c>
      <c r="F7" s="33"/>
      <c r="G7" s="33"/>
      <c r="H7" s="33"/>
      <c r="I7" s="33"/>
      <c r="J7" s="33"/>
      <c r="K7" s="34"/>
      <c r="L7" s="34"/>
      <c r="M7" s="34"/>
      <c r="N7" s="32"/>
    </row>
    <row r="8" spans="1:18">
      <c r="D8" s="31"/>
      <c r="E8" s="35" t="s">
        <v>29</v>
      </c>
      <c r="F8" s="33"/>
      <c r="G8" s="33"/>
      <c r="H8" s="33"/>
      <c r="I8" s="33"/>
      <c r="J8" s="33"/>
      <c r="K8" s="34"/>
      <c r="L8" s="34"/>
      <c r="M8" s="34"/>
      <c r="N8" s="32"/>
    </row>
    <row r="9" spans="1:18">
      <c r="D9" s="31"/>
      <c r="E9" s="35" t="s">
        <v>42</v>
      </c>
      <c r="F9" s="33"/>
      <c r="G9" s="33"/>
      <c r="H9" s="33"/>
      <c r="I9" s="33"/>
      <c r="J9" s="33"/>
      <c r="K9" s="34"/>
      <c r="L9" s="34"/>
      <c r="M9" s="34"/>
      <c r="N9" s="32"/>
    </row>
    <row r="10" spans="1:18">
      <c r="D10" s="31"/>
      <c r="E10" s="35" t="s">
        <v>38</v>
      </c>
      <c r="F10" s="33"/>
      <c r="G10" s="33"/>
      <c r="H10" s="33"/>
      <c r="I10" s="33"/>
      <c r="J10" s="33"/>
      <c r="K10" s="34"/>
      <c r="L10" s="34"/>
      <c r="M10" s="34"/>
      <c r="N10" s="32"/>
    </row>
    <row r="11" spans="1:18">
      <c r="D11" s="31"/>
      <c r="E11" s="35" t="s">
        <v>35</v>
      </c>
      <c r="F11" s="33"/>
      <c r="G11" s="33"/>
      <c r="H11" s="33"/>
      <c r="I11" s="33"/>
      <c r="J11" s="33"/>
      <c r="K11" s="34"/>
      <c r="L11" s="34"/>
      <c r="M11" s="34"/>
      <c r="N11" s="32"/>
    </row>
    <row r="12" spans="1:18">
      <c r="D12" s="31"/>
      <c r="E12" s="35" t="s">
        <v>30</v>
      </c>
      <c r="F12" s="33"/>
      <c r="G12" s="33"/>
      <c r="H12" s="33"/>
      <c r="I12" s="33"/>
      <c r="J12" s="33"/>
      <c r="K12" s="34"/>
      <c r="L12" s="34"/>
      <c r="M12" s="34"/>
      <c r="N12" s="32"/>
    </row>
    <row r="13" spans="1:18">
      <c r="D13" s="31"/>
      <c r="E13" s="35" t="s">
        <v>33</v>
      </c>
      <c r="F13" s="33"/>
      <c r="G13" s="33"/>
      <c r="H13" s="33"/>
      <c r="I13" s="33"/>
      <c r="J13" s="33"/>
      <c r="K13" s="34"/>
      <c r="L13" s="34"/>
      <c r="M13" s="34"/>
      <c r="N13" s="32"/>
    </row>
    <row r="14" spans="1:18">
      <c r="D14" s="31"/>
      <c r="E14" s="35" t="s">
        <v>32</v>
      </c>
      <c r="F14" s="33"/>
      <c r="G14" s="33"/>
      <c r="H14" s="33"/>
      <c r="I14" s="33"/>
      <c r="J14" s="33"/>
      <c r="K14" s="34"/>
      <c r="L14" s="34"/>
      <c r="M14" s="34"/>
      <c r="N14" s="32"/>
    </row>
    <row r="15" spans="1:18">
      <c r="D15" s="31"/>
      <c r="E15" s="35" t="s">
        <v>39</v>
      </c>
      <c r="F15" s="33"/>
      <c r="G15" s="33"/>
      <c r="H15" s="33"/>
      <c r="I15" s="33"/>
      <c r="J15" s="33"/>
      <c r="K15" s="34"/>
      <c r="L15" s="34"/>
      <c r="M15" s="34"/>
      <c r="N15" s="32"/>
    </row>
    <row r="16" spans="1:18">
      <c r="D16" s="31"/>
      <c r="E16" s="35" t="s">
        <v>34</v>
      </c>
      <c r="F16" s="33"/>
      <c r="G16" s="33"/>
      <c r="H16" s="33"/>
      <c r="I16" s="33"/>
      <c r="J16" s="33"/>
      <c r="K16" s="34"/>
      <c r="L16" s="34"/>
      <c r="M16" s="34"/>
      <c r="N16" s="32"/>
    </row>
    <row r="17" spans="1:18">
      <c r="A17" s="8" t="s">
        <v>25</v>
      </c>
      <c r="B17" s="8" t="s">
        <v>579</v>
      </c>
      <c r="C17" s="8" t="s">
        <v>581</v>
      </c>
      <c r="D17" s="31" t="s">
        <v>21</v>
      </c>
      <c r="E17" s="32" t="s">
        <v>22</v>
      </c>
      <c r="F17" s="33" t="s">
        <v>23</v>
      </c>
      <c r="G17" s="33">
        <v>3</v>
      </c>
      <c r="H17" s="33">
        <v>3</v>
      </c>
      <c r="I17" s="33">
        <v>0</v>
      </c>
      <c r="J17" s="33">
        <v>6</v>
      </c>
      <c r="K17" s="34" t="s">
        <v>43</v>
      </c>
      <c r="L17" s="34">
        <v>428</v>
      </c>
      <c r="M17" s="34" t="s">
        <v>87</v>
      </c>
      <c r="N17" s="12">
        <f>L17*G17</f>
        <v>1284</v>
      </c>
      <c r="O17" s="13">
        <f>N17/18</f>
        <v>71.333333333333329</v>
      </c>
      <c r="P17" s="14">
        <f>O17</f>
        <v>71.333333333333329</v>
      </c>
      <c r="Q17" s="13">
        <v>0</v>
      </c>
      <c r="R17" s="13">
        <f>P17+Q17</f>
        <v>71.333333333333329</v>
      </c>
    </row>
    <row r="18" spans="1:18">
      <c r="D18" s="31"/>
      <c r="E18" s="35" t="s">
        <v>39</v>
      </c>
      <c r="F18" s="33"/>
      <c r="G18" s="33"/>
      <c r="H18" s="33"/>
      <c r="I18" s="33"/>
      <c r="J18" s="33"/>
      <c r="K18" s="34"/>
      <c r="L18" s="34"/>
      <c r="M18" s="34"/>
      <c r="N18" s="32"/>
    </row>
    <row r="19" spans="1:18">
      <c r="D19" s="31"/>
      <c r="E19" s="35" t="s">
        <v>49</v>
      </c>
      <c r="F19" s="33"/>
      <c r="G19" s="33"/>
      <c r="H19" s="33"/>
      <c r="I19" s="33"/>
      <c r="J19" s="33"/>
      <c r="K19" s="34"/>
      <c r="L19" s="34"/>
      <c r="M19" s="34"/>
      <c r="N19" s="32"/>
    </row>
    <row r="20" spans="1:18">
      <c r="D20" s="31"/>
      <c r="E20" s="35" t="s">
        <v>50</v>
      </c>
      <c r="F20" s="33"/>
      <c r="G20" s="33"/>
      <c r="H20" s="33"/>
      <c r="I20" s="33"/>
      <c r="J20" s="33"/>
      <c r="K20" s="34"/>
      <c r="L20" s="34"/>
      <c r="M20" s="34"/>
      <c r="N20" s="32"/>
    </row>
    <row r="21" spans="1:18">
      <c r="D21" s="31"/>
      <c r="E21" s="35" t="s">
        <v>47</v>
      </c>
      <c r="F21" s="33"/>
      <c r="G21" s="33"/>
      <c r="H21" s="33"/>
      <c r="I21" s="33"/>
      <c r="J21" s="33"/>
      <c r="K21" s="34"/>
      <c r="L21" s="34"/>
      <c r="M21" s="34"/>
      <c r="N21" s="32"/>
    </row>
    <row r="22" spans="1:18">
      <c r="D22" s="31"/>
      <c r="E22" s="35" t="s">
        <v>30</v>
      </c>
      <c r="F22" s="33"/>
      <c r="G22" s="33"/>
      <c r="H22" s="33"/>
      <c r="I22" s="33"/>
      <c r="J22" s="33"/>
      <c r="K22" s="34"/>
      <c r="L22" s="34"/>
      <c r="M22" s="34"/>
      <c r="N22" s="32"/>
    </row>
    <row r="23" spans="1:18">
      <c r="D23" s="31"/>
      <c r="E23" s="35" t="s">
        <v>45</v>
      </c>
      <c r="F23" s="33"/>
      <c r="G23" s="33"/>
      <c r="H23" s="33"/>
      <c r="I23" s="33"/>
      <c r="J23" s="33"/>
      <c r="K23" s="34"/>
      <c r="L23" s="34"/>
      <c r="M23" s="34"/>
      <c r="N23" s="32"/>
    </row>
    <row r="24" spans="1:18">
      <c r="D24" s="31"/>
      <c r="E24" s="35" t="s">
        <v>51</v>
      </c>
      <c r="F24" s="33"/>
      <c r="G24" s="33"/>
      <c r="H24" s="33"/>
      <c r="I24" s="33"/>
      <c r="J24" s="33"/>
      <c r="K24" s="34"/>
      <c r="L24" s="34"/>
      <c r="M24" s="34"/>
      <c r="N24" s="32"/>
    </row>
    <row r="25" spans="1:18">
      <c r="D25" s="31"/>
      <c r="E25" s="35" t="s">
        <v>48</v>
      </c>
      <c r="F25" s="33"/>
      <c r="G25" s="33"/>
      <c r="H25" s="33"/>
      <c r="I25" s="33"/>
      <c r="J25" s="33"/>
      <c r="K25" s="34"/>
      <c r="L25" s="34"/>
      <c r="M25" s="34"/>
      <c r="N25" s="32"/>
    </row>
    <row r="26" spans="1:18">
      <c r="D26" s="31"/>
      <c r="E26" s="35" t="s">
        <v>52</v>
      </c>
      <c r="F26" s="33"/>
      <c r="G26" s="33"/>
      <c r="H26" s="33"/>
      <c r="I26" s="33"/>
      <c r="J26" s="33"/>
      <c r="K26" s="34"/>
      <c r="L26" s="34"/>
      <c r="M26" s="34"/>
      <c r="N26" s="32"/>
    </row>
    <row r="27" spans="1:18">
      <c r="D27" s="31"/>
      <c r="E27" s="35" t="s">
        <v>46</v>
      </c>
      <c r="F27" s="33"/>
      <c r="G27" s="33"/>
      <c r="H27" s="33"/>
      <c r="I27" s="33"/>
      <c r="J27" s="33"/>
      <c r="K27" s="34"/>
      <c r="L27" s="34"/>
      <c r="M27" s="34"/>
      <c r="N27" s="32"/>
    </row>
    <row r="28" spans="1:18">
      <c r="D28" s="31"/>
      <c r="E28" s="35" t="s">
        <v>77</v>
      </c>
      <c r="F28" s="33"/>
      <c r="G28" s="33"/>
      <c r="H28" s="33"/>
      <c r="I28" s="33"/>
      <c r="J28" s="33"/>
      <c r="K28" s="34"/>
      <c r="L28" s="34"/>
      <c r="M28" s="34"/>
      <c r="N28" s="32"/>
    </row>
    <row r="29" spans="1:18">
      <c r="A29" s="8" t="s">
        <v>25</v>
      </c>
      <c r="B29" s="8" t="s">
        <v>579</v>
      </c>
      <c r="C29" s="8" t="s">
        <v>581</v>
      </c>
      <c r="D29" s="31" t="s">
        <v>21</v>
      </c>
      <c r="E29" s="32" t="s">
        <v>22</v>
      </c>
      <c r="F29" s="33" t="s">
        <v>23</v>
      </c>
      <c r="G29" s="33">
        <v>3</v>
      </c>
      <c r="H29" s="33">
        <v>3</v>
      </c>
      <c r="I29" s="33">
        <v>0</v>
      </c>
      <c r="J29" s="33">
        <v>6</v>
      </c>
      <c r="K29" s="34" t="s">
        <v>55</v>
      </c>
      <c r="L29" s="34">
        <v>490</v>
      </c>
      <c r="M29" s="34" t="s">
        <v>87</v>
      </c>
      <c r="N29" s="12">
        <f>L29*G29</f>
        <v>1470</v>
      </c>
      <c r="O29" s="13">
        <f>N29/18</f>
        <v>81.666666666666671</v>
      </c>
      <c r="P29" s="14">
        <f>O29</f>
        <v>81.666666666666671</v>
      </c>
      <c r="Q29" s="13">
        <v>0</v>
      </c>
      <c r="R29" s="13">
        <f>P29+Q29</f>
        <v>81.666666666666671</v>
      </c>
    </row>
    <row r="30" spans="1:18">
      <c r="D30" s="31"/>
      <c r="E30" s="35" t="s">
        <v>74</v>
      </c>
      <c r="F30" s="33"/>
      <c r="G30" s="33"/>
      <c r="H30" s="33"/>
      <c r="I30" s="33"/>
      <c r="J30" s="33"/>
      <c r="K30" s="34"/>
      <c r="L30" s="34"/>
      <c r="M30" s="34"/>
      <c r="N30" s="32"/>
    </row>
    <row r="31" spans="1:18">
      <c r="D31" s="31"/>
      <c r="E31" s="35" t="s">
        <v>72</v>
      </c>
      <c r="F31" s="33"/>
      <c r="G31" s="33"/>
      <c r="H31" s="33"/>
      <c r="I31" s="33"/>
      <c r="J31" s="33"/>
      <c r="K31" s="34"/>
      <c r="L31" s="34"/>
      <c r="M31" s="34"/>
      <c r="N31" s="32"/>
    </row>
    <row r="32" spans="1:18">
      <c r="D32" s="31"/>
      <c r="E32" s="35" t="s">
        <v>64</v>
      </c>
      <c r="F32" s="33"/>
      <c r="G32" s="33"/>
      <c r="H32" s="33"/>
      <c r="I32" s="33"/>
      <c r="J32" s="33"/>
      <c r="K32" s="34"/>
      <c r="L32" s="34"/>
      <c r="M32" s="34"/>
      <c r="N32" s="32"/>
    </row>
    <row r="33" spans="4:14">
      <c r="D33" s="31"/>
      <c r="E33" s="35" t="s">
        <v>60</v>
      </c>
      <c r="F33" s="33"/>
      <c r="G33" s="33"/>
      <c r="H33" s="33"/>
      <c r="I33" s="33"/>
      <c r="J33" s="33"/>
      <c r="K33" s="34"/>
      <c r="L33" s="34"/>
      <c r="M33" s="34"/>
      <c r="N33" s="32"/>
    </row>
    <row r="34" spans="4:14">
      <c r="D34" s="31"/>
      <c r="E34" s="35" t="s">
        <v>66</v>
      </c>
      <c r="F34" s="33"/>
      <c r="G34" s="33"/>
      <c r="H34" s="33"/>
      <c r="I34" s="33"/>
      <c r="J34" s="33"/>
      <c r="K34" s="34"/>
      <c r="L34" s="34"/>
      <c r="M34" s="34"/>
      <c r="N34" s="32"/>
    </row>
    <row r="35" spans="4:14">
      <c r="D35" s="31"/>
      <c r="E35" s="35" t="s">
        <v>65</v>
      </c>
      <c r="F35" s="33"/>
      <c r="G35" s="33"/>
      <c r="H35" s="33"/>
      <c r="I35" s="33"/>
      <c r="J35" s="33"/>
      <c r="K35" s="34"/>
      <c r="L35" s="34"/>
      <c r="M35" s="34"/>
      <c r="N35" s="32"/>
    </row>
    <row r="36" spans="4:14">
      <c r="D36" s="31"/>
      <c r="E36" s="35" t="s">
        <v>61</v>
      </c>
      <c r="F36" s="33"/>
      <c r="G36" s="33"/>
      <c r="H36" s="33"/>
      <c r="I36" s="33"/>
      <c r="J36" s="33"/>
      <c r="K36" s="34"/>
      <c r="L36" s="34"/>
      <c r="M36" s="34"/>
      <c r="N36" s="32"/>
    </row>
    <row r="37" spans="4:14">
      <c r="D37" s="31"/>
      <c r="E37" s="35" t="s">
        <v>63</v>
      </c>
      <c r="F37" s="33"/>
      <c r="G37" s="33"/>
      <c r="H37" s="33"/>
      <c r="I37" s="33"/>
      <c r="J37" s="33"/>
      <c r="K37" s="34"/>
      <c r="L37" s="34"/>
      <c r="M37" s="34"/>
      <c r="N37" s="32"/>
    </row>
    <row r="38" spans="4:14">
      <c r="D38" s="31"/>
      <c r="E38" s="35" t="s">
        <v>68</v>
      </c>
      <c r="F38" s="33"/>
      <c r="G38" s="33"/>
      <c r="H38" s="33"/>
      <c r="I38" s="33"/>
      <c r="J38" s="33"/>
      <c r="K38" s="34"/>
      <c r="L38" s="34"/>
      <c r="M38" s="34"/>
      <c r="N38" s="32"/>
    </row>
    <row r="39" spans="4:14">
      <c r="D39" s="31"/>
      <c r="E39" s="35" t="s">
        <v>57</v>
      </c>
      <c r="F39" s="33"/>
      <c r="G39" s="33"/>
      <c r="H39" s="33"/>
      <c r="I39" s="33"/>
      <c r="J39" s="33"/>
      <c r="K39" s="34"/>
      <c r="L39" s="34"/>
      <c r="M39" s="34"/>
      <c r="N39" s="32"/>
    </row>
    <row r="40" spans="4:14">
      <c r="D40" s="31"/>
      <c r="E40" s="35" t="s">
        <v>75</v>
      </c>
      <c r="F40" s="33"/>
      <c r="G40" s="33"/>
      <c r="H40" s="33"/>
      <c r="I40" s="33"/>
      <c r="J40" s="33"/>
      <c r="K40" s="34"/>
      <c r="L40" s="34"/>
      <c r="M40" s="34"/>
      <c r="N40" s="32"/>
    </row>
    <row r="41" spans="4:14">
      <c r="D41" s="31"/>
      <c r="E41" s="35" t="s">
        <v>56</v>
      </c>
      <c r="F41" s="33"/>
      <c r="G41" s="33"/>
      <c r="H41" s="33"/>
      <c r="I41" s="33"/>
      <c r="J41" s="33"/>
      <c r="K41" s="34"/>
      <c r="L41" s="34"/>
      <c r="M41" s="34"/>
      <c r="N41" s="32"/>
    </row>
    <row r="42" spans="4:14">
      <c r="D42" s="31"/>
      <c r="E42" s="35" t="s">
        <v>73</v>
      </c>
      <c r="F42" s="33"/>
      <c r="G42" s="33"/>
      <c r="H42" s="33"/>
      <c r="I42" s="33"/>
      <c r="J42" s="33"/>
      <c r="K42" s="34"/>
      <c r="L42" s="34"/>
      <c r="M42" s="34"/>
      <c r="N42" s="32"/>
    </row>
    <row r="43" spans="4:14">
      <c r="D43" s="31"/>
      <c r="E43" s="35" t="s">
        <v>70</v>
      </c>
      <c r="F43" s="33"/>
      <c r="G43" s="33"/>
      <c r="H43" s="33"/>
      <c r="I43" s="33"/>
      <c r="J43" s="33"/>
      <c r="K43" s="34"/>
      <c r="L43" s="34"/>
      <c r="M43" s="34"/>
      <c r="N43" s="32"/>
    </row>
    <row r="44" spans="4:14">
      <c r="D44" s="31"/>
      <c r="E44" s="35" t="s">
        <v>30</v>
      </c>
      <c r="F44" s="33"/>
      <c r="G44" s="33"/>
      <c r="H44" s="33"/>
      <c r="I44" s="33"/>
      <c r="J44" s="33"/>
      <c r="K44" s="34"/>
      <c r="L44" s="34"/>
      <c r="M44" s="34"/>
      <c r="N44" s="32"/>
    </row>
    <row r="45" spans="4:14">
      <c r="D45" s="31"/>
      <c r="E45" s="35" t="s">
        <v>71</v>
      </c>
      <c r="F45" s="33"/>
      <c r="G45" s="33"/>
      <c r="H45" s="33"/>
      <c r="I45" s="33"/>
      <c r="J45" s="33"/>
      <c r="K45" s="34"/>
      <c r="L45" s="34"/>
      <c r="M45" s="34"/>
      <c r="N45" s="32"/>
    </row>
    <row r="46" spans="4:14">
      <c r="D46" s="31"/>
      <c r="E46" s="35" t="s">
        <v>62</v>
      </c>
      <c r="F46" s="33"/>
      <c r="G46" s="33"/>
      <c r="H46" s="33"/>
      <c r="I46" s="33"/>
      <c r="J46" s="33"/>
      <c r="K46" s="34"/>
      <c r="L46" s="34"/>
      <c r="M46" s="34"/>
      <c r="N46" s="32"/>
    </row>
    <row r="47" spans="4:14">
      <c r="D47" s="31"/>
      <c r="E47" s="35" t="s">
        <v>76</v>
      </c>
      <c r="F47" s="33"/>
      <c r="G47" s="33"/>
      <c r="H47" s="33"/>
      <c r="I47" s="33"/>
      <c r="J47" s="33"/>
      <c r="K47" s="34"/>
      <c r="L47" s="34"/>
      <c r="M47" s="34"/>
      <c r="N47" s="32"/>
    </row>
    <row r="48" spans="4:14">
      <c r="D48" s="31"/>
      <c r="E48" s="35" t="s">
        <v>59</v>
      </c>
      <c r="F48" s="33"/>
      <c r="G48" s="33"/>
      <c r="H48" s="33"/>
      <c r="I48" s="33"/>
      <c r="J48" s="33"/>
      <c r="K48" s="34"/>
      <c r="L48" s="34"/>
      <c r="M48" s="34"/>
      <c r="N48" s="32"/>
    </row>
    <row r="49" spans="1:18">
      <c r="D49" s="31"/>
      <c r="E49" s="35" t="s">
        <v>58</v>
      </c>
      <c r="F49" s="33"/>
      <c r="G49" s="33"/>
      <c r="H49" s="33"/>
      <c r="I49" s="33"/>
      <c r="J49" s="33"/>
      <c r="K49" s="34"/>
      <c r="L49" s="34"/>
      <c r="M49" s="34"/>
      <c r="N49" s="32"/>
    </row>
    <row r="50" spans="1:18">
      <c r="D50" s="31"/>
      <c r="E50" s="35" t="s">
        <v>69</v>
      </c>
      <c r="F50" s="33"/>
      <c r="G50" s="33"/>
      <c r="H50" s="33"/>
      <c r="I50" s="33"/>
      <c r="J50" s="33"/>
      <c r="K50" s="34"/>
      <c r="L50" s="34"/>
      <c r="M50" s="34"/>
      <c r="N50" s="32"/>
    </row>
    <row r="51" spans="1:18">
      <c r="D51" s="31"/>
      <c r="E51" s="35" t="s">
        <v>67</v>
      </c>
      <c r="F51" s="33"/>
      <c r="G51" s="33"/>
      <c r="H51" s="33"/>
      <c r="I51" s="33"/>
      <c r="J51" s="33"/>
      <c r="K51" s="34"/>
      <c r="L51" s="34"/>
      <c r="M51" s="34"/>
      <c r="N51" s="32"/>
    </row>
    <row r="52" spans="1:18">
      <c r="A52" s="8" t="s">
        <v>25</v>
      </c>
      <c r="B52" s="8" t="s">
        <v>579</v>
      </c>
      <c r="C52" s="8" t="s">
        <v>581</v>
      </c>
      <c r="D52" s="31" t="s">
        <v>383</v>
      </c>
      <c r="E52" s="32" t="s">
        <v>384</v>
      </c>
      <c r="F52" s="33" t="s">
        <v>83</v>
      </c>
      <c r="G52" s="33">
        <v>3</v>
      </c>
      <c r="H52" s="33">
        <v>2</v>
      </c>
      <c r="I52" s="33">
        <v>3</v>
      </c>
      <c r="J52" s="33">
        <v>5</v>
      </c>
      <c r="K52" s="34" t="s">
        <v>80</v>
      </c>
      <c r="L52" s="34">
        <v>43</v>
      </c>
      <c r="M52" s="34" t="s">
        <v>87</v>
      </c>
      <c r="N52" s="12">
        <f>L52*G52</f>
        <v>129</v>
      </c>
      <c r="O52" s="13">
        <f>N52/18</f>
        <v>7.166666666666667</v>
      </c>
      <c r="P52" s="14">
        <f>O52</f>
        <v>7.166666666666667</v>
      </c>
      <c r="Q52" s="13">
        <v>0</v>
      </c>
      <c r="R52" s="13">
        <f>P52+Q52</f>
        <v>7.166666666666667</v>
      </c>
    </row>
    <row r="53" spans="1:18">
      <c r="D53" s="31"/>
      <c r="E53" s="35" t="s">
        <v>176</v>
      </c>
      <c r="F53" s="33"/>
      <c r="G53" s="33"/>
      <c r="H53" s="33"/>
      <c r="I53" s="33"/>
      <c r="J53" s="33"/>
      <c r="K53" s="34"/>
      <c r="L53" s="34"/>
      <c r="M53" s="34"/>
      <c r="N53" s="32"/>
    </row>
    <row r="54" spans="1:18">
      <c r="A54" s="8" t="s">
        <v>25</v>
      </c>
      <c r="B54" s="8" t="s">
        <v>579</v>
      </c>
      <c r="C54" s="8" t="s">
        <v>581</v>
      </c>
      <c r="D54" s="31" t="s">
        <v>385</v>
      </c>
      <c r="E54" s="32" t="s">
        <v>291</v>
      </c>
      <c r="F54" s="33" t="s">
        <v>83</v>
      </c>
      <c r="G54" s="33">
        <v>3</v>
      </c>
      <c r="H54" s="33">
        <v>2</v>
      </c>
      <c r="I54" s="33">
        <v>3</v>
      </c>
      <c r="J54" s="33">
        <v>5</v>
      </c>
      <c r="K54" s="34" t="s">
        <v>80</v>
      </c>
      <c r="L54" s="34">
        <v>40</v>
      </c>
      <c r="M54" s="34" t="s">
        <v>87</v>
      </c>
      <c r="N54" s="12">
        <f>L54*G54</f>
        <v>120</v>
      </c>
      <c r="O54" s="13">
        <f>N54/18</f>
        <v>6.666666666666667</v>
      </c>
      <c r="P54" s="14">
        <f>O54</f>
        <v>6.666666666666667</v>
      </c>
      <c r="Q54" s="13">
        <v>0</v>
      </c>
      <c r="R54" s="13">
        <f>P54+Q54</f>
        <v>6.666666666666667</v>
      </c>
    </row>
    <row r="55" spans="1:18">
      <c r="D55" s="31"/>
      <c r="E55" s="35" t="s">
        <v>77</v>
      </c>
      <c r="F55" s="33"/>
      <c r="G55" s="33"/>
      <c r="H55" s="33"/>
      <c r="I55" s="33"/>
      <c r="J55" s="33"/>
      <c r="K55" s="34"/>
      <c r="L55" s="34"/>
      <c r="M55" s="34"/>
      <c r="N55" s="32"/>
    </row>
    <row r="56" spans="1:18">
      <c r="A56" s="8" t="s">
        <v>25</v>
      </c>
      <c r="B56" s="8" t="s">
        <v>579</v>
      </c>
      <c r="C56" s="8" t="s">
        <v>581</v>
      </c>
      <c r="D56" s="31" t="s">
        <v>81</v>
      </c>
      <c r="E56" s="32" t="s">
        <v>82</v>
      </c>
      <c r="F56" s="33" t="s">
        <v>83</v>
      </c>
      <c r="G56" s="33">
        <v>3</v>
      </c>
      <c r="H56" s="33">
        <v>2</v>
      </c>
      <c r="I56" s="33">
        <v>3</v>
      </c>
      <c r="J56" s="33">
        <v>5</v>
      </c>
      <c r="K56" s="34" t="s">
        <v>80</v>
      </c>
      <c r="L56" s="34">
        <v>47</v>
      </c>
      <c r="M56" s="34" t="s">
        <v>87</v>
      </c>
      <c r="N56" s="12">
        <f>L56*G56</f>
        <v>141</v>
      </c>
      <c r="O56" s="13">
        <f>N56/18</f>
        <v>7.833333333333333</v>
      </c>
      <c r="P56" s="14">
        <f>O56</f>
        <v>7.833333333333333</v>
      </c>
      <c r="Q56" s="13">
        <v>0</v>
      </c>
      <c r="R56" s="13">
        <f>P56+Q56</f>
        <v>7.833333333333333</v>
      </c>
    </row>
    <row r="57" spans="1:18">
      <c r="D57" s="31"/>
      <c r="E57" s="35" t="s">
        <v>61</v>
      </c>
      <c r="F57" s="33"/>
      <c r="G57" s="33"/>
      <c r="H57" s="33"/>
      <c r="I57" s="33"/>
      <c r="J57" s="33"/>
      <c r="K57" s="34"/>
      <c r="L57" s="34"/>
      <c r="M57" s="34"/>
      <c r="N57" s="32"/>
    </row>
    <row r="58" spans="1:18">
      <c r="D58" s="31"/>
      <c r="E58" s="35" t="s">
        <v>63</v>
      </c>
      <c r="F58" s="33"/>
      <c r="G58" s="33"/>
      <c r="H58" s="33"/>
      <c r="I58" s="33"/>
      <c r="J58" s="33"/>
      <c r="K58" s="34"/>
      <c r="L58" s="34"/>
      <c r="M58" s="34"/>
      <c r="N58" s="32"/>
    </row>
    <row r="59" spans="1:18">
      <c r="A59" s="8" t="s">
        <v>25</v>
      </c>
      <c r="B59" s="8" t="s">
        <v>579</v>
      </c>
      <c r="C59" s="8" t="s">
        <v>581</v>
      </c>
      <c r="D59" s="31" t="s">
        <v>81</v>
      </c>
      <c r="E59" s="32" t="s">
        <v>82</v>
      </c>
      <c r="F59" s="33" t="s">
        <v>83</v>
      </c>
      <c r="G59" s="33">
        <v>3</v>
      </c>
      <c r="H59" s="33">
        <v>2</v>
      </c>
      <c r="I59" s="33">
        <v>3</v>
      </c>
      <c r="J59" s="33">
        <v>5</v>
      </c>
      <c r="K59" s="34" t="s">
        <v>43</v>
      </c>
      <c r="L59" s="34">
        <v>44</v>
      </c>
      <c r="M59" s="34" t="s">
        <v>87</v>
      </c>
      <c r="N59" s="12">
        <f>L59*G59</f>
        <v>132</v>
      </c>
      <c r="O59" s="13">
        <f>N59/18</f>
        <v>7.333333333333333</v>
      </c>
      <c r="P59" s="14">
        <f>O59</f>
        <v>7.333333333333333</v>
      </c>
      <c r="Q59" s="13">
        <v>0</v>
      </c>
      <c r="R59" s="13">
        <f>P59+Q59</f>
        <v>7.333333333333333</v>
      </c>
    </row>
    <row r="60" spans="1:18">
      <c r="D60" s="31"/>
      <c r="E60" s="35" t="s">
        <v>61</v>
      </c>
      <c r="F60" s="33"/>
      <c r="G60" s="33"/>
      <c r="H60" s="33"/>
      <c r="I60" s="33"/>
      <c r="J60" s="33"/>
      <c r="K60" s="34"/>
      <c r="L60" s="34"/>
      <c r="M60" s="34"/>
      <c r="N60" s="32"/>
    </row>
    <row r="61" spans="1:18">
      <c r="D61" s="31"/>
      <c r="E61" s="35" t="s">
        <v>63</v>
      </c>
      <c r="F61" s="33"/>
      <c r="G61" s="33"/>
      <c r="H61" s="33"/>
      <c r="I61" s="33"/>
      <c r="J61" s="33"/>
      <c r="K61" s="34"/>
      <c r="L61" s="34"/>
      <c r="M61" s="34"/>
      <c r="N61" s="32"/>
    </row>
    <row r="62" spans="1:18">
      <c r="A62" s="8" t="s">
        <v>25</v>
      </c>
      <c r="B62" s="8" t="s">
        <v>579</v>
      </c>
      <c r="C62" s="8" t="s">
        <v>581</v>
      </c>
      <c r="D62" s="31" t="s">
        <v>85</v>
      </c>
      <c r="E62" s="32" t="s">
        <v>86</v>
      </c>
      <c r="F62" s="33" t="s">
        <v>23</v>
      </c>
      <c r="G62" s="33">
        <v>3</v>
      </c>
      <c r="H62" s="33">
        <v>3</v>
      </c>
      <c r="I62" s="33">
        <v>0</v>
      </c>
      <c r="J62" s="33">
        <v>6</v>
      </c>
      <c r="K62" s="34" t="s">
        <v>80</v>
      </c>
      <c r="L62" s="34">
        <v>197</v>
      </c>
      <c r="M62" s="34" t="s">
        <v>87</v>
      </c>
      <c r="N62" s="12">
        <f>L62*G62</f>
        <v>591</v>
      </c>
      <c r="O62" s="13">
        <f>N62/18</f>
        <v>32.833333333333336</v>
      </c>
      <c r="P62" s="14">
        <f>O62</f>
        <v>32.833333333333336</v>
      </c>
      <c r="Q62" s="13">
        <v>0</v>
      </c>
      <c r="R62" s="13">
        <f>P62+Q62</f>
        <v>32.833333333333336</v>
      </c>
    </row>
    <row r="63" spans="1:18">
      <c r="D63" s="31"/>
      <c r="E63" s="35" t="s">
        <v>58</v>
      </c>
      <c r="F63" s="33"/>
      <c r="G63" s="33"/>
      <c r="H63" s="33"/>
      <c r="I63" s="33"/>
      <c r="J63" s="33"/>
      <c r="K63" s="34"/>
      <c r="L63" s="34"/>
      <c r="M63" s="34"/>
      <c r="N63" s="32"/>
    </row>
    <row r="64" spans="1:18">
      <c r="A64" s="8" t="s">
        <v>25</v>
      </c>
      <c r="B64" s="8" t="s">
        <v>579</v>
      </c>
      <c r="C64" s="8" t="s">
        <v>581</v>
      </c>
      <c r="D64" s="31" t="s">
        <v>90</v>
      </c>
      <c r="E64" s="32" t="s">
        <v>91</v>
      </c>
      <c r="F64" s="33" t="s">
        <v>83</v>
      </c>
      <c r="G64" s="33">
        <v>3</v>
      </c>
      <c r="H64" s="33">
        <v>2</v>
      </c>
      <c r="I64" s="33">
        <v>3</v>
      </c>
      <c r="J64" s="33">
        <v>5</v>
      </c>
      <c r="K64" s="34" t="s">
        <v>80</v>
      </c>
      <c r="L64" s="34">
        <v>57</v>
      </c>
      <c r="M64" s="34" t="s">
        <v>87</v>
      </c>
      <c r="N64" s="12">
        <f>L64*G64</f>
        <v>171</v>
      </c>
      <c r="O64" s="13">
        <f>N64/18</f>
        <v>9.5</v>
      </c>
      <c r="P64" s="14">
        <f>O64</f>
        <v>9.5</v>
      </c>
      <c r="Q64" s="13">
        <v>0</v>
      </c>
      <c r="R64" s="13">
        <f>P64+Q64</f>
        <v>9.5</v>
      </c>
    </row>
    <row r="65" spans="1:18">
      <c r="D65" s="31"/>
      <c r="E65" s="35" t="s">
        <v>67</v>
      </c>
      <c r="F65" s="33"/>
      <c r="G65" s="33"/>
      <c r="H65" s="33"/>
      <c r="I65" s="33"/>
      <c r="J65" s="33"/>
      <c r="K65" s="34"/>
      <c r="L65" s="34"/>
      <c r="M65" s="34"/>
      <c r="N65" s="32"/>
    </row>
    <row r="66" spans="1:18">
      <c r="A66" s="8" t="s">
        <v>25</v>
      </c>
      <c r="B66" s="8" t="s">
        <v>579</v>
      </c>
      <c r="C66" s="8" t="s">
        <v>581</v>
      </c>
      <c r="D66" s="31" t="s">
        <v>92</v>
      </c>
      <c r="E66" s="32" t="s">
        <v>93</v>
      </c>
      <c r="F66" s="33" t="s">
        <v>83</v>
      </c>
      <c r="G66" s="33">
        <v>3</v>
      </c>
      <c r="H66" s="33">
        <v>2</v>
      </c>
      <c r="I66" s="33">
        <v>3</v>
      </c>
      <c r="J66" s="33">
        <v>5</v>
      </c>
      <c r="K66" s="34" t="s">
        <v>80</v>
      </c>
      <c r="L66" s="34">
        <v>57</v>
      </c>
      <c r="M66" s="34" t="s">
        <v>87</v>
      </c>
      <c r="N66" s="12">
        <f>L66*G66</f>
        <v>171</v>
      </c>
      <c r="O66" s="13">
        <f>N66/18</f>
        <v>9.5</v>
      </c>
      <c r="P66" s="14">
        <f>O66</f>
        <v>9.5</v>
      </c>
      <c r="Q66" s="13">
        <v>0</v>
      </c>
      <c r="R66" s="13">
        <f>P66+Q66</f>
        <v>9.5</v>
      </c>
    </row>
    <row r="67" spans="1:18">
      <c r="D67" s="31"/>
      <c r="E67" s="35" t="s">
        <v>64</v>
      </c>
      <c r="F67" s="33"/>
      <c r="G67" s="33"/>
      <c r="H67" s="33"/>
      <c r="I67" s="33"/>
      <c r="J67" s="33"/>
      <c r="K67" s="34"/>
      <c r="L67" s="34"/>
      <c r="M67" s="34"/>
      <c r="N67" s="32"/>
    </row>
    <row r="68" spans="1:18">
      <c r="A68" s="8" t="s">
        <v>25</v>
      </c>
      <c r="B68" s="8" t="s">
        <v>579</v>
      </c>
      <c r="C68" s="8" t="s">
        <v>581</v>
      </c>
      <c r="D68" s="31" t="s">
        <v>94</v>
      </c>
      <c r="E68" s="32" t="s">
        <v>95</v>
      </c>
      <c r="F68" s="33" t="s">
        <v>83</v>
      </c>
      <c r="G68" s="33">
        <v>3</v>
      </c>
      <c r="H68" s="33">
        <v>2</v>
      </c>
      <c r="I68" s="33">
        <v>3</v>
      </c>
      <c r="J68" s="33">
        <v>5</v>
      </c>
      <c r="K68" s="34" t="s">
        <v>80</v>
      </c>
      <c r="L68" s="34">
        <v>57</v>
      </c>
      <c r="M68" s="34" t="s">
        <v>87</v>
      </c>
      <c r="N68" s="12">
        <f>L68*G68</f>
        <v>171</v>
      </c>
      <c r="O68" s="13">
        <f>N68/18</f>
        <v>9.5</v>
      </c>
      <c r="P68" s="14">
        <f>O68</f>
        <v>9.5</v>
      </c>
      <c r="Q68" s="13">
        <v>0</v>
      </c>
      <c r="R68" s="13">
        <f>P68+Q68</f>
        <v>9.5</v>
      </c>
    </row>
    <row r="69" spans="1:18">
      <c r="D69" s="31"/>
      <c r="E69" s="35" t="s">
        <v>75</v>
      </c>
      <c r="F69" s="33"/>
      <c r="G69" s="33"/>
      <c r="H69" s="33"/>
      <c r="I69" s="33"/>
      <c r="J69" s="33"/>
      <c r="K69" s="34"/>
      <c r="L69" s="34"/>
      <c r="M69" s="34"/>
      <c r="N69" s="32"/>
    </row>
    <row r="70" spans="1:18">
      <c r="A70" s="8" t="s">
        <v>25</v>
      </c>
      <c r="B70" s="8" t="s">
        <v>579</v>
      </c>
      <c r="C70" s="8" t="s">
        <v>581</v>
      </c>
      <c r="D70" s="31" t="s">
        <v>96</v>
      </c>
      <c r="E70" s="32" t="s">
        <v>97</v>
      </c>
      <c r="F70" s="33" t="s">
        <v>23</v>
      </c>
      <c r="G70" s="33">
        <v>3</v>
      </c>
      <c r="H70" s="33">
        <v>3</v>
      </c>
      <c r="I70" s="33">
        <v>0</v>
      </c>
      <c r="J70" s="33">
        <v>6</v>
      </c>
      <c r="K70" s="34" t="s">
        <v>80</v>
      </c>
      <c r="L70" s="34">
        <v>268</v>
      </c>
      <c r="M70" s="34" t="s">
        <v>87</v>
      </c>
      <c r="N70" s="12">
        <f>L70*G70</f>
        <v>804</v>
      </c>
      <c r="O70" s="13">
        <f>N70/18</f>
        <v>44.666666666666664</v>
      </c>
      <c r="P70" s="14">
        <f>O70</f>
        <v>44.666666666666664</v>
      </c>
      <c r="Q70" s="13">
        <v>0</v>
      </c>
      <c r="R70" s="13">
        <f>P70+Q70</f>
        <v>44.666666666666664</v>
      </c>
    </row>
    <row r="71" spans="1:18">
      <c r="D71" s="31"/>
      <c r="E71" s="35" t="s">
        <v>98</v>
      </c>
      <c r="F71" s="33"/>
      <c r="G71" s="33"/>
      <c r="H71" s="33"/>
      <c r="I71" s="33"/>
      <c r="J71" s="33"/>
      <c r="K71" s="34"/>
      <c r="L71" s="34"/>
      <c r="M71" s="34"/>
      <c r="N71" s="32"/>
    </row>
    <row r="72" spans="1:18">
      <c r="D72" s="31"/>
      <c r="E72" s="35" t="s">
        <v>99</v>
      </c>
      <c r="F72" s="33"/>
      <c r="G72" s="33"/>
      <c r="H72" s="33"/>
      <c r="I72" s="33"/>
      <c r="J72" s="33"/>
      <c r="K72" s="34"/>
      <c r="L72" s="34"/>
      <c r="M72" s="34"/>
      <c r="N72" s="32"/>
    </row>
    <row r="73" spans="1:18">
      <c r="D73" s="31"/>
      <c r="E73" s="35" t="s">
        <v>54</v>
      </c>
      <c r="F73" s="33"/>
      <c r="G73" s="33"/>
      <c r="H73" s="33"/>
      <c r="I73" s="33"/>
      <c r="J73" s="33"/>
      <c r="K73" s="34"/>
      <c r="L73" s="34"/>
      <c r="M73" s="34"/>
      <c r="N73" s="32"/>
    </row>
    <row r="74" spans="1:18">
      <c r="D74" s="31"/>
      <c r="E74" s="35" t="s">
        <v>71</v>
      </c>
      <c r="F74" s="33"/>
      <c r="G74" s="33"/>
      <c r="H74" s="33"/>
      <c r="I74" s="33"/>
      <c r="J74" s="33"/>
      <c r="K74" s="34"/>
      <c r="L74" s="34"/>
      <c r="M74" s="34"/>
      <c r="N74" s="32"/>
    </row>
    <row r="75" spans="1:18">
      <c r="A75" s="8" t="s">
        <v>25</v>
      </c>
      <c r="B75" s="8" t="s">
        <v>579</v>
      </c>
      <c r="C75" s="8" t="s">
        <v>581</v>
      </c>
      <c r="D75" s="31" t="s">
        <v>386</v>
      </c>
      <c r="E75" s="32" t="s">
        <v>293</v>
      </c>
      <c r="F75" s="33" t="s">
        <v>294</v>
      </c>
      <c r="G75" s="33">
        <v>1</v>
      </c>
      <c r="H75" s="33">
        <v>0</v>
      </c>
      <c r="I75" s="33">
        <v>2</v>
      </c>
      <c r="J75" s="33">
        <v>1</v>
      </c>
      <c r="K75" s="34" t="s">
        <v>80</v>
      </c>
      <c r="L75" s="34">
        <v>54</v>
      </c>
      <c r="M75" s="34" t="s">
        <v>87</v>
      </c>
      <c r="N75" s="12">
        <f>L75*G75</f>
        <v>54</v>
      </c>
      <c r="O75" s="13">
        <f>N75/18</f>
        <v>3</v>
      </c>
      <c r="P75" s="14">
        <f>O75</f>
        <v>3</v>
      </c>
      <c r="Q75" s="13">
        <v>0</v>
      </c>
      <c r="R75" s="13">
        <f>P75+Q75</f>
        <v>3</v>
      </c>
    </row>
    <row r="76" spans="1:18">
      <c r="D76" s="31"/>
      <c r="E76" s="35" t="s">
        <v>198</v>
      </c>
      <c r="F76" s="33"/>
      <c r="G76" s="33"/>
      <c r="H76" s="33"/>
      <c r="I76" s="33"/>
      <c r="J76" s="33"/>
      <c r="K76" s="34"/>
      <c r="L76" s="34"/>
      <c r="M76" s="34"/>
      <c r="N76" s="32"/>
    </row>
    <row r="77" spans="1:18">
      <c r="D77" s="31"/>
      <c r="E77" s="35" t="s">
        <v>195</v>
      </c>
      <c r="F77" s="33"/>
      <c r="G77" s="33"/>
      <c r="H77" s="33"/>
      <c r="I77" s="33"/>
      <c r="J77" s="33"/>
      <c r="K77" s="34"/>
      <c r="L77" s="34"/>
      <c r="M77" s="34"/>
      <c r="N77" s="32"/>
    </row>
    <row r="78" spans="1:18">
      <c r="D78" s="31"/>
      <c r="E78" s="35" t="s">
        <v>201</v>
      </c>
      <c r="F78" s="33"/>
      <c r="G78" s="33"/>
      <c r="H78" s="33"/>
      <c r="I78" s="33"/>
      <c r="J78" s="33"/>
      <c r="K78" s="34"/>
      <c r="L78" s="34"/>
      <c r="M78" s="34"/>
      <c r="N78" s="32"/>
    </row>
    <row r="79" spans="1:18">
      <c r="D79" s="31"/>
      <c r="E79" s="35" t="s">
        <v>49</v>
      </c>
      <c r="F79" s="33"/>
      <c r="G79" s="33"/>
      <c r="H79" s="33"/>
      <c r="I79" s="33"/>
      <c r="J79" s="33"/>
      <c r="K79" s="34"/>
      <c r="L79" s="34"/>
      <c r="M79" s="34"/>
      <c r="N79" s="32"/>
    </row>
    <row r="80" spans="1:18">
      <c r="D80" s="31"/>
      <c r="E80" s="35" t="s">
        <v>209</v>
      </c>
      <c r="F80" s="33"/>
      <c r="G80" s="33"/>
      <c r="H80" s="33"/>
      <c r="I80" s="33"/>
      <c r="J80" s="33"/>
      <c r="K80" s="34"/>
      <c r="L80" s="34"/>
      <c r="M80" s="34"/>
      <c r="N80" s="32"/>
    </row>
    <row r="81" spans="1:18">
      <c r="D81" s="31"/>
      <c r="E81" s="35" t="s">
        <v>98</v>
      </c>
      <c r="F81" s="33"/>
      <c r="G81" s="33"/>
      <c r="H81" s="33"/>
      <c r="I81" s="33"/>
      <c r="J81" s="33"/>
      <c r="K81" s="34"/>
      <c r="L81" s="34"/>
      <c r="M81" s="34"/>
      <c r="N81" s="32"/>
    </row>
    <row r="82" spans="1:18">
      <c r="D82" s="31"/>
      <c r="E82" s="35" t="s">
        <v>202</v>
      </c>
      <c r="F82" s="33"/>
      <c r="G82" s="33"/>
      <c r="H82" s="33"/>
      <c r="I82" s="33"/>
      <c r="J82" s="33"/>
      <c r="K82" s="34"/>
      <c r="L82" s="34"/>
      <c r="M82" s="34"/>
      <c r="N82" s="32"/>
    </row>
    <row r="83" spans="1:18">
      <c r="D83" s="31"/>
      <c r="E83" s="35" t="s">
        <v>191</v>
      </c>
      <c r="F83" s="33"/>
      <c r="G83" s="33"/>
      <c r="H83" s="33"/>
      <c r="I83" s="33"/>
      <c r="J83" s="33"/>
      <c r="K83" s="34"/>
      <c r="L83" s="34"/>
      <c r="M83" s="34"/>
      <c r="N83" s="32"/>
    </row>
    <row r="84" spans="1:18">
      <c r="D84" s="31"/>
      <c r="E84" s="35" t="s">
        <v>176</v>
      </c>
      <c r="F84" s="33"/>
      <c r="G84" s="33"/>
      <c r="H84" s="33"/>
      <c r="I84" s="33"/>
      <c r="J84" s="33"/>
      <c r="K84" s="34"/>
      <c r="L84" s="34"/>
      <c r="M84" s="34"/>
      <c r="N84" s="32"/>
    </row>
    <row r="85" spans="1:18">
      <c r="A85" s="8" t="s">
        <v>25</v>
      </c>
      <c r="B85" s="8" t="s">
        <v>579</v>
      </c>
      <c r="C85" s="8" t="s">
        <v>581</v>
      </c>
      <c r="D85" s="31" t="s">
        <v>387</v>
      </c>
      <c r="E85" s="32" t="s">
        <v>304</v>
      </c>
      <c r="F85" s="33" t="s">
        <v>388</v>
      </c>
      <c r="G85" s="33">
        <v>6</v>
      </c>
      <c r="H85" s="33">
        <v>0</v>
      </c>
      <c r="I85" s="33">
        <v>270</v>
      </c>
      <c r="J85" s="33">
        <v>0</v>
      </c>
      <c r="K85" s="34" t="s">
        <v>80</v>
      </c>
      <c r="L85" s="34">
        <v>4</v>
      </c>
      <c r="M85" s="34" t="s">
        <v>87</v>
      </c>
      <c r="N85" s="12">
        <f>L85*G85</f>
        <v>24</v>
      </c>
      <c r="O85" s="13">
        <f>N85/18</f>
        <v>1.3333333333333333</v>
      </c>
      <c r="P85" s="14">
        <f>O85</f>
        <v>1.3333333333333333</v>
      </c>
      <c r="Q85" s="13">
        <v>0</v>
      </c>
      <c r="R85" s="13">
        <f>P85+Q85</f>
        <v>1.3333333333333333</v>
      </c>
    </row>
    <row r="86" spans="1:18">
      <c r="D86" s="31"/>
      <c r="E86" s="35" t="s">
        <v>54</v>
      </c>
      <c r="F86" s="33"/>
      <c r="G86" s="33"/>
      <c r="H86" s="33"/>
      <c r="I86" s="33"/>
      <c r="J86" s="33"/>
      <c r="K86" s="34"/>
      <c r="L86" s="34"/>
      <c r="M86" s="34"/>
      <c r="N86" s="32"/>
    </row>
    <row r="87" spans="1:18">
      <c r="A87" s="8" t="s">
        <v>25</v>
      </c>
      <c r="B87" s="8" t="s">
        <v>579</v>
      </c>
      <c r="C87" s="8" t="s">
        <v>581</v>
      </c>
      <c r="D87" s="31" t="s">
        <v>100</v>
      </c>
      <c r="E87" s="32" t="s">
        <v>101</v>
      </c>
      <c r="F87" s="33" t="s">
        <v>102</v>
      </c>
      <c r="G87" s="33">
        <v>1</v>
      </c>
      <c r="H87" s="33">
        <v>0</v>
      </c>
      <c r="I87" s="33">
        <v>3</v>
      </c>
      <c r="J87" s="33">
        <v>1</v>
      </c>
      <c r="K87" s="34" t="s">
        <v>80</v>
      </c>
      <c r="L87" s="34">
        <v>3</v>
      </c>
      <c r="M87" s="34" t="s">
        <v>87</v>
      </c>
      <c r="N87" s="12">
        <f>L87*G87</f>
        <v>3</v>
      </c>
      <c r="O87" s="13">
        <f>N87/18</f>
        <v>0.16666666666666666</v>
      </c>
      <c r="P87" s="14">
        <f>O87</f>
        <v>0.16666666666666666</v>
      </c>
      <c r="Q87" s="13">
        <v>0</v>
      </c>
      <c r="R87" s="13">
        <f>P87+Q87</f>
        <v>0.16666666666666666</v>
      </c>
    </row>
    <row r="88" spans="1:18">
      <c r="D88" s="31"/>
      <c r="E88" s="35" t="s">
        <v>38</v>
      </c>
      <c r="F88" s="33"/>
      <c r="G88" s="33"/>
      <c r="H88" s="33"/>
      <c r="I88" s="33"/>
      <c r="J88" s="33"/>
      <c r="K88" s="34"/>
      <c r="L88" s="34"/>
      <c r="M88" s="34"/>
      <c r="N88" s="32"/>
    </row>
    <row r="89" spans="1:18">
      <c r="D89" s="31"/>
      <c r="E89" s="35" t="s">
        <v>29</v>
      </c>
      <c r="F89" s="33"/>
      <c r="G89" s="33"/>
      <c r="H89" s="33"/>
      <c r="I89" s="33"/>
      <c r="J89" s="33"/>
      <c r="K89" s="34"/>
      <c r="L89" s="34"/>
      <c r="M89" s="34"/>
      <c r="N89" s="32"/>
    </row>
    <row r="90" spans="1:18">
      <c r="D90" s="31"/>
      <c r="E90" s="35" t="s">
        <v>40</v>
      </c>
      <c r="F90" s="33"/>
      <c r="G90" s="33"/>
      <c r="H90" s="33"/>
      <c r="I90" s="33"/>
      <c r="J90" s="33"/>
      <c r="K90" s="34"/>
      <c r="L90" s="34"/>
      <c r="M90" s="34"/>
      <c r="N90" s="32"/>
    </row>
    <row r="91" spans="1:18">
      <c r="A91" s="8" t="s">
        <v>25</v>
      </c>
      <c r="B91" s="8" t="s">
        <v>579</v>
      </c>
      <c r="C91" s="8" t="s">
        <v>581</v>
      </c>
      <c r="D91" s="31" t="s">
        <v>389</v>
      </c>
      <c r="E91" s="32" t="s">
        <v>390</v>
      </c>
      <c r="F91" s="33" t="s">
        <v>102</v>
      </c>
      <c r="G91" s="33">
        <v>1</v>
      </c>
      <c r="H91" s="33">
        <v>0</v>
      </c>
      <c r="I91" s="33">
        <v>3</v>
      </c>
      <c r="J91" s="33">
        <v>1</v>
      </c>
      <c r="K91" s="34" t="s">
        <v>80</v>
      </c>
      <c r="L91" s="34">
        <v>172</v>
      </c>
      <c r="M91" s="34" t="s">
        <v>87</v>
      </c>
      <c r="N91" s="12">
        <f>L91*G91</f>
        <v>172</v>
      </c>
      <c r="O91" s="13">
        <f>N91/18</f>
        <v>9.5555555555555554</v>
      </c>
      <c r="P91" s="14">
        <f>O91</f>
        <v>9.5555555555555554</v>
      </c>
      <c r="Q91" s="13">
        <v>0</v>
      </c>
      <c r="R91" s="13">
        <f>P91+Q91</f>
        <v>9.5555555555555554</v>
      </c>
    </row>
    <row r="92" spans="1:18">
      <c r="D92" s="31"/>
      <c r="E92" s="35" t="s">
        <v>38</v>
      </c>
      <c r="F92" s="33"/>
      <c r="G92" s="33"/>
      <c r="H92" s="33"/>
      <c r="I92" s="33"/>
      <c r="J92" s="33"/>
      <c r="K92" s="34"/>
      <c r="L92" s="34"/>
      <c r="M92" s="34"/>
      <c r="N92" s="32"/>
    </row>
    <row r="93" spans="1:18">
      <c r="D93" s="31"/>
      <c r="E93" s="35" t="s">
        <v>29</v>
      </c>
      <c r="F93" s="33"/>
      <c r="G93" s="33"/>
      <c r="H93" s="33"/>
      <c r="I93" s="33"/>
      <c r="J93" s="33"/>
      <c r="K93" s="34"/>
      <c r="L93" s="34"/>
      <c r="M93" s="34"/>
      <c r="N93" s="32"/>
    </row>
    <row r="94" spans="1:18">
      <c r="D94" s="31"/>
      <c r="E94" s="35" t="s">
        <v>40</v>
      </c>
      <c r="F94" s="33"/>
      <c r="G94" s="33"/>
      <c r="H94" s="33"/>
      <c r="I94" s="33"/>
      <c r="J94" s="33"/>
      <c r="K94" s="34"/>
      <c r="L94" s="34"/>
      <c r="M94" s="34"/>
      <c r="N94" s="32"/>
    </row>
    <row r="95" spans="1:18">
      <c r="A95" s="8" t="s">
        <v>25</v>
      </c>
      <c r="B95" s="8" t="s">
        <v>579</v>
      </c>
      <c r="C95" s="8" t="s">
        <v>581</v>
      </c>
      <c r="D95" s="31" t="s">
        <v>113</v>
      </c>
      <c r="E95" s="32" t="s">
        <v>114</v>
      </c>
      <c r="F95" s="33" t="s">
        <v>102</v>
      </c>
      <c r="G95" s="33">
        <v>1</v>
      </c>
      <c r="H95" s="33">
        <v>0</v>
      </c>
      <c r="I95" s="33">
        <v>3</v>
      </c>
      <c r="J95" s="33">
        <v>1</v>
      </c>
      <c r="K95" s="34" t="s">
        <v>80</v>
      </c>
      <c r="L95" s="34">
        <v>0</v>
      </c>
      <c r="M95" s="34" t="s">
        <v>87</v>
      </c>
      <c r="N95" s="12">
        <f>L95*G95</f>
        <v>0</v>
      </c>
      <c r="O95" s="13">
        <f>N95/18</f>
        <v>0</v>
      </c>
      <c r="P95" s="14">
        <f>O95</f>
        <v>0</v>
      </c>
      <c r="Q95" s="13">
        <v>0</v>
      </c>
      <c r="R95" s="13">
        <f>P95+Q95</f>
        <v>0</v>
      </c>
    </row>
    <row r="96" spans="1:18">
      <c r="D96" s="31"/>
      <c r="E96" s="35" t="s">
        <v>52</v>
      </c>
      <c r="F96" s="33"/>
      <c r="G96" s="33"/>
      <c r="H96" s="33"/>
      <c r="I96" s="33"/>
      <c r="J96" s="33"/>
      <c r="K96" s="34"/>
      <c r="L96" s="34"/>
      <c r="M96" s="34"/>
      <c r="N96" s="32"/>
    </row>
    <row r="97" spans="1:18">
      <c r="A97" s="8" t="s">
        <v>25</v>
      </c>
      <c r="B97" s="8" t="s">
        <v>579</v>
      </c>
      <c r="C97" s="8" t="s">
        <v>581</v>
      </c>
      <c r="D97" s="31" t="s">
        <v>115</v>
      </c>
      <c r="E97" s="32" t="s">
        <v>116</v>
      </c>
      <c r="F97" s="33" t="s">
        <v>102</v>
      </c>
      <c r="G97" s="33">
        <v>1</v>
      </c>
      <c r="H97" s="33">
        <v>0</v>
      </c>
      <c r="I97" s="33">
        <v>3</v>
      </c>
      <c r="J97" s="33">
        <v>1</v>
      </c>
      <c r="K97" s="34" t="s">
        <v>80</v>
      </c>
      <c r="L97" s="34">
        <v>32</v>
      </c>
      <c r="M97" s="34" t="s">
        <v>87</v>
      </c>
      <c r="N97" s="12">
        <f>L97*G97</f>
        <v>32</v>
      </c>
      <c r="O97" s="13">
        <f>N97/18</f>
        <v>1.7777777777777777</v>
      </c>
      <c r="P97" s="14">
        <f>O97</f>
        <v>1.7777777777777777</v>
      </c>
      <c r="Q97" s="13">
        <v>0</v>
      </c>
      <c r="R97" s="13">
        <f>P97+Q97</f>
        <v>1.7777777777777777</v>
      </c>
    </row>
    <row r="98" spans="1:18">
      <c r="D98" s="31"/>
      <c r="E98" s="35" t="s">
        <v>52</v>
      </c>
      <c r="F98" s="33"/>
      <c r="G98" s="33"/>
      <c r="H98" s="33"/>
      <c r="I98" s="33"/>
      <c r="J98" s="33"/>
      <c r="K98" s="34"/>
      <c r="L98" s="34"/>
      <c r="M98" s="34"/>
      <c r="N98" s="32"/>
    </row>
    <row r="99" spans="1:18">
      <c r="D99" s="31"/>
      <c r="E99" s="35" t="s">
        <v>29</v>
      </c>
      <c r="F99" s="33"/>
      <c r="G99" s="33"/>
      <c r="H99" s="33"/>
      <c r="I99" s="33"/>
      <c r="J99" s="33"/>
      <c r="K99" s="34"/>
      <c r="L99" s="34"/>
      <c r="M99" s="34"/>
      <c r="N99" s="32"/>
    </row>
    <row r="100" spans="1:18">
      <c r="A100" s="8" t="s">
        <v>25</v>
      </c>
      <c r="B100" s="8" t="s">
        <v>579</v>
      </c>
      <c r="C100" s="8" t="s">
        <v>581</v>
      </c>
      <c r="D100" s="31" t="s">
        <v>115</v>
      </c>
      <c r="E100" s="32" t="s">
        <v>116</v>
      </c>
      <c r="F100" s="33" t="s">
        <v>102</v>
      </c>
      <c r="G100" s="33">
        <v>1</v>
      </c>
      <c r="H100" s="33">
        <v>0</v>
      </c>
      <c r="I100" s="33">
        <v>3</v>
      </c>
      <c r="J100" s="33">
        <v>1</v>
      </c>
      <c r="K100" s="34" t="s">
        <v>43</v>
      </c>
      <c r="L100" s="34">
        <v>60</v>
      </c>
      <c r="M100" s="34" t="s">
        <v>87</v>
      </c>
      <c r="N100" s="12">
        <f>L100*G100</f>
        <v>60</v>
      </c>
      <c r="O100" s="13">
        <f>N100/18</f>
        <v>3.3333333333333335</v>
      </c>
      <c r="P100" s="14">
        <f>O100</f>
        <v>3.3333333333333335</v>
      </c>
      <c r="Q100" s="13">
        <v>0</v>
      </c>
      <c r="R100" s="13">
        <f>P100+Q100</f>
        <v>3.3333333333333335</v>
      </c>
    </row>
    <row r="101" spans="1:18">
      <c r="D101" s="31"/>
      <c r="E101" s="35" t="s">
        <v>51</v>
      </c>
      <c r="F101" s="33"/>
      <c r="G101" s="33"/>
      <c r="H101" s="33"/>
      <c r="I101" s="33"/>
      <c r="J101" s="33"/>
      <c r="K101" s="34"/>
      <c r="L101" s="34"/>
      <c r="M101" s="34"/>
      <c r="N101" s="32"/>
    </row>
    <row r="102" spans="1:18">
      <c r="D102" s="31"/>
      <c r="E102" s="35" t="s">
        <v>40</v>
      </c>
      <c r="F102" s="33"/>
      <c r="G102" s="33"/>
      <c r="H102" s="33"/>
      <c r="I102" s="33"/>
      <c r="J102" s="33"/>
      <c r="K102" s="34"/>
      <c r="L102" s="34"/>
      <c r="M102" s="34"/>
      <c r="N102" s="32"/>
    </row>
    <row r="103" spans="1:18">
      <c r="D103" s="31"/>
      <c r="E103" s="35" t="s">
        <v>54</v>
      </c>
      <c r="F103" s="33"/>
      <c r="G103" s="33"/>
      <c r="H103" s="33"/>
      <c r="I103" s="33"/>
      <c r="J103" s="33"/>
      <c r="K103" s="34"/>
      <c r="L103" s="34"/>
      <c r="M103" s="34"/>
      <c r="N103" s="32"/>
    </row>
    <row r="104" spans="1:18">
      <c r="D104" s="31"/>
      <c r="E104" s="35" t="s">
        <v>109</v>
      </c>
      <c r="F104" s="33"/>
      <c r="G104" s="33"/>
      <c r="H104" s="33"/>
      <c r="I104" s="33"/>
      <c r="J104" s="33"/>
      <c r="K104" s="34"/>
      <c r="L104" s="34"/>
      <c r="M104" s="34"/>
      <c r="N104" s="32"/>
    </row>
    <row r="105" spans="1:18">
      <c r="D105" s="31"/>
      <c r="E105" s="35" t="s">
        <v>45</v>
      </c>
      <c r="F105" s="33"/>
      <c r="G105" s="33"/>
      <c r="H105" s="33"/>
      <c r="I105" s="33"/>
      <c r="J105" s="33"/>
      <c r="K105" s="34"/>
      <c r="L105" s="34"/>
      <c r="M105" s="34"/>
      <c r="N105" s="32"/>
    </row>
    <row r="106" spans="1:18">
      <c r="D106" s="31"/>
      <c r="E106" s="35" t="s">
        <v>32</v>
      </c>
      <c r="F106" s="33"/>
      <c r="G106" s="33"/>
      <c r="H106" s="33"/>
      <c r="I106" s="33"/>
      <c r="J106" s="33"/>
      <c r="K106" s="34"/>
      <c r="L106" s="34"/>
      <c r="M106" s="34"/>
      <c r="N106" s="32"/>
    </row>
    <row r="107" spans="1:18">
      <c r="A107" s="8" t="s">
        <v>25</v>
      </c>
      <c r="B107" s="8" t="s">
        <v>579</v>
      </c>
      <c r="C107" s="8" t="s">
        <v>581</v>
      </c>
      <c r="D107" s="31" t="s">
        <v>115</v>
      </c>
      <c r="E107" s="32" t="s">
        <v>116</v>
      </c>
      <c r="F107" s="33" t="s">
        <v>102</v>
      </c>
      <c r="G107" s="33">
        <v>1</v>
      </c>
      <c r="H107" s="33">
        <v>0</v>
      </c>
      <c r="I107" s="33">
        <v>3</v>
      </c>
      <c r="J107" s="33">
        <v>1</v>
      </c>
      <c r="K107" s="34" t="s">
        <v>55</v>
      </c>
      <c r="L107" s="34">
        <v>68</v>
      </c>
      <c r="M107" s="34" t="s">
        <v>87</v>
      </c>
      <c r="N107" s="12">
        <f>L107*G107</f>
        <v>68</v>
      </c>
      <c r="O107" s="13">
        <f>N107/18</f>
        <v>3.7777777777777777</v>
      </c>
      <c r="P107" s="14">
        <f>O107</f>
        <v>3.7777777777777777</v>
      </c>
      <c r="Q107" s="13">
        <v>0</v>
      </c>
      <c r="R107" s="13">
        <f>P107+Q107</f>
        <v>3.7777777777777777</v>
      </c>
    </row>
    <row r="108" spans="1:18">
      <c r="D108" s="31"/>
      <c r="E108" s="35" t="s">
        <v>105</v>
      </c>
      <c r="F108" s="33"/>
      <c r="G108" s="33"/>
      <c r="H108" s="33"/>
      <c r="I108" s="33"/>
      <c r="J108" s="33"/>
      <c r="K108" s="34"/>
      <c r="L108" s="34"/>
      <c r="M108" s="34"/>
      <c r="N108" s="32"/>
    </row>
    <row r="109" spans="1:18">
      <c r="D109" s="31"/>
      <c r="E109" s="35" t="s">
        <v>38</v>
      </c>
      <c r="F109" s="33"/>
      <c r="G109" s="33"/>
      <c r="H109" s="33"/>
      <c r="I109" s="33"/>
      <c r="J109" s="33"/>
      <c r="K109" s="34"/>
      <c r="L109" s="34"/>
      <c r="M109" s="34"/>
      <c r="N109" s="32"/>
    </row>
    <row r="110" spans="1:18">
      <c r="A110" s="8" t="s">
        <v>25</v>
      </c>
      <c r="B110" s="8" t="s">
        <v>579</v>
      </c>
      <c r="C110" s="8" t="s">
        <v>581</v>
      </c>
      <c r="D110" s="31" t="s">
        <v>117</v>
      </c>
      <c r="E110" s="32" t="s">
        <v>118</v>
      </c>
      <c r="F110" s="33" t="s">
        <v>83</v>
      </c>
      <c r="G110" s="33">
        <v>3</v>
      </c>
      <c r="H110" s="33">
        <v>2</v>
      </c>
      <c r="I110" s="33">
        <v>3</v>
      </c>
      <c r="J110" s="33">
        <v>5</v>
      </c>
      <c r="K110" s="34" t="s">
        <v>80</v>
      </c>
      <c r="L110" s="34">
        <v>18</v>
      </c>
      <c r="M110" s="34" t="s">
        <v>87</v>
      </c>
      <c r="N110" s="12">
        <f>L110*G110</f>
        <v>54</v>
      </c>
      <c r="O110" s="13">
        <f>N110/18</f>
        <v>3</v>
      </c>
      <c r="P110" s="14">
        <f>O110</f>
        <v>3</v>
      </c>
      <c r="Q110" s="13">
        <v>0</v>
      </c>
      <c r="R110" s="13">
        <f>P110+Q110</f>
        <v>3</v>
      </c>
    </row>
    <row r="111" spans="1:18">
      <c r="D111" s="31"/>
      <c r="E111" s="35" t="s">
        <v>40</v>
      </c>
      <c r="F111" s="33"/>
      <c r="G111" s="33"/>
      <c r="H111" s="33"/>
      <c r="I111" s="33"/>
      <c r="J111" s="33"/>
      <c r="K111" s="34"/>
      <c r="L111" s="34"/>
      <c r="M111" s="34"/>
      <c r="N111" s="32"/>
    </row>
    <row r="112" spans="1:18">
      <c r="A112" s="8" t="s">
        <v>25</v>
      </c>
      <c r="B112" s="8" t="s">
        <v>579</v>
      </c>
      <c r="C112" s="8" t="s">
        <v>581</v>
      </c>
      <c r="D112" s="31" t="s">
        <v>119</v>
      </c>
      <c r="E112" s="32" t="s">
        <v>120</v>
      </c>
      <c r="F112" s="33" t="s">
        <v>83</v>
      </c>
      <c r="G112" s="33">
        <v>3</v>
      </c>
      <c r="H112" s="33">
        <v>2</v>
      </c>
      <c r="I112" s="33">
        <v>3</v>
      </c>
      <c r="J112" s="33">
        <v>5</v>
      </c>
      <c r="K112" s="34" t="s">
        <v>80</v>
      </c>
      <c r="L112" s="34">
        <v>120</v>
      </c>
      <c r="M112" s="34" t="s">
        <v>87</v>
      </c>
      <c r="N112" s="12">
        <f>L112*G112</f>
        <v>360</v>
      </c>
      <c r="O112" s="13">
        <f>N112/18</f>
        <v>20</v>
      </c>
      <c r="P112" s="14">
        <f>O112</f>
        <v>20</v>
      </c>
      <c r="Q112" s="13">
        <v>0</v>
      </c>
      <c r="R112" s="13">
        <f>P112+Q112</f>
        <v>20</v>
      </c>
    </row>
    <row r="113" spans="1:18">
      <c r="D113" s="31"/>
      <c r="E113" s="35" t="s">
        <v>121</v>
      </c>
      <c r="F113" s="33"/>
      <c r="G113" s="33"/>
      <c r="H113" s="33"/>
      <c r="I113" s="33"/>
      <c r="J113" s="33"/>
      <c r="K113" s="34"/>
      <c r="L113" s="34"/>
      <c r="M113" s="34"/>
      <c r="N113" s="32"/>
    </row>
    <row r="114" spans="1:18">
      <c r="D114" s="31"/>
      <c r="E114" s="35" t="s">
        <v>109</v>
      </c>
      <c r="F114" s="33"/>
      <c r="G114" s="33"/>
      <c r="H114" s="33"/>
      <c r="I114" s="33"/>
      <c r="J114" s="33"/>
      <c r="K114" s="34"/>
      <c r="L114" s="34"/>
      <c r="M114" s="34"/>
      <c r="N114" s="32"/>
    </row>
    <row r="115" spans="1:18">
      <c r="A115" s="8" t="s">
        <v>25</v>
      </c>
      <c r="B115" s="8" t="s">
        <v>579</v>
      </c>
      <c r="C115" s="8" t="s">
        <v>581</v>
      </c>
      <c r="D115" s="31" t="s">
        <v>122</v>
      </c>
      <c r="E115" s="32" t="s">
        <v>123</v>
      </c>
      <c r="F115" s="33" t="s">
        <v>83</v>
      </c>
      <c r="G115" s="33">
        <v>3</v>
      </c>
      <c r="H115" s="33">
        <v>2</v>
      </c>
      <c r="I115" s="33">
        <v>3</v>
      </c>
      <c r="J115" s="33">
        <v>5</v>
      </c>
      <c r="K115" s="34" t="s">
        <v>80</v>
      </c>
      <c r="L115" s="34">
        <v>23</v>
      </c>
      <c r="M115" s="34" t="s">
        <v>87</v>
      </c>
      <c r="N115" s="12">
        <f>L115*G115</f>
        <v>69</v>
      </c>
      <c r="O115" s="13">
        <f>N115/18</f>
        <v>3.8333333333333335</v>
      </c>
      <c r="P115" s="14">
        <f>O115</f>
        <v>3.8333333333333335</v>
      </c>
      <c r="Q115" s="13">
        <v>0</v>
      </c>
      <c r="R115" s="13">
        <f>P115+Q115</f>
        <v>3.8333333333333335</v>
      </c>
    </row>
    <row r="116" spans="1:18">
      <c r="D116" s="31"/>
      <c r="E116" s="35" t="s">
        <v>36</v>
      </c>
      <c r="F116" s="33"/>
      <c r="G116" s="33"/>
      <c r="H116" s="33"/>
      <c r="I116" s="33"/>
      <c r="J116" s="33"/>
      <c r="K116" s="34"/>
      <c r="L116" s="34"/>
      <c r="M116" s="34"/>
      <c r="N116" s="32"/>
    </row>
    <row r="117" spans="1:18">
      <c r="A117" s="8" t="s">
        <v>25</v>
      </c>
      <c r="B117" s="8" t="s">
        <v>579</v>
      </c>
      <c r="C117" s="8" t="s">
        <v>581</v>
      </c>
      <c r="D117" s="31" t="s">
        <v>124</v>
      </c>
      <c r="E117" s="32" t="s">
        <v>125</v>
      </c>
      <c r="F117" s="33" t="s">
        <v>102</v>
      </c>
      <c r="G117" s="33">
        <v>1</v>
      </c>
      <c r="H117" s="33">
        <v>0</v>
      </c>
      <c r="I117" s="33">
        <v>3</v>
      </c>
      <c r="J117" s="33">
        <v>1</v>
      </c>
      <c r="K117" s="34" t="s">
        <v>80</v>
      </c>
      <c r="L117" s="34">
        <v>2</v>
      </c>
      <c r="M117" s="34" t="s">
        <v>87</v>
      </c>
      <c r="N117" s="12">
        <f>L117*G117</f>
        <v>2</v>
      </c>
      <c r="O117" s="13">
        <f>N117/18</f>
        <v>0.1111111111111111</v>
      </c>
      <c r="P117" s="14">
        <f>O117</f>
        <v>0.1111111111111111</v>
      </c>
      <c r="Q117" s="13">
        <v>0</v>
      </c>
      <c r="R117" s="13">
        <f>P117+Q117</f>
        <v>0.1111111111111111</v>
      </c>
    </row>
    <row r="118" spans="1:18">
      <c r="D118" s="31"/>
      <c r="E118" s="35" t="s">
        <v>126</v>
      </c>
      <c r="F118" s="33"/>
      <c r="G118" s="33"/>
      <c r="H118" s="33"/>
      <c r="I118" s="33"/>
      <c r="J118" s="33"/>
      <c r="K118" s="34"/>
      <c r="L118" s="34"/>
      <c r="M118" s="34"/>
      <c r="N118" s="32"/>
    </row>
    <row r="119" spans="1:18">
      <c r="A119" s="8" t="s">
        <v>25</v>
      </c>
      <c r="B119" s="8" t="s">
        <v>579</v>
      </c>
      <c r="C119" s="8" t="s">
        <v>581</v>
      </c>
      <c r="D119" s="31" t="s">
        <v>127</v>
      </c>
      <c r="E119" s="32" t="s">
        <v>128</v>
      </c>
      <c r="F119" s="33" t="s">
        <v>102</v>
      </c>
      <c r="G119" s="33">
        <v>1</v>
      </c>
      <c r="H119" s="33">
        <v>0</v>
      </c>
      <c r="I119" s="33">
        <v>3</v>
      </c>
      <c r="J119" s="33">
        <v>1</v>
      </c>
      <c r="K119" s="34" t="s">
        <v>80</v>
      </c>
      <c r="L119" s="34">
        <v>50</v>
      </c>
      <c r="M119" s="34" t="s">
        <v>87</v>
      </c>
      <c r="N119" s="12">
        <f>L119*G119</f>
        <v>50</v>
      </c>
      <c r="O119" s="13">
        <f>N119/18</f>
        <v>2.7777777777777777</v>
      </c>
      <c r="P119" s="14">
        <f>O119</f>
        <v>2.7777777777777777</v>
      </c>
      <c r="Q119" s="13">
        <v>0</v>
      </c>
      <c r="R119" s="13">
        <f>P119+Q119</f>
        <v>2.7777777777777777</v>
      </c>
    </row>
    <row r="120" spans="1:18">
      <c r="D120" s="31"/>
      <c r="E120" s="35" t="s">
        <v>126</v>
      </c>
      <c r="F120" s="33"/>
      <c r="G120" s="33"/>
      <c r="H120" s="33"/>
      <c r="I120" s="33"/>
      <c r="J120" s="33"/>
      <c r="K120" s="34"/>
      <c r="L120" s="34"/>
      <c r="M120" s="34"/>
      <c r="N120" s="32"/>
    </row>
    <row r="121" spans="1:18">
      <c r="A121" s="8" t="s">
        <v>25</v>
      </c>
      <c r="B121" s="8" t="s">
        <v>579</v>
      </c>
      <c r="C121" s="8" t="s">
        <v>581</v>
      </c>
      <c r="D121" s="31" t="s">
        <v>127</v>
      </c>
      <c r="E121" s="32" t="s">
        <v>128</v>
      </c>
      <c r="F121" s="33" t="s">
        <v>102</v>
      </c>
      <c r="G121" s="33">
        <v>1</v>
      </c>
      <c r="H121" s="33">
        <v>0</v>
      </c>
      <c r="I121" s="33">
        <v>3</v>
      </c>
      <c r="J121" s="33">
        <v>1</v>
      </c>
      <c r="K121" s="34" t="s">
        <v>43</v>
      </c>
      <c r="L121" s="34">
        <v>67</v>
      </c>
      <c r="M121" s="34" t="s">
        <v>87</v>
      </c>
      <c r="N121" s="12">
        <f>L121*G121</f>
        <v>67</v>
      </c>
      <c r="O121" s="13">
        <f>N121/18</f>
        <v>3.7222222222222223</v>
      </c>
      <c r="P121" s="14">
        <f>O121</f>
        <v>3.7222222222222223</v>
      </c>
      <c r="Q121" s="13">
        <v>0</v>
      </c>
      <c r="R121" s="13">
        <f>P121+Q121</f>
        <v>3.7222222222222223</v>
      </c>
    </row>
    <row r="122" spans="1:18">
      <c r="D122" s="31"/>
      <c r="E122" s="35" t="s">
        <v>45</v>
      </c>
      <c r="F122" s="33"/>
      <c r="G122" s="33"/>
      <c r="H122" s="33"/>
      <c r="I122" s="33"/>
      <c r="J122" s="33"/>
      <c r="K122" s="34"/>
      <c r="L122" s="34"/>
      <c r="M122" s="34"/>
      <c r="N122" s="32"/>
    </row>
    <row r="123" spans="1:18">
      <c r="D123" s="31"/>
      <c r="E123" s="35" t="s">
        <v>54</v>
      </c>
      <c r="F123" s="33"/>
      <c r="G123" s="33"/>
      <c r="H123" s="33"/>
      <c r="I123" s="33"/>
      <c r="J123" s="33"/>
      <c r="K123" s="34"/>
      <c r="L123" s="34"/>
      <c r="M123" s="34"/>
      <c r="N123" s="32"/>
    </row>
    <row r="124" spans="1:18">
      <c r="D124" s="31"/>
      <c r="E124" s="35" t="s">
        <v>40</v>
      </c>
      <c r="F124" s="33"/>
      <c r="G124" s="33"/>
      <c r="H124" s="33"/>
      <c r="I124" s="33"/>
      <c r="J124" s="33"/>
      <c r="K124" s="34"/>
      <c r="L124" s="34"/>
      <c r="M124" s="34"/>
      <c r="N124" s="32"/>
    </row>
    <row r="125" spans="1:18">
      <c r="D125" s="31"/>
      <c r="E125" s="35" t="s">
        <v>51</v>
      </c>
      <c r="F125" s="33"/>
      <c r="G125" s="33"/>
      <c r="H125" s="33"/>
      <c r="I125" s="33"/>
      <c r="J125" s="33"/>
      <c r="K125" s="34"/>
      <c r="L125" s="34"/>
      <c r="M125" s="34"/>
      <c r="N125" s="32"/>
    </row>
    <row r="126" spans="1:18">
      <c r="D126" s="31"/>
      <c r="E126" s="35" t="s">
        <v>109</v>
      </c>
      <c r="F126" s="33"/>
      <c r="G126" s="33"/>
      <c r="H126" s="33"/>
      <c r="I126" s="33"/>
      <c r="J126" s="33"/>
      <c r="K126" s="34"/>
      <c r="L126" s="34"/>
      <c r="M126" s="34"/>
      <c r="N126" s="32"/>
    </row>
    <row r="127" spans="1:18">
      <c r="D127" s="31"/>
      <c r="E127" s="35" t="s">
        <v>32</v>
      </c>
      <c r="F127" s="33"/>
      <c r="G127" s="33"/>
      <c r="H127" s="33"/>
      <c r="I127" s="33"/>
      <c r="J127" s="33"/>
      <c r="K127" s="34"/>
      <c r="L127" s="34"/>
      <c r="M127" s="34"/>
      <c r="N127" s="32"/>
    </row>
    <row r="128" spans="1:18">
      <c r="A128" s="8" t="s">
        <v>25</v>
      </c>
      <c r="B128" s="8" t="s">
        <v>579</v>
      </c>
      <c r="C128" s="8" t="s">
        <v>581</v>
      </c>
      <c r="D128" s="31" t="s">
        <v>127</v>
      </c>
      <c r="E128" s="32" t="s">
        <v>128</v>
      </c>
      <c r="F128" s="33" t="s">
        <v>102</v>
      </c>
      <c r="G128" s="33">
        <v>1</v>
      </c>
      <c r="H128" s="33">
        <v>0</v>
      </c>
      <c r="I128" s="33">
        <v>3</v>
      </c>
      <c r="J128" s="33">
        <v>1</v>
      </c>
      <c r="K128" s="34" t="s">
        <v>55</v>
      </c>
      <c r="L128" s="34">
        <v>88</v>
      </c>
      <c r="M128" s="34" t="s">
        <v>87</v>
      </c>
      <c r="N128" s="12">
        <f>L128*G128</f>
        <v>88</v>
      </c>
      <c r="O128" s="13">
        <f>N128/18</f>
        <v>4.8888888888888893</v>
      </c>
      <c r="P128" s="14">
        <f>O128</f>
        <v>4.8888888888888893</v>
      </c>
      <c r="Q128" s="13">
        <v>0</v>
      </c>
      <c r="R128" s="13">
        <f>P128+Q128</f>
        <v>4.8888888888888893</v>
      </c>
    </row>
    <row r="129" spans="1:18">
      <c r="D129" s="31"/>
      <c r="E129" s="35" t="s">
        <v>37</v>
      </c>
      <c r="F129" s="33"/>
      <c r="G129" s="33"/>
      <c r="H129" s="33"/>
      <c r="I129" s="33"/>
      <c r="J129" s="33"/>
      <c r="K129" s="34"/>
      <c r="L129" s="34"/>
      <c r="M129" s="34"/>
      <c r="N129" s="32"/>
    </row>
    <row r="130" spans="1:18">
      <c r="A130" s="8" t="s">
        <v>25</v>
      </c>
      <c r="B130" s="8" t="s">
        <v>579</v>
      </c>
      <c r="C130" s="8" t="s">
        <v>581</v>
      </c>
      <c r="D130" s="31" t="s">
        <v>391</v>
      </c>
      <c r="E130" s="32" t="s">
        <v>323</v>
      </c>
      <c r="F130" s="33" t="s">
        <v>83</v>
      </c>
      <c r="G130" s="33">
        <v>3</v>
      </c>
      <c r="H130" s="33">
        <v>2</v>
      </c>
      <c r="I130" s="33">
        <v>3</v>
      </c>
      <c r="J130" s="33">
        <v>5</v>
      </c>
      <c r="K130" s="34" t="s">
        <v>80</v>
      </c>
      <c r="L130" s="34">
        <v>85</v>
      </c>
      <c r="M130" s="34" t="s">
        <v>87</v>
      </c>
      <c r="N130" s="12">
        <f>L130*G130</f>
        <v>255</v>
      </c>
      <c r="O130" s="13">
        <f>N130/18</f>
        <v>14.166666666666666</v>
      </c>
      <c r="P130" s="14">
        <f>O130</f>
        <v>14.166666666666666</v>
      </c>
      <c r="Q130" s="13">
        <v>0</v>
      </c>
      <c r="R130" s="13">
        <f>P130+Q130</f>
        <v>14.166666666666666</v>
      </c>
    </row>
    <row r="131" spans="1:18">
      <c r="D131" s="31"/>
      <c r="E131" s="35" t="s">
        <v>54</v>
      </c>
      <c r="F131" s="33"/>
      <c r="G131" s="33"/>
      <c r="H131" s="33"/>
      <c r="I131" s="33"/>
      <c r="J131" s="33"/>
      <c r="K131" s="34"/>
      <c r="L131" s="34"/>
      <c r="M131" s="34"/>
      <c r="N131" s="32"/>
    </row>
    <row r="132" spans="1:18">
      <c r="D132" s="31"/>
      <c r="E132" s="35" t="s">
        <v>31</v>
      </c>
      <c r="F132" s="33"/>
      <c r="G132" s="33"/>
      <c r="H132" s="33"/>
      <c r="I132" s="33"/>
      <c r="J132" s="33"/>
      <c r="K132" s="34"/>
      <c r="L132" s="34"/>
      <c r="M132" s="34"/>
      <c r="N132" s="32"/>
    </row>
    <row r="133" spans="1:18">
      <c r="D133" s="31"/>
      <c r="E133" s="35" t="s">
        <v>52</v>
      </c>
      <c r="F133" s="33"/>
      <c r="G133" s="33"/>
      <c r="H133" s="33"/>
      <c r="I133" s="33"/>
      <c r="J133" s="33"/>
      <c r="K133" s="34"/>
      <c r="L133" s="34"/>
      <c r="M133" s="34"/>
      <c r="N133" s="32"/>
    </row>
    <row r="134" spans="1:18">
      <c r="D134" s="31"/>
      <c r="E134" s="35" t="s">
        <v>51</v>
      </c>
      <c r="F134" s="33"/>
      <c r="G134" s="33"/>
      <c r="H134" s="33"/>
      <c r="I134" s="33"/>
      <c r="J134" s="33"/>
      <c r="K134" s="34"/>
      <c r="L134" s="34"/>
      <c r="M134" s="34"/>
      <c r="N134" s="32"/>
    </row>
    <row r="135" spans="1:18">
      <c r="A135" s="8" t="s">
        <v>25</v>
      </c>
      <c r="B135" s="8" t="s">
        <v>579</v>
      </c>
      <c r="C135" s="8" t="s">
        <v>581</v>
      </c>
      <c r="D135" s="31" t="s">
        <v>392</v>
      </c>
      <c r="E135" s="32" t="s">
        <v>327</v>
      </c>
      <c r="F135" s="33" t="s">
        <v>83</v>
      </c>
      <c r="G135" s="33">
        <v>3</v>
      </c>
      <c r="H135" s="33">
        <v>2</v>
      </c>
      <c r="I135" s="33">
        <v>3</v>
      </c>
      <c r="J135" s="33">
        <v>5</v>
      </c>
      <c r="K135" s="34" t="s">
        <v>80</v>
      </c>
      <c r="L135" s="34">
        <v>33</v>
      </c>
      <c r="M135" s="34" t="s">
        <v>87</v>
      </c>
      <c r="N135" s="12">
        <f>L135*G135</f>
        <v>99</v>
      </c>
      <c r="O135" s="13">
        <f>N135/18</f>
        <v>5.5</v>
      </c>
      <c r="P135" s="14">
        <f>O135</f>
        <v>5.5</v>
      </c>
      <c r="Q135" s="13">
        <v>0</v>
      </c>
      <c r="R135" s="13">
        <f>P135+Q135</f>
        <v>5.5</v>
      </c>
    </row>
    <row r="136" spans="1:18">
      <c r="D136" s="31"/>
      <c r="E136" s="35" t="s">
        <v>45</v>
      </c>
      <c r="F136" s="33"/>
      <c r="G136" s="33"/>
      <c r="H136" s="33"/>
      <c r="I136" s="33"/>
      <c r="J136" s="33"/>
      <c r="K136" s="34"/>
      <c r="L136" s="34"/>
      <c r="M136" s="34"/>
      <c r="N136" s="32"/>
    </row>
    <row r="137" spans="1:18">
      <c r="D137" s="31"/>
      <c r="E137" s="35" t="s">
        <v>40</v>
      </c>
      <c r="F137" s="33"/>
      <c r="G137" s="33"/>
      <c r="H137" s="33"/>
      <c r="I137" s="33"/>
      <c r="J137" s="33"/>
      <c r="K137" s="34"/>
      <c r="L137" s="34"/>
      <c r="M137" s="34"/>
      <c r="N137" s="32"/>
    </row>
    <row r="138" spans="1:18">
      <c r="D138" s="31"/>
      <c r="E138" s="35" t="s">
        <v>51</v>
      </c>
      <c r="F138" s="33"/>
      <c r="G138" s="33"/>
      <c r="H138" s="33"/>
      <c r="I138" s="33"/>
      <c r="J138" s="33"/>
      <c r="K138" s="34"/>
      <c r="L138" s="34"/>
      <c r="M138" s="34"/>
      <c r="N138" s="32"/>
    </row>
    <row r="139" spans="1:18">
      <c r="D139" s="31"/>
      <c r="E139" s="35" t="s">
        <v>109</v>
      </c>
      <c r="F139" s="33"/>
      <c r="G139" s="33"/>
      <c r="H139" s="33"/>
      <c r="I139" s="33"/>
      <c r="J139" s="33"/>
      <c r="K139" s="34"/>
      <c r="L139" s="34"/>
      <c r="M139" s="34"/>
      <c r="N139" s="32"/>
    </row>
    <row r="140" spans="1:18">
      <c r="A140" s="8" t="s">
        <v>25</v>
      </c>
      <c r="B140" s="8" t="s">
        <v>579</v>
      </c>
      <c r="C140" s="8" t="s">
        <v>581</v>
      </c>
      <c r="D140" s="31" t="s">
        <v>392</v>
      </c>
      <c r="E140" s="32" t="s">
        <v>327</v>
      </c>
      <c r="F140" s="33" t="s">
        <v>83</v>
      </c>
      <c r="G140" s="33">
        <v>3</v>
      </c>
      <c r="H140" s="33">
        <v>2</v>
      </c>
      <c r="I140" s="33">
        <v>3</v>
      </c>
      <c r="J140" s="33">
        <v>5</v>
      </c>
      <c r="K140" s="34" t="s">
        <v>43</v>
      </c>
      <c r="L140" s="34">
        <v>32</v>
      </c>
      <c r="M140" s="34" t="s">
        <v>87</v>
      </c>
      <c r="N140" s="12">
        <f>L140*G140</f>
        <v>96</v>
      </c>
      <c r="O140" s="13">
        <f>N140/18</f>
        <v>5.333333333333333</v>
      </c>
      <c r="P140" s="14">
        <f>O140</f>
        <v>5.333333333333333</v>
      </c>
      <c r="Q140" s="13">
        <v>0</v>
      </c>
      <c r="R140" s="13">
        <f>P140+Q140</f>
        <v>5.333333333333333</v>
      </c>
    </row>
    <row r="141" spans="1:18">
      <c r="D141" s="31"/>
      <c r="E141" s="35" t="s">
        <v>45</v>
      </c>
      <c r="F141" s="33"/>
      <c r="G141" s="33"/>
      <c r="H141" s="33"/>
      <c r="I141" s="33"/>
      <c r="J141" s="33"/>
      <c r="K141" s="34"/>
      <c r="L141" s="34"/>
      <c r="M141" s="34"/>
      <c r="N141" s="32"/>
    </row>
    <row r="142" spans="1:18">
      <c r="D142" s="31"/>
      <c r="E142" s="35" t="s">
        <v>40</v>
      </c>
      <c r="F142" s="33"/>
      <c r="G142" s="33"/>
      <c r="H142" s="33"/>
      <c r="I142" s="33"/>
      <c r="J142" s="33"/>
      <c r="K142" s="34"/>
      <c r="L142" s="34"/>
      <c r="M142" s="34"/>
      <c r="N142" s="32"/>
    </row>
    <row r="143" spans="1:18">
      <c r="D143" s="31"/>
      <c r="E143" s="35" t="s">
        <v>51</v>
      </c>
      <c r="F143" s="33"/>
      <c r="G143" s="33"/>
      <c r="H143" s="33"/>
      <c r="I143" s="33"/>
      <c r="J143" s="33"/>
      <c r="K143" s="34"/>
      <c r="L143" s="34"/>
      <c r="M143" s="34"/>
      <c r="N143" s="32"/>
    </row>
    <row r="144" spans="1:18">
      <c r="D144" s="31"/>
      <c r="E144" s="35" t="s">
        <v>109</v>
      </c>
      <c r="F144" s="33"/>
      <c r="G144" s="33"/>
      <c r="H144" s="33"/>
      <c r="I144" s="33"/>
      <c r="J144" s="33"/>
      <c r="K144" s="34"/>
      <c r="L144" s="34"/>
      <c r="M144" s="34"/>
      <c r="N144" s="32"/>
    </row>
    <row r="145" spans="1:18">
      <c r="A145" s="8" t="s">
        <v>25</v>
      </c>
      <c r="B145" s="8" t="s">
        <v>579</v>
      </c>
      <c r="C145" s="8" t="s">
        <v>581</v>
      </c>
      <c r="D145" s="31" t="s">
        <v>393</v>
      </c>
      <c r="E145" s="32" t="s">
        <v>332</v>
      </c>
      <c r="F145" s="33" t="s">
        <v>83</v>
      </c>
      <c r="G145" s="33">
        <v>3</v>
      </c>
      <c r="H145" s="33">
        <v>2</v>
      </c>
      <c r="I145" s="33">
        <v>3</v>
      </c>
      <c r="J145" s="33">
        <v>5</v>
      </c>
      <c r="K145" s="34" t="s">
        <v>80</v>
      </c>
      <c r="L145" s="34">
        <v>38</v>
      </c>
      <c r="M145" s="34" t="s">
        <v>87</v>
      </c>
      <c r="N145" s="12">
        <f>L145*G145</f>
        <v>114</v>
      </c>
      <c r="O145" s="13">
        <f>N145/18</f>
        <v>6.333333333333333</v>
      </c>
      <c r="P145" s="14">
        <f>O145</f>
        <v>6.333333333333333</v>
      </c>
      <c r="Q145" s="13">
        <v>0</v>
      </c>
      <c r="R145" s="13">
        <f>P145+Q145</f>
        <v>6.333333333333333</v>
      </c>
    </row>
    <row r="146" spans="1:18">
      <c r="D146" s="31"/>
      <c r="E146" s="35" t="s">
        <v>30</v>
      </c>
      <c r="F146" s="33"/>
      <c r="G146" s="33"/>
      <c r="H146" s="33"/>
      <c r="I146" s="33"/>
      <c r="J146" s="33"/>
      <c r="K146" s="34"/>
      <c r="L146" s="34"/>
      <c r="M146" s="34"/>
      <c r="N146" s="32"/>
    </row>
    <row r="147" spans="1:18">
      <c r="D147" s="31"/>
      <c r="E147" s="35" t="s">
        <v>126</v>
      </c>
      <c r="F147" s="33"/>
      <c r="G147" s="33"/>
      <c r="H147" s="33"/>
      <c r="I147" s="33"/>
      <c r="J147" s="33"/>
      <c r="K147" s="34"/>
      <c r="L147" s="34"/>
      <c r="M147" s="34"/>
      <c r="N147" s="32"/>
    </row>
    <row r="148" spans="1:18">
      <c r="A148" s="8" t="s">
        <v>25</v>
      </c>
      <c r="B148" s="8" t="s">
        <v>579</v>
      </c>
      <c r="C148" s="8" t="s">
        <v>581</v>
      </c>
      <c r="D148" s="31" t="s">
        <v>393</v>
      </c>
      <c r="E148" s="32" t="s">
        <v>332</v>
      </c>
      <c r="F148" s="33" t="s">
        <v>83</v>
      </c>
      <c r="G148" s="33">
        <v>3</v>
      </c>
      <c r="H148" s="33">
        <v>2</v>
      </c>
      <c r="I148" s="33">
        <v>3</v>
      </c>
      <c r="J148" s="33">
        <v>5</v>
      </c>
      <c r="K148" s="34" t="s">
        <v>43</v>
      </c>
      <c r="L148" s="34">
        <v>50</v>
      </c>
      <c r="M148" s="34" t="s">
        <v>87</v>
      </c>
      <c r="N148" s="12">
        <f>L148*G148</f>
        <v>150</v>
      </c>
      <c r="O148" s="13">
        <f>N148/18</f>
        <v>8.3333333333333339</v>
      </c>
      <c r="P148" s="14">
        <f>O148</f>
        <v>8.3333333333333339</v>
      </c>
      <c r="Q148" s="13">
        <v>0</v>
      </c>
      <c r="R148" s="13">
        <f>P148+Q148</f>
        <v>8.3333333333333339</v>
      </c>
    </row>
    <row r="149" spans="1:18">
      <c r="D149" s="31"/>
      <c r="E149" s="35" t="s">
        <v>30</v>
      </c>
      <c r="F149" s="33"/>
      <c r="G149" s="33"/>
      <c r="H149" s="33"/>
      <c r="I149" s="33"/>
      <c r="J149" s="33"/>
      <c r="K149" s="34"/>
      <c r="L149" s="34"/>
      <c r="M149" s="34"/>
      <c r="N149" s="32"/>
    </row>
    <row r="150" spans="1:18">
      <c r="D150" s="31"/>
      <c r="E150" s="35" t="s">
        <v>126</v>
      </c>
      <c r="F150" s="33"/>
      <c r="G150" s="33"/>
      <c r="H150" s="33"/>
      <c r="I150" s="33"/>
      <c r="J150" s="33"/>
      <c r="K150" s="34"/>
      <c r="L150" s="34"/>
      <c r="M150" s="34"/>
      <c r="N150" s="32"/>
    </row>
    <row r="151" spans="1:18">
      <c r="A151" s="8" t="s">
        <v>25</v>
      </c>
      <c r="B151" s="8" t="s">
        <v>579</v>
      </c>
      <c r="C151" s="8" t="s">
        <v>581</v>
      </c>
      <c r="D151" s="31" t="s">
        <v>394</v>
      </c>
      <c r="E151" s="32" t="s">
        <v>395</v>
      </c>
      <c r="F151" s="33" t="s">
        <v>83</v>
      </c>
      <c r="G151" s="33">
        <v>3</v>
      </c>
      <c r="H151" s="33">
        <v>2</v>
      </c>
      <c r="I151" s="33">
        <v>3</v>
      </c>
      <c r="J151" s="33">
        <v>5</v>
      </c>
      <c r="K151" s="34" t="s">
        <v>80</v>
      </c>
      <c r="L151" s="34">
        <v>5</v>
      </c>
      <c r="M151" s="34" t="s">
        <v>87</v>
      </c>
      <c r="N151" s="12">
        <f>L151*G151</f>
        <v>15</v>
      </c>
      <c r="O151" s="13">
        <f>N151/18</f>
        <v>0.83333333333333337</v>
      </c>
      <c r="P151" s="14">
        <f>O151</f>
        <v>0.83333333333333337</v>
      </c>
      <c r="Q151" s="13">
        <v>0</v>
      </c>
      <c r="R151" s="13">
        <f>P151+Q151</f>
        <v>0.83333333333333337</v>
      </c>
    </row>
    <row r="152" spans="1:18">
      <c r="D152" s="31"/>
      <c r="E152" s="35" t="s">
        <v>31</v>
      </c>
      <c r="F152" s="33"/>
      <c r="G152" s="33"/>
      <c r="H152" s="33"/>
      <c r="I152" s="33"/>
      <c r="J152" s="33"/>
      <c r="K152" s="34"/>
      <c r="L152" s="34"/>
      <c r="M152" s="34"/>
      <c r="N152" s="32"/>
    </row>
    <row r="153" spans="1:18">
      <c r="A153" s="8" t="s">
        <v>25</v>
      </c>
      <c r="B153" s="8" t="s">
        <v>579</v>
      </c>
      <c r="C153" s="8" t="s">
        <v>581</v>
      </c>
      <c r="D153" s="31" t="s">
        <v>131</v>
      </c>
      <c r="E153" s="32" t="s">
        <v>132</v>
      </c>
      <c r="F153" s="33" t="s">
        <v>83</v>
      </c>
      <c r="G153" s="33">
        <v>3</v>
      </c>
      <c r="H153" s="33">
        <v>2</v>
      </c>
      <c r="I153" s="33">
        <v>3</v>
      </c>
      <c r="J153" s="33">
        <v>5</v>
      </c>
      <c r="K153" s="34" t="s">
        <v>80</v>
      </c>
      <c r="L153" s="34">
        <v>3</v>
      </c>
      <c r="M153" s="34" t="s">
        <v>87</v>
      </c>
      <c r="N153" s="12">
        <f>L153*G153</f>
        <v>9</v>
      </c>
      <c r="O153" s="13">
        <f>N153/18</f>
        <v>0.5</v>
      </c>
      <c r="P153" s="14">
        <f>O153</f>
        <v>0.5</v>
      </c>
      <c r="Q153" s="13">
        <v>0</v>
      </c>
      <c r="R153" s="13">
        <f>P153+Q153</f>
        <v>0.5</v>
      </c>
    </row>
    <row r="154" spans="1:18">
      <c r="D154" s="31"/>
      <c r="E154" s="35" t="s">
        <v>105</v>
      </c>
      <c r="F154" s="33"/>
      <c r="G154" s="33"/>
      <c r="H154" s="33"/>
      <c r="I154" s="33"/>
      <c r="J154" s="33"/>
      <c r="K154" s="34"/>
      <c r="L154" s="34"/>
      <c r="M154" s="34"/>
      <c r="N154" s="32"/>
    </row>
    <row r="155" spans="1:18">
      <c r="D155" s="31"/>
      <c r="E155" s="35" t="s">
        <v>31</v>
      </c>
      <c r="F155" s="33"/>
      <c r="G155" s="33"/>
      <c r="H155" s="33"/>
      <c r="I155" s="33"/>
      <c r="J155" s="33"/>
      <c r="K155" s="34"/>
      <c r="L155" s="34"/>
      <c r="M155" s="34"/>
      <c r="N155" s="32"/>
    </row>
    <row r="156" spans="1:18">
      <c r="A156" s="8" t="s">
        <v>25</v>
      </c>
      <c r="B156" s="8" t="s">
        <v>579</v>
      </c>
      <c r="C156" s="8" t="s">
        <v>581</v>
      </c>
      <c r="D156" s="31" t="s">
        <v>396</v>
      </c>
      <c r="E156" s="32" t="s">
        <v>397</v>
      </c>
      <c r="F156" s="33" t="s">
        <v>83</v>
      </c>
      <c r="G156" s="33">
        <v>3</v>
      </c>
      <c r="H156" s="33">
        <v>2</v>
      </c>
      <c r="I156" s="33">
        <v>3</v>
      </c>
      <c r="J156" s="33">
        <v>5</v>
      </c>
      <c r="K156" s="34" t="s">
        <v>80</v>
      </c>
      <c r="L156" s="34">
        <v>40</v>
      </c>
      <c r="M156" s="34" t="s">
        <v>87</v>
      </c>
      <c r="N156" s="12">
        <f>L156*G156</f>
        <v>120</v>
      </c>
      <c r="O156" s="13">
        <f>N156/18</f>
        <v>6.666666666666667</v>
      </c>
      <c r="P156" s="14">
        <f>O156</f>
        <v>6.666666666666667</v>
      </c>
      <c r="Q156" s="13">
        <v>0</v>
      </c>
      <c r="R156" s="13">
        <f>P156+Q156</f>
        <v>6.666666666666667</v>
      </c>
    </row>
    <row r="157" spans="1:18">
      <c r="D157" s="31"/>
      <c r="E157" s="35" t="s">
        <v>126</v>
      </c>
      <c r="F157" s="33"/>
      <c r="G157" s="33"/>
      <c r="H157" s="33"/>
      <c r="I157" s="33"/>
      <c r="J157" s="33"/>
      <c r="K157" s="34"/>
      <c r="L157" s="34"/>
      <c r="M157" s="34"/>
      <c r="N157" s="32"/>
    </row>
    <row r="158" spans="1:18">
      <c r="D158" s="31"/>
      <c r="E158" s="35" t="s">
        <v>29</v>
      </c>
      <c r="F158" s="33"/>
      <c r="G158" s="33"/>
      <c r="H158" s="33"/>
      <c r="I158" s="33"/>
      <c r="J158" s="33"/>
      <c r="K158" s="34"/>
      <c r="L158" s="34"/>
      <c r="M158" s="34"/>
      <c r="N158" s="32"/>
    </row>
    <row r="159" spans="1:18">
      <c r="D159" s="31"/>
      <c r="E159" s="35" t="s">
        <v>121</v>
      </c>
      <c r="F159" s="33"/>
      <c r="G159" s="33"/>
      <c r="H159" s="33"/>
      <c r="I159" s="33"/>
      <c r="J159" s="33"/>
      <c r="K159" s="34"/>
      <c r="L159" s="34"/>
      <c r="M159" s="34"/>
      <c r="N159" s="32"/>
    </row>
    <row r="160" spans="1:18">
      <c r="A160" s="8" t="s">
        <v>25</v>
      </c>
      <c r="B160" s="8" t="s">
        <v>579</v>
      </c>
      <c r="C160" s="8" t="s">
        <v>581</v>
      </c>
      <c r="D160" s="31" t="s">
        <v>133</v>
      </c>
      <c r="E160" s="32" t="s">
        <v>134</v>
      </c>
      <c r="F160" s="33" t="s">
        <v>83</v>
      </c>
      <c r="G160" s="33">
        <v>3</v>
      </c>
      <c r="H160" s="33">
        <v>2</v>
      </c>
      <c r="I160" s="33">
        <v>3</v>
      </c>
      <c r="J160" s="33">
        <v>5</v>
      </c>
      <c r="K160" s="34" t="s">
        <v>80</v>
      </c>
      <c r="L160" s="34">
        <v>24</v>
      </c>
      <c r="M160" s="34" t="s">
        <v>87</v>
      </c>
      <c r="N160" s="12">
        <f>L160*G160</f>
        <v>72</v>
      </c>
      <c r="O160" s="13">
        <f>N160/18</f>
        <v>4</v>
      </c>
      <c r="P160" s="14">
        <f>O160</f>
        <v>4</v>
      </c>
      <c r="Q160" s="13">
        <v>0</v>
      </c>
      <c r="R160" s="13">
        <f>P160+Q160</f>
        <v>4</v>
      </c>
    </row>
    <row r="161" spans="1:18">
      <c r="D161" s="31"/>
      <c r="E161" s="35" t="s">
        <v>29</v>
      </c>
      <c r="F161" s="33"/>
      <c r="G161" s="33"/>
      <c r="H161" s="33"/>
      <c r="I161" s="33"/>
      <c r="J161" s="33"/>
      <c r="K161" s="34"/>
      <c r="L161" s="34"/>
      <c r="M161" s="34"/>
      <c r="N161" s="32"/>
    </row>
    <row r="162" spans="1:18">
      <c r="A162" s="8" t="s">
        <v>25</v>
      </c>
      <c r="B162" s="8" t="s">
        <v>579</v>
      </c>
      <c r="C162" s="8" t="s">
        <v>581</v>
      </c>
      <c r="D162" s="31" t="s">
        <v>398</v>
      </c>
      <c r="E162" s="32" t="s">
        <v>316</v>
      </c>
      <c r="F162" s="33" t="s">
        <v>83</v>
      </c>
      <c r="G162" s="33">
        <v>3</v>
      </c>
      <c r="H162" s="33">
        <v>2</v>
      </c>
      <c r="I162" s="33">
        <v>3</v>
      </c>
      <c r="J162" s="33">
        <v>5</v>
      </c>
      <c r="K162" s="34" t="s">
        <v>80</v>
      </c>
      <c r="L162" s="34">
        <v>52</v>
      </c>
      <c r="M162" s="34" t="s">
        <v>87</v>
      </c>
      <c r="N162" s="12">
        <f>L162*G162</f>
        <v>156</v>
      </c>
      <c r="O162" s="13">
        <f>N162/18</f>
        <v>8.6666666666666661</v>
      </c>
      <c r="P162" s="14">
        <f>O162</f>
        <v>8.6666666666666661</v>
      </c>
      <c r="Q162" s="13">
        <v>0</v>
      </c>
      <c r="R162" s="13">
        <f>P162+Q162</f>
        <v>8.6666666666666661</v>
      </c>
    </row>
    <row r="163" spans="1:18">
      <c r="D163" s="31"/>
      <c r="E163" s="35" t="s">
        <v>52</v>
      </c>
      <c r="F163" s="33"/>
      <c r="G163" s="33"/>
      <c r="H163" s="33"/>
      <c r="I163" s="33"/>
      <c r="J163" s="33"/>
      <c r="K163" s="34"/>
      <c r="L163" s="34"/>
      <c r="M163" s="34"/>
      <c r="N163" s="32"/>
    </row>
    <row r="164" spans="1:18">
      <c r="A164" s="8" t="s">
        <v>25</v>
      </c>
      <c r="B164" s="8" t="s">
        <v>579</v>
      </c>
      <c r="C164" s="8" t="s">
        <v>581</v>
      </c>
      <c r="D164" s="31" t="s">
        <v>399</v>
      </c>
      <c r="E164" s="32" t="s">
        <v>400</v>
      </c>
      <c r="F164" s="33" t="s">
        <v>83</v>
      </c>
      <c r="G164" s="33">
        <v>3</v>
      </c>
      <c r="H164" s="33">
        <v>2</v>
      </c>
      <c r="I164" s="33">
        <v>3</v>
      </c>
      <c r="J164" s="33">
        <v>5</v>
      </c>
      <c r="K164" s="34" t="s">
        <v>80</v>
      </c>
      <c r="L164" s="34">
        <v>50</v>
      </c>
      <c r="M164" s="34" t="s">
        <v>87</v>
      </c>
      <c r="N164" s="12">
        <f>L164*G164</f>
        <v>150</v>
      </c>
      <c r="O164" s="13">
        <f>N164/18</f>
        <v>8.3333333333333339</v>
      </c>
      <c r="P164" s="14">
        <f>O164</f>
        <v>8.3333333333333339</v>
      </c>
      <c r="Q164" s="13">
        <v>0</v>
      </c>
      <c r="R164" s="13">
        <f>P164+Q164</f>
        <v>8.3333333333333339</v>
      </c>
    </row>
    <row r="165" spans="1:18">
      <c r="D165" s="31"/>
      <c r="E165" s="35" t="s">
        <v>36</v>
      </c>
      <c r="F165" s="33"/>
      <c r="G165" s="33"/>
      <c r="H165" s="33"/>
      <c r="I165" s="33"/>
      <c r="J165" s="33"/>
      <c r="K165" s="34"/>
      <c r="L165" s="34"/>
      <c r="M165" s="34"/>
      <c r="N165" s="32"/>
    </row>
    <row r="166" spans="1:18">
      <c r="A166" s="8" t="s">
        <v>25</v>
      </c>
      <c r="B166" s="8" t="s">
        <v>579</v>
      </c>
      <c r="C166" s="8" t="s">
        <v>581</v>
      </c>
      <c r="D166" s="31" t="s">
        <v>401</v>
      </c>
      <c r="E166" s="32" t="s">
        <v>402</v>
      </c>
      <c r="F166" s="33" t="s">
        <v>83</v>
      </c>
      <c r="G166" s="33">
        <v>3</v>
      </c>
      <c r="H166" s="33">
        <v>2</v>
      </c>
      <c r="I166" s="33">
        <v>3</v>
      </c>
      <c r="J166" s="33">
        <v>5</v>
      </c>
      <c r="K166" s="34" t="s">
        <v>80</v>
      </c>
      <c r="L166" s="34">
        <v>20</v>
      </c>
      <c r="M166" s="34" t="s">
        <v>87</v>
      </c>
      <c r="N166" s="12">
        <f>L166*G166</f>
        <v>60</v>
      </c>
      <c r="O166" s="13">
        <f>N166/18</f>
        <v>3.3333333333333335</v>
      </c>
      <c r="P166" s="14">
        <f>O166</f>
        <v>3.3333333333333335</v>
      </c>
      <c r="Q166" s="13">
        <v>0</v>
      </c>
      <c r="R166" s="13">
        <f>P166+Q166</f>
        <v>3.3333333333333335</v>
      </c>
    </row>
    <row r="167" spans="1:18">
      <c r="D167" s="31"/>
      <c r="E167" s="35" t="s">
        <v>126</v>
      </c>
      <c r="F167" s="33"/>
      <c r="G167" s="33"/>
      <c r="H167" s="33"/>
      <c r="I167" s="33"/>
      <c r="J167" s="33"/>
      <c r="K167" s="34"/>
      <c r="L167" s="34"/>
      <c r="M167" s="34"/>
      <c r="N167" s="32"/>
    </row>
    <row r="168" spans="1:18">
      <c r="A168" s="8" t="s">
        <v>25</v>
      </c>
      <c r="B168" s="8" t="s">
        <v>579</v>
      </c>
      <c r="C168" s="8" t="s">
        <v>581</v>
      </c>
      <c r="D168" s="31" t="s">
        <v>403</v>
      </c>
      <c r="E168" s="32" t="s">
        <v>404</v>
      </c>
      <c r="F168" s="33" t="s">
        <v>83</v>
      </c>
      <c r="G168" s="33">
        <v>3</v>
      </c>
      <c r="H168" s="33">
        <v>2</v>
      </c>
      <c r="I168" s="33">
        <v>3</v>
      </c>
      <c r="J168" s="33">
        <v>5</v>
      </c>
      <c r="K168" s="34" t="s">
        <v>80</v>
      </c>
      <c r="L168" s="34">
        <v>60</v>
      </c>
      <c r="M168" s="34" t="s">
        <v>87</v>
      </c>
      <c r="N168" s="12">
        <f>L168*G168</f>
        <v>180</v>
      </c>
      <c r="O168" s="13">
        <f>N168/18</f>
        <v>10</v>
      </c>
      <c r="P168" s="14">
        <f>O168</f>
        <v>10</v>
      </c>
      <c r="Q168" s="13">
        <v>0</v>
      </c>
      <c r="R168" s="13">
        <f>P168+Q168</f>
        <v>10</v>
      </c>
    </row>
    <row r="169" spans="1:18">
      <c r="D169" s="31"/>
      <c r="E169" s="35" t="s">
        <v>40</v>
      </c>
      <c r="F169" s="33"/>
      <c r="G169" s="33"/>
      <c r="H169" s="33"/>
      <c r="I169" s="33"/>
      <c r="J169" s="33"/>
      <c r="K169" s="34"/>
      <c r="L169" s="34"/>
      <c r="M169" s="34"/>
      <c r="N169" s="32"/>
    </row>
    <row r="170" spans="1:18">
      <c r="D170" s="31"/>
      <c r="E170" s="35" t="s">
        <v>54</v>
      </c>
      <c r="F170" s="33"/>
      <c r="G170" s="33"/>
      <c r="H170" s="33"/>
      <c r="I170" s="33"/>
      <c r="J170" s="33"/>
      <c r="K170" s="34"/>
      <c r="L170" s="34"/>
      <c r="M170" s="34"/>
      <c r="N170" s="32"/>
    </row>
    <row r="171" spans="1:18">
      <c r="D171" s="31"/>
      <c r="E171" s="35" t="s">
        <v>109</v>
      </c>
      <c r="F171" s="33"/>
      <c r="G171" s="33"/>
      <c r="H171" s="33"/>
      <c r="I171" s="33"/>
      <c r="J171" s="33"/>
      <c r="K171" s="34"/>
      <c r="L171" s="34"/>
      <c r="M171" s="34"/>
      <c r="N171" s="32"/>
    </row>
    <row r="172" spans="1:18">
      <c r="D172" s="31"/>
      <c r="E172" s="35" t="s">
        <v>51</v>
      </c>
      <c r="F172" s="33"/>
      <c r="G172" s="33"/>
      <c r="H172" s="33"/>
      <c r="I172" s="33"/>
      <c r="J172" s="33"/>
      <c r="K172" s="34"/>
      <c r="L172" s="34"/>
      <c r="M172" s="34"/>
      <c r="N172" s="32"/>
    </row>
    <row r="173" spans="1:18">
      <c r="D173" s="31"/>
      <c r="E173" s="35" t="s">
        <v>45</v>
      </c>
      <c r="F173" s="33"/>
      <c r="G173" s="33"/>
      <c r="H173" s="33"/>
      <c r="I173" s="33"/>
      <c r="J173" s="33"/>
      <c r="K173" s="34"/>
      <c r="L173" s="34"/>
      <c r="M173" s="34"/>
      <c r="N173" s="32"/>
    </row>
    <row r="174" spans="1:18">
      <c r="D174" s="31"/>
      <c r="E174" s="35" t="s">
        <v>32</v>
      </c>
      <c r="F174" s="33"/>
      <c r="G174" s="33"/>
      <c r="H174" s="33"/>
      <c r="I174" s="33"/>
      <c r="J174" s="33"/>
      <c r="K174" s="34"/>
      <c r="L174" s="34"/>
      <c r="M174" s="34"/>
      <c r="N174" s="32"/>
    </row>
    <row r="175" spans="1:18">
      <c r="A175" s="8" t="s">
        <v>25</v>
      </c>
      <c r="B175" s="8" t="s">
        <v>579</v>
      </c>
      <c r="C175" s="8" t="s">
        <v>581</v>
      </c>
      <c r="D175" s="31" t="s">
        <v>139</v>
      </c>
      <c r="E175" s="32" t="s">
        <v>140</v>
      </c>
      <c r="F175" s="33" t="s">
        <v>83</v>
      </c>
      <c r="G175" s="33">
        <v>3</v>
      </c>
      <c r="H175" s="33">
        <v>2</v>
      </c>
      <c r="I175" s="33">
        <v>3</v>
      </c>
      <c r="J175" s="33">
        <v>5</v>
      </c>
      <c r="K175" s="34" t="s">
        <v>80</v>
      </c>
      <c r="L175" s="34">
        <v>7</v>
      </c>
      <c r="M175" s="34" t="s">
        <v>87</v>
      </c>
      <c r="N175" s="12">
        <f>L175*G175</f>
        <v>21</v>
      </c>
      <c r="O175" s="13">
        <f>N175/18</f>
        <v>1.1666666666666667</v>
      </c>
      <c r="P175" s="14">
        <f>O175</f>
        <v>1.1666666666666667</v>
      </c>
      <c r="Q175" s="13">
        <v>0</v>
      </c>
      <c r="R175" s="13">
        <f>P175+Q175</f>
        <v>1.1666666666666667</v>
      </c>
    </row>
    <row r="176" spans="1:18">
      <c r="D176" s="31"/>
      <c r="E176" s="35" t="s">
        <v>45</v>
      </c>
      <c r="F176" s="33"/>
      <c r="G176" s="33"/>
      <c r="H176" s="33"/>
      <c r="I176" s="33"/>
      <c r="J176" s="33"/>
      <c r="K176" s="34"/>
      <c r="L176" s="34"/>
      <c r="M176" s="34"/>
      <c r="N176" s="32"/>
    </row>
    <row r="177" spans="1:18">
      <c r="D177" s="31"/>
      <c r="E177" s="35" t="s">
        <v>32</v>
      </c>
      <c r="F177" s="33"/>
      <c r="G177" s="33"/>
      <c r="H177" s="33"/>
      <c r="I177" s="33"/>
      <c r="J177" s="33"/>
      <c r="K177" s="34"/>
      <c r="L177" s="34"/>
      <c r="M177" s="34"/>
      <c r="N177" s="32"/>
    </row>
    <row r="178" spans="1:18">
      <c r="A178" s="8" t="s">
        <v>25</v>
      </c>
      <c r="B178" s="8" t="s">
        <v>579</v>
      </c>
      <c r="C178" s="8" t="s">
        <v>581</v>
      </c>
      <c r="D178" s="31" t="s">
        <v>405</v>
      </c>
      <c r="E178" s="32" t="s">
        <v>325</v>
      </c>
      <c r="F178" s="33" t="s">
        <v>83</v>
      </c>
      <c r="G178" s="33">
        <v>3</v>
      </c>
      <c r="H178" s="33">
        <v>2</v>
      </c>
      <c r="I178" s="33">
        <v>3</v>
      </c>
      <c r="J178" s="33">
        <v>5</v>
      </c>
      <c r="K178" s="34" t="s">
        <v>80</v>
      </c>
      <c r="L178" s="34">
        <v>47</v>
      </c>
      <c r="M178" s="34" t="s">
        <v>87</v>
      </c>
      <c r="N178" s="12">
        <f>L178*G178</f>
        <v>141</v>
      </c>
      <c r="O178" s="13">
        <f>N178/18</f>
        <v>7.833333333333333</v>
      </c>
      <c r="P178" s="14">
        <f>O178</f>
        <v>7.833333333333333</v>
      </c>
      <c r="Q178" s="13">
        <v>0</v>
      </c>
      <c r="R178" s="13">
        <f>P178+Q178</f>
        <v>7.833333333333333</v>
      </c>
    </row>
    <row r="179" spans="1:18">
      <c r="D179" s="31"/>
      <c r="E179" s="35" t="s">
        <v>51</v>
      </c>
      <c r="F179" s="33"/>
      <c r="G179" s="33"/>
      <c r="H179" s="33"/>
      <c r="I179" s="33"/>
      <c r="J179" s="33"/>
      <c r="K179" s="34"/>
      <c r="L179" s="34"/>
      <c r="M179" s="34"/>
      <c r="N179" s="32"/>
    </row>
    <row r="180" spans="1:18">
      <c r="D180" s="31"/>
      <c r="E180" s="35" t="s">
        <v>40</v>
      </c>
      <c r="F180" s="33"/>
      <c r="G180" s="33"/>
      <c r="H180" s="33"/>
      <c r="I180" s="33"/>
      <c r="J180" s="33"/>
      <c r="K180" s="34"/>
      <c r="L180" s="34"/>
      <c r="M180" s="34"/>
      <c r="N180" s="32"/>
    </row>
    <row r="181" spans="1:18">
      <c r="D181" s="31"/>
      <c r="E181" s="35" t="s">
        <v>45</v>
      </c>
      <c r="F181" s="33"/>
      <c r="G181" s="33"/>
      <c r="H181" s="33"/>
      <c r="I181" s="33"/>
      <c r="J181" s="33"/>
      <c r="K181" s="34"/>
      <c r="L181" s="34"/>
      <c r="M181" s="34"/>
      <c r="N181" s="32"/>
    </row>
    <row r="182" spans="1:18">
      <c r="A182" s="8" t="s">
        <v>25</v>
      </c>
      <c r="B182" s="8" t="s">
        <v>579</v>
      </c>
      <c r="C182" s="8" t="s">
        <v>581</v>
      </c>
      <c r="D182" s="31" t="s">
        <v>406</v>
      </c>
      <c r="E182" s="32" t="s">
        <v>407</v>
      </c>
      <c r="F182" s="33" t="s">
        <v>83</v>
      </c>
      <c r="G182" s="33">
        <v>3</v>
      </c>
      <c r="H182" s="33">
        <v>2</v>
      </c>
      <c r="I182" s="33">
        <v>3</v>
      </c>
      <c r="J182" s="33">
        <v>5</v>
      </c>
      <c r="K182" s="34" t="s">
        <v>80</v>
      </c>
      <c r="L182" s="34">
        <v>67</v>
      </c>
      <c r="M182" s="34" t="s">
        <v>87</v>
      </c>
      <c r="N182" s="12">
        <f>L182*G182</f>
        <v>201</v>
      </c>
      <c r="O182" s="13">
        <f>N182/18</f>
        <v>11.166666666666666</v>
      </c>
      <c r="P182" s="14">
        <f>O182</f>
        <v>11.166666666666666</v>
      </c>
      <c r="Q182" s="13">
        <v>0</v>
      </c>
      <c r="R182" s="13">
        <f>P182+Q182</f>
        <v>11.166666666666666</v>
      </c>
    </row>
    <row r="183" spans="1:18">
      <c r="D183" s="31"/>
      <c r="E183" s="35" t="s">
        <v>54</v>
      </c>
      <c r="F183" s="33"/>
      <c r="G183" s="33"/>
      <c r="H183" s="33"/>
      <c r="I183" s="33"/>
      <c r="J183" s="33"/>
      <c r="K183" s="34"/>
      <c r="L183" s="34"/>
      <c r="M183" s="34"/>
      <c r="N183" s="32"/>
    </row>
    <row r="184" spans="1:18">
      <c r="A184" s="8" t="s">
        <v>25</v>
      </c>
      <c r="B184" s="8" t="s">
        <v>579</v>
      </c>
      <c r="C184" s="8" t="s">
        <v>581</v>
      </c>
      <c r="D184" s="31" t="s">
        <v>408</v>
      </c>
      <c r="E184" s="32" t="s">
        <v>342</v>
      </c>
      <c r="F184" s="33" t="s">
        <v>83</v>
      </c>
      <c r="G184" s="33">
        <v>3</v>
      </c>
      <c r="H184" s="33">
        <v>2</v>
      </c>
      <c r="I184" s="33">
        <v>3</v>
      </c>
      <c r="J184" s="33">
        <v>5</v>
      </c>
      <c r="K184" s="34" t="s">
        <v>80</v>
      </c>
      <c r="L184" s="34">
        <v>49</v>
      </c>
      <c r="M184" s="34" t="s">
        <v>87</v>
      </c>
      <c r="N184" s="12">
        <f>L184*G184</f>
        <v>147</v>
      </c>
      <c r="O184" s="13">
        <f>N184/18</f>
        <v>8.1666666666666661</v>
      </c>
      <c r="P184" s="14">
        <f>O184</f>
        <v>8.1666666666666661</v>
      </c>
      <c r="Q184" s="13">
        <v>0</v>
      </c>
      <c r="R184" s="13">
        <f>P184+Q184</f>
        <v>8.1666666666666661</v>
      </c>
    </row>
    <row r="185" spans="1:18">
      <c r="D185" s="31"/>
      <c r="E185" s="35" t="s">
        <v>45</v>
      </c>
      <c r="F185" s="33"/>
      <c r="G185" s="33"/>
      <c r="H185" s="33"/>
      <c r="I185" s="33"/>
      <c r="J185" s="33"/>
      <c r="K185" s="34"/>
      <c r="L185" s="34"/>
      <c r="M185" s="34"/>
      <c r="N185" s="32"/>
    </row>
    <row r="186" spans="1:18">
      <c r="A186" s="8" t="s">
        <v>25</v>
      </c>
      <c r="B186" s="8" t="s">
        <v>579</v>
      </c>
      <c r="C186" s="8" t="s">
        <v>581</v>
      </c>
      <c r="D186" s="31" t="s">
        <v>409</v>
      </c>
      <c r="E186" s="32" t="s">
        <v>410</v>
      </c>
      <c r="F186" s="33" t="s">
        <v>83</v>
      </c>
      <c r="G186" s="33">
        <v>3</v>
      </c>
      <c r="H186" s="33">
        <v>2</v>
      </c>
      <c r="I186" s="33">
        <v>3</v>
      </c>
      <c r="J186" s="33">
        <v>5</v>
      </c>
      <c r="K186" s="34" t="s">
        <v>80</v>
      </c>
      <c r="L186" s="34">
        <v>68</v>
      </c>
      <c r="M186" s="34" t="s">
        <v>87</v>
      </c>
      <c r="N186" s="12">
        <f>L186*G186</f>
        <v>204</v>
      </c>
      <c r="O186" s="13">
        <f>N186/18</f>
        <v>11.333333333333334</v>
      </c>
      <c r="P186" s="14">
        <f>O186</f>
        <v>11.333333333333334</v>
      </c>
      <c r="Q186" s="13">
        <v>0</v>
      </c>
      <c r="R186" s="13">
        <f>P186+Q186</f>
        <v>11.333333333333334</v>
      </c>
    </row>
    <row r="187" spans="1:18">
      <c r="D187" s="31"/>
      <c r="E187" s="35" t="s">
        <v>31</v>
      </c>
      <c r="F187" s="33"/>
      <c r="G187" s="33"/>
      <c r="H187" s="33"/>
      <c r="I187" s="33"/>
      <c r="J187" s="33"/>
      <c r="K187" s="34"/>
      <c r="L187" s="34"/>
      <c r="M187" s="34"/>
      <c r="N187" s="32"/>
    </row>
    <row r="188" spans="1:18">
      <c r="A188" s="8" t="s">
        <v>25</v>
      </c>
      <c r="B188" s="8" t="s">
        <v>579</v>
      </c>
      <c r="C188" s="8" t="s">
        <v>581</v>
      </c>
      <c r="D188" s="31" t="s">
        <v>411</v>
      </c>
      <c r="E188" s="32" t="s">
        <v>412</v>
      </c>
      <c r="F188" s="33" t="s">
        <v>83</v>
      </c>
      <c r="G188" s="33">
        <v>3</v>
      </c>
      <c r="H188" s="33">
        <v>2</v>
      </c>
      <c r="I188" s="33">
        <v>3</v>
      </c>
      <c r="J188" s="33">
        <v>5</v>
      </c>
      <c r="K188" s="34" t="s">
        <v>80</v>
      </c>
      <c r="L188" s="34">
        <v>87</v>
      </c>
      <c r="M188" s="34" t="s">
        <v>87</v>
      </c>
      <c r="N188" s="12">
        <f>L188*G188</f>
        <v>261</v>
      </c>
      <c r="O188" s="13">
        <f>N188/18</f>
        <v>14.5</v>
      </c>
      <c r="P188" s="14">
        <f>O188</f>
        <v>14.5</v>
      </c>
      <c r="Q188" s="13">
        <v>0</v>
      </c>
      <c r="R188" s="13">
        <f>P188+Q188</f>
        <v>14.5</v>
      </c>
    </row>
    <row r="189" spans="1:18">
      <c r="D189" s="31"/>
      <c r="E189" s="35" t="s">
        <v>105</v>
      </c>
      <c r="F189" s="33"/>
      <c r="G189" s="33"/>
      <c r="H189" s="33"/>
      <c r="I189" s="33"/>
      <c r="J189" s="33"/>
      <c r="K189" s="34"/>
      <c r="L189" s="34"/>
      <c r="M189" s="34"/>
      <c r="N189" s="32"/>
    </row>
    <row r="190" spans="1:18">
      <c r="D190" s="31"/>
      <c r="E190" s="35" t="s">
        <v>38</v>
      </c>
      <c r="F190" s="33"/>
      <c r="G190" s="33"/>
      <c r="H190" s="33"/>
      <c r="I190" s="33"/>
      <c r="J190" s="33"/>
      <c r="K190" s="34"/>
      <c r="L190" s="34"/>
      <c r="M190" s="34"/>
      <c r="N190" s="32"/>
    </row>
    <row r="191" spans="1:18">
      <c r="A191" s="8" t="s">
        <v>25</v>
      </c>
      <c r="B191" s="8" t="s">
        <v>579</v>
      </c>
      <c r="C191" s="8" t="s">
        <v>581</v>
      </c>
      <c r="D191" s="31" t="s">
        <v>413</v>
      </c>
      <c r="E191" s="32" t="s">
        <v>414</v>
      </c>
      <c r="F191" s="33" t="s">
        <v>83</v>
      </c>
      <c r="G191" s="33">
        <v>3</v>
      </c>
      <c r="H191" s="33">
        <v>2</v>
      </c>
      <c r="I191" s="33">
        <v>3</v>
      </c>
      <c r="J191" s="33">
        <v>5</v>
      </c>
      <c r="K191" s="34" t="s">
        <v>80</v>
      </c>
      <c r="L191" s="34">
        <v>85</v>
      </c>
      <c r="M191" s="34" t="s">
        <v>87</v>
      </c>
      <c r="N191" s="12">
        <f>L191*G191</f>
        <v>255</v>
      </c>
      <c r="O191" s="13">
        <f>N191/18</f>
        <v>14.166666666666666</v>
      </c>
      <c r="P191" s="14">
        <f>O191</f>
        <v>14.166666666666666</v>
      </c>
      <c r="Q191" s="13">
        <v>0</v>
      </c>
      <c r="R191" s="13">
        <f>P191+Q191</f>
        <v>14.166666666666666</v>
      </c>
    </row>
    <row r="192" spans="1:18">
      <c r="D192" s="31"/>
      <c r="E192" s="35" t="s">
        <v>37</v>
      </c>
      <c r="F192" s="33"/>
      <c r="G192" s="33"/>
      <c r="H192" s="33"/>
      <c r="I192" s="33"/>
      <c r="J192" s="33"/>
      <c r="K192" s="34"/>
      <c r="L192" s="34"/>
      <c r="M192" s="34"/>
      <c r="N192" s="32"/>
    </row>
    <row r="193" spans="1:18">
      <c r="A193" s="8" t="s">
        <v>25</v>
      </c>
      <c r="B193" s="8" t="s">
        <v>579</v>
      </c>
      <c r="C193" s="8" t="s">
        <v>581</v>
      </c>
      <c r="D193" s="31" t="s">
        <v>145</v>
      </c>
      <c r="E193" s="32" t="s">
        <v>146</v>
      </c>
      <c r="F193" s="33" t="s">
        <v>83</v>
      </c>
      <c r="G193" s="33">
        <v>3</v>
      </c>
      <c r="H193" s="33">
        <v>2</v>
      </c>
      <c r="I193" s="33">
        <v>3</v>
      </c>
      <c r="J193" s="33">
        <v>5</v>
      </c>
      <c r="K193" s="34" t="s">
        <v>80</v>
      </c>
      <c r="L193" s="34">
        <v>61</v>
      </c>
      <c r="M193" s="34" t="s">
        <v>87</v>
      </c>
      <c r="N193" s="12">
        <f>L193*G193</f>
        <v>183</v>
      </c>
      <c r="O193" s="13">
        <f>N193/18</f>
        <v>10.166666666666666</v>
      </c>
      <c r="P193" s="14">
        <f>O193</f>
        <v>10.166666666666666</v>
      </c>
      <c r="Q193" s="13">
        <v>0</v>
      </c>
      <c r="R193" s="13">
        <f>P193+Q193</f>
        <v>10.166666666666666</v>
      </c>
    </row>
    <row r="194" spans="1:18">
      <c r="D194" s="31"/>
      <c r="E194" s="35" t="s">
        <v>38</v>
      </c>
      <c r="F194" s="33"/>
      <c r="G194" s="33"/>
      <c r="H194" s="33"/>
      <c r="I194" s="33"/>
      <c r="J194" s="33"/>
      <c r="K194" s="34"/>
      <c r="L194" s="34"/>
      <c r="M194" s="34"/>
      <c r="N194" s="32"/>
    </row>
    <row r="195" spans="1:18">
      <c r="A195" s="8" t="s">
        <v>25</v>
      </c>
      <c r="B195" s="8" t="s">
        <v>579</v>
      </c>
      <c r="C195" s="8" t="s">
        <v>581</v>
      </c>
      <c r="D195" s="31" t="s">
        <v>155</v>
      </c>
      <c r="E195" s="32" t="s">
        <v>156</v>
      </c>
      <c r="F195" s="33" t="s">
        <v>23</v>
      </c>
      <c r="G195" s="33">
        <v>3</v>
      </c>
      <c r="H195" s="33">
        <v>3</v>
      </c>
      <c r="I195" s="33">
        <v>0</v>
      </c>
      <c r="J195" s="33">
        <v>6</v>
      </c>
      <c r="K195" s="34" t="s">
        <v>80</v>
      </c>
      <c r="L195" s="34">
        <v>50</v>
      </c>
      <c r="M195" s="34" t="s">
        <v>87</v>
      </c>
      <c r="N195" s="12">
        <f>L195*G195</f>
        <v>150</v>
      </c>
      <c r="O195" s="13">
        <f>N195/18</f>
        <v>8.3333333333333339</v>
      </c>
      <c r="P195" s="14">
        <f>O195</f>
        <v>8.3333333333333339</v>
      </c>
      <c r="Q195" s="13">
        <v>0</v>
      </c>
      <c r="R195" s="13">
        <f>P195+Q195</f>
        <v>8.3333333333333339</v>
      </c>
    </row>
    <row r="196" spans="1:18">
      <c r="D196" s="31"/>
      <c r="E196" s="35" t="s">
        <v>157</v>
      </c>
      <c r="F196" s="33"/>
      <c r="G196" s="33"/>
      <c r="H196" s="33"/>
      <c r="I196" s="33"/>
      <c r="J196" s="33"/>
      <c r="K196" s="34"/>
      <c r="L196" s="34"/>
      <c r="M196" s="34"/>
      <c r="N196" s="32"/>
    </row>
    <row r="197" spans="1:18">
      <c r="A197" s="8" t="s">
        <v>25</v>
      </c>
      <c r="B197" s="8" t="s">
        <v>579</v>
      </c>
      <c r="C197" s="8" t="s">
        <v>581</v>
      </c>
      <c r="D197" s="31" t="s">
        <v>415</v>
      </c>
      <c r="E197" s="32" t="s">
        <v>416</v>
      </c>
      <c r="F197" s="33" t="s">
        <v>23</v>
      </c>
      <c r="G197" s="33">
        <v>3</v>
      </c>
      <c r="H197" s="33">
        <v>3</v>
      </c>
      <c r="I197" s="33">
        <v>0</v>
      </c>
      <c r="J197" s="33">
        <v>6</v>
      </c>
      <c r="K197" s="34" t="s">
        <v>80</v>
      </c>
      <c r="L197" s="34">
        <v>45</v>
      </c>
      <c r="M197" s="34" t="s">
        <v>87</v>
      </c>
      <c r="N197" s="12">
        <f>L197*G197</f>
        <v>135</v>
      </c>
      <c r="O197" s="13">
        <f>N197/18</f>
        <v>7.5</v>
      </c>
      <c r="P197" s="14">
        <f>O197</f>
        <v>7.5</v>
      </c>
      <c r="Q197" s="13">
        <v>0</v>
      </c>
      <c r="R197" s="13">
        <f>P197+Q197</f>
        <v>7.5</v>
      </c>
    </row>
    <row r="198" spans="1:18">
      <c r="D198" s="31"/>
      <c r="E198" s="35" t="s">
        <v>154</v>
      </c>
      <c r="F198" s="33"/>
      <c r="G198" s="33"/>
      <c r="H198" s="33"/>
      <c r="I198" s="33"/>
      <c r="J198" s="33"/>
      <c r="K198" s="34"/>
      <c r="L198" s="34"/>
      <c r="M198" s="34"/>
      <c r="N198" s="32"/>
    </row>
    <row r="199" spans="1:18">
      <c r="D199" s="31"/>
      <c r="E199" s="35" t="s">
        <v>417</v>
      </c>
      <c r="F199" s="33"/>
      <c r="G199" s="33"/>
      <c r="H199" s="33"/>
      <c r="I199" s="33"/>
      <c r="J199" s="33"/>
      <c r="K199" s="34"/>
      <c r="L199" s="34"/>
      <c r="M199" s="34"/>
      <c r="N199" s="32"/>
    </row>
    <row r="200" spans="1:18">
      <c r="A200" s="8" t="s">
        <v>25</v>
      </c>
      <c r="B200" s="8" t="s">
        <v>579</v>
      </c>
      <c r="C200" s="8" t="s">
        <v>581</v>
      </c>
      <c r="D200" s="31" t="s">
        <v>418</v>
      </c>
      <c r="E200" s="32" t="s">
        <v>419</v>
      </c>
      <c r="F200" s="33" t="s">
        <v>164</v>
      </c>
      <c r="G200" s="33">
        <v>3</v>
      </c>
      <c r="H200" s="33">
        <v>2</v>
      </c>
      <c r="I200" s="33">
        <v>2</v>
      </c>
      <c r="J200" s="33">
        <v>5</v>
      </c>
      <c r="K200" s="34" t="s">
        <v>80</v>
      </c>
      <c r="L200" s="34">
        <v>39</v>
      </c>
      <c r="M200" s="34" t="s">
        <v>87</v>
      </c>
      <c r="N200" s="12">
        <f>L200*G200</f>
        <v>117</v>
      </c>
      <c r="O200" s="13">
        <f>N200/18</f>
        <v>6.5</v>
      </c>
      <c r="P200" s="14">
        <f>O200</f>
        <v>6.5</v>
      </c>
      <c r="Q200" s="13">
        <v>0</v>
      </c>
      <c r="R200" s="13">
        <f>P200+Q200</f>
        <v>6.5</v>
      </c>
    </row>
    <row r="201" spans="1:18">
      <c r="D201" s="31"/>
      <c r="E201" s="35" t="s">
        <v>160</v>
      </c>
      <c r="F201" s="33"/>
      <c r="G201" s="33"/>
      <c r="H201" s="33"/>
      <c r="I201" s="33"/>
      <c r="J201" s="33"/>
      <c r="K201" s="34"/>
      <c r="L201" s="34"/>
      <c r="M201" s="34"/>
      <c r="N201" s="32"/>
    </row>
    <row r="202" spans="1:18">
      <c r="A202" s="8" t="s">
        <v>25</v>
      </c>
      <c r="B202" s="8" t="s">
        <v>579</v>
      </c>
      <c r="C202" s="8" t="s">
        <v>581</v>
      </c>
      <c r="D202" s="31" t="s">
        <v>418</v>
      </c>
      <c r="E202" s="32" t="s">
        <v>419</v>
      </c>
      <c r="F202" s="33" t="s">
        <v>164</v>
      </c>
      <c r="G202" s="33">
        <v>3</v>
      </c>
      <c r="H202" s="33">
        <v>2</v>
      </c>
      <c r="I202" s="33">
        <v>2</v>
      </c>
      <c r="J202" s="33">
        <v>5</v>
      </c>
      <c r="K202" s="34" t="s">
        <v>43</v>
      </c>
      <c r="L202" s="34">
        <v>45</v>
      </c>
      <c r="M202" s="34" t="s">
        <v>87</v>
      </c>
      <c r="N202" s="12">
        <f>L202*G202</f>
        <v>135</v>
      </c>
      <c r="O202" s="13">
        <f>N202/18</f>
        <v>7.5</v>
      </c>
      <c r="P202" s="14">
        <f>O202</f>
        <v>7.5</v>
      </c>
      <c r="Q202" s="13">
        <v>0</v>
      </c>
      <c r="R202" s="13">
        <f>P202+Q202</f>
        <v>7.5</v>
      </c>
    </row>
    <row r="203" spans="1:18">
      <c r="D203" s="31"/>
      <c r="E203" s="35" t="s">
        <v>161</v>
      </c>
      <c r="F203" s="33"/>
      <c r="G203" s="33"/>
      <c r="H203" s="33"/>
      <c r="I203" s="33"/>
      <c r="J203" s="33"/>
      <c r="K203" s="34"/>
      <c r="L203" s="34"/>
      <c r="M203" s="34"/>
      <c r="N203" s="32"/>
    </row>
    <row r="204" spans="1:18">
      <c r="A204" s="8" t="s">
        <v>25</v>
      </c>
      <c r="B204" s="8" t="s">
        <v>579</v>
      </c>
      <c r="C204" s="8" t="s">
        <v>581</v>
      </c>
      <c r="D204" s="31" t="s">
        <v>162</v>
      </c>
      <c r="E204" s="32" t="s">
        <v>163</v>
      </c>
      <c r="F204" s="33" t="s">
        <v>164</v>
      </c>
      <c r="G204" s="33">
        <v>3</v>
      </c>
      <c r="H204" s="33">
        <v>2</v>
      </c>
      <c r="I204" s="33">
        <v>2</v>
      </c>
      <c r="J204" s="33">
        <v>5</v>
      </c>
      <c r="K204" s="34" t="s">
        <v>80</v>
      </c>
      <c r="L204" s="34">
        <v>38</v>
      </c>
      <c r="M204" s="34" t="s">
        <v>87</v>
      </c>
      <c r="N204" s="12">
        <f>L204*G204</f>
        <v>114</v>
      </c>
      <c r="O204" s="13">
        <f>N204/18</f>
        <v>6.333333333333333</v>
      </c>
      <c r="P204" s="14">
        <f>O204</f>
        <v>6.333333333333333</v>
      </c>
      <c r="Q204" s="13">
        <v>0</v>
      </c>
      <c r="R204" s="13">
        <f>P204+Q204</f>
        <v>6.333333333333333</v>
      </c>
    </row>
    <row r="205" spans="1:18">
      <c r="D205" s="31"/>
      <c r="E205" s="35" t="s">
        <v>160</v>
      </c>
      <c r="F205" s="33"/>
      <c r="G205" s="33"/>
      <c r="H205" s="33"/>
      <c r="I205" s="33"/>
      <c r="J205" s="33"/>
      <c r="K205" s="34"/>
      <c r="L205" s="34"/>
      <c r="M205" s="34"/>
      <c r="N205" s="32"/>
    </row>
    <row r="206" spans="1:18">
      <c r="D206" s="31"/>
      <c r="E206" s="35" t="s">
        <v>161</v>
      </c>
      <c r="F206" s="33"/>
      <c r="G206" s="33"/>
      <c r="H206" s="33"/>
      <c r="I206" s="33"/>
      <c r="J206" s="33"/>
      <c r="K206" s="34"/>
      <c r="L206" s="34"/>
      <c r="M206" s="34"/>
      <c r="N206" s="32"/>
    </row>
    <row r="207" spans="1:18">
      <c r="A207" s="8" t="s">
        <v>25</v>
      </c>
      <c r="B207" s="8" t="s">
        <v>579</v>
      </c>
      <c r="C207" s="8" t="s">
        <v>581</v>
      </c>
      <c r="D207" s="31" t="s">
        <v>420</v>
      </c>
      <c r="E207" s="32" t="s">
        <v>421</v>
      </c>
      <c r="F207" s="33" t="s">
        <v>164</v>
      </c>
      <c r="G207" s="33">
        <v>3</v>
      </c>
      <c r="H207" s="33">
        <v>2</v>
      </c>
      <c r="I207" s="33">
        <v>2</v>
      </c>
      <c r="J207" s="33">
        <v>5</v>
      </c>
      <c r="K207" s="34" t="s">
        <v>80</v>
      </c>
      <c r="L207" s="34">
        <v>49</v>
      </c>
      <c r="M207" s="34" t="s">
        <v>87</v>
      </c>
      <c r="N207" s="12">
        <f>L207*G207</f>
        <v>147</v>
      </c>
      <c r="O207" s="13">
        <f>N207/18</f>
        <v>8.1666666666666661</v>
      </c>
      <c r="P207" s="14">
        <f>O207</f>
        <v>8.1666666666666661</v>
      </c>
      <c r="Q207" s="13">
        <v>0</v>
      </c>
      <c r="R207" s="13">
        <f>P207+Q207</f>
        <v>8.1666666666666661</v>
      </c>
    </row>
    <row r="208" spans="1:18">
      <c r="D208" s="31"/>
      <c r="E208" s="35" t="s">
        <v>160</v>
      </c>
      <c r="F208" s="33"/>
      <c r="G208" s="33"/>
      <c r="H208" s="33"/>
      <c r="I208" s="33"/>
      <c r="J208" s="33"/>
      <c r="K208" s="34"/>
      <c r="L208" s="34"/>
      <c r="M208" s="34"/>
      <c r="N208" s="32"/>
    </row>
    <row r="209" spans="1:18">
      <c r="D209" s="31"/>
      <c r="E209" s="35" t="s">
        <v>161</v>
      </c>
      <c r="F209" s="33"/>
      <c r="G209" s="33"/>
      <c r="H209" s="33"/>
      <c r="I209" s="33"/>
      <c r="J209" s="33"/>
      <c r="K209" s="34"/>
      <c r="L209" s="34"/>
      <c r="M209" s="34"/>
      <c r="N209" s="32"/>
    </row>
    <row r="210" spans="1:18">
      <c r="A210" s="8" t="s">
        <v>25</v>
      </c>
      <c r="B210" s="8" t="s">
        <v>579</v>
      </c>
      <c r="C210" s="8" t="s">
        <v>581</v>
      </c>
      <c r="D210" s="31" t="s">
        <v>422</v>
      </c>
      <c r="E210" s="32" t="s">
        <v>423</v>
      </c>
      <c r="F210" s="33" t="s">
        <v>164</v>
      </c>
      <c r="G210" s="33">
        <v>3</v>
      </c>
      <c r="H210" s="33">
        <v>2</v>
      </c>
      <c r="I210" s="33">
        <v>2</v>
      </c>
      <c r="J210" s="33">
        <v>5</v>
      </c>
      <c r="K210" s="34" t="s">
        <v>80</v>
      </c>
      <c r="L210" s="34">
        <v>38</v>
      </c>
      <c r="M210" s="34" t="s">
        <v>87</v>
      </c>
      <c r="N210" s="12">
        <f>L210*G210</f>
        <v>114</v>
      </c>
      <c r="O210" s="13">
        <f>N210/18</f>
        <v>6.333333333333333</v>
      </c>
      <c r="P210" s="14">
        <f>O210</f>
        <v>6.333333333333333</v>
      </c>
      <c r="Q210" s="13">
        <v>0</v>
      </c>
      <c r="R210" s="13">
        <f>P210+Q210</f>
        <v>6.333333333333333</v>
      </c>
    </row>
    <row r="211" spans="1:18">
      <c r="D211" s="31"/>
      <c r="E211" s="35" t="s">
        <v>167</v>
      </c>
      <c r="F211" s="33"/>
      <c r="G211" s="33"/>
      <c r="H211" s="33"/>
      <c r="I211" s="33"/>
      <c r="J211" s="33"/>
      <c r="K211" s="34"/>
      <c r="L211" s="34"/>
      <c r="M211" s="34"/>
      <c r="N211" s="32"/>
    </row>
    <row r="212" spans="1:18">
      <c r="A212" s="8" t="s">
        <v>25</v>
      </c>
      <c r="B212" s="8" t="s">
        <v>579</v>
      </c>
      <c r="C212" s="8" t="s">
        <v>581</v>
      </c>
      <c r="D212" s="31" t="s">
        <v>422</v>
      </c>
      <c r="E212" s="32" t="s">
        <v>423</v>
      </c>
      <c r="F212" s="33" t="s">
        <v>164</v>
      </c>
      <c r="G212" s="33">
        <v>3</v>
      </c>
      <c r="H212" s="33">
        <v>2</v>
      </c>
      <c r="I212" s="33">
        <v>2</v>
      </c>
      <c r="J212" s="33">
        <v>5</v>
      </c>
      <c r="K212" s="34" t="s">
        <v>43</v>
      </c>
      <c r="L212" s="34">
        <v>44</v>
      </c>
      <c r="M212" s="34" t="s">
        <v>87</v>
      </c>
      <c r="N212" s="12">
        <f>L212*G212</f>
        <v>132</v>
      </c>
      <c r="O212" s="13">
        <f>N212/18</f>
        <v>7.333333333333333</v>
      </c>
      <c r="P212" s="14">
        <f>O212</f>
        <v>7.333333333333333</v>
      </c>
      <c r="Q212" s="13">
        <v>0</v>
      </c>
      <c r="R212" s="13">
        <f>P212+Q212</f>
        <v>7.333333333333333</v>
      </c>
    </row>
    <row r="213" spans="1:18">
      <c r="D213" s="31"/>
      <c r="E213" s="35" t="s">
        <v>167</v>
      </c>
      <c r="F213" s="33"/>
      <c r="G213" s="33"/>
      <c r="H213" s="33"/>
      <c r="I213" s="33"/>
      <c r="J213" s="33"/>
      <c r="K213" s="34"/>
      <c r="L213" s="34"/>
      <c r="M213" s="34"/>
      <c r="N213" s="32"/>
    </row>
    <row r="214" spans="1:18">
      <c r="A214" s="8" t="s">
        <v>25</v>
      </c>
      <c r="B214" s="8" t="s">
        <v>579</v>
      </c>
      <c r="C214" s="8" t="s">
        <v>581</v>
      </c>
      <c r="D214" s="31" t="s">
        <v>424</v>
      </c>
      <c r="E214" s="32" t="s">
        <v>425</v>
      </c>
      <c r="F214" s="33" t="s">
        <v>23</v>
      </c>
      <c r="G214" s="33">
        <v>3</v>
      </c>
      <c r="H214" s="33">
        <v>3</v>
      </c>
      <c r="I214" s="33">
        <v>0</v>
      </c>
      <c r="J214" s="33">
        <v>6</v>
      </c>
      <c r="K214" s="34" t="s">
        <v>80</v>
      </c>
      <c r="L214" s="34">
        <v>50</v>
      </c>
      <c r="M214" s="34" t="s">
        <v>87</v>
      </c>
      <c r="N214" s="12">
        <f>L214*G214</f>
        <v>150</v>
      </c>
      <c r="O214" s="13">
        <f>N214/18</f>
        <v>8.3333333333333339</v>
      </c>
      <c r="P214" s="14">
        <f>O214</f>
        <v>8.3333333333333339</v>
      </c>
      <c r="Q214" s="13">
        <v>0</v>
      </c>
      <c r="R214" s="13">
        <f>P214+Q214</f>
        <v>8.3333333333333339</v>
      </c>
    </row>
    <row r="215" spans="1:18">
      <c r="D215" s="31"/>
      <c r="E215" s="35" t="s">
        <v>170</v>
      </c>
      <c r="F215" s="33"/>
      <c r="G215" s="33"/>
      <c r="H215" s="33"/>
      <c r="I215" s="33"/>
      <c r="J215" s="33"/>
      <c r="K215" s="34"/>
      <c r="L215" s="34"/>
      <c r="M215" s="34"/>
      <c r="N215" s="32"/>
    </row>
    <row r="216" spans="1:18">
      <c r="A216" s="8" t="s">
        <v>25</v>
      </c>
      <c r="B216" s="8" t="s">
        <v>579</v>
      </c>
      <c r="C216" s="8" t="s">
        <v>581</v>
      </c>
      <c r="D216" s="31" t="s">
        <v>426</v>
      </c>
      <c r="E216" s="32" t="s">
        <v>427</v>
      </c>
      <c r="F216" s="33" t="s">
        <v>164</v>
      </c>
      <c r="G216" s="33">
        <v>3</v>
      </c>
      <c r="H216" s="33">
        <v>2</v>
      </c>
      <c r="I216" s="33">
        <v>2</v>
      </c>
      <c r="J216" s="33">
        <v>5</v>
      </c>
      <c r="K216" s="34" t="s">
        <v>80</v>
      </c>
      <c r="L216" s="34">
        <v>49</v>
      </c>
      <c r="M216" s="34" t="s">
        <v>87</v>
      </c>
      <c r="N216" s="12">
        <f>L216*G216</f>
        <v>147</v>
      </c>
      <c r="O216" s="13">
        <f>N216/18</f>
        <v>8.1666666666666661</v>
      </c>
      <c r="P216" s="14">
        <f>O216</f>
        <v>8.1666666666666661</v>
      </c>
      <c r="Q216" s="13">
        <v>0</v>
      </c>
      <c r="R216" s="13">
        <f>P216+Q216</f>
        <v>8.1666666666666661</v>
      </c>
    </row>
    <row r="217" spans="1:18">
      <c r="D217" s="31"/>
      <c r="E217" s="35" t="s">
        <v>374</v>
      </c>
      <c r="F217" s="33"/>
      <c r="G217" s="33"/>
      <c r="H217" s="33"/>
      <c r="I217" s="33"/>
      <c r="J217" s="33"/>
      <c r="K217" s="34"/>
      <c r="L217" s="34"/>
      <c r="M217" s="34"/>
      <c r="N217" s="32"/>
    </row>
    <row r="218" spans="1:18">
      <c r="A218" s="8" t="s">
        <v>25</v>
      </c>
      <c r="B218" s="8" t="s">
        <v>579</v>
      </c>
      <c r="C218" s="8" t="s">
        <v>581</v>
      </c>
      <c r="D218" s="31" t="s">
        <v>171</v>
      </c>
      <c r="E218" s="32" t="s">
        <v>172</v>
      </c>
      <c r="F218" s="33" t="s">
        <v>23</v>
      </c>
      <c r="G218" s="33">
        <v>3</v>
      </c>
      <c r="H218" s="33">
        <v>3</v>
      </c>
      <c r="I218" s="33">
        <v>0</v>
      </c>
      <c r="J218" s="33">
        <v>6</v>
      </c>
      <c r="K218" s="34" t="s">
        <v>80</v>
      </c>
      <c r="L218" s="34">
        <v>59</v>
      </c>
      <c r="M218" s="34" t="s">
        <v>87</v>
      </c>
      <c r="N218" s="12">
        <f>L218*G218</f>
        <v>177</v>
      </c>
      <c r="O218" s="13">
        <f>N218/18</f>
        <v>9.8333333333333339</v>
      </c>
      <c r="P218" s="14">
        <f>O218</f>
        <v>9.8333333333333339</v>
      </c>
      <c r="Q218" s="13">
        <v>0</v>
      </c>
      <c r="R218" s="13">
        <f>P218+Q218</f>
        <v>9.8333333333333339</v>
      </c>
    </row>
    <row r="219" spans="1:18">
      <c r="D219" s="31"/>
      <c r="E219" s="35" t="s">
        <v>157</v>
      </c>
      <c r="F219" s="33"/>
      <c r="G219" s="33"/>
      <c r="H219" s="33"/>
      <c r="I219" s="33"/>
      <c r="J219" s="33"/>
      <c r="K219" s="34"/>
      <c r="L219" s="34"/>
      <c r="M219" s="34"/>
      <c r="N219" s="32"/>
    </row>
    <row r="220" spans="1:18">
      <c r="A220" s="8" t="s">
        <v>25</v>
      </c>
      <c r="B220" s="8" t="s">
        <v>579</v>
      </c>
      <c r="C220" s="8" t="s">
        <v>581</v>
      </c>
      <c r="D220" s="31" t="s">
        <v>428</v>
      </c>
      <c r="E220" s="32" t="s">
        <v>429</v>
      </c>
      <c r="F220" s="33" t="s">
        <v>164</v>
      </c>
      <c r="G220" s="33">
        <v>3</v>
      </c>
      <c r="H220" s="33">
        <v>2</v>
      </c>
      <c r="I220" s="33">
        <v>2</v>
      </c>
      <c r="J220" s="33">
        <v>5</v>
      </c>
      <c r="K220" s="34" t="s">
        <v>80</v>
      </c>
      <c r="L220" s="34">
        <v>54</v>
      </c>
      <c r="M220" s="34" t="s">
        <v>87</v>
      </c>
      <c r="N220" s="12">
        <f>L220*G220</f>
        <v>162</v>
      </c>
      <c r="O220" s="13">
        <f>N220/18</f>
        <v>9</v>
      </c>
      <c r="P220" s="14">
        <f>O220</f>
        <v>9</v>
      </c>
      <c r="Q220" s="13">
        <v>0</v>
      </c>
      <c r="R220" s="13">
        <f>P220+Q220</f>
        <v>9</v>
      </c>
    </row>
    <row r="221" spans="1:18">
      <c r="D221" s="31"/>
      <c r="E221" s="35" t="s">
        <v>154</v>
      </c>
      <c r="F221" s="33"/>
      <c r="G221" s="33"/>
      <c r="H221" s="33"/>
      <c r="I221" s="33"/>
      <c r="J221" s="33"/>
      <c r="K221" s="34"/>
      <c r="L221" s="34"/>
      <c r="M221" s="34"/>
      <c r="N221" s="32"/>
    </row>
    <row r="222" spans="1:18">
      <c r="A222" s="8" t="s">
        <v>25</v>
      </c>
      <c r="B222" s="8" t="s">
        <v>579</v>
      </c>
      <c r="C222" s="8" t="s">
        <v>581</v>
      </c>
      <c r="D222" s="31" t="s">
        <v>430</v>
      </c>
      <c r="E222" s="32" t="s">
        <v>345</v>
      </c>
      <c r="F222" s="33" t="s">
        <v>221</v>
      </c>
      <c r="G222" s="33">
        <v>3</v>
      </c>
      <c r="H222" s="33">
        <v>0</v>
      </c>
      <c r="I222" s="33">
        <v>9</v>
      </c>
      <c r="J222" s="33">
        <v>0</v>
      </c>
      <c r="K222" s="34" t="s">
        <v>80</v>
      </c>
      <c r="L222" s="34">
        <v>49</v>
      </c>
      <c r="M222" s="34" t="s">
        <v>87</v>
      </c>
      <c r="N222" s="12">
        <f>L222*G222</f>
        <v>147</v>
      </c>
      <c r="O222" s="13">
        <f>N222/18</f>
        <v>8.1666666666666661</v>
      </c>
      <c r="P222" s="14">
        <f>O222</f>
        <v>8.1666666666666661</v>
      </c>
      <c r="Q222" s="13">
        <v>0</v>
      </c>
      <c r="R222" s="13">
        <f>P222+Q222</f>
        <v>8.1666666666666661</v>
      </c>
    </row>
    <row r="223" spans="1:18">
      <c r="D223" s="31"/>
      <c r="E223" s="35" t="s">
        <v>157</v>
      </c>
      <c r="F223" s="33"/>
      <c r="G223" s="33"/>
      <c r="H223" s="33"/>
      <c r="I223" s="33"/>
      <c r="J223" s="33"/>
      <c r="K223" s="34"/>
      <c r="L223" s="34"/>
      <c r="M223" s="34"/>
      <c r="N223" s="32"/>
    </row>
    <row r="224" spans="1:18">
      <c r="A224" s="8" t="s">
        <v>25</v>
      </c>
      <c r="B224" s="8" t="s">
        <v>579</v>
      </c>
      <c r="C224" s="8" t="s">
        <v>581</v>
      </c>
      <c r="D224" s="31" t="s">
        <v>431</v>
      </c>
      <c r="E224" s="32" t="s">
        <v>432</v>
      </c>
      <c r="F224" s="33" t="s">
        <v>83</v>
      </c>
      <c r="G224" s="33">
        <v>3</v>
      </c>
      <c r="H224" s="33">
        <v>2</v>
      </c>
      <c r="I224" s="33">
        <v>3</v>
      </c>
      <c r="J224" s="33">
        <v>5</v>
      </c>
      <c r="K224" s="34" t="s">
        <v>80</v>
      </c>
      <c r="L224" s="34">
        <v>174</v>
      </c>
      <c r="M224" s="34" t="s">
        <v>87</v>
      </c>
      <c r="N224" s="12">
        <f>L224*G224</f>
        <v>522</v>
      </c>
      <c r="O224" s="13">
        <f>N224/18</f>
        <v>29</v>
      </c>
      <c r="P224" s="14">
        <f>O224</f>
        <v>29</v>
      </c>
      <c r="Q224" s="13">
        <v>0</v>
      </c>
      <c r="R224" s="13">
        <f>P224+Q224</f>
        <v>29</v>
      </c>
    </row>
    <row r="225" spans="1:18">
      <c r="D225" s="31"/>
      <c r="E225" s="35" t="s">
        <v>195</v>
      </c>
      <c r="F225" s="33"/>
      <c r="G225" s="33"/>
      <c r="H225" s="33"/>
      <c r="I225" s="33"/>
      <c r="J225" s="33"/>
      <c r="K225" s="34"/>
      <c r="L225" s="34"/>
      <c r="M225" s="34"/>
      <c r="N225" s="32"/>
    </row>
    <row r="226" spans="1:18">
      <c r="D226" s="31"/>
      <c r="E226" s="35" t="s">
        <v>49</v>
      </c>
      <c r="F226" s="33"/>
      <c r="G226" s="33"/>
      <c r="H226" s="33"/>
      <c r="I226" s="33"/>
      <c r="J226" s="33"/>
      <c r="K226" s="34"/>
      <c r="L226" s="34"/>
      <c r="M226" s="34"/>
      <c r="N226" s="32"/>
    </row>
    <row r="227" spans="1:18">
      <c r="A227" s="8" t="s">
        <v>25</v>
      </c>
      <c r="B227" s="8" t="s">
        <v>579</v>
      </c>
      <c r="C227" s="8" t="s">
        <v>581</v>
      </c>
      <c r="D227" s="31" t="s">
        <v>431</v>
      </c>
      <c r="E227" s="32" t="s">
        <v>432</v>
      </c>
      <c r="F227" s="33" t="s">
        <v>83</v>
      </c>
      <c r="G227" s="33">
        <v>3</v>
      </c>
      <c r="H227" s="33">
        <v>2</v>
      </c>
      <c r="I227" s="33">
        <v>3</v>
      </c>
      <c r="J227" s="33">
        <v>5</v>
      </c>
      <c r="K227" s="34" t="s">
        <v>43</v>
      </c>
      <c r="L227" s="34">
        <v>126</v>
      </c>
      <c r="M227" s="34" t="s">
        <v>87</v>
      </c>
      <c r="N227" s="12">
        <f>L227*G227</f>
        <v>378</v>
      </c>
      <c r="O227" s="13">
        <f>N227/18</f>
        <v>21</v>
      </c>
      <c r="P227" s="14">
        <f>O227</f>
        <v>21</v>
      </c>
      <c r="Q227" s="13">
        <v>0</v>
      </c>
      <c r="R227" s="13">
        <f>P227+Q227</f>
        <v>21</v>
      </c>
    </row>
    <row r="228" spans="1:18">
      <c r="D228" s="31"/>
      <c r="E228" s="35" t="s">
        <v>195</v>
      </c>
      <c r="F228" s="33"/>
      <c r="G228" s="33"/>
      <c r="H228" s="33"/>
      <c r="I228" s="33"/>
      <c r="J228" s="33"/>
      <c r="K228" s="34"/>
      <c r="L228" s="34"/>
      <c r="M228" s="34"/>
      <c r="N228" s="32"/>
    </row>
    <row r="229" spans="1:18">
      <c r="D229" s="31"/>
      <c r="E229" s="35" t="s">
        <v>49</v>
      </c>
      <c r="F229" s="33"/>
      <c r="G229" s="33"/>
      <c r="H229" s="33"/>
      <c r="I229" s="33"/>
      <c r="J229" s="33"/>
      <c r="K229" s="34"/>
      <c r="L229" s="34"/>
      <c r="M229" s="34"/>
      <c r="N229" s="32"/>
    </row>
    <row r="230" spans="1:18">
      <c r="A230" s="8" t="s">
        <v>25</v>
      </c>
      <c r="B230" s="8" t="s">
        <v>579</v>
      </c>
      <c r="C230" s="8" t="s">
        <v>581</v>
      </c>
      <c r="D230" s="31" t="s">
        <v>173</v>
      </c>
      <c r="E230" s="32" t="s">
        <v>174</v>
      </c>
      <c r="F230" s="33" t="s">
        <v>102</v>
      </c>
      <c r="G230" s="33">
        <v>1</v>
      </c>
      <c r="H230" s="33">
        <v>0</v>
      </c>
      <c r="I230" s="33">
        <v>3</v>
      </c>
      <c r="J230" s="33">
        <v>1</v>
      </c>
      <c r="K230" s="34" t="s">
        <v>80</v>
      </c>
      <c r="L230" s="34">
        <v>71</v>
      </c>
      <c r="M230" s="34" t="s">
        <v>87</v>
      </c>
      <c r="N230" s="12">
        <f>L230*G230</f>
        <v>71</v>
      </c>
      <c r="O230" s="13">
        <f>N230/18</f>
        <v>3.9444444444444446</v>
      </c>
      <c r="P230" s="14">
        <f>O230</f>
        <v>3.9444444444444446</v>
      </c>
      <c r="Q230" s="13">
        <v>0</v>
      </c>
      <c r="R230" s="13">
        <f>P230+Q230</f>
        <v>3.9444444444444446</v>
      </c>
    </row>
    <row r="231" spans="1:18">
      <c r="D231" s="31"/>
      <c r="E231" s="35" t="s">
        <v>195</v>
      </c>
      <c r="F231" s="33"/>
      <c r="G231" s="33"/>
      <c r="H231" s="33"/>
      <c r="I231" s="33"/>
      <c r="J231" s="33"/>
      <c r="K231" s="34"/>
      <c r="L231" s="34"/>
      <c r="M231" s="34"/>
      <c r="N231" s="32"/>
    </row>
    <row r="232" spans="1:18">
      <c r="D232" s="31"/>
      <c r="E232" s="35" t="s">
        <v>49</v>
      </c>
      <c r="F232" s="33"/>
      <c r="G232" s="33"/>
      <c r="H232" s="33"/>
      <c r="I232" s="33"/>
      <c r="J232" s="33"/>
      <c r="K232" s="34"/>
      <c r="L232" s="34"/>
      <c r="M232" s="34"/>
      <c r="N232" s="32"/>
    </row>
    <row r="233" spans="1:18">
      <c r="D233" s="31"/>
      <c r="E233" s="35" t="s">
        <v>176</v>
      </c>
      <c r="F233" s="33"/>
      <c r="G233" s="33"/>
      <c r="H233" s="33"/>
      <c r="I233" s="33"/>
      <c r="J233" s="33"/>
      <c r="K233" s="34"/>
      <c r="L233" s="34"/>
      <c r="M233" s="34"/>
      <c r="N233" s="32"/>
    </row>
    <row r="234" spans="1:18">
      <c r="D234" s="31"/>
      <c r="E234" s="35" t="s">
        <v>46</v>
      </c>
      <c r="F234" s="33"/>
      <c r="G234" s="33"/>
      <c r="H234" s="33"/>
      <c r="I234" s="33"/>
      <c r="J234" s="33"/>
      <c r="K234" s="34"/>
      <c r="L234" s="34"/>
      <c r="M234" s="34"/>
      <c r="N234" s="32"/>
    </row>
    <row r="235" spans="1:18">
      <c r="A235" s="8" t="s">
        <v>25</v>
      </c>
      <c r="B235" s="8" t="s">
        <v>579</v>
      </c>
      <c r="C235" s="8" t="s">
        <v>581</v>
      </c>
      <c r="D235" s="31" t="s">
        <v>433</v>
      </c>
      <c r="E235" s="32" t="s">
        <v>434</v>
      </c>
      <c r="F235" s="33" t="s">
        <v>83</v>
      </c>
      <c r="G235" s="33">
        <v>3</v>
      </c>
      <c r="H235" s="33">
        <v>2</v>
      </c>
      <c r="I235" s="33">
        <v>3</v>
      </c>
      <c r="J235" s="33">
        <v>5</v>
      </c>
      <c r="K235" s="34" t="s">
        <v>80</v>
      </c>
      <c r="L235" s="34">
        <v>73</v>
      </c>
      <c r="M235" s="34" t="s">
        <v>87</v>
      </c>
      <c r="N235" s="12">
        <f>L235*G235</f>
        <v>219</v>
      </c>
      <c r="O235" s="13">
        <f>N235/18</f>
        <v>12.166666666666666</v>
      </c>
      <c r="P235" s="14">
        <f>O235</f>
        <v>12.166666666666666</v>
      </c>
      <c r="Q235" s="13">
        <v>0</v>
      </c>
      <c r="R235" s="13">
        <f>P235+Q235</f>
        <v>12.166666666666666</v>
      </c>
    </row>
    <row r="236" spans="1:18">
      <c r="D236" s="31"/>
      <c r="E236" s="36" t="s">
        <v>201</v>
      </c>
      <c r="F236" s="33"/>
      <c r="G236" s="33"/>
      <c r="H236" s="33"/>
      <c r="I236" s="33"/>
      <c r="J236" s="33"/>
      <c r="K236" s="34"/>
      <c r="L236" s="34"/>
      <c r="M236" s="34"/>
      <c r="N236" s="32"/>
    </row>
    <row r="237" spans="1:18">
      <c r="A237" s="8" t="s">
        <v>25</v>
      </c>
      <c r="B237" s="8" t="s">
        <v>579</v>
      </c>
      <c r="C237" s="8" t="s">
        <v>581</v>
      </c>
      <c r="D237" s="31" t="s">
        <v>433</v>
      </c>
      <c r="E237" s="32" t="s">
        <v>434</v>
      </c>
      <c r="F237" s="33" t="s">
        <v>83</v>
      </c>
      <c r="G237" s="33">
        <v>3</v>
      </c>
      <c r="H237" s="33">
        <v>2</v>
      </c>
      <c r="I237" s="33">
        <v>3</v>
      </c>
      <c r="J237" s="33">
        <v>5</v>
      </c>
      <c r="K237" s="34" t="s">
        <v>43</v>
      </c>
      <c r="L237" s="34">
        <v>48</v>
      </c>
      <c r="M237" s="34" t="s">
        <v>87</v>
      </c>
      <c r="N237" s="12">
        <f>L237*G237</f>
        <v>144</v>
      </c>
      <c r="O237" s="13">
        <f>N237/18</f>
        <v>8</v>
      </c>
      <c r="P237" s="14">
        <f>O237</f>
        <v>8</v>
      </c>
      <c r="Q237" s="13">
        <v>0</v>
      </c>
      <c r="R237" s="13">
        <f>P237+Q237</f>
        <v>8</v>
      </c>
    </row>
    <row r="238" spans="1:18">
      <c r="D238" s="31"/>
      <c r="E238" s="35" t="s">
        <v>201</v>
      </c>
      <c r="F238" s="33"/>
      <c r="G238" s="33"/>
      <c r="H238" s="33"/>
      <c r="I238" s="33"/>
      <c r="J238" s="33"/>
      <c r="K238" s="34"/>
      <c r="L238" s="34"/>
      <c r="M238" s="34"/>
      <c r="N238" s="32"/>
    </row>
    <row r="239" spans="1:18">
      <c r="D239" s="31"/>
      <c r="E239" s="35" t="s">
        <v>229</v>
      </c>
      <c r="F239" s="33"/>
      <c r="G239" s="33"/>
      <c r="H239" s="33"/>
      <c r="I239" s="33"/>
      <c r="J239" s="33"/>
      <c r="K239" s="34"/>
      <c r="L239" s="34"/>
      <c r="M239" s="34"/>
      <c r="N239" s="32"/>
    </row>
    <row r="240" spans="1:18">
      <c r="A240" s="8" t="s">
        <v>25</v>
      </c>
      <c r="B240" s="8" t="s">
        <v>579</v>
      </c>
      <c r="C240" s="8" t="s">
        <v>581</v>
      </c>
      <c r="D240" s="31" t="s">
        <v>433</v>
      </c>
      <c r="E240" s="32" t="s">
        <v>434</v>
      </c>
      <c r="F240" s="33" t="s">
        <v>83</v>
      </c>
      <c r="G240" s="33">
        <v>3</v>
      </c>
      <c r="H240" s="33">
        <v>2</v>
      </c>
      <c r="I240" s="33">
        <v>3</v>
      </c>
      <c r="J240" s="33">
        <v>5</v>
      </c>
      <c r="K240" s="34" t="s">
        <v>55</v>
      </c>
      <c r="L240" s="34">
        <v>62</v>
      </c>
      <c r="M240" s="34" t="s">
        <v>87</v>
      </c>
      <c r="N240" s="12">
        <f>L240*G240</f>
        <v>186</v>
      </c>
      <c r="O240" s="13">
        <f>N240/18</f>
        <v>10.333333333333334</v>
      </c>
      <c r="P240" s="14">
        <f>O240</f>
        <v>10.333333333333334</v>
      </c>
      <c r="Q240" s="13">
        <v>0</v>
      </c>
      <c r="R240" s="13">
        <f>P240+Q240</f>
        <v>10.333333333333334</v>
      </c>
    </row>
    <row r="241" spans="1:18">
      <c r="D241" s="31"/>
      <c r="E241" s="36" t="s">
        <v>201</v>
      </c>
      <c r="F241" s="33"/>
      <c r="G241" s="33"/>
      <c r="H241" s="33"/>
      <c r="I241" s="33"/>
      <c r="J241" s="33"/>
      <c r="K241" s="34"/>
      <c r="L241" s="34"/>
      <c r="M241" s="34"/>
      <c r="N241" s="32"/>
    </row>
    <row r="242" spans="1:18">
      <c r="A242" s="8" t="s">
        <v>25</v>
      </c>
      <c r="B242" s="8" t="s">
        <v>579</v>
      </c>
      <c r="C242" s="8" t="s">
        <v>581</v>
      </c>
      <c r="D242" s="31" t="s">
        <v>433</v>
      </c>
      <c r="E242" s="32" t="s">
        <v>434</v>
      </c>
      <c r="F242" s="33" t="s">
        <v>83</v>
      </c>
      <c r="G242" s="33">
        <v>3</v>
      </c>
      <c r="H242" s="33">
        <v>2</v>
      </c>
      <c r="I242" s="33">
        <v>3</v>
      </c>
      <c r="J242" s="33">
        <v>5</v>
      </c>
      <c r="K242" s="34" t="s">
        <v>178</v>
      </c>
      <c r="L242" s="34">
        <v>67</v>
      </c>
      <c r="M242" s="34" t="s">
        <v>87</v>
      </c>
      <c r="N242" s="12">
        <f>L242*G242</f>
        <v>201</v>
      </c>
      <c r="O242" s="13">
        <f>N242/18</f>
        <v>11.166666666666666</v>
      </c>
      <c r="P242" s="14">
        <f>O242</f>
        <v>11.166666666666666</v>
      </c>
      <c r="Q242" s="13">
        <v>0</v>
      </c>
      <c r="R242" s="13">
        <f>P242+Q242</f>
        <v>11.166666666666666</v>
      </c>
    </row>
    <row r="243" spans="1:18">
      <c r="D243" s="31"/>
      <c r="E243" s="35" t="s">
        <v>202</v>
      </c>
      <c r="F243" s="33"/>
      <c r="G243" s="33"/>
      <c r="H243" s="33"/>
      <c r="I243" s="33"/>
      <c r="J243" s="33"/>
      <c r="K243" s="34"/>
      <c r="L243" s="34"/>
      <c r="M243" s="34"/>
      <c r="N243" s="32"/>
    </row>
    <row r="244" spans="1:18">
      <c r="A244" s="8" t="s">
        <v>25</v>
      </c>
      <c r="B244" s="8" t="s">
        <v>579</v>
      </c>
      <c r="C244" s="8" t="s">
        <v>581</v>
      </c>
      <c r="D244" s="31" t="s">
        <v>433</v>
      </c>
      <c r="E244" s="32" t="s">
        <v>434</v>
      </c>
      <c r="F244" s="33" t="s">
        <v>83</v>
      </c>
      <c r="G244" s="33">
        <v>3</v>
      </c>
      <c r="H244" s="33">
        <v>2</v>
      </c>
      <c r="I244" s="33">
        <v>3</v>
      </c>
      <c r="J244" s="33">
        <v>5</v>
      </c>
      <c r="K244" s="34" t="s">
        <v>179</v>
      </c>
      <c r="L244" s="34">
        <v>53</v>
      </c>
      <c r="M244" s="34" t="s">
        <v>87</v>
      </c>
      <c r="N244" s="12">
        <f>L244*G244</f>
        <v>159</v>
      </c>
      <c r="O244" s="13">
        <f>N244/18</f>
        <v>8.8333333333333339</v>
      </c>
      <c r="P244" s="14">
        <f>O244</f>
        <v>8.8333333333333339</v>
      </c>
      <c r="Q244" s="13">
        <v>0</v>
      </c>
      <c r="R244" s="13">
        <f>P244+Q244</f>
        <v>8.8333333333333339</v>
      </c>
    </row>
    <row r="245" spans="1:18">
      <c r="D245" s="31"/>
      <c r="E245" s="35" t="s">
        <v>202</v>
      </c>
      <c r="F245" s="33"/>
      <c r="G245" s="33"/>
      <c r="H245" s="33"/>
      <c r="I245" s="33"/>
      <c r="J245" s="33"/>
      <c r="K245" s="34"/>
      <c r="L245" s="34"/>
      <c r="M245" s="34"/>
      <c r="N245" s="32"/>
    </row>
    <row r="246" spans="1:18">
      <c r="D246" s="31"/>
      <c r="E246" s="35" t="s">
        <v>59</v>
      </c>
      <c r="F246" s="33"/>
      <c r="G246" s="33"/>
      <c r="H246" s="33"/>
      <c r="I246" s="33"/>
      <c r="J246" s="33"/>
      <c r="K246" s="34"/>
      <c r="L246" s="34"/>
      <c r="M246" s="34"/>
      <c r="N246" s="32"/>
    </row>
    <row r="247" spans="1:18">
      <c r="A247" s="8" t="s">
        <v>25</v>
      </c>
      <c r="B247" s="8" t="s">
        <v>579</v>
      </c>
      <c r="C247" s="8" t="s">
        <v>581</v>
      </c>
      <c r="D247" s="31" t="s">
        <v>433</v>
      </c>
      <c r="E247" s="32" t="s">
        <v>434</v>
      </c>
      <c r="F247" s="33" t="s">
        <v>83</v>
      </c>
      <c r="G247" s="33">
        <v>3</v>
      </c>
      <c r="H247" s="33">
        <v>2</v>
      </c>
      <c r="I247" s="33">
        <v>3</v>
      </c>
      <c r="J247" s="33">
        <v>5</v>
      </c>
      <c r="K247" s="34" t="s">
        <v>185</v>
      </c>
      <c r="L247" s="34">
        <v>39</v>
      </c>
      <c r="M247" s="34" t="s">
        <v>87</v>
      </c>
      <c r="N247" s="12">
        <f>L247*G247</f>
        <v>117</v>
      </c>
      <c r="O247" s="13">
        <f>N247/18</f>
        <v>6.5</v>
      </c>
      <c r="P247" s="14">
        <f>O247</f>
        <v>6.5</v>
      </c>
      <c r="Q247" s="13">
        <v>0</v>
      </c>
      <c r="R247" s="13">
        <f>P247+Q247</f>
        <v>6.5</v>
      </c>
    </row>
    <row r="248" spans="1:18">
      <c r="D248" s="31"/>
      <c r="E248" s="35" t="s">
        <v>202</v>
      </c>
      <c r="F248" s="33"/>
      <c r="G248" s="33"/>
      <c r="H248" s="33"/>
      <c r="I248" s="33"/>
      <c r="J248" s="33"/>
      <c r="K248" s="34"/>
      <c r="L248" s="34"/>
      <c r="M248" s="34"/>
      <c r="N248" s="32"/>
    </row>
    <row r="249" spans="1:18">
      <c r="D249" s="31"/>
      <c r="E249" s="35" t="s">
        <v>49</v>
      </c>
      <c r="F249" s="33"/>
      <c r="G249" s="33"/>
      <c r="H249" s="33"/>
      <c r="I249" s="33"/>
      <c r="J249" s="33"/>
      <c r="K249" s="34"/>
      <c r="L249" s="34"/>
      <c r="M249" s="34"/>
      <c r="N249" s="32"/>
    </row>
    <row r="250" spans="1:18">
      <c r="A250" s="8" t="s">
        <v>25</v>
      </c>
      <c r="B250" s="8" t="s">
        <v>579</v>
      </c>
      <c r="C250" s="8" t="s">
        <v>581</v>
      </c>
      <c r="D250" s="31" t="s">
        <v>180</v>
      </c>
      <c r="E250" s="32" t="s">
        <v>181</v>
      </c>
      <c r="F250" s="33" t="s">
        <v>83</v>
      </c>
      <c r="G250" s="33">
        <v>3</v>
      </c>
      <c r="H250" s="33">
        <v>2</v>
      </c>
      <c r="I250" s="33">
        <v>3</v>
      </c>
      <c r="J250" s="33">
        <v>5</v>
      </c>
      <c r="K250" s="34" t="s">
        <v>80</v>
      </c>
      <c r="L250" s="34">
        <v>71</v>
      </c>
      <c r="M250" s="34" t="s">
        <v>87</v>
      </c>
      <c r="N250" s="12">
        <f>L250*G250</f>
        <v>213</v>
      </c>
      <c r="O250" s="13">
        <f>N250/18</f>
        <v>11.833333333333334</v>
      </c>
      <c r="P250" s="14">
        <f>O250</f>
        <v>11.833333333333334</v>
      </c>
      <c r="Q250" s="13">
        <v>0</v>
      </c>
      <c r="R250" s="13">
        <f>P250+Q250</f>
        <v>11.833333333333334</v>
      </c>
    </row>
    <row r="251" spans="1:18">
      <c r="D251" s="31"/>
      <c r="E251" s="35" t="s">
        <v>62</v>
      </c>
      <c r="F251" s="33"/>
      <c r="G251" s="33"/>
      <c r="H251" s="33"/>
      <c r="I251" s="33"/>
      <c r="J251" s="33"/>
      <c r="K251" s="34"/>
      <c r="L251" s="34"/>
      <c r="M251" s="34"/>
      <c r="N251" s="32"/>
    </row>
    <row r="252" spans="1:18">
      <c r="D252" s="31"/>
      <c r="E252" s="35" t="s">
        <v>63</v>
      </c>
      <c r="F252" s="33"/>
      <c r="G252" s="33"/>
      <c r="H252" s="33"/>
      <c r="I252" s="33"/>
      <c r="J252" s="33"/>
      <c r="K252" s="34"/>
      <c r="L252" s="34"/>
      <c r="M252" s="34"/>
      <c r="N252" s="32"/>
    </row>
    <row r="253" spans="1:18">
      <c r="D253" s="31"/>
      <c r="E253" s="35" t="s">
        <v>61</v>
      </c>
      <c r="F253" s="33"/>
      <c r="G253" s="33"/>
      <c r="H253" s="33"/>
      <c r="I253" s="33"/>
      <c r="J253" s="33"/>
      <c r="K253" s="34"/>
      <c r="L253" s="34"/>
      <c r="M253" s="34"/>
      <c r="N253" s="32"/>
    </row>
    <row r="254" spans="1:18">
      <c r="D254" s="31"/>
      <c r="E254" s="35" t="s">
        <v>64</v>
      </c>
      <c r="F254" s="33"/>
      <c r="G254" s="33"/>
      <c r="H254" s="33"/>
      <c r="I254" s="33"/>
      <c r="J254" s="33"/>
      <c r="K254" s="34"/>
      <c r="L254" s="34"/>
      <c r="M254" s="34"/>
      <c r="N254" s="32"/>
    </row>
    <row r="255" spans="1:18">
      <c r="A255" s="8" t="s">
        <v>25</v>
      </c>
      <c r="B255" s="8" t="s">
        <v>579</v>
      </c>
      <c r="C255" s="8" t="s">
        <v>581</v>
      </c>
      <c r="D255" s="31" t="s">
        <v>180</v>
      </c>
      <c r="E255" s="32" t="s">
        <v>181</v>
      </c>
      <c r="F255" s="33" t="s">
        <v>83</v>
      </c>
      <c r="G255" s="33">
        <v>3</v>
      </c>
      <c r="H255" s="33">
        <v>2</v>
      </c>
      <c r="I255" s="33">
        <v>3</v>
      </c>
      <c r="J255" s="33">
        <v>5</v>
      </c>
      <c r="K255" s="34" t="s">
        <v>43</v>
      </c>
      <c r="L255" s="34">
        <v>71</v>
      </c>
      <c r="M255" s="34" t="s">
        <v>87</v>
      </c>
      <c r="N255" s="12">
        <f>L255*G255</f>
        <v>213</v>
      </c>
      <c r="O255" s="13">
        <f>N255/18</f>
        <v>11.833333333333334</v>
      </c>
      <c r="P255" s="14">
        <f>O255</f>
        <v>11.833333333333334</v>
      </c>
      <c r="Q255" s="13">
        <v>0</v>
      </c>
      <c r="R255" s="13">
        <f>P255+Q255</f>
        <v>11.833333333333334</v>
      </c>
    </row>
    <row r="256" spans="1:18">
      <c r="D256" s="31"/>
      <c r="E256" s="35" t="s">
        <v>62</v>
      </c>
      <c r="F256" s="33"/>
      <c r="G256" s="33"/>
      <c r="H256" s="33"/>
      <c r="I256" s="33"/>
      <c r="J256" s="33"/>
      <c r="K256" s="34"/>
      <c r="L256" s="34"/>
      <c r="M256" s="34"/>
      <c r="N256" s="32"/>
    </row>
    <row r="257" spans="1:18">
      <c r="D257" s="31"/>
      <c r="E257" s="35" t="s">
        <v>63</v>
      </c>
      <c r="F257" s="33"/>
      <c r="G257" s="33"/>
      <c r="H257" s="33"/>
      <c r="I257" s="33"/>
      <c r="J257" s="33"/>
      <c r="K257" s="34"/>
      <c r="L257" s="34"/>
      <c r="M257" s="34"/>
      <c r="N257" s="32"/>
    </row>
    <row r="258" spans="1:18">
      <c r="D258" s="31"/>
      <c r="E258" s="35" t="s">
        <v>61</v>
      </c>
      <c r="F258" s="33"/>
      <c r="G258" s="33"/>
      <c r="H258" s="33"/>
      <c r="I258" s="33"/>
      <c r="J258" s="33"/>
      <c r="K258" s="34"/>
      <c r="L258" s="34"/>
      <c r="M258" s="34"/>
      <c r="N258" s="32"/>
    </row>
    <row r="259" spans="1:18">
      <c r="D259" s="31"/>
      <c r="E259" s="35" t="s">
        <v>64</v>
      </c>
      <c r="F259" s="33"/>
      <c r="G259" s="33"/>
      <c r="H259" s="33"/>
      <c r="I259" s="33"/>
      <c r="J259" s="33"/>
      <c r="K259" s="34"/>
      <c r="L259" s="34"/>
      <c r="M259" s="34"/>
      <c r="N259" s="32"/>
    </row>
    <row r="260" spans="1:18">
      <c r="A260" s="8" t="s">
        <v>25</v>
      </c>
      <c r="B260" s="8" t="s">
        <v>579</v>
      </c>
      <c r="C260" s="8" t="s">
        <v>581</v>
      </c>
      <c r="D260" s="31" t="s">
        <v>180</v>
      </c>
      <c r="E260" s="32" t="s">
        <v>181</v>
      </c>
      <c r="F260" s="33" t="s">
        <v>83</v>
      </c>
      <c r="G260" s="33">
        <v>3</v>
      </c>
      <c r="H260" s="33">
        <v>2</v>
      </c>
      <c r="I260" s="33">
        <v>3</v>
      </c>
      <c r="J260" s="33">
        <v>5</v>
      </c>
      <c r="K260" s="34" t="s">
        <v>55</v>
      </c>
      <c r="L260" s="34">
        <v>60</v>
      </c>
      <c r="M260" s="34" t="s">
        <v>87</v>
      </c>
      <c r="N260" s="12">
        <f>L260*G260</f>
        <v>180</v>
      </c>
      <c r="O260" s="13">
        <f>N260/18</f>
        <v>10</v>
      </c>
      <c r="P260" s="14">
        <f>O260</f>
        <v>10</v>
      </c>
      <c r="Q260" s="13">
        <v>0</v>
      </c>
      <c r="R260" s="13">
        <f>P260+Q260</f>
        <v>10</v>
      </c>
    </row>
    <row r="261" spans="1:18">
      <c r="D261" s="31"/>
      <c r="E261" s="35" t="s">
        <v>62</v>
      </c>
      <c r="F261" s="33"/>
      <c r="G261" s="33"/>
      <c r="H261" s="33"/>
      <c r="I261" s="33"/>
      <c r="J261" s="33"/>
      <c r="K261" s="34"/>
      <c r="L261" s="34"/>
      <c r="M261" s="34"/>
      <c r="N261" s="32"/>
    </row>
    <row r="262" spans="1:18">
      <c r="D262" s="31"/>
      <c r="E262" s="35" t="s">
        <v>63</v>
      </c>
      <c r="F262" s="33"/>
      <c r="G262" s="33"/>
      <c r="H262" s="33"/>
      <c r="I262" s="33"/>
      <c r="J262" s="33"/>
      <c r="K262" s="34"/>
      <c r="L262" s="34"/>
      <c r="M262" s="34"/>
      <c r="N262" s="32"/>
    </row>
    <row r="263" spans="1:18">
      <c r="D263" s="31"/>
      <c r="E263" s="35" t="s">
        <v>61</v>
      </c>
      <c r="F263" s="33"/>
      <c r="G263" s="33"/>
      <c r="H263" s="33"/>
      <c r="I263" s="33"/>
      <c r="J263" s="33"/>
      <c r="K263" s="34"/>
      <c r="L263" s="34"/>
      <c r="M263" s="34"/>
      <c r="N263" s="32"/>
    </row>
    <row r="264" spans="1:18">
      <c r="D264" s="31"/>
      <c r="E264" s="35" t="s">
        <v>64</v>
      </c>
      <c r="F264" s="33"/>
      <c r="G264" s="33"/>
      <c r="H264" s="33"/>
      <c r="I264" s="33"/>
      <c r="J264" s="33"/>
      <c r="K264" s="34"/>
      <c r="L264" s="34"/>
      <c r="M264" s="34"/>
      <c r="N264" s="32"/>
    </row>
    <row r="265" spans="1:18">
      <c r="A265" s="8" t="s">
        <v>25</v>
      </c>
      <c r="B265" s="8" t="s">
        <v>579</v>
      </c>
      <c r="C265" s="8" t="s">
        <v>581</v>
      </c>
      <c r="D265" s="31" t="s">
        <v>180</v>
      </c>
      <c r="E265" s="32" t="s">
        <v>181</v>
      </c>
      <c r="F265" s="33" t="s">
        <v>83</v>
      </c>
      <c r="G265" s="33">
        <v>3</v>
      </c>
      <c r="H265" s="33">
        <v>2</v>
      </c>
      <c r="I265" s="33">
        <v>3</v>
      </c>
      <c r="J265" s="33">
        <v>5</v>
      </c>
      <c r="K265" s="34" t="s">
        <v>178</v>
      </c>
      <c r="L265" s="34">
        <v>63</v>
      </c>
      <c r="M265" s="34" t="s">
        <v>87</v>
      </c>
      <c r="N265" s="12">
        <f>L265*G265</f>
        <v>189</v>
      </c>
      <c r="O265" s="13">
        <f>N265/18</f>
        <v>10.5</v>
      </c>
      <c r="P265" s="14">
        <f>O265</f>
        <v>10.5</v>
      </c>
      <c r="Q265" s="13">
        <v>0</v>
      </c>
      <c r="R265" s="13">
        <f>P265+Q265</f>
        <v>10.5</v>
      </c>
    </row>
    <row r="266" spans="1:18">
      <c r="D266" s="31"/>
      <c r="E266" s="35" t="s">
        <v>62</v>
      </c>
      <c r="F266" s="33"/>
      <c r="G266" s="33"/>
      <c r="H266" s="33"/>
      <c r="I266" s="33"/>
      <c r="J266" s="33"/>
      <c r="K266" s="34"/>
      <c r="L266" s="34"/>
      <c r="M266" s="34"/>
      <c r="N266" s="32"/>
    </row>
    <row r="267" spans="1:18">
      <c r="D267" s="31"/>
      <c r="E267" s="35" t="s">
        <v>63</v>
      </c>
      <c r="F267" s="33"/>
      <c r="G267" s="33"/>
      <c r="H267" s="33"/>
      <c r="I267" s="33"/>
      <c r="J267" s="33"/>
      <c r="K267" s="34"/>
      <c r="L267" s="34"/>
      <c r="M267" s="34"/>
      <c r="N267" s="32"/>
    </row>
    <row r="268" spans="1:18">
      <c r="D268" s="31"/>
      <c r="E268" s="35" t="s">
        <v>61</v>
      </c>
      <c r="F268" s="33"/>
      <c r="G268" s="33"/>
      <c r="H268" s="33"/>
      <c r="I268" s="33"/>
      <c r="J268" s="33"/>
      <c r="K268" s="34"/>
      <c r="L268" s="34"/>
      <c r="M268" s="34"/>
      <c r="N268" s="32"/>
    </row>
    <row r="269" spans="1:18">
      <c r="D269" s="31"/>
      <c r="E269" s="35" t="s">
        <v>64</v>
      </c>
      <c r="F269" s="33"/>
      <c r="G269" s="33"/>
      <c r="H269" s="33"/>
      <c r="I269" s="33"/>
      <c r="J269" s="33"/>
      <c r="K269" s="34"/>
      <c r="L269" s="34"/>
      <c r="M269" s="34"/>
      <c r="N269" s="32"/>
    </row>
    <row r="270" spans="1:18">
      <c r="A270" s="8" t="s">
        <v>25</v>
      </c>
      <c r="B270" s="8" t="s">
        <v>579</v>
      </c>
      <c r="C270" s="8" t="s">
        <v>581</v>
      </c>
      <c r="D270" s="31" t="s">
        <v>180</v>
      </c>
      <c r="E270" s="32" t="s">
        <v>181</v>
      </c>
      <c r="F270" s="33" t="s">
        <v>83</v>
      </c>
      <c r="G270" s="33">
        <v>3</v>
      </c>
      <c r="H270" s="33">
        <v>2</v>
      </c>
      <c r="I270" s="33">
        <v>3</v>
      </c>
      <c r="J270" s="33">
        <v>5</v>
      </c>
      <c r="K270" s="34" t="s">
        <v>179</v>
      </c>
      <c r="L270" s="34">
        <v>73</v>
      </c>
      <c r="M270" s="34" t="s">
        <v>87</v>
      </c>
      <c r="N270" s="12">
        <f>L270*G270</f>
        <v>219</v>
      </c>
      <c r="O270" s="13">
        <f>N270/18</f>
        <v>12.166666666666666</v>
      </c>
      <c r="P270" s="14">
        <f>O270</f>
        <v>12.166666666666666</v>
      </c>
      <c r="Q270" s="13">
        <v>0</v>
      </c>
      <c r="R270" s="13">
        <f>P270+Q270</f>
        <v>12.166666666666666</v>
      </c>
    </row>
    <row r="271" spans="1:18">
      <c r="D271" s="31"/>
      <c r="E271" s="35" t="s">
        <v>62</v>
      </c>
      <c r="F271" s="33"/>
      <c r="G271" s="33"/>
      <c r="H271" s="33"/>
      <c r="I271" s="33"/>
      <c r="J271" s="33"/>
      <c r="K271" s="34"/>
      <c r="L271" s="34"/>
      <c r="M271" s="34"/>
      <c r="N271" s="32"/>
    </row>
    <row r="272" spans="1:18">
      <c r="D272" s="31"/>
      <c r="E272" s="35" t="s">
        <v>63</v>
      </c>
      <c r="F272" s="33"/>
      <c r="G272" s="33"/>
      <c r="H272" s="33"/>
      <c r="I272" s="33"/>
      <c r="J272" s="33"/>
      <c r="K272" s="34"/>
      <c r="L272" s="34"/>
      <c r="M272" s="34"/>
      <c r="N272" s="32"/>
    </row>
    <row r="273" spans="1:18">
      <c r="D273" s="31"/>
      <c r="E273" s="35" t="s">
        <v>61</v>
      </c>
      <c r="F273" s="33"/>
      <c r="G273" s="33"/>
      <c r="H273" s="33"/>
      <c r="I273" s="33"/>
      <c r="J273" s="33"/>
      <c r="K273" s="34"/>
      <c r="L273" s="34"/>
      <c r="M273" s="34"/>
      <c r="N273" s="32"/>
    </row>
    <row r="274" spans="1:18">
      <c r="D274" s="31"/>
      <c r="E274" s="35" t="s">
        <v>64</v>
      </c>
      <c r="F274" s="33"/>
      <c r="G274" s="33"/>
      <c r="H274" s="33"/>
      <c r="I274" s="33"/>
      <c r="J274" s="33"/>
      <c r="K274" s="34"/>
      <c r="L274" s="34"/>
      <c r="M274" s="34"/>
      <c r="N274" s="32"/>
    </row>
    <row r="275" spans="1:18">
      <c r="A275" s="8" t="s">
        <v>25</v>
      </c>
      <c r="B275" s="8" t="s">
        <v>579</v>
      </c>
      <c r="C275" s="8" t="s">
        <v>581</v>
      </c>
      <c r="D275" s="31" t="s">
        <v>182</v>
      </c>
      <c r="E275" s="32" t="s">
        <v>183</v>
      </c>
      <c r="F275" s="33" t="s">
        <v>83</v>
      </c>
      <c r="G275" s="33">
        <v>3</v>
      </c>
      <c r="H275" s="33">
        <v>2</v>
      </c>
      <c r="I275" s="33">
        <v>3</v>
      </c>
      <c r="J275" s="33">
        <v>5</v>
      </c>
      <c r="K275" s="34" t="s">
        <v>80</v>
      </c>
      <c r="L275" s="34">
        <v>42</v>
      </c>
      <c r="M275" s="34" t="s">
        <v>87</v>
      </c>
      <c r="N275" s="12">
        <f>L275*G275</f>
        <v>126</v>
      </c>
      <c r="O275" s="13">
        <f>N275/18</f>
        <v>7</v>
      </c>
      <c r="P275" s="14">
        <f>O275</f>
        <v>7</v>
      </c>
      <c r="Q275" s="13">
        <v>0</v>
      </c>
      <c r="R275" s="13">
        <f>P275+Q275</f>
        <v>7</v>
      </c>
    </row>
    <row r="276" spans="1:18">
      <c r="D276" s="31"/>
      <c r="E276" s="35" t="s">
        <v>67</v>
      </c>
      <c r="F276" s="33"/>
      <c r="G276" s="33"/>
      <c r="H276" s="33"/>
      <c r="I276" s="33"/>
      <c r="J276" s="33"/>
      <c r="K276" s="34"/>
      <c r="L276" s="34"/>
      <c r="M276" s="34"/>
      <c r="N276" s="32"/>
    </row>
    <row r="277" spans="1:18">
      <c r="D277" s="31"/>
      <c r="E277" s="35" t="s">
        <v>72</v>
      </c>
      <c r="F277" s="33"/>
      <c r="G277" s="33"/>
      <c r="H277" s="33"/>
      <c r="I277" s="33"/>
      <c r="J277" s="33"/>
      <c r="K277" s="34"/>
      <c r="L277" s="34"/>
      <c r="M277" s="34"/>
      <c r="N277" s="32"/>
    </row>
    <row r="278" spans="1:18">
      <c r="D278" s="31"/>
      <c r="E278" s="35" t="s">
        <v>74</v>
      </c>
      <c r="F278" s="33"/>
      <c r="G278" s="33"/>
      <c r="H278" s="33"/>
      <c r="I278" s="33"/>
      <c r="J278" s="33"/>
      <c r="K278" s="34"/>
      <c r="L278" s="34"/>
      <c r="M278" s="34"/>
      <c r="N278" s="32"/>
    </row>
    <row r="279" spans="1:18">
      <c r="D279" s="31"/>
      <c r="E279" s="35" t="s">
        <v>75</v>
      </c>
      <c r="F279" s="33"/>
      <c r="G279" s="33"/>
      <c r="H279" s="33"/>
      <c r="I279" s="33"/>
      <c r="J279" s="33"/>
      <c r="K279" s="34"/>
      <c r="L279" s="34"/>
      <c r="M279" s="34"/>
      <c r="N279" s="32"/>
    </row>
    <row r="280" spans="1:18">
      <c r="D280" s="31"/>
      <c r="E280" s="35" t="s">
        <v>70</v>
      </c>
      <c r="F280" s="33"/>
      <c r="G280" s="33"/>
      <c r="H280" s="33"/>
      <c r="I280" s="33"/>
      <c r="J280" s="33"/>
      <c r="K280" s="34"/>
      <c r="L280" s="34"/>
      <c r="M280" s="34"/>
      <c r="N280" s="32"/>
    </row>
    <row r="281" spans="1:18">
      <c r="D281" s="31"/>
      <c r="E281" s="35" t="s">
        <v>46</v>
      </c>
      <c r="F281" s="33"/>
      <c r="G281" s="33"/>
      <c r="H281" s="33"/>
      <c r="I281" s="33"/>
      <c r="J281" s="33"/>
      <c r="K281" s="34"/>
      <c r="L281" s="34"/>
      <c r="M281" s="34"/>
      <c r="N281" s="32"/>
    </row>
    <row r="282" spans="1:18">
      <c r="D282" s="31"/>
      <c r="E282" s="35" t="s">
        <v>184</v>
      </c>
      <c r="F282" s="33"/>
      <c r="G282" s="33"/>
      <c r="H282" s="33"/>
      <c r="I282" s="33"/>
      <c r="J282" s="33"/>
      <c r="K282" s="34"/>
      <c r="L282" s="34"/>
      <c r="M282" s="34"/>
      <c r="N282" s="32"/>
    </row>
    <row r="283" spans="1:18">
      <c r="D283" s="31"/>
      <c r="E283" s="35" t="s">
        <v>76</v>
      </c>
      <c r="F283" s="33"/>
      <c r="G283" s="33"/>
      <c r="H283" s="33"/>
      <c r="I283" s="33"/>
      <c r="J283" s="33"/>
      <c r="K283" s="34"/>
      <c r="L283" s="34"/>
      <c r="M283" s="34"/>
      <c r="N283" s="32"/>
    </row>
    <row r="284" spans="1:18">
      <c r="A284" s="8" t="s">
        <v>25</v>
      </c>
      <c r="B284" s="8" t="s">
        <v>579</v>
      </c>
      <c r="C284" s="8" t="s">
        <v>581</v>
      </c>
      <c r="D284" s="31" t="s">
        <v>182</v>
      </c>
      <c r="E284" s="32" t="s">
        <v>183</v>
      </c>
      <c r="F284" s="33" t="s">
        <v>83</v>
      </c>
      <c r="G284" s="33">
        <v>3</v>
      </c>
      <c r="H284" s="33">
        <v>2</v>
      </c>
      <c r="I284" s="33">
        <v>3</v>
      </c>
      <c r="J284" s="33">
        <v>5</v>
      </c>
      <c r="K284" s="34" t="s">
        <v>43</v>
      </c>
      <c r="L284" s="34">
        <v>54</v>
      </c>
      <c r="M284" s="34" t="s">
        <v>87</v>
      </c>
      <c r="N284" s="12">
        <f>L284*G284</f>
        <v>162</v>
      </c>
      <c r="O284" s="13">
        <f>N284/18</f>
        <v>9</v>
      </c>
      <c r="P284" s="14">
        <f>O284</f>
        <v>9</v>
      </c>
      <c r="Q284" s="13">
        <v>0</v>
      </c>
      <c r="R284" s="13">
        <f>P284+Q284</f>
        <v>9</v>
      </c>
    </row>
    <row r="285" spans="1:18">
      <c r="D285" s="31"/>
      <c r="E285" s="35" t="s">
        <v>67</v>
      </c>
      <c r="F285" s="33"/>
      <c r="G285" s="33"/>
      <c r="H285" s="33"/>
      <c r="I285" s="33"/>
      <c r="J285" s="33"/>
      <c r="K285" s="34"/>
      <c r="L285" s="34"/>
      <c r="M285" s="34"/>
      <c r="N285" s="32"/>
    </row>
    <row r="286" spans="1:18">
      <c r="D286" s="31"/>
      <c r="E286" s="35" t="s">
        <v>72</v>
      </c>
      <c r="F286" s="33"/>
      <c r="G286" s="33"/>
      <c r="H286" s="33"/>
      <c r="I286" s="33"/>
      <c r="J286" s="33"/>
      <c r="K286" s="34"/>
      <c r="L286" s="34"/>
      <c r="M286" s="34"/>
      <c r="N286" s="32"/>
    </row>
    <row r="287" spans="1:18">
      <c r="D287" s="31"/>
      <c r="E287" s="35" t="s">
        <v>74</v>
      </c>
      <c r="F287" s="33"/>
      <c r="G287" s="33"/>
      <c r="H287" s="33"/>
      <c r="I287" s="33"/>
      <c r="J287" s="33"/>
      <c r="K287" s="34"/>
      <c r="L287" s="34"/>
      <c r="M287" s="34"/>
      <c r="N287" s="32"/>
    </row>
    <row r="288" spans="1:18">
      <c r="D288" s="31"/>
      <c r="E288" s="35" t="s">
        <v>75</v>
      </c>
      <c r="F288" s="33"/>
      <c r="G288" s="33"/>
      <c r="H288" s="33"/>
      <c r="I288" s="33"/>
      <c r="J288" s="33"/>
      <c r="K288" s="34"/>
      <c r="L288" s="34"/>
      <c r="M288" s="34"/>
      <c r="N288" s="32"/>
    </row>
    <row r="289" spans="1:18">
      <c r="D289" s="31"/>
      <c r="E289" s="35" t="s">
        <v>70</v>
      </c>
      <c r="F289" s="33"/>
      <c r="G289" s="33"/>
      <c r="H289" s="33"/>
      <c r="I289" s="33"/>
      <c r="J289" s="33"/>
      <c r="K289" s="34"/>
      <c r="L289" s="34"/>
      <c r="M289" s="34"/>
      <c r="N289" s="32"/>
    </row>
    <row r="290" spans="1:18">
      <c r="D290" s="31"/>
      <c r="E290" s="35" t="s">
        <v>46</v>
      </c>
      <c r="F290" s="33"/>
      <c r="G290" s="33"/>
      <c r="H290" s="33"/>
      <c r="I290" s="33"/>
      <c r="J290" s="33"/>
      <c r="K290" s="34"/>
      <c r="L290" s="34"/>
      <c r="M290" s="34"/>
      <c r="N290" s="32"/>
    </row>
    <row r="291" spans="1:18">
      <c r="D291" s="31"/>
      <c r="E291" s="35" t="s">
        <v>184</v>
      </c>
      <c r="F291" s="33"/>
      <c r="G291" s="33"/>
      <c r="H291" s="33"/>
      <c r="I291" s="33"/>
      <c r="J291" s="33"/>
      <c r="K291" s="34"/>
      <c r="L291" s="34"/>
      <c r="M291" s="34"/>
      <c r="N291" s="32"/>
    </row>
    <row r="292" spans="1:18">
      <c r="D292" s="31"/>
      <c r="E292" s="35" t="s">
        <v>76</v>
      </c>
      <c r="F292" s="33"/>
      <c r="G292" s="33"/>
      <c r="H292" s="33"/>
      <c r="I292" s="33"/>
      <c r="J292" s="33"/>
      <c r="K292" s="34"/>
      <c r="L292" s="34"/>
      <c r="M292" s="34"/>
      <c r="N292" s="32"/>
    </row>
    <row r="293" spans="1:18">
      <c r="A293" s="8" t="s">
        <v>25</v>
      </c>
      <c r="B293" s="8" t="s">
        <v>579</v>
      </c>
      <c r="C293" s="8" t="s">
        <v>581</v>
      </c>
      <c r="D293" s="31" t="s">
        <v>182</v>
      </c>
      <c r="E293" s="32" t="s">
        <v>183</v>
      </c>
      <c r="F293" s="33" t="s">
        <v>83</v>
      </c>
      <c r="G293" s="33">
        <v>3</v>
      </c>
      <c r="H293" s="33">
        <v>2</v>
      </c>
      <c r="I293" s="33">
        <v>3</v>
      </c>
      <c r="J293" s="33">
        <v>5</v>
      </c>
      <c r="K293" s="34" t="s">
        <v>55</v>
      </c>
      <c r="L293" s="34">
        <v>50</v>
      </c>
      <c r="M293" s="34" t="s">
        <v>87</v>
      </c>
      <c r="N293" s="12">
        <f>L293*G293</f>
        <v>150</v>
      </c>
      <c r="O293" s="13">
        <f>N293/18</f>
        <v>8.3333333333333339</v>
      </c>
      <c r="P293" s="14">
        <f>O293</f>
        <v>8.3333333333333339</v>
      </c>
      <c r="Q293" s="13">
        <v>0</v>
      </c>
      <c r="R293" s="13">
        <f>P293+Q293</f>
        <v>8.3333333333333339</v>
      </c>
    </row>
    <row r="294" spans="1:18">
      <c r="D294" s="31"/>
      <c r="E294" s="35" t="s">
        <v>67</v>
      </c>
      <c r="F294" s="33"/>
      <c r="G294" s="33"/>
      <c r="H294" s="33"/>
      <c r="I294" s="33"/>
      <c r="J294" s="33"/>
      <c r="K294" s="34"/>
      <c r="L294" s="34"/>
      <c r="M294" s="34"/>
      <c r="N294" s="32"/>
    </row>
    <row r="295" spans="1:18">
      <c r="D295" s="31"/>
      <c r="E295" s="35" t="s">
        <v>72</v>
      </c>
      <c r="F295" s="33"/>
      <c r="G295" s="33"/>
      <c r="H295" s="33"/>
      <c r="I295" s="33"/>
      <c r="J295" s="33"/>
      <c r="K295" s="34"/>
      <c r="L295" s="34"/>
      <c r="M295" s="34"/>
      <c r="N295" s="32"/>
    </row>
    <row r="296" spans="1:18">
      <c r="D296" s="31"/>
      <c r="E296" s="35" t="s">
        <v>74</v>
      </c>
      <c r="F296" s="33"/>
      <c r="G296" s="33"/>
      <c r="H296" s="33"/>
      <c r="I296" s="33"/>
      <c r="J296" s="33"/>
      <c r="K296" s="34"/>
      <c r="L296" s="34"/>
      <c r="M296" s="34"/>
      <c r="N296" s="32"/>
    </row>
    <row r="297" spans="1:18">
      <c r="D297" s="31"/>
      <c r="E297" s="35" t="s">
        <v>75</v>
      </c>
      <c r="F297" s="33"/>
      <c r="G297" s="33"/>
      <c r="H297" s="33"/>
      <c r="I297" s="33"/>
      <c r="J297" s="33"/>
      <c r="K297" s="34"/>
      <c r="L297" s="34"/>
      <c r="M297" s="34"/>
      <c r="N297" s="32"/>
    </row>
    <row r="298" spans="1:18">
      <c r="D298" s="31"/>
      <c r="E298" s="35" t="s">
        <v>70</v>
      </c>
      <c r="F298" s="33"/>
      <c r="G298" s="33"/>
      <c r="H298" s="33"/>
      <c r="I298" s="33"/>
      <c r="J298" s="33"/>
      <c r="K298" s="34"/>
      <c r="L298" s="34"/>
      <c r="M298" s="34"/>
      <c r="N298" s="32"/>
    </row>
    <row r="299" spans="1:18">
      <c r="D299" s="31"/>
      <c r="E299" s="35" t="s">
        <v>46</v>
      </c>
      <c r="F299" s="33"/>
      <c r="G299" s="33"/>
      <c r="H299" s="33"/>
      <c r="I299" s="33"/>
      <c r="J299" s="33"/>
      <c r="K299" s="34"/>
      <c r="L299" s="34"/>
      <c r="M299" s="34"/>
      <c r="N299" s="32"/>
    </row>
    <row r="300" spans="1:18">
      <c r="D300" s="31"/>
      <c r="E300" s="35" t="s">
        <v>184</v>
      </c>
      <c r="F300" s="33"/>
      <c r="G300" s="33"/>
      <c r="H300" s="33"/>
      <c r="I300" s="33"/>
      <c r="J300" s="33"/>
      <c r="K300" s="34"/>
      <c r="L300" s="34"/>
      <c r="M300" s="34"/>
      <c r="N300" s="32"/>
    </row>
    <row r="301" spans="1:18">
      <c r="D301" s="31"/>
      <c r="E301" s="35" t="s">
        <v>76</v>
      </c>
      <c r="F301" s="33"/>
      <c r="G301" s="33"/>
      <c r="H301" s="33"/>
      <c r="I301" s="33"/>
      <c r="J301" s="33"/>
      <c r="K301" s="34"/>
      <c r="L301" s="34"/>
      <c r="M301" s="34"/>
      <c r="N301" s="32"/>
    </row>
    <row r="302" spans="1:18">
      <c r="A302" s="8" t="s">
        <v>25</v>
      </c>
      <c r="B302" s="8" t="s">
        <v>579</v>
      </c>
      <c r="C302" s="8" t="s">
        <v>581</v>
      </c>
      <c r="D302" s="31" t="s">
        <v>182</v>
      </c>
      <c r="E302" s="32" t="s">
        <v>183</v>
      </c>
      <c r="F302" s="33" t="s">
        <v>83</v>
      </c>
      <c r="G302" s="33">
        <v>3</v>
      </c>
      <c r="H302" s="33">
        <v>2</v>
      </c>
      <c r="I302" s="33">
        <v>3</v>
      </c>
      <c r="J302" s="33">
        <v>5</v>
      </c>
      <c r="K302" s="34" t="s">
        <v>178</v>
      </c>
      <c r="L302" s="34">
        <v>50</v>
      </c>
      <c r="M302" s="34" t="s">
        <v>87</v>
      </c>
      <c r="N302" s="12">
        <f>L302*G302</f>
        <v>150</v>
      </c>
      <c r="O302" s="13">
        <f>N302/18</f>
        <v>8.3333333333333339</v>
      </c>
      <c r="P302" s="14">
        <f>O302</f>
        <v>8.3333333333333339</v>
      </c>
      <c r="Q302" s="13">
        <v>0</v>
      </c>
      <c r="R302" s="13">
        <f>P302+Q302</f>
        <v>8.3333333333333339</v>
      </c>
    </row>
    <row r="303" spans="1:18">
      <c r="D303" s="31"/>
      <c r="E303" s="35" t="s">
        <v>67</v>
      </c>
      <c r="F303" s="33"/>
      <c r="G303" s="33"/>
      <c r="H303" s="33"/>
      <c r="I303" s="33"/>
      <c r="J303" s="33"/>
      <c r="K303" s="34"/>
      <c r="L303" s="34"/>
      <c r="M303" s="34"/>
      <c r="N303" s="32"/>
    </row>
    <row r="304" spans="1:18">
      <c r="D304" s="31"/>
      <c r="E304" s="35" t="s">
        <v>72</v>
      </c>
      <c r="F304" s="33"/>
      <c r="G304" s="33"/>
      <c r="H304" s="33"/>
      <c r="I304" s="33"/>
      <c r="J304" s="33"/>
      <c r="K304" s="34"/>
      <c r="L304" s="34"/>
      <c r="M304" s="34"/>
      <c r="N304" s="32"/>
    </row>
    <row r="305" spans="1:18">
      <c r="D305" s="31"/>
      <c r="E305" s="35" t="s">
        <v>74</v>
      </c>
      <c r="F305" s="33"/>
      <c r="G305" s="33"/>
      <c r="H305" s="33"/>
      <c r="I305" s="33"/>
      <c r="J305" s="33"/>
      <c r="K305" s="34"/>
      <c r="L305" s="34"/>
      <c r="M305" s="34"/>
      <c r="N305" s="32"/>
    </row>
    <row r="306" spans="1:18">
      <c r="D306" s="31"/>
      <c r="E306" s="35" t="s">
        <v>75</v>
      </c>
      <c r="F306" s="33"/>
      <c r="G306" s="33"/>
      <c r="H306" s="33"/>
      <c r="I306" s="33"/>
      <c r="J306" s="33"/>
      <c r="K306" s="34"/>
      <c r="L306" s="34"/>
      <c r="M306" s="34"/>
      <c r="N306" s="32"/>
    </row>
    <row r="307" spans="1:18">
      <c r="D307" s="31"/>
      <c r="E307" s="35" t="s">
        <v>70</v>
      </c>
      <c r="F307" s="33"/>
      <c r="G307" s="33"/>
      <c r="H307" s="33"/>
      <c r="I307" s="33"/>
      <c r="J307" s="33"/>
      <c r="K307" s="34"/>
      <c r="L307" s="34"/>
      <c r="M307" s="34"/>
      <c r="N307" s="32"/>
    </row>
    <row r="308" spans="1:18">
      <c r="D308" s="31"/>
      <c r="E308" s="35" t="s">
        <v>46</v>
      </c>
      <c r="F308" s="33"/>
      <c r="G308" s="33"/>
      <c r="H308" s="33"/>
      <c r="I308" s="33"/>
      <c r="J308" s="33"/>
      <c r="K308" s="34"/>
      <c r="L308" s="34"/>
      <c r="M308" s="34"/>
      <c r="N308" s="32"/>
    </row>
    <row r="309" spans="1:18">
      <c r="D309" s="31"/>
      <c r="E309" s="35" t="s">
        <v>184</v>
      </c>
      <c r="F309" s="33"/>
      <c r="G309" s="33"/>
      <c r="H309" s="33"/>
      <c r="I309" s="33"/>
      <c r="J309" s="33"/>
      <c r="K309" s="34"/>
      <c r="L309" s="34"/>
      <c r="M309" s="34"/>
      <c r="N309" s="32"/>
    </row>
    <row r="310" spans="1:18">
      <c r="D310" s="31"/>
      <c r="E310" s="35" t="s">
        <v>76</v>
      </c>
      <c r="F310" s="33"/>
      <c r="G310" s="33"/>
      <c r="H310" s="33"/>
      <c r="I310" s="33"/>
      <c r="J310" s="33"/>
      <c r="K310" s="34"/>
      <c r="L310" s="34"/>
      <c r="M310" s="34"/>
      <c r="N310" s="32"/>
    </row>
    <row r="311" spans="1:18">
      <c r="A311" s="8" t="s">
        <v>25</v>
      </c>
      <c r="B311" s="8" t="s">
        <v>579</v>
      </c>
      <c r="C311" s="8" t="s">
        <v>581</v>
      </c>
      <c r="D311" s="31" t="s">
        <v>182</v>
      </c>
      <c r="E311" s="32" t="s">
        <v>183</v>
      </c>
      <c r="F311" s="33" t="s">
        <v>83</v>
      </c>
      <c r="G311" s="33">
        <v>3</v>
      </c>
      <c r="H311" s="33">
        <v>2</v>
      </c>
      <c r="I311" s="33">
        <v>3</v>
      </c>
      <c r="J311" s="33">
        <v>5</v>
      </c>
      <c r="K311" s="34" t="s">
        <v>179</v>
      </c>
      <c r="L311" s="34">
        <v>50</v>
      </c>
      <c r="M311" s="34" t="s">
        <v>87</v>
      </c>
      <c r="N311" s="12">
        <f>L311*G311</f>
        <v>150</v>
      </c>
      <c r="O311" s="13">
        <f>N311/18</f>
        <v>8.3333333333333339</v>
      </c>
      <c r="P311" s="14">
        <f>O311</f>
        <v>8.3333333333333339</v>
      </c>
      <c r="Q311" s="13">
        <v>0</v>
      </c>
      <c r="R311" s="13">
        <f>P311+Q311</f>
        <v>8.3333333333333339</v>
      </c>
    </row>
    <row r="312" spans="1:18">
      <c r="D312" s="31"/>
      <c r="E312" s="35" t="s">
        <v>67</v>
      </c>
      <c r="F312" s="33"/>
      <c r="G312" s="33"/>
      <c r="H312" s="33"/>
      <c r="I312" s="33"/>
      <c r="J312" s="33"/>
      <c r="K312" s="34"/>
      <c r="L312" s="34"/>
      <c r="M312" s="34"/>
      <c r="N312" s="32"/>
    </row>
    <row r="313" spans="1:18">
      <c r="D313" s="31"/>
      <c r="E313" s="35" t="s">
        <v>72</v>
      </c>
      <c r="F313" s="33"/>
      <c r="G313" s="33"/>
      <c r="H313" s="33"/>
      <c r="I313" s="33"/>
      <c r="J313" s="33"/>
      <c r="K313" s="34"/>
      <c r="L313" s="34"/>
      <c r="M313" s="34"/>
      <c r="N313" s="32"/>
    </row>
    <row r="314" spans="1:18">
      <c r="D314" s="31"/>
      <c r="E314" s="35" t="s">
        <v>74</v>
      </c>
      <c r="F314" s="33"/>
      <c r="G314" s="33"/>
      <c r="H314" s="33"/>
      <c r="I314" s="33"/>
      <c r="J314" s="33"/>
      <c r="K314" s="34"/>
      <c r="L314" s="34"/>
      <c r="M314" s="34"/>
      <c r="N314" s="32"/>
    </row>
    <row r="315" spans="1:18">
      <c r="D315" s="31"/>
      <c r="E315" s="35" t="s">
        <v>75</v>
      </c>
      <c r="F315" s="33"/>
      <c r="G315" s="33"/>
      <c r="H315" s="33"/>
      <c r="I315" s="33"/>
      <c r="J315" s="33"/>
      <c r="K315" s="34"/>
      <c r="L315" s="34"/>
      <c r="M315" s="34"/>
      <c r="N315" s="32"/>
    </row>
    <row r="316" spans="1:18">
      <c r="D316" s="31"/>
      <c r="E316" s="35" t="s">
        <v>70</v>
      </c>
      <c r="F316" s="33"/>
      <c r="G316" s="33"/>
      <c r="H316" s="33"/>
      <c r="I316" s="33"/>
      <c r="J316" s="33"/>
      <c r="K316" s="34"/>
      <c r="L316" s="34"/>
      <c r="M316" s="34"/>
      <c r="N316" s="32"/>
    </row>
    <row r="317" spans="1:18">
      <c r="D317" s="31"/>
      <c r="E317" s="35" t="s">
        <v>46</v>
      </c>
      <c r="F317" s="33"/>
      <c r="G317" s="33"/>
      <c r="H317" s="33"/>
      <c r="I317" s="33"/>
      <c r="J317" s="33"/>
      <c r="K317" s="34"/>
      <c r="L317" s="34"/>
      <c r="M317" s="34"/>
      <c r="N317" s="32"/>
    </row>
    <row r="318" spans="1:18">
      <c r="D318" s="31"/>
      <c r="E318" s="35" t="s">
        <v>184</v>
      </c>
      <c r="F318" s="33"/>
      <c r="G318" s="33"/>
      <c r="H318" s="33"/>
      <c r="I318" s="33"/>
      <c r="J318" s="33"/>
      <c r="K318" s="34"/>
      <c r="L318" s="34"/>
      <c r="M318" s="34"/>
      <c r="N318" s="32"/>
    </row>
    <row r="319" spans="1:18">
      <c r="D319" s="31"/>
      <c r="E319" s="35" t="s">
        <v>76</v>
      </c>
      <c r="F319" s="33"/>
      <c r="G319" s="33"/>
      <c r="H319" s="33"/>
      <c r="I319" s="33"/>
      <c r="J319" s="33"/>
      <c r="K319" s="34"/>
      <c r="L319" s="34"/>
      <c r="M319" s="34"/>
      <c r="N319" s="32"/>
    </row>
    <row r="320" spans="1:18">
      <c r="A320" s="8" t="s">
        <v>25</v>
      </c>
      <c r="B320" s="8" t="s">
        <v>579</v>
      </c>
      <c r="C320" s="8" t="s">
        <v>581</v>
      </c>
      <c r="D320" s="31" t="s">
        <v>435</v>
      </c>
      <c r="E320" s="32" t="s">
        <v>436</v>
      </c>
      <c r="F320" s="33" t="s">
        <v>349</v>
      </c>
      <c r="G320" s="33">
        <v>1</v>
      </c>
      <c r="H320" s="33">
        <v>1</v>
      </c>
      <c r="I320" s="33">
        <v>0</v>
      </c>
      <c r="J320" s="33">
        <v>2</v>
      </c>
      <c r="K320" s="34" t="s">
        <v>80</v>
      </c>
      <c r="L320" s="34">
        <v>297</v>
      </c>
      <c r="M320" s="34" t="s">
        <v>87</v>
      </c>
      <c r="N320" s="12">
        <f>L320*G320</f>
        <v>297</v>
      </c>
      <c r="O320" s="13">
        <f>N320/18</f>
        <v>16.5</v>
      </c>
      <c r="P320" s="14">
        <f>O320</f>
        <v>16.5</v>
      </c>
      <c r="Q320" s="13">
        <v>0</v>
      </c>
      <c r="R320" s="13">
        <f>P320+Q320</f>
        <v>16.5</v>
      </c>
    </row>
    <row r="321" spans="1:18">
      <c r="D321" s="31"/>
      <c r="E321" s="35" t="s">
        <v>76</v>
      </c>
      <c r="F321" s="33"/>
      <c r="G321" s="33"/>
      <c r="H321" s="33"/>
      <c r="I321" s="33"/>
      <c r="J321" s="33"/>
      <c r="K321" s="34"/>
      <c r="L321" s="34"/>
      <c r="M321" s="34"/>
      <c r="N321" s="32"/>
    </row>
    <row r="322" spans="1:18">
      <c r="A322" s="8" t="s">
        <v>25</v>
      </c>
      <c r="B322" s="8" t="s">
        <v>579</v>
      </c>
      <c r="C322" s="8" t="s">
        <v>581</v>
      </c>
      <c r="D322" s="31" t="s">
        <v>435</v>
      </c>
      <c r="E322" s="32" t="s">
        <v>436</v>
      </c>
      <c r="F322" s="33" t="s">
        <v>349</v>
      </c>
      <c r="G322" s="33">
        <v>1</v>
      </c>
      <c r="H322" s="33">
        <v>1</v>
      </c>
      <c r="I322" s="33">
        <v>0</v>
      </c>
      <c r="J322" s="33">
        <v>2</v>
      </c>
      <c r="K322" s="34" t="s">
        <v>43</v>
      </c>
      <c r="L322" s="34">
        <v>55</v>
      </c>
      <c r="M322" s="34" t="s">
        <v>87</v>
      </c>
      <c r="N322" s="12">
        <f>L322*G322</f>
        <v>55</v>
      </c>
      <c r="O322" s="13">
        <f>N322/18</f>
        <v>3.0555555555555554</v>
      </c>
      <c r="P322" s="14">
        <f>O322</f>
        <v>3.0555555555555554</v>
      </c>
      <c r="Q322" s="13">
        <v>0</v>
      </c>
      <c r="R322" s="13">
        <f>P322+Q322</f>
        <v>3.0555555555555554</v>
      </c>
    </row>
    <row r="323" spans="1:18">
      <c r="D323" s="31"/>
      <c r="E323" s="35" t="s">
        <v>76</v>
      </c>
      <c r="F323" s="33"/>
      <c r="G323" s="33"/>
      <c r="H323" s="33"/>
      <c r="I323" s="33"/>
      <c r="J323" s="33"/>
      <c r="K323" s="34"/>
      <c r="L323" s="34"/>
      <c r="M323" s="34"/>
      <c r="N323" s="32"/>
    </row>
    <row r="324" spans="1:18">
      <c r="A324" s="8" t="s">
        <v>25</v>
      </c>
      <c r="B324" s="8" t="s">
        <v>579</v>
      </c>
      <c r="C324" s="8" t="s">
        <v>581</v>
      </c>
      <c r="D324" s="31" t="s">
        <v>437</v>
      </c>
      <c r="E324" s="32" t="s">
        <v>438</v>
      </c>
      <c r="F324" s="33" t="s">
        <v>83</v>
      </c>
      <c r="G324" s="33">
        <v>3</v>
      </c>
      <c r="H324" s="33">
        <v>2</v>
      </c>
      <c r="I324" s="33">
        <v>3</v>
      </c>
      <c r="J324" s="33">
        <v>5</v>
      </c>
      <c r="K324" s="34" t="s">
        <v>80</v>
      </c>
      <c r="L324" s="34">
        <v>270</v>
      </c>
      <c r="M324" s="34" t="s">
        <v>87</v>
      </c>
      <c r="N324" s="12">
        <f>L324*G324</f>
        <v>810</v>
      </c>
      <c r="O324" s="13">
        <f>N324/18</f>
        <v>45</v>
      </c>
      <c r="P324" s="14">
        <f>O324</f>
        <v>45</v>
      </c>
      <c r="Q324" s="13">
        <v>0</v>
      </c>
      <c r="R324" s="13">
        <f>P324+Q324</f>
        <v>45</v>
      </c>
    </row>
    <row r="325" spans="1:18">
      <c r="D325" s="31"/>
      <c r="E325" s="35" t="s">
        <v>54</v>
      </c>
      <c r="F325" s="33"/>
      <c r="G325" s="33"/>
      <c r="H325" s="33"/>
      <c r="I325" s="33"/>
      <c r="J325" s="33"/>
      <c r="K325" s="34"/>
      <c r="L325" s="34"/>
      <c r="M325" s="34"/>
      <c r="N325" s="32"/>
    </row>
    <row r="326" spans="1:18">
      <c r="D326" s="31"/>
      <c r="E326" s="35" t="s">
        <v>109</v>
      </c>
      <c r="F326" s="33"/>
      <c r="G326" s="33"/>
      <c r="H326" s="33"/>
      <c r="I326" s="33"/>
      <c r="J326" s="33"/>
      <c r="K326" s="34"/>
      <c r="L326" s="34"/>
      <c r="M326" s="34"/>
      <c r="N326" s="32"/>
    </row>
    <row r="327" spans="1:18">
      <c r="D327" s="31"/>
      <c r="E327" s="35" t="s">
        <v>75</v>
      </c>
      <c r="F327" s="33"/>
      <c r="G327" s="33"/>
      <c r="H327" s="33"/>
      <c r="I327" s="33"/>
      <c r="J327" s="33"/>
      <c r="K327" s="34"/>
      <c r="L327" s="34"/>
      <c r="M327" s="34"/>
      <c r="N327" s="32"/>
    </row>
    <row r="328" spans="1:18">
      <c r="D328" s="31"/>
      <c r="E328" s="35" t="s">
        <v>67</v>
      </c>
      <c r="F328" s="33"/>
      <c r="G328" s="33"/>
      <c r="H328" s="33"/>
      <c r="I328" s="33"/>
      <c r="J328" s="33"/>
      <c r="K328" s="34"/>
      <c r="L328" s="34"/>
      <c r="M328" s="34"/>
      <c r="N328" s="32"/>
    </row>
    <row r="329" spans="1:18">
      <c r="D329" s="31"/>
      <c r="E329" s="35" t="s">
        <v>439</v>
      </c>
      <c r="F329" s="33"/>
      <c r="G329" s="33"/>
      <c r="H329" s="33"/>
      <c r="I329" s="33"/>
      <c r="J329" s="33"/>
      <c r="K329" s="34"/>
      <c r="L329" s="34"/>
      <c r="M329" s="34"/>
      <c r="N329" s="32"/>
    </row>
    <row r="330" spans="1:18">
      <c r="D330" s="31"/>
      <c r="E330" s="35" t="s">
        <v>440</v>
      </c>
      <c r="F330" s="33"/>
      <c r="G330" s="33"/>
      <c r="H330" s="33"/>
      <c r="I330" s="33"/>
      <c r="J330" s="33"/>
      <c r="K330" s="34"/>
      <c r="L330" s="34"/>
      <c r="M330" s="34"/>
      <c r="N330" s="32"/>
    </row>
    <row r="331" spans="1:18">
      <c r="A331" s="8" t="s">
        <v>25</v>
      </c>
      <c r="B331" s="8" t="s">
        <v>579</v>
      </c>
      <c r="C331" s="8" t="s">
        <v>581</v>
      </c>
      <c r="D331" s="31" t="s">
        <v>441</v>
      </c>
      <c r="E331" s="32" t="s">
        <v>442</v>
      </c>
      <c r="F331" s="33" t="s">
        <v>349</v>
      </c>
      <c r="G331" s="33">
        <v>1</v>
      </c>
      <c r="H331" s="33">
        <v>1</v>
      </c>
      <c r="I331" s="33">
        <v>0</v>
      </c>
      <c r="J331" s="33">
        <v>2</v>
      </c>
      <c r="K331" s="34" t="s">
        <v>80</v>
      </c>
      <c r="L331" s="34">
        <v>298</v>
      </c>
      <c r="M331" s="34" t="s">
        <v>87</v>
      </c>
      <c r="N331" s="12">
        <f>L331*G331</f>
        <v>298</v>
      </c>
      <c r="O331" s="13">
        <f>N331/18</f>
        <v>16.555555555555557</v>
      </c>
      <c r="P331" s="14">
        <f>O331</f>
        <v>16.555555555555557</v>
      </c>
      <c r="Q331" s="13">
        <v>0</v>
      </c>
      <c r="R331" s="13">
        <f>P331+Q331</f>
        <v>16.555555555555557</v>
      </c>
    </row>
    <row r="332" spans="1:18">
      <c r="D332" s="31"/>
      <c r="E332" s="35" t="s">
        <v>161</v>
      </c>
      <c r="F332" s="33"/>
      <c r="G332" s="33"/>
      <c r="H332" s="33"/>
      <c r="I332" s="33"/>
      <c r="J332" s="33"/>
      <c r="K332" s="34"/>
      <c r="L332" s="34"/>
      <c r="M332" s="34"/>
      <c r="N332" s="32"/>
    </row>
    <row r="333" spans="1:18">
      <c r="A333" s="8" t="s">
        <v>25</v>
      </c>
      <c r="B333" s="8" t="s">
        <v>579</v>
      </c>
      <c r="C333" s="8" t="s">
        <v>581</v>
      </c>
      <c r="D333" s="31" t="s">
        <v>441</v>
      </c>
      <c r="E333" s="32" t="s">
        <v>442</v>
      </c>
      <c r="F333" s="33" t="s">
        <v>349</v>
      </c>
      <c r="G333" s="33">
        <v>1</v>
      </c>
      <c r="H333" s="33">
        <v>1</v>
      </c>
      <c r="I333" s="33">
        <v>0</v>
      </c>
      <c r="J333" s="33">
        <v>2</v>
      </c>
      <c r="K333" s="34" t="s">
        <v>43</v>
      </c>
      <c r="L333" s="34">
        <v>57</v>
      </c>
      <c r="M333" s="34" t="s">
        <v>87</v>
      </c>
      <c r="N333" s="12">
        <f>L333*G333</f>
        <v>57</v>
      </c>
      <c r="O333" s="13">
        <f>N333/18</f>
        <v>3.1666666666666665</v>
      </c>
      <c r="P333" s="14">
        <f>O333</f>
        <v>3.1666666666666665</v>
      </c>
      <c r="Q333" s="13">
        <v>0</v>
      </c>
      <c r="R333" s="13">
        <f>P333+Q333</f>
        <v>3.1666666666666665</v>
      </c>
    </row>
    <row r="334" spans="1:18">
      <c r="D334" s="31"/>
      <c r="E334" s="35" t="s">
        <v>161</v>
      </c>
      <c r="F334" s="33"/>
      <c r="G334" s="33"/>
      <c r="H334" s="33"/>
      <c r="I334" s="33"/>
      <c r="J334" s="33"/>
      <c r="K334" s="34"/>
      <c r="L334" s="34"/>
      <c r="M334" s="34"/>
      <c r="N334" s="32"/>
    </row>
    <row r="335" spans="1:18">
      <c r="A335" s="8" t="s">
        <v>25</v>
      </c>
      <c r="B335" s="8" t="s">
        <v>579</v>
      </c>
      <c r="C335" s="8" t="s">
        <v>581</v>
      </c>
      <c r="D335" s="31" t="s">
        <v>193</v>
      </c>
      <c r="E335" s="32" t="s">
        <v>194</v>
      </c>
      <c r="F335" s="33" t="s">
        <v>83</v>
      </c>
      <c r="G335" s="33">
        <v>3</v>
      </c>
      <c r="H335" s="33">
        <v>2</v>
      </c>
      <c r="I335" s="33">
        <v>3</v>
      </c>
      <c r="J335" s="33">
        <v>5</v>
      </c>
      <c r="K335" s="34" t="s">
        <v>80</v>
      </c>
      <c r="L335" s="34">
        <v>35</v>
      </c>
      <c r="M335" s="34" t="s">
        <v>87</v>
      </c>
      <c r="N335" s="12">
        <f>L335*G335</f>
        <v>105</v>
      </c>
      <c r="O335" s="13">
        <f>N335/18</f>
        <v>5.833333333333333</v>
      </c>
      <c r="P335" s="14">
        <f>O335</f>
        <v>5.833333333333333</v>
      </c>
      <c r="Q335" s="13">
        <v>0</v>
      </c>
      <c r="R335" s="13">
        <f>P335+Q335</f>
        <v>5.833333333333333</v>
      </c>
    </row>
    <row r="336" spans="1:18">
      <c r="D336" s="31"/>
      <c r="E336" s="35" t="s">
        <v>195</v>
      </c>
      <c r="F336" s="33"/>
      <c r="G336" s="33"/>
      <c r="H336" s="33"/>
      <c r="I336" s="33"/>
      <c r="J336" s="33"/>
      <c r="K336" s="34"/>
      <c r="L336" s="34"/>
      <c r="M336" s="34"/>
      <c r="N336" s="32"/>
    </row>
    <row r="337" spans="1:18">
      <c r="A337" s="8" t="s">
        <v>25</v>
      </c>
      <c r="B337" s="8" t="s">
        <v>579</v>
      </c>
      <c r="C337" s="8" t="s">
        <v>581</v>
      </c>
      <c r="D337" s="31" t="s">
        <v>193</v>
      </c>
      <c r="E337" s="32" t="s">
        <v>194</v>
      </c>
      <c r="F337" s="33" t="s">
        <v>83</v>
      </c>
      <c r="G337" s="33">
        <v>3</v>
      </c>
      <c r="H337" s="33">
        <v>2</v>
      </c>
      <c r="I337" s="33">
        <v>3</v>
      </c>
      <c r="J337" s="33">
        <v>5</v>
      </c>
      <c r="K337" s="34" t="s">
        <v>43</v>
      </c>
      <c r="L337" s="34">
        <v>39</v>
      </c>
      <c r="M337" s="34" t="s">
        <v>87</v>
      </c>
      <c r="N337" s="12">
        <f>L337*G337</f>
        <v>117</v>
      </c>
      <c r="O337" s="13">
        <f>N337/18</f>
        <v>6.5</v>
      </c>
      <c r="P337" s="14">
        <f>O337</f>
        <v>6.5</v>
      </c>
      <c r="Q337" s="13">
        <v>0</v>
      </c>
      <c r="R337" s="13">
        <f>P337+Q337</f>
        <v>6.5</v>
      </c>
    </row>
    <row r="338" spans="1:18">
      <c r="D338" s="31"/>
      <c r="E338" s="35" t="s">
        <v>195</v>
      </c>
      <c r="F338" s="33"/>
      <c r="G338" s="33"/>
      <c r="H338" s="33"/>
      <c r="I338" s="33"/>
      <c r="J338" s="33"/>
      <c r="K338" s="34"/>
      <c r="L338" s="34"/>
      <c r="M338" s="34"/>
      <c r="N338" s="32"/>
    </row>
    <row r="339" spans="1:18">
      <c r="A339" s="8" t="s">
        <v>25</v>
      </c>
      <c r="B339" s="8" t="s">
        <v>579</v>
      </c>
      <c r="C339" s="8" t="s">
        <v>581</v>
      </c>
      <c r="D339" s="31" t="s">
        <v>443</v>
      </c>
      <c r="E339" s="32" t="s">
        <v>444</v>
      </c>
      <c r="F339" s="33" t="s">
        <v>221</v>
      </c>
      <c r="G339" s="33">
        <v>3</v>
      </c>
      <c r="H339" s="33">
        <v>0</v>
      </c>
      <c r="I339" s="33">
        <v>9</v>
      </c>
      <c r="J339" s="33">
        <v>0</v>
      </c>
      <c r="K339" s="34" t="s">
        <v>80</v>
      </c>
      <c r="L339" s="34">
        <v>63</v>
      </c>
      <c r="M339" s="34" t="s">
        <v>87</v>
      </c>
      <c r="N339" s="12">
        <f>L339*G339</f>
        <v>189</v>
      </c>
      <c r="O339" s="13">
        <f>N339/18</f>
        <v>10.5</v>
      </c>
      <c r="P339" s="14">
        <f>O339</f>
        <v>10.5</v>
      </c>
      <c r="Q339" s="13">
        <v>0</v>
      </c>
      <c r="R339" s="13">
        <f>P339+Q339</f>
        <v>10.5</v>
      </c>
    </row>
    <row r="340" spans="1:18">
      <c r="D340" s="31"/>
      <c r="E340" s="35" t="s">
        <v>195</v>
      </c>
      <c r="F340" s="33"/>
      <c r="G340" s="33"/>
      <c r="H340" s="33"/>
      <c r="I340" s="33"/>
      <c r="J340" s="33"/>
      <c r="K340" s="34"/>
      <c r="L340" s="34"/>
      <c r="M340" s="34"/>
      <c r="N340" s="32"/>
    </row>
    <row r="341" spans="1:18">
      <c r="D341" s="31"/>
      <c r="E341" s="35" t="s">
        <v>49</v>
      </c>
      <c r="F341" s="33"/>
      <c r="G341" s="33"/>
      <c r="H341" s="33"/>
      <c r="I341" s="33"/>
      <c r="J341" s="33"/>
      <c r="K341" s="34"/>
      <c r="L341" s="34"/>
      <c r="M341" s="34"/>
      <c r="N341" s="32"/>
    </row>
    <row r="342" spans="1:18">
      <c r="A342" s="8" t="s">
        <v>25</v>
      </c>
      <c r="B342" s="8" t="s">
        <v>579</v>
      </c>
      <c r="C342" s="8" t="s">
        <v>581</v>
      </c>
      <c r="D342" s="31" t="s">
        <v>445</v>
      </c>
      <c r="E342" s="32" t="s">
        <v>446</v>
      </c>
      <c r="F342" s="33" t="s">
        <v>23</v>
      </c>
      <c r="G342" s="33">
        <v>3</v>
      </c>
      <c r="H342" s="33">
        <v>3</v>
      </c>
      <c r="I342" s="33">
        <v>0</v>
      </c>
      <c r="J342" s="33">
        <v>6</v>
      </c>
      <c r="K342" s="34" t="s">
        <v>80</v>
      </c>
      <c r="L342" s="34">
        <v>63</v>
      </c>
      <c r="M342" s="34" t="s">
        <v>87</v>
      </c>
      <c r="N342" s="12">
        <f>L342*G342</f>
        <v>189</v>
      </c>
      <c r="O342" s="13">
        <f>N342/18</f>
        <v>10.5</v>
      </c>
      <c r="P342" s="14">
        <f>O342</f>
        <v>10.5</v>
      </c>
      <c r="Q342" s="13">
        <v>0</v>
      </c>
      <c r="R342" s="13">
        <f>P342+Q342</f>
        <v>10.5</v>
      </c>
    </row>
    <row r="343" spans="1:18">
      <c r="D343" s="31"/>
      <c r="E343" s="35" t="s">
        <v>198</v>
      </c>
      <c r="F343" s="33"/>
      <c r="G343" s="33"/>
      <c r="H343" s="33"/>
      <c r="I343" s="33"/>
      <c r="J343" s="33"/>
      <c r="K343" s="34"/>
      <c r="L343" s="34"/>
      <c r="M343" s="34"/>
      <c r="N343" s="32"/>
    </row>
    <row r="344" spans="1:18">
      <c r="A344" s="8" t="s">
        <v>25</v>
      </c>
      <c r="B344" s="8" t="s">
        <v>579</v>
      </c>
      <c r="C344" s="8" t="s">
        <v>581</v>
      </c>
      <c r="D344" s="31" t="s">
        <v>447</v>
      </c>
      <c r="E344" s="32" t="s">
        <v>448</v>
      </c>
      <c r="F344" s="33" t="s">
        <v>83</v>
      </c>
      <c r="G344" s="33">
        <v>3</v>
      </c>
      <c r="H344" s="33">
        <v>2</v>
      </c>
      <c r="I344" s="33">
        <v>3</v>
      </c>
      <c r="J344" s="33">
        <v>5</v>
      </c>
      <c r="K344" s="34" t="s">
        <v>80</v>
      </c>
      <c r="L344" s="34">
        <v>33</v>
      </c>
      <c r="M344" s="34" t="s">
        <v>87</v>
      </c>
      <c r="N344" s="12">
        <f>L344*G344</f>
        <v>99</v>
      </c>
      <c r="O344" s="13">
        <f>N344/18</f>
        <v>5.5</v>
      </c>
      <c r="P344" s="14">
        <f>O344</f>
        <v>5.5</v>
      </c>
      <c r="Q344" s="13">
        <v>0</v>
      </c>
      <c r="R344" s="13">
        <f>P344+Q344</f>
        <v>5.5</v>
      </c>
    </row>
    <row r="345" spans="1:18">
      <c r="D345" s="31"/>
      <c r="E345" s="35" t="s">
        <v>209</v>
      </c>
      <c r="F345" s="33"/>
      <c r="G345" s="33"/>
      <c r="H345" s="33"/>
      <c r="I345" s="33"/>
      <c r="J345" s="33"/>
      <c r="K345" s="34"/>
      <c r="L345" s="34"/>
      <c r="M345" s="34"/>
      <c r="N345" s="32"/>
    </row>
    <row r="346" spans="1:18">
      <c r="A346" s="8" t="s">
        <v>25</v>
      </c>
      <c r="B346" s="8" t="s">
        <v>579</v>
      </c>
      <c r="C346" s="8" t="s">
        <v>581</v>
      </c>
      <c r="D346" s="31" t="s">
        <v>447</v>
      </c>
      <c r="E346" s="32" t="s">
        <v>448</v>
      </c>
      <c r="F346" s="33" t="s">
        <v>83</v>
      </c>
      <c r="G346" s="33">
        <v>3</v>
      </c>
      <c r="H346" s="33">
        <v>2</v>
      </c>
      <c r="I346" s="33">
        <v>3</v>
      </c>
      <c r="J346" s="33">
        <v>5</v>
      </c>
      <c r="K346" s="34" t="s">
        <v>43</v>
      </c>
      <c r="L346" s="34">
        <v>11</v>
      </c>
      <c r="M346" s="34" t="s">
        <v>87</v>
      </c>
      <c r="N346" s="12">
        <f>L346*G346</f>
        <v>33</v>
      </c>
      <c r="O346" s="13">
        <f>N346/18</f>
        <v>1.8333333333333333</v>
      </c>
      <c r="P346" s="14">
        <f>O346</f>
        <v>1.8333333333333333</v>
      </c>
      <c r="Q346" s="13">
        <v>0</v>
      </c>
      <c r="R346" s="13">
        <f>P346+Q346</f>
        <v>1.8333333333333333</v>
      </c>
    </row>
    <row r="347" spans="1:18">
      <c r="D347" s="31"/>
      <c r="E347" s="35" t="s">
        <v>209</v>
      </c>
      <c r="F347" s="33"/>
      <c r="G347" s="33"/>
      <c r="H347" s="33"/>
      <c r="I347" s="33"/>
      <c r="J347" s="33"/>
      <c r="K347" s="34"/>
      <c r="L347" s="34"/>
      <c r="M347" s="34"/>
      <c r="N347" s="32"/>
    </row>
    <row r="348" spans="1:18">
      <c r="A348" s="8" t="s">
        <v>25</v>
      </c>
      <c r="B348" s="8" t="s">
        <v>579</v>
      </c>
      <c r="C348" s="8" t="s">
        <v>581</v>
      </c>
      <c r="D348" s="31" t="s">
        <v>449</v>
      </c>
      <c r="E348" s="32" t="s">
        <v>450</v>
      </c>
      <c r="F348" s="33" t="s">
        <v>83</v>
      </c>
      <c r="G348" s="33">
        <v>3</v>
      </c>
      <c r="H348" s="33">
        <v>2</v>
      </c>
      <c r="I348" s="33">
        <v>3</v>
      </c>
      <c r="J348" s="33">
        <v>5</v>
      </c>
      <c r="K348" s="34" t="s">
        <v>80</v>
      </c>
      <c r="L348" s="34">
        <v>10</v>
      </c>
      <c r="M348" s="34" t="s">
        <v>87</v>
      </c>
      <c r="N348" s="12">
        <f>L348*G348</f>
        <v>30</v>
      </c>
      <c r="O348" s="13">
        <f>N348/18</f>
        <v>1.6666666666666667</v>
      </c>
      <c r="P348" s="14">
        <f>O348</f>
        <v>1.6666666666666667</v>
      </c>
      <c r="Q348" s="13">
        <v>0</v>
      </c>
      <c r="R348" s="13">
        <f>P348+Q348</f>
        <v>1.6666666666666667</v>
      </c>
    </row>
    <row r="349" spans="1:18">
      <c r="D349" s="31"/>
      <c r="E349" s="35" t="s">
        <v>98</v>
      </c>
      <c r="F349" s="33"/>
      <c r="G349" s="33"/>
      <c r="H349" s="33"/>
      <c r="I349" s="33"/>
      <c r="J349" s="33"/>
      <c r="K349" s="34"/>
      <c r="L349" s="34"/>
      <c r="M349" s="34"/>
      <c r="N349" s="32"/>
    </row>
    <row r="350" spans="1:18">
      <c r="A350" s="8" t="s">
        <v>25</v>
      </c>
      <c r="B350" s="8" t="s">
        <v>579</v>
      </c>
      <c r="C350" s="8" t="s">
        <v>581</v>
      </c>
      <c r="D350" s="31" t="s">
        <v>205</v>
      </c>
      <c r="E350" s="32" t="s">
        <v>206</v>
      </c>
      <c r="F350" s="33" t="s">
        <v>23</v>
      </c>
      <c r="G350" s="33">
        <v>3</v>
      </c>
      <c r="H350" s="33">
        <v>3</v>
      </c>
      <c r="I350" s="33">
        <v>0</v>
      </c>
      <c r="J350" s="33">
        <v>6</v>
      </c>
      <c r="K350" s="34" t="s">
        <v>80</v>
      </c>
      <c r="L350" s="34">
        <v>60</v>
      </c>
      <c r="M350" s="34" t="s">
        <v>87</v>
      </c>
      <c r="N350" s="12">
        <f>L350*G350</f>
        <v>180</v>
      </c>
      <c r="O350" s="13">
        <f>N350/18</f>
        <v>10</v>
      </c>
      <c r="P350" s="14">
        <f>O350</f>
        <v>10</v>
      </c>
      <c r="Q350" s="13">
        <v>0</v>
      </c>
      <c r="R350" s="13">
        <f>P350+Q350</f>
        <v>10</v>
      </c>
    </row>
    <row r="351" spans="1:18">
      <c r="D351" s="31"/>
      <c r="E351" s="35" t="s">
        <v>202</v>
      </c>
      <c r="F351" s="33"/>
      <c r="G351" s="33"/>
      <c r="H351" s="33"/>
      <c r="I351" s="33"/>
      <c r="J351" s="33"/>
      <c r="K351" s="34"/>
      <c r="L351" s="34"/>
      <c r="M351" s="34"/>
      <c r="N351" s="32"/>
    </row>
    <row r="352" spans="1:18">
      <c r="A352" s="8" t="s">
        <v>25</v>
      </c>
      <c r="B352" s="8" t="s">
        <v>579</v>
      </c>
      <c r="C352" s="8" t="s">
        <v>581</v>
      </c>
      <c r="D352" s="31" t="s">
        <v>451</v>
      </c>
      <c r="E352" s="32" t="s">
        <v>452</v>
      </c>
      <c r="F352" s="33" t="s">
        <v>83</v>
      </c>
      <c r="G352" s="33">
        <v>3</v>
      </c>
      <c r="H352" s="33">
        <v>2</v>
      </c>
      <c r="I352" s="33">
        <v>3</v>
      </c>
      <c r="J352" s="33">
        <v>5</v>
      </c>
      <c r="K352" s="34" t="s">
        <v>80</v>
      </c>
      <c r="L352" s="34">
        <v>9</v>
      </c>
      <c r="M352" s="34" t="s">
        <v>87</v>
      </c>
      <c r="N352" s="12">
        <f>L352*G352</f>
        <v>27</v>
      </c>
      <c r="O352" s="13">
        <f>N352/18</f>
        <v>1.5</v>
      </c>
      <c r="P352" s="14">
        <f>O352</f>
        <v>1.5</v>
      </c>
      <c r="Q352" s="13">
        <v>0</v>
      </c>
      <c r="R352" s="13">
        <f>P352+Q352</f>
        <v>1.5</v>
      </c>
    </row>
    <row r="353" spans="1:18">
      <c r="D353" s="31"/>
      <c r="E353" s="35" t="s">
        <v>198</v>
      </c>
      <c r="F353" s="33"/>
      <c r="G353" s="33"/>
      <c r="H353" s="33"/>
      <c r="I353" s="33"/>
      <c r="J353" s="33"/>
      <c r="K353" s="34"/>
      <c r="L353" s="34"/>
      <c r="M353" s="34"/>
      <c r="N353" s="32"/>
    </row>
    <row r="354" spans="1:18">
      <c r="A354" s="8" t="s">
        <v>25</v>
      </c>
      <c r="B354" s="8" t="s">
        <v>579</v>
      </c>
      <c r="C354" s="8" t="s">
        <v>581</v>
      </c>
      <c r="D354" s="31" t="s">
        <v>207</v>
      </c>
      <c r="E354" s="32" t="s">
        <v>208</v>
      </c>
      <c r="F354" s="33" t="s">
        <v>83</v>
      </c>
      <c r="G354" s="33">
        <v>3</v>
      </c>
      <c r="H354" s="33">
        <v>2</v>
      </c>
      <c r="I354" s="33">
        <v>3</v>
      </c>
      <c r="J354" s="33">
        <v>5</v>
      </c>
      <c r="K354" s="34" t="s">
        <v>80</v>
      </c>
      <c r="L354" s="34">
        <v>26</v>
      </c>
      <c r="M354" s="34" t="s">
        <v>87</v>
      </c>
      <c r="N354" s="12">
        <f>L354*G354</f>
        <v>78</v>
      </c>
      <c r="O354" s="13">
        <f>N354/18</f>
        <v>4.333333333333333</v>
      </c>
      <c r="P354" s="14">
        <f>O354</f>
        <v>4.333333333333333</v>
      </c>
      <c r="Q354" s="13">
        <v>0</v>
      </c>
      <c r="R354" s="13">
        <f>P354+Q354</f>
        <v>4.333333333333333</v>
      </c>
    </row>
    <row r="355" spans="1:18">
      <c r="D355" s="31"/>
      <c r="E355" s="35" t="s">
        <v>209</v>
      </c>
      <c r="F355" s="33"/>
      <c r="G355" s="33"/>
      <c r="H355" s="33"/>
      <c r="I355" s="33"/>
      <c r="J355" s="33"/>
      <c r="K355" s="34"/>
      <c r="L355" s="34"/>
      <c r="M355" s="34"/>
      <c r="N355" s="32"/>
    </row>
    <row r="356" spans="1:18">
      <c r="A356" s="8" t="s">
        <v>25</v>
      </c>
      <c r="B356" s="8" t="s">
        <v>579</v>
      </c>
      <c r="C356" s="8" t="s">
        <v>581</v>
      </c>
      <c r="D356" s="31" t="s">
        <v>210</v>
      </c>
      <c r="E356" s="32" t="s">
        <v>211</v>
      </c>
      <c r="F356" s="33" t="s">
        <v>83</v>
      </c>
      <c r="G356" s="33">
        <v>3</v>
      </c>
      <c r="H356" s="33">
        <v>2</v>
      </c>
      <c r="I356" s="33">
        <v>3</v>
      </c>
      <c r="J356" s="33">
        <v>5</v>
      </c>
      <c r="K356" s="34" t="s">
        <v>80</v>
      </c>
      <c r="L356" s="34">
        <v>16</v>
      </c>
      <c r="M356" s="34" t="s">
        <v>87</v>
      </c>
      <c r="N356" s="12">
        <f>L356*G356</f>
        <v>48</v>
      </c>
      <c r="O356" s="13">
        <f>N356/18</f>
        <v>2.6666666666666665</v>
      </c>
      <c r="P356" s="14">
        <f>O356</f>
        <v>2.6666666666666665</v>
      </c>
      <c r="Q356" s="13">
        <v>0</v>
      </c>
      <c r="R356" s="13">
        <f>P356+Q356</f>
        <v>2.6666666666666665</v>
      </c>
    </row>
    <row r="357" spans="1:18">
      <c r="D357" s="31"/>
      <c r="E357" s="35" t="s">
        <v>191</v>
      </c>
      <c r="F357" s="33"/>
      <c r="G357" s="33"/>
      <c r="H357" s="33"/>
      <c r="I357" s="33"/>
      <c r="J357" s="33"/>
      <c r="K357" s="34"/>
      <c r="L357" s="34"/>
      <c r="M357" s="34"/>
      <c r="N357" s="32"/>
    </row>
    <row r="358" spans="1:18">
      <c r="A358" s="8" t="s">
        <v>25</v>
      </c>
      <c r="B358" s="8" t="s">
        <v>579</v>
      </c>
      <c r="C358" s="8" t="s">
        <v>581</v>
      </c>
      <c r="D358" s="31" t="s">
        <v>453</v>
      </c>
      <c r="E358" s="32" t="s">
        <v>311</v>
      </c>
      <c r="F358" s="33" t="s">
        <v>83</v>
      </c>
      <c r="G358" s="33">
        <v>3</v>
      </c>
      <c r="H358" s="33">
        <v>2</v>
      </c>
      <c r="I358" s="33">
        <v>3</v>
      </c>
      <c r="J358" s="33">
        <v>5</v>
      </c>
      <c r="K358" s="34" t="s">
        <v>80</v>
      </c>
      <c r="L358" s="34">
        <v>57</v>
      </c>
      <c r="M358" s="34" t="s">
        <v>87</v>
      </c>
      <c r="N358" s="12">
        <f>L358*G358</f>
        <v>171</v>
      </c>
      <c r="O358" s="13">
        <f>N358/18</f>
        <v>9.5</v>
      </c>
      <c r="P358" s="14">
        <f>O358</f>
        <v>9.5</v>
      </c>
      <c r="Q358" s="13">
        <v>0</v>
      </c>
      <c r="R358" s="13">
        <f>P358+Q358</f>
        <v>9.5</v>
      </c>
    </row>
    <row r="359" spans="1:18">
      <c r="D359" s="31"/>
      <c r="E359" s="35" t="s">
        <v>195</v>
      </c>
      <c r="F359" s="33"/>
      <c r="G359" s="33"/>
      <c r="H359" s="33"/>
      <c r="I359" s="33"/>
      <c r="J359" s="33"/>
      <c r="K359" s="34"/>
      <c r="L359" s="34"/>
      <c r="M359" s="34"/>
      <c r="N359" s="32"/>
    </row>
    <row r="360" spans="1:18">
      <c r="D360" s="31"/>
      <c r="E360" s="35" t="s">
        <v>49</v>
      </c>
      <c r="F360" s="33"/>
      <c r="G360" s="33"/>
      <c r="H360" s="33"/>
      <c r="I360" s="33"/>
      <c r="J360" s="33"/>
      <c r="K360" s="34"/>
      <c r="L360" s="34"/>
      <c r="M360" s="34"/>
      <c r="N360" s="32"/>
    </row>
    <row r="361" spans="1:18">
      <c r="A361" s="8" t="s">
        <v>25</v>
      </c>
      <c r="B361" s="8" t="s">
        <v>579</v>
      </c>
      <c r="C361" s="8" t="s">
        <v>581</v>
      </c>
      <c r="D361" s="31" t="s">
        <v>214</v>
      </c>
      <c r="E361" s="32" t="s">
        <v>215</v>
      </c>
      <c r="F361" s="33" t="s">
        <v>83</v>
      </c>
      <c r="G361" s="33">
        <v>3</v>
      </c>
      <c r="H361" s="33">
        <v>2</v>
      </c>
      <c r="I361" s="33">
        <v>3</v>
      </c>
      <c r="J361" s="33">
        <v>5</v>
      </c>
      <c r="K361" s="34" t="s">
        <v>80</v>
      </c>
      <c r="L361" s="34">
        <v>0</v>
      </c>
      <c r="M361" s="34" t="s">
        <v>454</v>
      </c>
      <c r="N361" s="12">
        <f>L361*G361</f>
        <v>0</v>
      </c>
      <c r="O361" s="13">
        <f>N361/18</f>
        <v>0</v>
      </c>
      <c r="P361" s="14">
        <f>O361</f>
        <v>0</v>
      </c>
      <c r="Q361" s="13">
        <v>0</v>
      </c>
      <c r="R361" s="13">
        <f>P361+Q361</f>
        <v>0</v>
      </c>
    </row>
    <row r="362" spans="1:18">
      <c r="A362" s="8" t="s">
        <v>25</v>
      </c>
      <c r="B362" s="8" t="s">
        <v>579</v>
      </c>
      <c r="C362" s="8" t="s">
        <v>581</v>
      </c>
      <c r="D362" s="31" t="s">
        <v>219</v>
      </c>
      <c r="E362" s="32" t="s">
        <v>220</v>
      </c>
      <c r="F362" s="33" t="s">
        <v>221</v>
      </c>
      <c r="G362" s="33">
        <v>3</v>
      </c>
      <c r="H362" s="33">
        <v>0</v>
      </c>
      <c r="I362" s="33">
        <v>9</v>
      </c>
      <c r="J362" s="33">
        <v>0</v>
      </c>
      <c r="K362" s="34" t="s">
        <v>80</v>
      </c>
      <c r="L362" s="34">
        <v>0</v>
      </c>
      <c r="M362" s="34" t="s">
        <v>87</v>
      </c>
      <c r="N362" s="12">
        <f>L362*G362</f>
        <v>0</v>
      </c>
      <c r="O362" s="13">
        <f>N362/18</f>
        <v>0</v>
      </c>
      <c r="P362" s="14">
        <f>O362</f>
        <v>0</v>
      </c>
      <c r="Q362" s="13">
        <v>0</v>
      </c>
      <c r="R362" s="13">
        <f>P362+Q362</f>
        <v>0</v>
      </c>
    </row>
    <row r="363" spans="1:18">
      <c r="D363" s="31"/>
      <c r="E363" s="35" t="s">
        <v>209</v>
      </c>
      <c r="F363" s="33"/>
      <c r="G363" s="33"/>
      <c r="H363" s="33"/>
      <c r="I363" s="33"/>
      <c r="J363" s="33"/>
      <c r="K363" s="34"/>
      <c r="L363" s="34"/>
      <c r="M363" s="34"/>
      <c r="N363" s="32"/>
    </row>
    <row r="364" spans="1:18">
      <c r="A364" s="8" t="s">
        <v>25</v>
      </c>
      <c r="B364" s="8" t="s">
        <v>579</v>
      </c>
      <c r="C364" s="8" t="s">
        <v>581</v>
      </c>
      <c r="D364" s="31" t="s">
        <v>219</v>
      </c>
      <c r="E364" s="32" t="s">
        <v>220</v>
      </c>
      <c r="F364" s="33" t="s">
        <v>221</v>
      </c>
      <c r="G364" s="33">
        <v>3</v>
      </c>
      <c r="H364" s="33">
        <v>0</v>
      </c>
      <c r="I364" s="33">
        <v>9</v>
      </c>
      <c r="J364" s="33">
        <v>0</v>
      </c>
      <c r="K364" s="34" t="s">
        <v>43</v>
      </c>
      <c r="L364" s="34">
        <v>4</v>
      </c>
      <c r="M364" s="34" t="s">
        <v>87</v>
      </c>
      <c r="N364" s="12">
        <f>L364*G364</f>
        <v>12</v>
      </c>
      <c r="O364" s="13">
        <f>N364/18</f>
        <v>0.66666666666666663</v>
      </c>
      <c r="P364" s="14">
        <f>O364</f>
        <v>0.66666666666666663</v>
      </c>
      <c r="Q364" s="13">
        <v>0</v>
      </c>
      <c r="R364" s="13">
        <f>P364+Q364</f>
        <v>0.66666666666666663</v>
      </c>
    </row>
    <row r="365" spans="1:18">
      <c r="D365" s="31"/>
      <c r="E365" s="35" t="s">
        <v>198</v>
      </c>
      <c r="F365" s="33"/>
      <c r="G365" s="33"/>
      <c r="H365" s="33"/>
      <c r="I365" s="33"/>
      <c r="J365" s="33"/>
      <c r="K365" s="34"/>
      <c r="L365" s="34"/>
      <c r="M365" s="34"/>
      <c r="N365" s="32"/>
    </row>
    <row r="366" spans="1:18">
      <c r="A366" s="8" t="s">
        <v>25</v>
      </c>
      <c r="B366" s="8" t="s">
        <v>579</v>
      </c>
      <c r="C366" s="8" t="s">
        <v>581</v>
      </c>
      <c r="D366" s="31" t="s">
        <v>219</v>
      </c>
      <c r="E366" s="32" t="s">
        <v>220</v>
      </c>
      <c r="F366" s="33" t="s">
        <v>221</v>
      </c>
      <c r="G366" s="33">
        <v>3</v>
      </c>
      <c r="H366" s="33">
        <v>0</v>
      </c>
      <c r="I366" s="33">
        <v>9</v>
      </c>
      <c r="J366" s="33">
        <v>0</v>
      </c>
      <c r="K366" s="34" t="s">
        <v>55</v>
      </c>
      <c r="L366" s="34">
        <v>2</v>
      </c>
      <c r="M366" s="34" t="s">
        <v>87</v>
      </c>
      <c r="N366" s="12">
        <f>L366*G366</f>
        <v>6</v>
      </c>
      <c r="O366" s="13">
        <f>N366/18</f>
        <v>0.33333333333333331</v>
      </c>
      <c r="P366" s="14">
        <f>O366</f>
        <v>0.33333333333333331</v>
      </c>
      <c r="Q366" s="13">
        <v>0</v>
      </c>
      <c r="R366" s="13">
        <f>P366+Q366</f>
        <v>0.33333333333333331</v>
      </c>
    </row>
    <row r="367" spans="1:18">
      <c r="D367" s="31"/>
      <c r="E367" s="35" t="s">
        <v>195</v>
      </c>
      <c r="F367" s="33"/>
      <c r="G367" s="33"/>
      <c r="H367" s="33"/>
      <c r="I367" s="33"/>
      <c r="J367" s="33"/>
      <c r="K367" s="34"/>
      <c r="L367" s="34"/>
      <c r="M367" s="34"/>
      <c r="N367" s="32"/>
    </row>
    <row r="368" spans="1:18">
      <c r="A368" s="8" t="s">
        <v>25</v>
      </c>
      <c r="B368" s="8" t="s">
        <v>579</v>
      </c>
      <c r="C368" s="8" t="s">
        <v>581</v>
      </c>
      <c r="D368" s="31" t="s">
        <v>219</v>
      </c>
      <c r="E368" s="32" t="s">
        <v>220</v>
      </c>
      <c r="F368" s="33" t="s">
        <v>221</v>
      </c>
      <c r="G368" s="33">
        <v>3</v>
      </c>
      <c r="H368" s="33">
        <v>0</v>
      </c>
      <c r="I368" s="33">
        <v>9</v>
      </c>
      <c r="J368" s="33">
        <v>0</v>
      </c>
      <c r="K368" s="34" t="s">
        <v>178</v>
      </c>
      <c r="L368" s="34">
        <v>10</v>
      </c>
      <c r="M368" s="34" t="s">
        <v>87</v>
      </c>
      <c r="N368" s="12">
        <f>L368*G368</f>
        <v>30</v>
      </c>
      <c r="O368" s="13">
        <f>N368/18</f>
        <v>1.6666666666666667</v>
      </c>
      <c r="P368" s="14">
        <f>O368</f>
        <v>1.6666666666666667</v>
      </c>
      <c r="Q368" s="13">
        <v>0</v>
      </c>
      <c r="R368" s="13">
        <f>P368+Q368</f>
        <v>1.6666666666666667</v>
      </c>
    </row>
    <row r="369" spans="1:18">
      <c r="D369" s="31"/>
      <c r="E369" s="35" t="s">
        <v>202</v>
      </c>
      <c r="F369" s="33"/>
      <c r="G369" s="33"/>
      <c r="H369" s="33"/>
      <c r="I369" s="33"/>
      <c r="J369" s="33"/>
      <c r="K369" s="34"/>
      <c r="L369" s="34"/>
      <c r="M369" s="34"/>
      <c r="N369" s="32"/>
    </row>
    <row r="370" spans="1:18">
      <c r="A370" s="8" t="s">
        <v>25</v>
      </c>
      <c r="B370" s="8" t="s">
        <v>579</v>
      </c>
      <c r="C370" s="8" t="s">
        <v>581</v>
      </c>
      <c r="D370" s="31" t="s">
        <v>219</v>
      </c>
      <c r="E370" s="32" t="s">
        <v>220</v>
      </c>
      <c r="F370" s="33" t="s">
        <v>221</v>
      </c>
      <c r="G370" s="33">
        <v>3</v>
      </c>
      <c r="H370" s="33">
        <v>0</v>
      </c>
      <c r="I370" s="33">
        <v>9</v>
      </c>
      <c r="J370" s="33">
        <v>0</v>
      </c>
      <c r="K370" s="34" t="s">
        <v>179</v>
      </c>
      <c r="L370" s="34">
        <v>4</v>
      </c>
      <c r="M370" s="34" t="s">
        <v>87</v>
      </c>
      <c r="N370" s="12">
        <f>L370*G370</f>
        <v>12</v>
      </c>
      <c r="O370" s="13">
        <f>N370/18</f>
        <v>0.66666666666666663</v>
      </c>
      <c r="P370" s="14">
        <f>O370</f>
        <v>0.66666666666666663</v>
      </c>
      <c r="Q370" s="13">
        <v>0</v>
      </c>
      <c r="R370" s="13">
        <f>P370+Q370</f>
        <v>0.66666666666666663</v>
      </c>
    </row>
    <row r="371" spans="1:18">
      <c r="D371" s="31"/>
      <c r="E371" s="35" t="s">
        <v>201</v>
      </c>
      <c r="F371" s="33"/>
      <c r="G371" s="33"/>
      <c r="H371" s="33"/>
      <c r="I371" s="33"/>
      <c r="J371" s="33"/>
      <c r="K371" s="34"/>
      <c r="L371" s="34"/>
      <c r="M371" s="34"/>
      <c r="N371" s="32"/>
    </row>
    <row r="372" spans="1:18">
      <c r="A372" s="8" t="s">
        <v>25</v>
      </c>
      <c r="B372" s="8" t="s">
        <v>579</v>
      </c>
      <c r="C372" s="8" t="s">
        <v>581</v>
      </c>
      <c r="D372" s="31" t="s">
        <v>219</v>
      </c>
      <c r="E372" s="32" t="s">
        <v>220</v>
      </c>
      <c r="F372" s="33" t="s">
        <v>221</v>
      </c>
      <c r="G372" s="33">
        <v>3</v>
      </c>
      <c r="H372" s="33">
        <v>0</v>
      </c>
      <c r="I372" s="33">
        <v>9</v>
      </c>
      <c r="J372" s="33">
        <v>0</v>
      </c>
      <c r="K372" s="34" t="s">
        <v>185</v>
      </c>
      <c r="L372" s="34">
        <v>5</v>
      </c>
      <c r="M372" s="34" t="s">
        <v>87</v>
      </c>
      <c r="N372" s="12">
        <f>L372*G372</f>
        <v>15</v>
      </c>
      <c r="O372" s="13">
        <f>N372/18</f>
        <v>0.83333333333333337</v>
      </c>
      <c r="P372" s="14">
        <f>O372</f>
        <v>0.83333333333333337</v>
      </c>
      <c r="Q372" s="13">
        <v>0</v>
      </c>
      <c r="R372" s="13">
        <f>P372+Q372</f>
        <v>0.83333333333333337</v>
      </c>
    </row>
    <row r="373" spans="1:18">
      <c r="D373" s="31"/>
      <c r="E373" s="35" t="s">
        <v>49</v>
      </c>
      <c r="F373" s="33"/>
      <c r="G373" s="33"/>
      <c r="H373" s="33"/>
      <c r="I373" s="33"/>
      <c r="J373" s="33"/>
      <c r="K373" s="34"/>
      <c r="L373" s="34"/>
      <c r="M373" s="34"/>
      <c r="N373" s="32"/>
    </row>
    <row r="374" spans="1:18">
      <c r="A374" s="8" t="s">
        <v>25</v>
      </c>
      <c r="B374" s="8" t="s">
        <v>579</v>
      </c>
      <c r="C374" s="8" t="s">
        <v>581</v>
      </c>
      <c r="D374" s="31" t="s">
        <v>455</v>
      </c>
      <c r="E374" s="32" t="s">
        <v>456</v>
      </c>
      <c r="F374" s="33" t="s">
        <v>280</v>
      </c>
      <c r="G374" s="33">
        <v>3</v>
      </c>
      <c r="H374" s="33">
        <v>0</v>
      </c>
      <c r="I374" s="33">
        <v>270</v>
      </c>
      <c r="J374" s="33">
        <v>0</v>
      </c>
      <c r="K374" s="34" t="s">
        <v>80</v>
      </c>
      <c r="L374" s="34">
        <v>44</v>
      </c>
      <c r="M374" s="34" t="s">
        <v>87</v>
      </c>
      <c r="N374" s="12">
        <f>L374*G374</f>
        <v>132</v>
      </c>
      <c r="O374" s="13">
        <f>N374/18</f>
        <v>7.333333333333333</v>
      </c>
      <c r="P374" s="14">
        <f>O374</f>
        <v>7.333333333333333</v>
      </c>
      <c r="Q374" s="13">
        <v>0</v>
      </c>
      <c r="R374" s="13">
        <f>P374+Q374</f>
        <v>7.333333333333333</v>
      </c>
    </row>
    <row r="375" spans="1:18">
      <c r="D375" s="31"/>
      <c r="E375" s="35" t="s">
        <v>195</v>
      </c>
      <c r="F375" s="33"/>
      <c r="G375" s="33"/>
      <c r="H375" s="33"/>
      <c r="I375" s="33"/>
      <c r="J375" s="33"/>
      <c r="K375" s="34"/>
      <c r="L375" s="34"/>
      <c r="M375" s="34"/>
      <c r="N375" s="32"/>
    </row>
    <row r="376" spans="1:18">
      <c r="A376" s="8" t="s">
        <v>25</v>
      </c>
      <c r="B376" s="8" t="s">
        <v>579</v>
      </c>
      <c r="C376" s="8" t="s">
        <v>581</v>
      </c>
      <c r="D376" s="31" t="s">
        <v>457</v>
      </c>
      <c r="E376" s="32" t="s">
        <v>458</v>
      </c>
      <c r="F376" s="33" t="s">
        <v>83</v>
      </c>
      <c r="G376" s="33">
        <v>3</v>
      </c>
      <c r="H376" s="33">
        <v>2</v>
      </c>
      <c r="I376" s="33">
        <v>3</v>
      </c>
      <c r="J376" s="33">
        <v>5</v>
      </c>
      <c r="K376" s="34" t="s">
        <v>80</v>
      </c>
      <c r="L376" s="34">
        <v>26</v>
      </c>
      <c r="M376" s="34" t="s">
        <v>87</v>
      </c>
      <c r="N376" s="12">
        <f>L376*G376</f>
        <v>78</v>
      </c>
      <c r="O376" s="13">
        <f>N376/18</f>
        <v>4.333333333333333</v>
      </c>
      <c r="P376" s="14">
        <f>O376</f>
        <v>4.333333333333333</v>
      </c>
      <c r="Q376" s="13">
        <v>0</v>
      </c>
      <c r="R376" s="13">
        <f>P376+Q376</f>
        <v>4.333333333333333</v>
      </c>
    </row>
    <row r="377" spans="1:18">
      <c r="D377" s="31"/>
      <c r="E377" s="35" t="s">
        <v>224</v>
      </c>
      <c r="F377" s="33"/>
      <c r="G377" s="33"/>
      <c r="H377" s="33"/>
      <c r="I377" s="33"/>
      <c r="J377" s="33"/>
      <c r="K377" s="34"/>
      <c r="L377" s="34"/>
      <c r="M377" s="34"/>
      <c r="N377" s="32"/>
    </row>
    <row r="378" spans="1:18">
      <c r="A378" s="8" t="s">
        <v>25</v>
      </c>
      <c r="B378" s="8" t="s">
        <v>579</v>
      </c>
      <c r="C378" s="8" t="s">
        <v>581</v>
      </c>
      <c r="D378" s="31" t="s">
        <v>459</v>
      </c>
      <c r="E378" s="32" t="s">
        <v>460</v>
      </c>
      <c r="F378" s="33" t="s">
        <v>83</v>
      </c>
      <c r="G378" s="33">
        <v>3</v>
      </c>
      <c r="H378" s="33">
        <v>2</v>
      </c>
      <c r="I378" s="33">
        <v>3</v>
      </c>
      <c r="J378" s="33">
        <v>5</v>
      </c>
      <c r="K378" s="34" t="s">
        <v>80</v>
      </c>
      <c r="L378" s="34">
        <v>26</v>
      </c>
      <c r="M378" s="34" t="s">
        <v>87</v>
      </c>
      <c r="N378" s="12">
        <f>L378*G378</f>
        <v>78</v>
      </c>
      <c r="O378" s="13">
        <f>N378/18</f>
        <v>4.333333333333333</v>
      </c>
      <c r="P378" s="14">
        <f>O378</f>
        <v>4.333333333333333</v>
      </c>
      <c r="Q378" s="13">
        <v>0</v>
      </c>
      <c r="R378" s="13">
        <f>P378+Q378</f>
        <v>4.333333333333333</v>
      </c>
    </row>
    <row r="379" spans="1:18">
      <c r="D379" s="31"/>
      <c r="E379" s="35" t="s">
        <v>229</v>
      </c>
      <c r="F379" s="33"/>
      <c r="G379" s="33"/>
      <c r="H379" s="33"/>
      <c r="I379" s="33"/>
      <c r="J379" s="33"/>
      <c r="K379" s="34"/>
      <c r="L379" s="34"/>
      <c r="M379" s="34"/>
      <c r="N379" s="32"/>
    </row>
    <row r="380" spans="1:18">
      <c r="A380" s="8" t="s">
        <v>25</v>
      </c>
      <c r="B380" s="8" t="s">
        <v>579</v>
      </c>
      <c r="C380" s="8" t="s">
        <v>581</v>
      </c>
      <c r="D380" s="31" t="s">
        <v>461</v>
      </c>
      <c r="E380" s="32" t="s">
        <v>462</v>
      </c>
      <c r="F380" s="33" t="s">
        <v>83</v>
      </c>
      <c r="G380" s="33">
        <v>3</v>
      </c>
      <c r="H380" s="33">
        <v>2</v>
      </c>
      <c r="I380" s="33">
        <v>3</v>
      </c>
      <c r="J380" s="33">
        <v>5</v>
      </c>
      <c r="K380" s="34" t="s">
        <v>80</v>
      </c>
      <c r="L380" s="34">
        <v>26</v>
      </c>
      <c r="M380" s="34" t="s">
        <v>87</v>
      </c>
      <c r="N380" s="12">
        <f>L380*G380</f>
        <v>78</v>
      </c>
      <c r="O380" s="13">
        <f>N380/18</f>
        <v>4.333333333333333</v>
      </c>
      <c r="P380" s="14">
        <f>O380</f>
        <v>4.333333333333333</v>
      </c>
      <c r="Q380" s="13">
        <v>0</v>
      </c>
      <c r="R380" s="13">
        <f>P380+Q380</f>
        <v>4.333333333333333</v>
      </c>
    </row>
    <row r="381" spans="1:18">
      <c r="D381" s="31"/>
      <c r="E381" s="35" t="s">
        <v>232</v>
      </c>
      <c r="F381" s="33"/>
      <c r="G381" s="33"/>
      <c r="H381" s="33"/>
      <c r="I381" s="33"/>
      <c r="J381" s="33"/>
      <c r="K381" s="34"/>
      <c r="L381" s="34"/>
      <c r="M381" s="34"/>
      <c r="N381" s="32"/>
    </row>
    <row r="382" spans="1:18">
      <c r="D382" s="31"/>
      <c r="E382" s="35" t="s">
        <v>175</v>
      </c>
      <c r="F382" s="33"/>
      <c r="G382" s="33"/>
      <c r="H382" s="33"/>
      <c r="I382" s="33"/>
      <c r="J382" s="33"/>
      <c r="K382" s="34"/>
      <c r="L382" s="34"/>
      <c r="M382" s="34"/>
      <c r="N382" s="32"/>
    </row>
    <row r="383" spans="1:18">
      <c r="D383" s="31"/>
      <c r="E383" s="35" t="s">
        <v>177</v>
      </c>
      <c r="F383" s="33"/>
      <c r="G383" s="33"/>
      <c r="H383" s="33"/>
      <c r="I383" s="33"/>
      <c r="J383" s="33"/>
      <c r="K383" s="34"/>
      <c r="L383" s="34"/>
      <c r="M383" s="34"/>
      <c r="N383" s="32"/>
    </row>
    <row r="384" spans="1:18">
      <c r="A384" s="8" t="s">
        <v>25</v>
      </c>
      <c r="B384" s="8" t="s">
        <v>579</v>
      </c>
      <c r="C384" s="8" t="s">
        <v>581</v>
      </c>
      <c r="D384" s="31" t="s">
        <v>463</v>
      </c>
      <c r="E384" s="32" t="s">
        <v>464</v>
      </c>
      <c r="F384" s="33" t="s">
        <v>83</v>
      </c>
      <c r="G384" s="33">
        <v>3</v>
      </c>
      <c r="H384" s="33">
        <v>2</v>
      </c>
      <c r="I384" s="33">
        <v>3</v>
      </c>
      <c r="J384" s="33">
        <v>5</v>
      </c>
      <c r="K384" s="34" t="s">
        <v>80</v>
      </c>
      <c r="L384" s="34">
        <v>3</v>
      </c>
      <c r="M384" s="34" t="s">
        <v>87</v>
      </c>
      <c r="N384" s="12">
        <f>L384*G384</f>
        <v>9</v>
      </c>
      <c r="O384" s="13">
        <f>N384/18</f>
        <v>0.5</v>
      </c>
      <c r="P384" s="14">
        <f>O384</f>
        <v>0.5</v>
      </c>
      <c r="Q384" s="13">
        <v>0</v>
      </c>
      <c r="R384" s="13">
        <f>P384+Q384</f>
        <v>0.5</v>
      </c>
    </row>
    <row r="385" spans="1:18">
      <c r="D385" s="31"/>
      <c r="E385" s="35" t="s">
        <v>229</v>
      </c>
      <c r="F385" s="33"/>
      <c r="G385" s="33"/>
      <c r="H385" s="33"/>
      <c r="I385" s="33"/>
      <c r="J385" s="33"/>
      <c r="K385" s="34"/>
      <c r="L385" s="34"/>
      <c r="M385" s="34"/>
      <c r="N385" s="32"/>
    </row>
    <row r="386" spans="1:18">
      <c r="A386" s="8" t="s">
        <v>25</v>
      </c>
      <c r="B386" s="8" t="s">
        <v>579</v>
      </c>
      <c r="C386" s="8" t="s">
        <v>581</v>
      </c>
      <c r="D386" s="31" t="s">
        <v>465</v>
      </c>
      <c r="E386" s="32" t="s">
        <v>466</v>
      </c>
      <c r="F386" s="33" t="s">
        <v>83</v>
      </c>
      <c r="G386" s="33">
        <v>3</v>
      </c>
      <c r="H386" s="33">
        <v>2</v>
      </c>
      <c r="I386" s="33">
        <v>3</v>
      </c>
      <c r="J386" s="33">
        <v>5</v>
      </c>
      <c r="K386" s="34" t="s">
        <v>80</v>
      </c>
      <c r="L386" s="34">
        <v>26</v>
      </c>
      <c r="M386" s="34" t="s">
        <v>87</v>
      </c>
      <c r="N386" s="12">
        <f>L386*G386</f>
        <v>78</v>
      </c>
      <c r="O386" s="13">
        <f>N386/18</f>
        <v>4.333333333333333</v>
      </c>
      <c r="P386" s="14">
        <f>O386</f>
        <v>4.333333333333333</v>
      </c>
      <c r="Q386" s="13">
        <v>0</v>
      </c>
      <c r="R386" s="13">
        <f>P386+Q386</f>
        <v>4.333333333333333</v>
      </c>
    </row>
    <row r="387" spans="1:18">
      <c r="D387" s="31"/>
      <c r="E387" s="35" t="s">
        <v>224</v>
      </c>
      <c r="F387" s="33"/>
      <c r="G387" s="33"/>
      <c r="H387" s="33"/>
      <c r="I387" s="33"/>
      <c r="J387" s="33"/>
      <c r="K387" s="34"/>
      <c r="L387" s="34"/>
      <c r="M387" s="34"/>
      <c r="N387" s="32"/>
    </row>
    <row r="388" spans="1:18">
      <c r="A388" s="8" t="s">
        <v>25</v>
      </c>
      <c r="B388" s="8" t="s">
        <v>579</v>
      </c>
      <c r="C388" s="8" t="s">
        <v>581</v>
      </c>
      <c r="D388" s="31" t="s">
        <v>467</v>
      </c>
      <c r="E388" s="32" t="s">
        <v>468</v>
      </c>
      <c r="F388" s="33" t="s">
        <v>83</v>
      </c>
      <c r="G388" s="33">
        <v>3</v>
      </c>
      <c r="H388" s="33">
        <v>2</v>
      </c>
      <c r="I388" s="33">
        <v>3</v>
      </c>
      <c r="J388" s="33">
        <v>5</v>
      </c>
      <c r="K388" s="34" t="s">
        <v>80</v>
      </c>
      <c r="L388" s="34">
        <v>26</v>
      </c>
      <c r="M388" s="34" t="s">
        <v>87</v>
      </c>
      <c r="N388" s="12">
        <f>L388*G388</f>
        <v>78</v>
      </c>
      <c r="O388" s="13">
        <f>N388/18</f>
        <v>4.333333333333333</v>
      </c>
      <c r="P388" s="14">
        <f>O388</f>
        <v>4.333333333333333</v>
      </c>
      <c r="Q388" s="13">
        <v>0</v>
      </c>
      <c r="R388" s="13">
        <f>P388+Q388</f>
        <v>4.333333333333333</v>
      </c>
    </row>
    <row r="389" spans="1:18">
      <c r="D389" s="31"/>
      <c r="E389" s="35" t="s">
        <v>175</v>
      </c>
      <c r="F389" s="33"/>
      <c r="G389" s="33"/>
      <c r="H389" s="33"/>
      <c r="I389" s="33"/>
      <c r="J389" s="33"/>
      <c r="K389" s="34"/>
      <c r="L389" s="34"/>
      <c r="M389" s="34"/>
      <c r="N389" s="32"/>
    </row>
    <row r="390" spans="1:18">
      <c r="A390" s="8" t="s">
        <v>25</v>
      </c>
      <c r="B390" s="8" t="s">
        <v>579</v>
      </c>
      <c r="C390" s="8" t="s">
        <v>581</v>
      </c>
      <c r="D390" s="31" t="s">
        <v>469</v>
      </c>
      <c r="E390" s="32" t="s">
        <v>470</v>
      </c>
      <c r="F390" s="33" t="s">
        <v>23</v>
      </c>
      <c r="G390" s="33">
        <v>3</v>
      </c>
      <c r="H390" s="33">
        <v>3</v>
      </c>
      <c r="I390" s="33">
        <v>0</v>
      </c>
      <c r="J390" s="33">
        <v>6</v>
      </c>
      <c r="K390" s="34" t="s">
        <v>80</v>
      </c>
      <c r="L390" s="34">
        <v>19</v>
      </c>
      <c r="M390" s="34" t="s">
        <v>87</v>
      </c>
      <c r="N390" s="12">
        <f>L390*G390</f>
        <v>57</v>
      </c>
      <c r="O390" s="13">
        <f>N390/18</f>
        <v>3.1666666666666665</v>
      </c>
      <c r="P390" s="14">
        <f>O390</f>
        <v>3.1666666666666665</v>
      </c>
      <c r="Q390" s="13">
        <v>0</v>
      </c>
      <c r="R390" s="13">
        <f>P390+Q390</f>
        <v>3.1666666666666665</v>
      </c>
    </row>
    <row r="391" spans="1:18">
      <c r="D391" s="31"/>
      <c r="E391" s="35" t="s">
        <v>76</v>
      </c>
      <c r="F391" s="33"/>
      <c r="G391" s="33"/>
      <c r="H391" s="33"/>
      <c r="I391" s="33"/>
      <c r="J391" s="33"/>
      <c r="K391" s="34"/>
      <c r="L391" s="34"/>
      <c r="M391" s="34"/>
      <c r="N391" s="32"/>
    </row>
    <row r="392" spans="1:18">
      <c r="A392" s="8" t="s">
        <v>25</v>
      </c>
      <c r="B392" s="8" t="s">
        <v>579</v>
      </c>
      <c r="C392" s="8" t="s">
        <v>581</v>
      </c>
      <c r="D392" s="31" t="s">
        <v>471</v>
      </c>
      <c r="E392" s="32" t="s">
        <v>472</v>
      </c>
      <c r="F392" s="33" t="s">
        <v>83</v>
      </c>
      <c r="G392" s="33">
        <v>3</v>
      </c>
      <c r="H392" s="33">
        <v>2</v>
      </c>
      <c r="I392" s="33">
        <v>3</v>
      </c>
      <c r="J392" s="33">
        <v>5</v>
      </c>
      <c r="K392" s="34" t="s">
        <v>80</v>
      </c>
      <c r="L392" s="34">
        <v>36</v>
      </c>
      <c r="M392" s="34" t="s">
        <v>87</v>
      </c>
      <c r="N392" s="12">
        <f>L392*G392</f>
        <v>108</v>
      </c>
      <c r="O392" s="13">
        <f>N392/18</f>
        <v>6</v>
      </c>
      <c r="P392" s="14">
        <f>O392</f>
        <v>6</v>
      </c>
      <c r="Q392" s="13">
        <v>0</v>
      </c>
      <c r="R392" s="13">
        <f>P392+Q392</f>
        <v>6</v>
      </c>
    </row>
    <row r="393" spans="1:18">
      <c r="D393" s="31"/>
      <c r="E393" s="35" t="s">
        <v>72</v>
      </c>
      <c r="F393" s="33"/>
      <c r="G393" s="33"/>
      <c r="H393" s="33"/>
      <c r="I393" s="33"/>
      <c r="J393" s="33"/>
      <c r="K393" s="34"/>
      <c r="L393" s="34"/>
      <c r="M393" s="34"/>
      <c r="N393" s="32"/>
    </row>
    <row r="394" spans="1:18">
      <c r="A394" s="8" t="s">
        <v>25</v>
      </c>
      <c r="B394" s="8" t="s">
        <v>579</v>
      </c>
      <c r="C394" s="8" t="s">
        <v>581</v>
      </c>
      <c r="D394" s="31" t="s">
        <v>473</v>
      </c>
      <c r="E394" s="32" t="s">
        <v>474</v>
      </c>
      <c r="F394" s="33" t="s">
        <v>83</v>
      </c>
      <c r="G394" s="33">
        <v>3</v>
      </c>
      <c r="H394" s="33">
        <v>2</v>
      </c>
      <c r="I394" s="33">
        <v>3</v>
      </c>
      <c r="J394" s="33">
        <v>5</v>
      </c>
      <c r="K394" s="34" t="s">
        <v>80</v>
      </c>
      <c r="L394" s="34">
        <v>36</v>
      </c>
      <c r="M394" s="34" t="s">
        <v>87</v>
      </c>
      <c r="N394" s="12">
        <f>L394*G394</f>
        <v>108</v>
      </c>
      <c r="O394" s="13">
        <f>N394/18</f>
        <v>6</v>
      </c>
      <c r="P394" s="14">
        <f>O394</f>
        <v>6</v>
      </c>
      <c r="Q394" s="13">
        <v>0</v>
      </c>
      <c r="R394" s="13">
        <f>P394+Q394</f>
        <v>6</v>
      </c>
    </row>
    <row r="395" spans="1:18">
      <c r="D395" s="31"/>
      <c r="E395" s="35" t="s">
        <v>67</v>
      </c>
      <c r="F395" s="33"/>
      <c r="G395" s="33"/>
      <c r="H395" s="33"/>
      <c r="I395" s="33"/>
      <c r="J395" s="33"/>
      <c r="K395" s="34"/>
      <c r="L395" s="34"/>
      <c r="M395" s="34"/>
      <c r="N395" s="32"/>
    </row>
    <row r="396" spans="1:18">
      <c r="A396" s="8" t="s">
        <v>25</v>
      </c>
      <c r="B396" s="8" t="s">
        <v>579</v>
      </c>
      <c r="C396" s="8" t="s">
        <v>581</v>
      </c>
      <c r="D396" s="31" t="s">
        <v>475</v>
      </c>
      <c r="E396" s="32" t="s">
        <v>476</v>
      </c>
      <c r="F396" s="33" t="s">
        <v>83</v>
      </c>
      <c r="G396" s="33">
        <v>3</v>
      </c>
      <c r="H396" s="33">
        <v>2</v>
      </c>
      <c r="I396" s="33">
        <v>3</v>
      </c>
      <c r="J396" s="33">
        <v>5</v>
      </c>
      <c r="K396" s="34" t="s">
        <v>80</v>
      </c>
      <c r="L396" s="34">
        <v>36</v>
      </c>
      <c r="M396" s="34" t="s">
        <v>87</v>
      </c>
      <c r="N396" s="12">
        <f>L396*G396</f>
        <v>108</v>
      </c>
      <c r="O396" s="13">
        <f>N396/18</f>
        <v>6</v>
      </c>
      <c r="P396" s="14">
        <f>O396</f>
        <v>6</v>
      </c>
      <c r="Q396" s="13">
        <v>0</v>
      </c>
      <c r="R396" s="13">
        <f>P396+Q396</f>
        <v>6</v>
      </c>
    </row>
    <row r="397" spans="1:18">
      <c r="D397" s="31"/>
      <c r="E397" s="35" t="s">
        <v>70</v>
      </c>
      <c r="F397" s="33"/>
      <c r="G397" s="33"/>
      <c r="H397" s="33"/>
      <c r="I397" s="33"/>
      <c r="J397" s="33"/>
      <c r="K397" s="34"/>
      <c r="L397" s="34"/>
      <c r="M397" s="34"/>
      <c r="N397" s="32"/>
    </row>
    <row r="398" spans="1:18">
      <c r="A398" s="8" t="s">
        <v>25</v>
      </c>
      <c r="B398" s="8" t="s">
        <v>579</v>
      </c>
      <c r="C398" s="8" t="s">
        <v>581</v>
      </c>
      <c r="D398" s="31" t="s">
        <v>241</v>
      </c>
      <c r="E398" s="32" t="s">
        <v>242</v>
      </c>
      <c r="F398" s="33" t="s">
        <v>83</v>
      </c>
      <c r="G398" s="33">
        <v>3</v>
      </c>
      <c r="H398" s="33">
        <v>2</v>
      </c>
      <c r="I398" s="33">
        <v>3</v>
      </c>
      <c r="J398" s="33">
        <v>5</v>
      </c>
      <c r="K398" s="34" t="s">
        <v>80</v>
      </c>
      <c r="L398" s="34">
        <v>4</v>
      </c>
      <c r="M398" s="34" t="s">
        <v>87</v>
      </c>
      <c r="N398" s="12">
        <f>L398*G398</f>
        <v>12</v>
      </c>
      <c r="O398" s="13">
        <f>N398/18</f>
        <v>0.66666666666666663</v>
      </c>
      <c r="P398" s="14">
        <f>O398</f>
        <v>0.66666666666666663</v>
      </c>
      <c r="Q398" s="13">
        <v>0</v>
      </c>
      <c r="R398" s="13">
        <f>P398+Q398</f>
        <v>0.66666666666666663</v>
      </c>
    </row>
    <row r="399" spans="1:18">
      <c r="D399" s="31"/>
      <c r="E399" s="35" t="s">
        <v>70</v>
      </c>
      <c r="F399" s="33"/>
      <c r="G399" s="33"/>
      <c r="H399" s="33"/>
      <c r="I399" s="33"/>
      <c r="J399" s="33"/>
      <c r="K399" s="34"/>
      <c r="L399" s="34"/>
      <c r="M399" s="34"/>
      <c r="N399" s="32"/>
    </row>
    <row r="400" spans="1:18">
      <c r="A400" s="8" t="s">
        <v>25</v>
      </c>
      <c r="B400" s="8" t="s">
        <v>579</v>
      </c>
      <c r="C400" s="8" t="s">
        <v>581</v>
      </c>
      <c r="D400" s="31" t="s">
        <v>477</v>
      </c>
      <c r="E400" s="32" t="s">
        <v>478</v>
      </c>
      <c r="F400" s="33" t="s">
        <v>83</v>
      </c>
      <c r="G400" s="33">
        <v>3</v>
      </c>
      <c r="H400" s="33">
        <v>2</v>
      </c>
      <c r="I400" s="33">
        <v>3</v>
      </c>
      <c r="J400" s="33">
        <v>5</v>
      </c>
      <c r="K400" s="34" t="s">
        <v>80</v>
      </c>
      <c r="L400" s="34">
        <v>6</v>
      </c>
      <c r="M400" s="34" t="s">
        <v>87</v>
      </c>
      <c r="N400" s="12">
        <f>L400*G400</f>
        <v>18</v>
      </c>
      <c r="O400" s="13">
        <f>N400/18</f>
        <v>1</v>
      </c>
      <c r="P400" s="14">
        <f>O400</f>
        <v>1</v>
      </c>
      <c r="Q400" s="13">
        <v>0</v>
      </c>
      <c r="R400" s="13">
        <f>P400+Q400</f>
        <v>1</v>
      </c>
    </row>
    <row r="401" spans="1:18">
      <c r="D401" s="31"/>
      <c r="E401" s="35" t="s">
        <v>74</v>
      </c>
      <c r="F401" s="33"/>
      <c r="G401" s="33"/>
      <c r="H401" s="33"/>
      <c r="I401" s="33"/>
      <c r="J401" s="33"/>
      <c r="K401" s="34"/>
      <c r="L401" s="34"/>
      <c r="M401" s="34"/>
      <c r="N401" s="32"/>
    </row>
    <row r="402" spans="1:18">
      <c r="A402" s="8" t="s">
        <v>25</v>
      </c>
      <c r="B402" s="8" t="s">
        <v>579</v>
      </c>
      <c r="C402" s="8" t="s">
        <v>581</v>
      </c>
      <c r="D402" s="31" t="s">
        <v>479</v>
      </c>
      <c r="E402" s="32" t="s">
        <v>480</v>
      </c>
      <c r="F402" s="33" t="s">
        <v>83</v>
      </c>
      <c r="G402" s="33">
        <v>3</v>
      </c>
      <c r="H402" s="33">
        <v>2</v>
      </c>
      <c r="I402" s="33">
        <v>3</v>
      </c>
      <c r="J402" s="33">
        <v>5</v>
      </c>
      <c r="K402" s="34" t="s">
        <v>80</v>
      </c>
      <c r="L402" s="34">
        <v>21</v>
      </c>
      <c r="M402" s="34" t="s">
        <v>87</v>
      </c>
      <c r="N402" s="12">
        <f>L402*G402</f>
        <v>63</v>
      </c>
      <c r="O402" s="13">
        <f>N402/18</f>
        <v>3.5</v>
      </c>
      <c r="P402" s="14">
        <f>O402</f>
        <v>3.5</v>
      </c>
      <c r="Q402" s="13">
        <v>0</v>
      </c>
      <c r="R402" s="13">
        <f>P402+Q402</f>
        <v>3.5</v>
      </c>
    </row>
    <row r="403" spans="1:18">
      <c r="D403" s="31"/>
      <c r="E403" s="35" t="s">
        <v>70</v>
      </c>
      <c r="F403" s="33"/>
      <c r="G403" s="33"/>
      <c r="H403" s="33"/>
      <c r="I403" s="33"/>
      <c r="J403" s="33"/>
      <c r="K403" s="34"/>
      <c r="L403" s="34"/>
      <c r="M403" s="34"/>
      <c r="N403" s="32"/>
    </row>
    <row r="404" spans="1:18">
      <c r="A404" s="8" t="s">
        <v>25</v>
      </c>
      <c r="B404" s="8" t="s">
        <v>579</v>
      </c>
      <c r="C404" s="8" t="s">
        <v>581</v>
      </c>
      <c r="D404" s="31" t="s">
        <v>481</v>
      </c>
      <c r="E404" s="32" t="s">
        <v>482</v>
      </c>
      <c r="F404" s="33" t="s">
        <v>83</v>
      </c>
      <c r="G404" s="33">
        <v>3</v>
      </c>
      <c r="H404" s="33">
        <v>2</v>
      </c>
      <c r="I404" s="33">
        <v>3</v>
      </c>
      <c r="J404" s="33">
        <v>5</v>
      </c>
      <c r="K404" s="34" t="s">
        <v>80</v>
      </c>
      <c r="L404" s="34">
        <v>29</v>
      </c>
      <c r="M404" s="34" t="s">
        <v>87</v>
      </c>
      <c r="N404" s="12">
        <f>L404*G404</f>
        <v>87</v>
      </c>
      <c r="O404" s="13">
        <f>N404/18</f>
        <v>4.833333333333333</v>
      </c>
      <c r="P404" s="14">
        <f>O404</f>
        <v>4.833333333333333</v>
      </c>
      <c r="Q404" s="13">
        <v>0</v>
      </c>
      <c r="R404" s="13">
        <f>P404+Q404</f>
        <v>4.833333333333333</v>
      </c>
    </row>
    <row r="405" spans="1:18">
      <c r="D405" s="31"/>
      <c r="E405" s="35" t="s">
        <v>75</v>
      </c>
      <c r="F405" s="33"/>
      <c r="G405" s="33"/>
      <c r="H405" s="33"/>
      <c r="I405" s="33"/>
      <c r="J405" s="33"/>
      <c r="K405" s="34"/>
      <c r="L405" s="34"/>
      <c r="M405" s="34"/>
      <c r="N405" s="32"/>
    </row>
    <row r="406" spans="1:18">
      <c r="A406" s="8" t="s">
        <v>25</v>
      </c>
      <c r="B406" s="8" t="s">
        <v>579</v>
      </c>
      <c r="C406" s="8" t="s">
        <v>581</v>
      </c>
      <c r="D406" s="31" t="s">
        <v>483</v>
      </c>
      <c r="E406" s="32" t="s">
        <v>484</v>
      </c>
      <c r="F406" s="33" t="s">
        <v>83</v>
      </c>
      <c r="G406" s="33">
        <v>3</v>
      </c>
      <c r="H406" s="33">
        <v>2</v>
      </c>
      <c r="I406" s="33">
        <v>3</v>
      </c>
      <c r="J406" s="33">
        <v>5</v>
      </c>
      <c r="K406" s="34" t="s">
        <v>80</v>
      </c>
      <c r="L406" s="34">
        <v>45</v>
      </c>
      <c r="M406" s="34" t="s">
        <v>87</v>
      </c>
      <c r="N406" s="12">
        <f>L406*G406</f>
        <v>135</v>
      </c>
      <c r="O406" s="13">
        <f>N406/18</f>
        <v>7.5</v>
      </c>
      <c r="P406" s="14">
        <f>O406</f>
        <v>7.5</v>
      </c>
      <c r="Q406" s="13">
        <v>0</v>
      </c>
      <c r="R406" s="13">
        <f>P406+Q406</f>
        <v>7.5</v>
      </c>
    </row>
    <row r="407" spans="1:18">
      <c r="D407" s="31"/>
      <c r="E407" s="35" t="s">
        <v>63</v>
      </c>
      <c r="F407" s="33"/>
      <c r="G407" s="33"/>
      <c r="H407" s="33"/>
      <c r="I407" s="33"/>
      <c r="J407" s="33"/>
      <c r="K407" s="34"/>
      <c r="L407" s="34"/>
      <c r="M407" s="34"/>
      <c r="N407" s="32"/>
    </row>
    <row r="408" spans="1:18">
      <c r="D408" s="31"/>
      <c r="E408" s="35" t="s">
        <v>61</v>
      </c>
      <c r="F408" s="33"/>
      <c r="G408" s="33"/>
      <c r="H408" s="33"/>
      <c r="I408" s="33"/>
      <c r="J408" s="33"/>
      <c r="K408" s="34"/>
      <c r="L408" s="34"/>
      <c r="M408" s="34"/>
      <c r="N408" s="32"/>
    </row>
    <row r="409" spans="1:18">
      <c r="D409" s="31"/>
      <c r="E409" s="35" t="s">
        <v>77</v>
      </c>
      <c r="F409" s="33"/>
      <c r="G409" s="33"/>
      <c r="H409" s="33"/>
      <c r="I409" s="33"/>
      <c r="J409" s="33"/>
      <c r="K409" s="34"/>
      <c r="L409" s="34"/>
      <c r="M409" s="34"/>
      <c r="N409" s="32"/>
    </row>
    <row r="410" spans="1:18">
      <c r="D410" s="31"/>
      <c r="E410" s="35" t="s">
        <v>62</v>
      </c>
      <c r="F410" s="33"/>
      <c r="G410" s="33"/>
      <c r="H410" s="33"/>
      <c r="I410" s="33"/>
      <c r="J410" s="33"/>
      <c r="K410" s="34"/>
      <c r="L410" s="34"/>
      <c r="M410" s="34"/>
      <c r="N410" s="32"/>
    </row>
    <row r="411" spans="1:18">
      <c r="A411" s="8" t="s">
        <v>25</v>
      </c>
      <c r="B411" s="8" t="s">
        <v>579</v>
      </c>
      <c r="C411" s="8" t="s">
        <v>581</v>
      </c>
      <c r="D411" s="31" t="s">
        <v>483</v>
      </c>
      <c r="E411" s="32" t="s">
        <v>484</v>
      </c>
      <c r="F411" s="33" t="s">
        <v>83</v>
      </c>
      <c r="G411" s="33">
        <v>3</v>
      </c>
      <c r="H411" s="33">
        <v>2</v>
      </c>
      <c r="I411" s="33">
        <v>3</v>
      </c>
      <c r="J411" s="33">
        <v>5</v>
      </c>
      <c r="K411" s="34" t="s">
        <v>43</v>
      </c>
      <c r="L411" s="34">
        <v>38</v>
      </c>
      <c r="M411" s="34" t="s">
        <v>87</v>
      </c>
      <c r="N411" s="12">
        <f>L411*G411</f>
        <v>114</v>
      </c>
      <c r="O411" s="13">
        <f>N411/18</f>
        <v>6.333333333333333</v>
      </c>
      <c r="P411" s="14">
        <f>O411</f>
        <v>6.333333333333333</v>
      </c>
      <c r="Q411" s="13">
        <v>0</v>
      </c>
      <c r="R411" s="13">
        <f>P411+Q411</f>
        <v>6.333333333333333</v>
      </c>
    </row>
    <row r="412" spans="1:18">
      <c r="D412" s="31"/>
      <c r="E412" s="35" t="s">
        <v>63</v>
      </c>
      <c r="F412" s="33"/>
      <c r="G412" s="33"/>
      <c r="H412" s="33"/>
      <c r="I412" s="33"/>
      <c r="J412" s="33"/>
      <c r="K412" s="34"/>
      <c r="L412" s="34"/>
      <c r="M412" s="34"/>
      <c r="N412" s="32"/>
    </row>
    <row r="413" spans="1:18">
      <c r="D413" s="31"/>
      <c r="E413" s="35" t="s">
        <v>61</v>
      </c>
      <c r="F413" s="33"/>
      <c r="G413" s="33"/>
      <c r="H413" s="33"/>
      <c r="I413" s="33"/>
      <c r="J413" s="33"/>
      <c r="K413" s="34"/>
      <c r="L413" s="34"/>
      <c r="M413" s="34"/>
      <c r="N413" s="32"/>
    </row>
    <row r="414" spans="1:18">
      <c r="D414" s="31"/>
      <c r="E414" s="35" t="s">
        <v>77</v>
      </c>
      <c r="F414" s="33"/>
      <c r="G414" s="33"/>
      <c r="H414" s="33"/>
      <c r="I414" s="33"/>
      <c r="J414" s="33"/>
      <c r="K414" s="34"/>
      <c r="L414" s="34"/>
      <c r="M414" s="34"/>
      <c r="N414" s="32"/>
    </row>
    <row r="415" spans="1:18">
      <c r="D415" s="31"/>
      <c r="E415" s="35" t="s">
        <v>62</v>
      </c>
      <c r="F415" s="33"/>
      <c r="G415" s="33"/>
      <c r="H415" s="33"/>
      <c r="I415" s="33"/>
      <c r="J415" s="33"/>
      <c r="K415" s="34"/>
      <c r="L415" s="34"/>
      <c r="M415" s="34"/>
      <c r="N415" s="32"/>
    </row>
    <row r="416" spans="1:18">
      <c r="A416" s="8" t="s">
        <v>25</v>
      </c>
      <c r="B416" s="8" t="s">
        <v>579</v>
      </c>
      <c r="C416" s="8" t="s">
        <v>581</v>
      </c>
      <c r="D416" s="31" t="s">
        <v>485</v>
      </c>
      <c r="E416" s="32" t="s">
        <v>486</v>
      </c>
      <c r="F416" s="33" t="s">
        <v>83</v>
      </c>
      <c r="G416" s="33">
        <v>3</v>
      </c>
      <c r="H416" s="33">
        <v>2</v>
      </c>
      <c r="I416" s="33">
        <v>3</v>
      </c>
      <c r="J416" s="33">
        <v>5</v>
      </c>
      <c r="K416" s="34" t="s">
        <v>80</v>
      </c>
      <c r="L416" s="34">
        <v>45</v>
      </c>
      <c r="M416" s="34" t="s">
        <v>87</v>
      </c>
      <c r="N416" s="12">
        <f>L416*G416</f>
        <v>135</v>
      </c>
      <c r="O416" s="13">
        <f>N416/18</f>
        <v>7.5</v>
      </c>
      <c r="P416" s="14">
        <f>O416</f>
        <v>7.5</v>
      </c>
      <c r="Q416" s="13">
        <v>0</v>
      </c>
      <c r="R416" s="13">
        <f>P416+Q416</f>
        <v>7.5</v>
      </c>
    </row>
    <row r="417" spans="1:18">
      <c r="D417" s="31"/>
      <c r="E417" s="35" t="s">
        <v>61</v>
      </c>
      <c r="F417" s="33"/>
      <c r="G417" s="33"/>
      <c r="H417" s="33"/>
      <c r="I417" s="33"/>
      <c r="J417" s="33"/>
      <c r="K417" s="34"/>
      <c r="L417" s="34"/>
      <c r="M417" s="34"/>
      <c r="N417" s="32"/>
    </row>
    <row r="418" spans="1:18">
      <c r="D418" s="31"/>
      <c r="E418" s="35" t="s">
        <v>62</v>
      </c>
      <c r="F418" s="33"/>
      <c r="G418" s="33"/>
      <c r="H418" s="33"/>
      <c r="I418" s="33"/>
      <c r="J418" s="33"/>
      <c r="K418" s="34"/>
      <c r="L418" s="34"/>
      <c r="M418" s="34"/>
      <c r="N418" s="32"/>
    </row>
    <row r="419" spans="1:18">
      <c r="D419" s="31"/>
      <c r="E419" s="35" t="s">
        <v>77</v>
      </c>
      <c r="F419" s="33"/>
      <c r="G419" s="33"/>
      <c r="H419" s="33"/>
      <c r="I419" s="33"/>
      <c r="J419" s="33"/>
      <c r="K419" s="34"/>
      <c r="L419" s="34"/>
      <c r="M419" s="34"/>
      <c r="N419" s="32"/>
    </row>
    <row r="420" spans="1:18">
      <c r="D420" s="31"/>
      <c r="E420" s="35" t="s">
        <v>63</v>
      </c>
      <c r="F420" s="33"/>
      <c r="G420" s="33"/>
      <c r="H420" s="33"/>
      <c r="I420" s="33"/>
      <c r="J420" s="33"/>
      <c r="K420" s="34"/>
      <c r="L420" s="34"/>
      <c r="M420" s="34"/>
      <c r="N420" s="32"/>
    </row>
    <row r="421" spans="1:18">
      <c r="A421" s="8" t="s">
        <v>25</v>
      </c>
      <c r="B421" s="8" t="s">
        <v>579</v>
      </c>
      <c r="C421" s="8" t="s">
        <v>581</v>
      </c>
      <c r="D421" s="31" t="s">
        <v>485</v>
      </c>
      <c r="E421" s="32" t="s">
        <v>486</v>
      </c>
      <c r="F421" s="33" t="s">
        <v>83</v>
      </c>
      <c r="G421" s="33">
        <v>3</v>
      </c>
      <c r="H421" s="33">
        <v>2</v>
      </c>
      <c r="I421" s="33">
        <v>3</v>
      </c>
      <c r="J421" s="33">
        <v>5</v>
      </c>
      <c r="K421" s="34" t="s">
        <v>43</v>
      </c>
      <c r="L421" s="34">
        <v>37</v>
      </c>
      <c r="M421" s="34" t="s">
        <v>87</v>
      </c>
      <c r="N421" s="12">
        <f>L421*G421</f>
        <v>111</v>
      </c>
      <c r="O421" s="13">
        <f>N421/18</f>
        <v>6.166666666666667</v>
      </c>
      <c r="P421" s="14">
        <f>O421</f>
        <v>6.166666666666667</v>
      </c>
      <c r="Q421" s="13">
        <v>0</v>
      </c>
      <c r="R421" s="13">
        <f>P421+Q421</f>
        <v>6.166666666666667</v>
      </c>
    </row>
    <row r="422" spans="1:18">
      <c r="D422" s="31"/>
      <c r="E422" s="35" t="s">
        <v>61</v>
      </c>
      <c r="F422" s="33"/>
      <c r="G422" s="33"/>
      <c r="H422" s="33"/>
      <c r="I422" s="33"/>
      <c r="J422" s="33"/>
      <c r="K422" s="34"/>
      <c r="L422" s="34"/>
      <c r="M422" s="34"/>
      <c r="N422" s="32"/>
    </row>
    <row r="423" spans="1:18">
      <c r="D423" s="31"/>
      <c r="E423" s="35" t="s">
        <v>62</v>
      </c>
      <c r="F423" s="33"/>
      <c r="G423" s="33"/>
      <c r="H423" s="33"/>
      <c r="I423" s="33"/>
      <c r="J423" s="33"/>
      <c r="K423" s="34"/>
      <c r="L423" s="34"/>
      <c r="M423" s="34"/>
      <c r="N423" s="32"/>
    </row>
    <row r="424" spans="1:18">
      <c r="D424" s="31"/>
      <c r="E424" s="35" t="s">
        <v>77</v>
      </c>
      <c r="F424" s="33"/>
      <c r="G424" s="33"/>
      <c r="H424" s="33"/>
      <c r="I424" s="33"/>
      <c r="J424" s="33"/>
      <c r="K424" s="34"/>
      <c r="L424" s="34"/>
      <c r="M424" s="34"/>
      <c r="N424" s="32"/>
    </row>
    <row r="425" spans="1:18">
      <c r="D425" s="31"/>
      <c r="E425" s="35" t="s">
        <v>63</v>
      </c>
      <c r="F425" s="33"/>
      <c r="G425" s="33"/>
      <c r="H425" s="33"/>
      <c r="I425" s="33"/>
      <c r="J425" s="33"/>
      <c r="K425" s="34"/>
      <c r="L425" s="34"/>
      <c r="M425" s="34"/>
      <c r="N425" s="32"/>
    </row>
    <row r="426" spans="1:18">
      <c r="A426" s="8" t="s">
        <v>25</v>
      </c>
      <c r="B426" s="8" t="s">
        <v>579</v>
      </c>
      <c r="C426" s="8" t="s">
        <v>581</v>
      </c>
      <c r="D426" s="31" t="s">
        <v>487</v>
      </c>
      <c r="E426" s="32" t="s">
        <v>488</v>
      </c>
      <c r="F426" s="33" t="s">
        <v>83</v>
      </c>
      <c r="G426" s="33">
        <v>3</v>
      </c>
      <c r="H426" s="33">
        <v>2</v>
      </c>
      <c r="I426" s="33">
        <v>3</v>
      </c>
      <c r="J426" s="33">
        <v>5</v>
      </c>
      <c r="K426" s="34" t="s">
        <v>80</v>
      </c>
      <c r="L426" s="34">
        <v>45</v>
      </c>
      <c r="M426" s="34" t="s">
        <v>87</v>
      </c>
      <c r="N426" s="12">
        <f>L426*G426</f>
        <v>135</v>
      </c>
      <c r="O426" s="13">
        <f>N426/18</f>
        <v>7.5</v>
      </c>
      <c r="P426" s="14">
        <f>O426</f>
        <v>7.5</v>
      </c>
      <c r="Q426" s="13">
        <v>0</v>
      </c>
      <c r="R426" s="13">
        <f>P426+Q426</f>
        <v>7.5</v>
      </c>
    </row>
    <row r="427" spans="1:18">
      <c r="D427" s="31"/>
      <c r="E427" s="35" t="s">
        <v>63</v>
      </c>
      <c r="F427" s="33"/>
      <c r="G427" s="33"/>
      <c r="H427" s="33"/>
      <c r="I427" s="33"/>
      <c r="J427" s="33"/>
      <c r="K427" s="34"/>
      <c r="L427" s="34"/>
      <c r="M427" s="34"/>
      <c r="N427" s="32"/>
    </row>
    <row r="428" spans="1:18">
      <c r="D428" s="31"/>
      <c r="E428" s="35" t="s">
        <v>176</v>
      </c>
      <c r="F428" s="33"/>
      <c r="G428" s="33"/>
      <c r="H428" s="33"/>
      <c r="I428" s="33"/>
      <c r="J428" s="33"/>
      <c r="K428" s="34"/>
      <c r="L428" s="34"/>
      <c r="M428" s="34"/>
      <c r="N428" s="32"/>
    </row>
    <row r="429" spans="1:18">
      <c r="D429" s="31"/>
      <c r="E429" s="35" t="s">
        <v>64</v>
      </c>
      <c r="F429" s="33"/>
      <c r="G429" s="33"/>
      <c r="H429" s="33"/>
      <c r="I429" s="33"/>
      <c r="J429" s="33"/>
      <c r="K429" s="34"/>
      <c r="L429" s="34"/>
      <c r="M429" s="34"/>
      <c r="N429" s="32"/>
    </row>
    <row r="430" spans="1:18">
      <c r="D430" s="31"/>
      <c r="E430" s="35" t="s">
        <v>62</v>
      </c>
      <c r="F430" s="33"/>
      <c r="G430" s="33"/>
      <c r="H430" s="33"/>
      <c r="I430" s="33"/>
      <c r="J430" s="33"/>
      <c r="K430" s="34"/>
      <c r="L430" s="34"/>
      <c r="M430" s="34"/>
      <c r="N430" s="32"/>
    </row>
    <row r="431" spans="1:18">
      <c r="D431" s="31"/>
      <c r="E431" s="35" t="s">
        <v>61</v>
      </c>
      <c r="F431" s="33"/>
      <c r="G431" s="33"/>
      <c r="H431" s="33"/>
      <c r="I431" s="33"/>
      <c r="J431" s="33"/>
      <c r="K431" s="34"/>
      <c r="L431" s="34"/>
      <c r="M431" s="34"/>
      <c r="N431" s="32"/>
    </row>
    <row r="432" spans="1:18">
      <c r="D432" s="31"/>
      <c r="E432" s="35" t="s">
        <v>77</v>
      </c>
      <c r="F432" s="33"/>
      <c r="G432" s="33"/>
      <c r="H432" s="33"/>
      <c r="I432" s="33"/>
      <c r="J432" s="33"/>
      <c r="K432" s="34"/>
      <c r="L432" s="34"/>
      <c r="M432" s="34"/>
      <c r="N432" s="32"/>
    </row>
    <row r="433" spans="1:18">
      <c r="A433" s="8" t="s">
        <v>25</v>
      </c>
      <c r="B433" s="8" t="s">
        <v>579</v>
      </c>
      <c r="C433" s="8" t="s">
        <v>581</v>
      </c>
      <c r="D433" s="31" t="s">
        <v>487</v>
      </c>
      <c r="E433" s="32" t="s">
        <v>488</v>
      </c>
      <c r="F433" s="33" t="s">
        <v>83</v>
      </c>
      <c r="G433" s="33">
        <v>3</v>
      </c>
      <c r="H433" s="33">
        <v>2</v>
      </c>
      <c r="I433" s="33">
        <v>3</v>
      </c>
      <c r="J433" s="33">
        <v>5</v>
      </c>
      <c r="K433" s="34" t="s">
        <v>43</v>
      </c>
      <c r="L433" s="34">
        <v>38</v>
      </c>
      <c r="M433" s="34" t="s">
        <v>87</v>
      </c>
      <c r="N433" s="12">
        <f>L433*G433</f>
        <v>114</v>
      </c>
      <c r="O433" s="13">
        <f>N433/18</f>
        <v>6.333333333333333</v>
      </c>
      <c r="P433" s="14">
        <f>O433</f>
        <v>6.333333333333333</v>
      </c>
      <c r="Q433" s="13">
        <v>0</v>
      </c>
      <c r="R433" s="13">
        <f>P433+Q433</f>
        <v>6.333333333333333</v>
      </c>
    </row>
    <row r="434" spans="1:18">
      <c r="D434" s="31"/>
      <c r="E434" s="35" t="s">
        <v>63</v>
      </c>
      <c r="F434" s="33"/>
      <c r="G434" s="33"/>
      <c r="H434" s="33"/>
      <c r="I434" s="33"/>
      <c r="J434" s="33"/>
      <c r="K434" s="34"/>
      <c r="L434" s="34"/>
      <c r="M434" s="34"/>
      <c r="N434" s="32"/>
    </row>
    <row r="435" spans="1:18">
      <c r="D435" s="31"/>
      <c r="E435" s="35" t="s">
        <v>176</v>
      </c>
      <c r="F435" s="33"/>
      <c r="G435" s="33"/>
      <c r="H435" s="33"/>
      <c r="I435" s="33"/>
      <c r="J435" s="33"/>
      <c r="K435" s="34"/>
      <c r="L435" s="34"/>
      <c r="M435" s="34"/>
      <c r="N435" s="32"/>
    </row>
    <row r="436" spans="1:18">
      <c r="D436" s="31"/>
      <c r="E436" s="35" t="s">
        <v>64</v>
      </c>
      <c r="F436" s="33"/>
      <c r="G436" s="33"/>
      <c r="H436" s="33"/>
      <c r="I436" s="33"/>
      <c r="J436" s="33"/>
      <c r="K436" s="34"/>
      <c r="L436" s="34"/>
      <c r="M436" s="34"/>
      <c r="N436" s="32"/>
    </row>
    <row r="437" spans="1:18">
      <c r="D437" s="31"/>
      <c r="E437" s="35" t="s">
        <v>62</v>
      </c>
      <c r="F437" s="33"/>
      <c r="G437" s="33"/>
      <c r="H437" s="33"/>
      <c r="I437" s="33"/>
      <c r="J437" s="33"/>
      <c r="K437" s="34"/>
      <c r="L437" s="34"/>
      <c r="M437" s="34"/>
      <c r="N437" s="32"/>
    </row>
    <row r="438" spans="1:18">
      <c r="D438" s="31"/>
      <c r="E438" s="35" t="s">
        <v>61</v>
      </c>
      <c r="F438" s="33"/>
      <c r="G438" s="33"/>
      <c r="H438" s="33"/>
      <c r="I438" s="33"/>
      <c r="J438" s="33"/>
      <c r="K438" s="34"/>
      <c r="L438" s="34"/>
      <c r="M438" s="34"/>
      <c r="N438" s="32"/>
    </row>
    <row r="439" spans="1:18">
      <c r="D439" s="31"/>
      <c r="E439" s="35" t="s">
        <v>77</v>
      </c>
      <c r="F439" s="33"/>
      <c r="G439" s="33"/>
      <c r="H439" s="33"/>
      <c r="I439" s="33"/>
      <c r="J439" s="33"/>
      <c r="K439" s="34"/>
      <c r="L439" s="34"/>
      <c r="M439" s="34"/>
      <c r="N439" s="32"/>
    </row>
    <row r="440" spans="1:18">
      <c r="A440" s="8" t="s">
        <v>25</v>
      </c>
      <c r="B440" s="8" t="s">
        <v>579</v>
      </c>
      <c r="C440" s="8" t="s">
        <v>581</v>
      </c>
      <c r="D440" s="31" t="s">
        <v>489</v>
      </c>
      <c r="E440" s="32" t="s">
        <v>490</v>
      </c>
      <c r="F440" s="33" t="s">
        <v>83</v>
      </c>
      <c r="G440" s="33">
        <v>3</v>
      </c>
      <c r="H440" s="33">
        <v>2</v>
      </c>
      <c r="I440" s="33">
        <v>3</v>
      </c>
      <c r="J440" s="33">
        <v>5</v>
      </c>
      <c r="K440" s="34" t="s">
        <v>80</v>
      </c>
      <c r="L440" s="34">
        <v>29</v>
      </c>
      <c r="M440" s="34" t="s">
        <v>87</v>
      </c>
      <c r="N440" s="12">
        <f>L440*G440</f>
        <v>87</v>
      </c>
      <c r="O440" s="13">
        <f>N440/18</f>
        <v>4.833333333333333</v>
      </c>
      <c r="P440" s="14">
        <f>O440</f>
        <v>4.833333333333333</v>
      </c>
      <c r="Q440" s="13">
        <v>0</v>
      </c>
      <c r="R440" s="13">
        <f>P440+Q440</f>
        <v>4.833333333333333</v>
      </c>
    </row>
    <row r="441" spans="1:18">
      <c r="D441" s="31"/>
      <c r="E441" s="35" t="s">
        <v>77</v>
      </c>
      <c r="F441" s="33"/>
      <c r="G441" s="33"/>
      <c r="H441" s="33"/>
      <c r="I441" s="33"/>
      <c r="J441" s="33"/>
      <c r="K441" s="34"/>
      <c r="L441" s="34"/>
      <c r="M441" s="34"/>
      <c r="N441" s="32"/>
    </row>
    <row r="442" spans="1:18">
      <c r="A442" s="8" t="s">
        <v>25</v>
      </c>
      <c r="B442" s="8" t="s">
        <v>579</v>
      </c>
      <c r="C442" s="8" t="s">
        <v>581</v>
      </c>
      <c r="D442" s="31" t="s">
        <v>491</v>
      </c>
      <c r="E442" s="32" t="s">
        <v>357</v>
      </c>
      <c r="F442" s="33" t="s">
        <v>83</v>
      </c>
      <c r="G442" s="33">
        <v>3</v>
      </c>
      <c r="H442" s="33">
        <v>2</v>
      </c>
      <c r="I442" s="33">
        <v>3</v>
      </c>
      <c r="J442" s="33">
        <v>5</v>
      </c>
      <c r="K442" s="34" t="s">
        <v>80</v>
      </c>
      <c r="L442" s="34">
        <v>36</v>
      </c>
      <c r="M442" s="34" t="s">
        <v>87</v>
      </c>
      <c r="N442" s="12">
        <f>L442*G442</f>
        <v>108</v>
      </c>
      <c r="O442" s="13">
        <f>N442/18</f>
        <v>6</v>
      </c>
      <c r="P442" s="14">
        <f>O442</f>
        <v>6</v>
      </c>
      <c r="Q442" s="13">
        <v>0</v>
      </c>
      <c r="R442" s="13">
        <f>P442+Q442</f>
        <v>6</v>
      </c>
    </row>
    <row r="443" spans="1:18">
      <c r="D443" s="31"/>
      <c r="E443" s="35" t="s">
        <v>249</v>
      </c>
      <c r="F443" s="33"/>
      <c r="G443" s="33"/>
      <c r="H443" s="33"/>
      <c r="I443" s="33"/>
      <c r="J443" s="33"/>
      <c r="K443" s="34"/>
      <c r="L443" s="34"/>
      <c r="M443" s="34"/>
      <c r="N443" s="32"/>
    </row>
    <row r="444" spans="1:18">
      <c r="A444" s="8" t="s">
        <v>25</v>
      </c>
      <c r="B444" s="8" t="s">
        <v>579</v>
      </c>
      <c r="C444" s="8" t="s">
        <v>581</v>
      </c>
      <c r="D444" s="31" t="s">
        <v>492</v>
      </c>
      <c r="E444" s="32" t="s">
        <v>493</v>
      </c>
      <c r="F444" s="33" t="s">
        <v>83</v>
      </c>
      <c r="G444" s="33">
        <v>3</v>
      </c>
      <c r="H444" s="33">
        <v>2</v>
      </c>
      <c r="I444" s="33">
        <v>3</v>
      </c>
      <c r="J444" s="33">
        <v>5</v>
      </c>
      <c r="K444" s="34" t="s">
        <v>80</v>
      </c>
      <c r="L444" s="34">
        <v>18</v>
      </c>
      <c r="M444" s="34" t="s">
        <v>87</v>
      </c>
      <c r="N444" s="12">
        <f>L444*G444</f>
        <v>54</v>
      </c>
      <c r="O444" s="13">
        <f>N444/18</f>
        <v>3</v>
      </c>
      <c r="P444" s="14">
        <f>O444</f>
        <v>3</v>
      </c>
      <c r="Q444" s="13">
        <v>0</v>
      </c>
      <c r="R444" s="13">
        <f>P444+Q444</f>
        <v>3</v>
      </c>
    </row>
    <row r="445" spans="1:18">
      <c r="D445" s="31"/>
      <c r="E445" s="35" t="s">
        <v>64</v>
      </c>
      <c r="F445" s="33"/>
      <c r="G445" s="33"/>
      <c r="H445" s="33"/>
      <c r="I445" s="33"/>
      <c r="J445" s="33"/>
      <c r="K445" s="34"/>
      <c r="L445" s="34"/>
      <c r="M445" s="34"/>
      <c r="N445" s="32"/>
    </row>
    <row r="446" spans="1:18">
      <c r="A446" s="8" t="s">
        <v>25</v>
      </c>
      <c r="B446" s="8" t="s">
        <v>579</v>
      </c>
      <c r="C446" s="8" t="s">
        <v>581</v>
      </c>
      <c r="D446" s="31" t="s">
        <v>494</v>
      </c>
      <c r="E446" s="32" t="s">
        <v>359</v>
      </c>
      <c r="F446" s="33" t="s">
        <v>83</v>
      </c>
      <c r="G446" s="33">
        <v>3</v>
      </c>
      <c r="H446" s="33">
        <v>2</v>
      </c>
      <c r="I446" s="33">
        <v>3</v>
      </c>
      <c r="J446" s="33">
        <v>5</v>
      </c>
      <c r="K446" s="34" t="s">
        <v>80</v>
      </c>
      <c r="L446" s="34">
        <v>18</v>
      </c>
      <c r="M446" s="34" t="s">
        <v>87</v>
      </c>
      <c r="N446" s="12">
        <f>L446*G446</f>
        <v>54</v>
      </c>
      <c r="O446" s="13">
        <f>N446/18</f>
        <v>3</v>
      </c>
      <c r="P446" s="14">
        <f>O446</f>
        <v>3</v>
      </c>
      <c r="Q446" s="13">
        <v>0</v>
      </c>
      <c r="R446" s="13">
        <f>P446+Q446</f>
        <v>3</v>
      </c>
    </row>
    <row r="447" spans="1:18">
      <c r="D447" s="31"/>
      <c r="E447" s="35" t="s">
        <v>61</v>
      </c>
      <c r="F447" s="33"/>
      <c r="G447" s="33"/>
      <c r="H447" s="33"/>
      <c r="I447" s="33"/>
      <c r="J447" s="33"/>
      <c r="K447" s="34"/>
      <c r="L447" s="34"/>
      <c r="M447" s="34"/>
      <c r="N447" s="32"/>
    </row>
    <row r="448" spans="1:18">
      <c r="A448" s="8" t="s">
        <v>25</v>
      </c>
      <c r="B448" s="8" t="s">
        <v>579</v>
      </c>
      <c r="C448" s="8" t="s">
        <v>581</v>
      </c>
      <c r="D448" s="31" t="s">
        <v>495</v>
      </c>
      <c r="E448" s="32" t="s">
        <v>496</v>
      </c>
      <c r="F448" s="33" t="s">
        <v>83</v>
      </c>
      <c r="G448" s="33">
        <v>3</v>
      </c>
      <c r="H448" s="33">
        <v>2</v>
      </c>
      <c r="I448" s="33">
        <v>3</v>
      </c>
      <c r="J448" s="33">
        <v>5</v>
      </c>
      <c r="K448" s="34" t="s">
        <v>80</v>
      </c>
      <c r="L448" s="34">
        <v>29</v>
      </c>
      <c r="M448" s="34" t="s">
        <v>87</v>
      </c>
      <c r="N448" s="12">
        <f>L448*G448</f>
        <v>87</v>
      </c>
      <c r="O448" s="13">
        <f>N448/18</f>
        <v>4.833333333333333</v>
      </c>
      <c r="P448" s="14">
        <f>O448</f>
        <v>4.833333333333333</v>
      </c>
      <c r="Q448" s="13">
        <v>0</v>
      </c>
      <c r="R448" s="13">
        <f>P448+Q448</f>
        <v>4.833333333333333</v>
      </c>
    </row>
    <row r="449" spans="1:18">
      <c r="D449" s="31"/>
      <c r="E449" s="35" t="s">
        <v>62</v>
      </c>
      <c r="F449" s="33"/>
      <c r="G449" s="33"/>
      <c r="H449" s="33"/>
      <c r="I449" s="33"/>
      <c r="J449" s="33"/>
      <c r="K449" s="34"/>
      <c r="L449" s="34"/>
      <c r="M449" s="34"/>
      <c r="N449" s="32"/>
    </row>
    <row r="450" spans="1:18">
      <c r="A450" s="8" t="s">
        <v>25</v>
      </c>
      <c r="B450" s="8" t="s">
        <v>579</v>
      </c>
      <c r="C450" s="8" t="s">
        <v>581</v>
      </c>
      <c r="D450" s="31" t="s">
        <v>497</v>
      </c>
      <c r="E450" s="32" t="s">
        <v>498</v>
      </c>
      <c r="F450" s="33" t="s">
        <v>83</v>
      </c>
      <c r="G450" s="33">
        <v>3</v>
      </c>
      <c r="H450" s="33">
        <v>2</v>
      </c>
      <c r="I450" s="33">
        <v>3</v>
      </c>
      <c r="J450" s="33">
        <v>5</v>
      </c>
      <c r="K450" s="34" t="s">
        <v>80</v>
      </c>
      <c r="L450" s="34">
        <v>35</v>
      </c>
      <c r="M450" s="34" t="s">
        <v>87</v>
      </c>
      <c r="N450" s="12">
        <f>L450*G450</f>
        <v>105</v>
      </c>
      <c r="O450" s="13">
        <f>N450/18</f>
        <v>5.833333333333333</v>
      </c>
      <c r="P450" s="14">
        <f>O450</f>
        <v>5.833333333333333</v>
      </c>
      <c r="Q450" s="13">
        <v>0</v>
      </c>
      <c r="R450" s="13">
        <f>P450+Q450</f>
        <v>5.833333333333333</v>
      </c>
    </row>
    <row r="451" spans="1:18">
      <c r="D451" s="31"/>
      <c r="E451" s="35" t="s">
        <v>249</v>
      </c>
      <c r="F451" s="33"/>
      <c r="G451" s="33"/>
      <c r="H451" s="33"/>
      <c r="I451" s="33"/>
      <c r="J451" s="33"/>
      <c r="K451" s="34"/>
      <c r="L451" s="34"/>
      <c r="M451" s="34"/>
      <c r="N451" s="32"/>
    </row>
    <row r="452" spans="1:18">
      <c r="A452" s="8" t="s">
        <v>25</v>
      </c>
      <c r="B452" s="8" t="s">
        <v>579</v>
      </c>
      <c r="C452" s="8" t="s">
        <v>581</v>
      </c>
      <c r="D452" s="31" t="s">
        <v>499</v>
      </c>
      <c r="E452" s="32" t="s">
        <v>500</v>
      </c>
      <c r="F452" s="33" t="s">
        <v>23</v>
      </c>
      <c r="G452" s="33">
        <v>3</v>
      </c>
      <c r="H452" s="33">
        <v>3</v>
      </c>
      <c r="I452" s="33">
        <v>0</v>
      </c>
      <c r="J452" s="33">
        <v>6</v>
      </c>
      <c r="K452" s="34" t="s">
        <v>80</v>
      </c>
      <c r="L452" s="34">
        <v>20</v>
      </c>
      <c r="M452" s="34" t="s">
        <v>87</v>
      </c>
      <c r="N452" s="12">
        <f>L452*G452</f>
        <v>60</v>
      </c>
      <c r="O452" s="13">
        <f>N452/18</f>
        <v>3.3333333333333335</v>
      </c>
      <c r="P452" s="14">
        <f>O452</f>
        <v>3.3333333333333335</v>
      </c>
      <c r="Q452" s="13">
        <v>0</v>
      </c>
      <c r="R452" s="13">
        <f>P452+Q452</f>
        <v>3.3333333333333335</v>
      </c>
    </row>
    <row r="453" spans="1:18">
      <c r="D453" s="31"/>
      <c r="E453" s="35" t="s">
        <v>254</v>
      </c>
      <c r="F453" s="33"/>
      <c r="G453" s="33"/>
      <c r="H453" s="33"/>
      <c r="I453" s="33"/>
      <c r="J453" s="33"/>
      <c r="K453" s="34"/>
      <c r="L453" s="34"/>
      <c r="M453" s="34"/>
      <c r="N453" s="32"/>
    </row>
    <row r="454" spans="1:18">
      <c r="A454" s="8" t="s">
        <v>25</v>
      </c>
      <c r="B454" s="8" t="s">
        <v>579</v>
      </c>
      <c r="C454" s="8" t="s">
        <v>581</v>
      </c>
      <c r="D454" s="31" t="s">
        <v>261</v>
      </c>
      <c r="E454" s="32" t="s">
        <v>262</v>
      </c>
      <c r="F454" s="33" t="s">
        <v>23</v>
      </c>
      <c r="G454" s="33">
        <v>3</v>
      </c>
      <c r="H454" s="33">
        <v>3</v>
      </c>
      <c r="I454" s="33">
        <v>0</v>
      </c>
      <c r="J454" s="33">
        <v>6</v>
      </c>
      <c r="K454" s="34" t="s">
        <v>80</v>
      </c>
      <c r="L454" s="34">
        <v>39</v>
      </c>
      <c r="M454" s="34" t="s">
        <v>87</v>
      </c>
      <c r="N454" s="12">
        <f>L454*G454</f>
        <v>117</v>
      </c>
      <c r="O454" s="13">
        <f>N454/18</f>
        <v>6.5</v>
      </c>
      <c r="P454" s="14">
        <f>O454</f>
        <v>6.5</v>
      </c>
      <c r="Q454" s="13">
        <v>0</v>
      </c>
      <c r="R454" s="13">
        <f>P454+Q454</f>
        <v>6.5</v>
      </c>
    </row>
    <row r="455" spans="1:18">
      <c r="D455" s="31"/>
      <c r="E455" s="35" t="s">
        <v>99</v>
      </c>
      <c r="F455" s="33"/>
      <c r="G455" s="33"/>
      <c r="H455" s="33"/>
      <c r="I455" s="33"/>
      <c r="J455" s="33"/>
      <c r="K455" s="34"/>
      <c r="L455" s="34"/>
      <c r="M455" s="34"/>
      <c r="N455" s="32"/>
    </row>
    <row r="456" spans="1:18">
      <c r="A456" s="8" t="s">
        <v>25</v>
      </c>
      <c r="B456" s="8" t="s">
        <v>579</v>
      </c>
      <c r="C456" s="8" t="s">
        <v>581</v>
      </c>
      <c r="D456" s="31" t="s">
        <v>501</v>
      </c>
      <c r="E456" s="32" t="s">
        <v>502</v>
      </c>
      <c r="F456" s="33" t="s">
        <v>23</v>
      </c>
      <c r="G456" s="33">
        <v>3</v>
      </c>
      <c r="H456" s="33">
        <v>3</v>
      </c>
      <c r="I456" s="33">
        <v>0</v>
      </c>
      <c r="J456" s="33">
        <v>6</v>
      </c>
      <c r="K456" s="34" t="s">
        <v>80</v>
      </c>
      <c r="L456" s="34">
        <v>20</v>
      </c>
      <c r="M456" s="34" t="s">
        <v>87</v>
      </c>
      <c r="N456" s="12">
        <f>L456*G456</f>
        <v>60</v>
      </c>
      <c r="O456" s="13">
        <f>N456/18</f>
        <v>3.3333333333333335</v>
      </c>
      <c r="P456" s="14">
        <f>O456</f>
        <v>3.3333333333333335</v>
      </c>
      <c r="Q456" s="13">
        <v>0</v>
      </c>
      <c r="R456" s="13">
        <f>P456+Q456</f>
        <v>3.3333333333333335</v>
      </c>
    </row>
    <row r="457" spans="1:18">
      <c r="D457" s="31"/>
      <c r="E457" s="35" t="s">
        <v>254</v>
      </c>
      <c r="F457" s="33"/>
      <c r="G457" s="33"/>
      <c r="H457" s="33"/>
      <c r="I457" s="33"/>
      <c r="J457" s="33"/>
      <c r="K457" s="34"/>
      <c r="L457" s="34"/>
      <c r="M457" s="34"/>
      <c r="N457" s="32"/>
    </row>
    <row r="458" spans="1:18">
      <c r="A458" s="8" t="s">
        <v>25</v>
      </c>
      <c r="B458" s="8" t="s">
        <v>579</v>
      </c>
      <c r="C458" s="8" t="s">
        <v>581</v>
      </c>
      <c r="D458" s="31" t="s">
        <v>503</v>
      </c>
      <c r="E458" s="32" t="s">
        <v>504</v>
      </c>
      <c r="F458" s="33" t="s">
        <v>83</v>
      </c>
      <c r="G458" s="33">
        <v>3</v>
      </c>
      <c r="H458" s="33">
        <v>2</v>
      </c>
      <c r="I458" s="33">
        <v>3</v>
      </c>
      <c r="J458" s="33">
        <v>5</v>
      </c>
      <c r="K458" s="34" t="s">
        <v>80</v>
      </c>
      <c r="L458" s="34">
        <v>20</v>
      </c>
      <c r="M458" s="34" t="s">
        <v>87</v>
      </c>
      <c r="N458" s="12">
        <f>L458*G458</f>
        <v>60</v>
      </c>
      <c r="O458" s="13">
        <f>N458/18</f>
        <v>3.3333333333333335</v>
      </c>
      <c r="P458" s="14">
        <f>O458</f>
        <v>3.3333333333333335</v>
      </c>
      <c r="Q458" s="13">
        <v>0</v>
      </c>
      <c r="R458" s="13">
        <f>P458+Q458</f>
        <v>3.3333333333333335</v>
      </c>
    </row>
    <row r="459" spans="1:18">
      <c r="D459" s="31"/>
      <c r="E459" s="35" t="s">
        <v>99</v>
      </c>
      <c r="F459" s="33"/>
      <c r="G459" s="33"/>
      <c r="H459" s="33"/>
      <c r="I459" s="33"/>
      <c r="J459" s="33"/>
      <c r="K459" s="34"/>
      <c r="L459" s="34"/>
      <c r="M459" s="34"/>
      <c r="N459" s="32"/>
    </row>
    <row r="460" spans="1:18">
      <c r="D460" s="31"/>
      <c r="E460" s="35" t="s">
        <v>75</v>
      </c>
      <c r="F460" s="33"/>
      <c r="G460" s="33"/>
      <c r="H460" s="33"/>
      <c r="I460" s="33"/>
      <c r="J460" s="33"/>
      <c r="K460" s="34"/>
      <c r="L460" s="34"/>
      <c r="M460" s="34"/>
      <c r="N460" s="32"/>
    </row>
    <row r="461" spans="1:18">
      <c r="A461" s="8" t="s">
        <v>25</v>
      </c>
      <c r="B461" s="8" t="s">
        <v>579</v>
      </c>
      <c r="C461" s="8" t="s">
        <v>581</v>
      </c>
      <c r="D461" s="31" t="s">
        <v>505</v>
      </c>
      <c r="E461" s="32" t="s">
        <v>506</v>
      </c>
      <c r="F461" s="33" t="s">
        <v>23</v>
      </c>
      <c r="G461" s="33">
        <v>3</v>
      </c>
      <c r="H461" s="33">
        <v>3</v>
      </c>
      <c r="I461" s="33">
        <v>0</v>
      </c>
      <c r="J461" s="33">
        <v>6</v>
      </c>
      <c r="K461" s="34" t="s">
        <v>80</v>
      </c>
      <c r="L461" s="34">
        <v>20</v>
      </c>
      <c r="M461" s="34" t="s">
        <v>87</v>
      </c>
      <c r="N461" s="12">
        <f>L461*G461</f>
        <v>60</v>
      </c>
      <c r="O461" s="13">
        <f>N461/18</f>
        <v>3.3333333333333335</v>
      </c>
      <c r="P461" s="14">
        <f>O461</f>
        <v>3.3333333333333335</v>
      </c>
      <c r="Q461" s="13">
        <v>0</v>
      </c>
      <c r="R461" s="13">
        <f>P461+Q461</f>
        <v>3.3333333333333335</v>
      </c>
    </row>
    <row r="462" spans="1:18">
      <c r="D462" s="31"/>
      <c r="E462" s="35" t="s">
        <v>99</v>
      </c>
      <c r="F462" s="33"/>
      <c r="G462" s="33"/>
      <c r="H462" s="33"/>
      <c r="I462" s="33"/>
      <c r="J462" s="33"/>
      <c r="K462" s="34"/>
      <c r="L462" s="34"/>
      <c r="M462" s="34"/>
      <c r="N462" s="32"/>
    </row>
    <row r="463" spans="1:18">
      <c r="D463" s="31"/>
      <c r="E463" s="35" t="s">
        <v>507</v>
      </c>
      <c r="F463" s="33"/>
      <c r="G463" s="33"/>
      <c r="H463" s="33"/>
      <c r="I463" s="33"/>
      <c r="J463" s="33"/>
      <c r="K463" s="34"/>
      <c r="L463" s="34"/>
      <c r="M463" s="34"/>
      <c r="N463" s="32"/>
    </row>
    <row r="464" spans="1:18">
      <c r="A464" s="8" t="s">
        <v>25</v>
      </c>
      <c r="B464" s="8" t="s">
        <v>579</v>
      </c>
      <c r="C464" s="8" t="s">
        <v>581</v>
      </c>
      <c r="D464" s="31" t="s">
        <v>508</v>
      </c>
      <c r="E464" s="32" t="s">
        <v>509</v>
      </c>
      <c r="F464" s="33" t="s">
        <v>221</v>
      </c>
      <c r="G464" s="33">
        <v>3</v>
      </c>
      <c r="H464" s="33">
        <v>0</v>
      </c>
      <c r="I464" s="33">
        <v>9</v>
      </c>
      <c r="J464" s="33">
        <v>0</v>
      </c>
      <c r="K464" s="34" t="s">
        <v>80</v>
      </c>
      <c r="L464" s="34">
        <v>2</v>
      </c>
      <c r="M464" s="34" t="s">
        <v>87</v>
      </c>
      <c r="N464" s="12">
        <f>L464*G464</f>
        <v>6</v>
      </c>
      <c r="O464" s="13">
        <f>N464/18</f>
        <v>0.33333333333333331</v>
      </c>
      <c r="P464" s="14">
        <f>O464</f>
        <v>0.33333333333333331</v>
      </c>
      <c r="Q464" s="13">
        <v>0</v>
      </c>
      <c r="R464" s="13">
        <f>P464+Q464</f>
        <v>0.33333333333333331</v>
      </c>
    </row>
    <row r="465" spans="1:18">
      <c r="D465" s="31"/>
      <c r="E465" s="35" t="s">
        <v>99</v>
      </c>
      <c r="F465" s="33"/>
      <c r="G465" s="33"/>
      <c r="H465" s="33"/>
      <c r="I465" s="33"/>
      <c r="J465" s="33"/>
      <c r="K465" s="34"/>
      <c r="L465" s="34"/>
      <c r="M465" s="34"/>
      <c r="N465" s="32"/>
    </row>
    <row r="466" spans="1:18">
      <c r="A466" s="8" t="s">
        <v>25</v>
      </c>
      <c r="B466" s="8" t="s">
        <v>579</v>
      </c>
      <c r="C466" s="8" t="s">
        <v>581</v>
      </c>
      <c r="D466" s="31" t="s">
        <v>508</v>
      </c>
      <c r="E466" s="32" t="s">
        <v>509</v>
      </c>
      <c r="F466" s="33" t="s">
        <v>221</v>
      </c>
      <c r="G466" s="33">
        <v>3</v>
      </c>
      <c r="H466" s="33">
        <v>0</v>
      </c>
      <c r="I466" s="33">
        <v>9</v>
      </c>
      <c r="J466" s="33">
        <v>0</v>
      </c>
      <c r="K466" s="34" t="s">
        <v>43</v>
      </c>
      <c r="L466" s="34">
        <v>5</v>
      </c>
      <c r="M466" s="34" t="s">
        <v>87</v>
      </c>
      <c r="N466" s="12">
        <f>L466*G466</f>
        <v>15</v>
      </c>
      <c r="O466" s="13">
        <f>N466/18</f>
        <v>0.83333333333333337</v>
      </c>
      <c r="P466" s="14">
        <f>O466</f>
        <v>0.83333333333333337</v>
      </c>
      <c r="Q466" s="13">
        <v>0</v>
      </c>
      <c r="R466" s="13">
        <f>P466+Q466</f>
        <v>0.83333333333333337</v>
      </c>
    </row>
    <row r="467" spans="1:18">
      <c r="D467" s="31"/>
      <c r="E467" s="35" t="s">
        <v>254</v>
      </c>
      <c r="F467" s="33"/>
      <c r="G467" s="33"/>
      <c r="H467" s="33"/>
      <c r="I467" s="33"/>
      <c r="J467" s="33"/>
      <c r="K467" s="34"/>
      <c r="L467" s="34"/>
      <c r="M467" s="34"/>
      <c r="N467" s="32"/>
    </row>
    <row r="468" spans="1:18">
      <c r="A468" s="8" t="s">
        <v>25</v>
      </c>
      <c r="B468" s="8" t="s">
        <v>579</v>
      </c>
      <c r="C468" s="8" t="s">
        <v>581</v>
      </c>
      <c r="D468" s="31" t="s">
        <v>510</v>
      </c>
      <c r="E468" s="32" t="s">
        <v>511</v>
      </c>
      <c r="F468" s="33" t="s">
        <v>83</v>
      </c>
      <c r="G468" s="33">
        <v>3</v>
      </c>
      <c r="H468" s="33">
        <v>2</v>
      </c>
      <c r="I468" s="33">
        <v>3</v>
      </c>
      <c r="J468" s="33">
        <v>5</v>
      </c>
      <c r="K468" s="34" t="s">
        <v>80</v>
      </c>
      <c r="L468" s="34">
        <v>28</v>
      </c>
      <c r="M468" s="34" t="s">
        <v>87</v>
      </c>
      <c r="N468" s="12">
        <f>L468*G468</f>
        <v>84</v>
      </c>
      <c r="O468" s="13">
        <f>N468/18</f>
        <v>4.666666666666667</v>
      </c>
      <c r="P468" s="14">
        <f>O468</f>
        <v>4.666666666666667</v>
      </c>
      <c r="Q468" s="13">
        <v>0</v>
      </c>
      <c r="R468" s="13">
        <f>P468+Q468</f>
        <v>4.666666666666667</v>
      </c>
    </row>
    <row r="469" spans="1:18">
      <c r="D469" s="31"/>
      <c r="E469" s="35" t="s">
        <v>277</v>
      </c>
      <c r="F469" s="33"/>
      <c r="G469" s="33"/>
      <c r="H469" s="33"/>
      <c r="I469" s="33"/>
      <c r="J469" s="33"/>
      <c r="K469" s="34"/>
      <c r="L469" s="34"/>
      <c r="M469" s="34"/>
      <c r="N469" s="32"/>
    </row>
    <row r="470" spans="1:18">
      <c r="A470" s="8" t="s">
        <v>25</v>
      </c>
      <c r="B470" s="8" t="s">
        <v>579</v>
      </c>
      <c r="C470" s="8" t="s">
        <v>581</v>
      </c>
      <c r="D470" s="31" t="s">
        <v>512</v>
      </c>
      <c r="E470" s="32" t="s">
        <v>513</v>
      </c>
      <c r="F470" s="33" t="s">
        <v>83</v>
      </c>
      <c r="G470" s="33">
        <v>3</v>
      </c>
      <c r="H470" s="33">
        <v>2</v>
      </c>
      <c r="I470" s="33">
        <v>3</v>
      </c>
      <c r="J470" s="33">
        <v>5</v>
      </c>
      <c r="K470" s="34" t="s">
        <v>80</v>
      </c>
      <c r="L470" s="34">
        <v>18</v>
      </c>
      <c r="M470" s="34" t="s">
        <v>87</v>
      </c>
      <c r="N470" s="12">
        <f>L470*G470</f>
        <v>54</v>
      </c>
      <c r="O470" s="13">
        <f>N470/18</f>
        <v>3</v>
      </c>
      <c r="P470" s="14">
        <f>O470</f>
        <v>3</v>
      </c>
      <c r="Q470" s="13">
        <v>0</v>
      </c>
      <c r="R470" s="13">
        <f>P470+Q470</f>
        <v>3</v>
      </c>
    </row>
    <row r="471" spans="1:18">
      <c r="D471" s="31"/>
      <c r="E471" s="35" t="s">
        <v>46</v>
      </c>
      <c r="F471" s="33"/>
      <c r="G471" s="33"/>
      <c r="H471" s="33"/>
      <c r="I471" s="33"/>
      <c r="J471" s="33"/>
      <c r="K471" s="34"/>
      <c r="L471" s="34"/>
      <c r="M471" s="34"/>
      <c r="N471" s="32"/>
    </row>
    <row r="472" spans="1:18">
      <c r="A472" s="8" t="s">
        <v>25</v>
      </c>
      <c r="B472" s="8" t="s">
        <v>579</v>
      </c>
      <c r="C472" s="8" t="s">
        <v>581</v>
      </c>
      <c r="D472" s="31" t="s">
        <v>514</v>
      </c>
      <c r="E472" s="32" t="s">
        <v>515</v>
      </c>
      <c r="F472" s="33" t="s">
        <v>83</v>
      </c>
      <c r="G472" s="33">
        <v>3</v>
      </c>
      <c r="H472" s="33">
        <v>2</v>
      </c>
      <c r="I472" s="33">
        <v>3</v>
      </c>
      <c r="J472" s="33">
        <v>5</v>
      </c>
      <c r="K472" s="34" t="s">
        <v>80</v>
      </c>
      <c r="L472" s="34">
        <v>18</v>
      </c>
      <c r="M472" s="34" t="s">
        <v>87</v>
      </c>
      <c r="N472" s="12">
        <f>L472*G472</f>
        <v>54</v>
      </c>
      <c r="O472" s="13">
        <f>N472/18</f>
        <v>3</v>
      </c>
      <c r="P472" s="14">
        <f>O472</f>
        <v>3</v>
      </c>
      <c r="Q472" s="13">
        <v>0</v>
      </c>
      <c r="R472" s="13">
        <f>P472+Q472</f>
        <v>3</v>
      </c>
    </row>
    <row r="473" spans="1:18">
      <c r="D473" s="31"/>
      <c r="E473" s="35" t="s">
        <v>176</v>
      </c>
      <c r="F473" s="33"/>
      <c r="G473" s="33"/>
      <c r="H473" s="33"/>
      <c r="I473" s="33"/>
      <c r="J473" s="33"/>
      <c r="K473" s="34"/>
      <c r="L473" s="34"/>
      <c r="M473" s="34"/>
      <c r="N473" s="32"/>
    </row>
    <row r="474" spans="1:18">
      <c r="D474" s="31"/>
      <c r="E474" s="35" t="s">
        <v>46</v>
      </c>
      <c r="F474" s="33"/>
      <c r="G474" s="33"/>
      <c r="H474" s="33"/>
      <c r="I474" s="33"/>
      <c r="J474" s="33"/>
      <c r="K474" s="34"/>
      <c r="L474" s="34"/>
      <c r="M474" s="34"/>
      <c r="N474" s="32"/>
    </row>
    <row r="475" spans="1:18">
      <c r="A475" s="8" t="s">
        <v>25</v>
      </c>
      <c r="B475" s="8" t="s">
        <v>579</v>
      </c>
      <c r="C475" s="8" t="s">
        <v>581</v>
      </c>
      <c r="D475" s="31" t="s">
        <v>516</v>
      </c>
      <c r="E475" s="32" t="s">
        <v>517</v>
      </c>
      <c r="F475" s="33" t="s">
        <v>83</v>
      </c>
      <c r="G475" s="33">
        <v>3</v>
      </c>
      <c r="H475" s="33">
        <v>2</v>
      </c>
      <c r="I475" s="33">
        <v>3</v>
      </c>
      <c r="J475" s="33">
        <v>5</v>
      </c>
      <c r="K475" s="34" t="s">
        <v>80</v>
      </c>
      <c r="L475" s="34">
        <v>28</v>
      </c>
      <c r="M475" s="34" t="s">
        <v>87</v>
      </c>
      <c r="N475" s="12">
        <f>L475*G475</f>
        <v>84</v>
      </c>
      <c r="O475" s="13">
        <f>N475/18</f>
        <v>4.666666666666667</v>
      </c>
      <c r="P475" s="14">
        <f>O475</f>
        <v>4.666666666666667</v>
      </c>
      <c r="Q475" s="13">
        <v>0</v>
      </c>
      <c r="R475" s="13">
        <f>P475+Q475</f>
        <v>4.666666666666667</v>
      </c>
    </row>
    <row r="476" spans="1:18">
      <c r="D476" s="31"/>
      <c r="E476" s="35" t="s">
        <v>45</v>
      </c>
      <c r="F476" s="33"/>
      <c r="G476" s="33"/>
      <c r="H476" s="33"/>
      <c r="I476" s="33"/>
      <c r="J476" s="33"/>
      <c r="K476" s="34"/>
      <c r="L476" s="34"/>
      <c r="M476" s="34"/>
      <c r="N476" s="32"/>
    </row>
    <row r="477" spans="1:18">
      <c r="D477" s="31"/>
      <c r="E477" s="35" t="s">
        <v>40</v>
      </c>
      <c r="F477" s="33"/>
      <c r="G477" s="33"/>
      <c r="H477" s="33"/>
      <c r="I477" s="33"/>
      <c r="J477" s="33"/>
      <c r="K477" s="34"/>
      <c r="L477" s="34"/>
      <c r="M477" s="34"/>
      <c r="N477" s="32"/>
    </row>
    <row r="478" spans="1:18">
      <c r="A478" s="8" t="s">
        <v>25</v>
      </c>
      <c r="B478" s="8" t="s">
        <v>579</v>
      </c>
      <c r="C478" s="8" t="s">
        <v>581</v>
      </c>
      <c r="D478" s="31" t="s">
        <v>275</v>
      </c>
      <c r="E478" s="32" t="s">
        <v>276</v>
      </c>
      <c r="F478" s="33" t="s">
        <v>221</v>
      </c>
      <c r="G478" s="33">
        <v>3</v>
      </c>
      <c r="H478" s="33">
        <v>0</v>
      </c>
      <c r="I478" s="33">
        <v>9</v>
      </c>
      <c r="J478" s="33">
        <v>0</v>
      </c>
      <c r="K478" s="34" t="s">
        <v>80</v>
      </c>
      <c r="L478" s="34">
        <v>18</v>
      </c>
      <c r="M478" s="34" t="s">
        <v>87</v>
      </c>
      <c r="N478" s="12">
        <f>L478*G478</f>
        <v>54</v>
      </c>
      <c r="O478" s="13">
        <f>N478/18</f>
        <v>3</v>
      </c>
      <c r="P478" s="14">
        <f>O478</f>
        <v>3</v>
      </c>
      <c r="Q478" s="13">
        <v>0</v>
      </c>
      <c r="R478" s="13">
        <f>P478+Q478</f>
        <v>3</v>
      </c>
    </row>
    <row r="479" spans="1:18">
      <c r="D479" s="31"/>
      <c r="E479" s="35" t="s">
        <v>176</v>
      </c>
      <c r="F479" s="33"/>
      <c r="G479" s="33"/>
      <c r="H479" s="33"/>
      <c r="I479" s="33"/>
      <c r="J479" s="33"/>
      <c r="K479" s="34"/>
      <c r="L479" s="34"/>
      <c r="M479" s="34"/>
      <c r="N479" s="32"/>
    </row>
    <row r="480" spans="1:18">
      <c r="D480" s="31"/>
      <c r="E480" s="35" t="s">
        <v>46</v>
      </c>
      <c r="F480" s="33"/>
      <c r="G480" s="33"/>
      <c r="H480" s="33"/>
      <c r="I480" s="33"/>
      <c r="J480" s="33"/>
      <c r="K480" s="34"/>
      <c r="L480" s="34"/>
      <c r="M480" s="34"/>
      <c r="N480" s="32"/>
    </row>
    <row r="481" spans="1:18">
      <c r="D481" s="31"/>
      <c r="E481" s="35" t="s">
        <v>59</v>
      </c>
      <c r="F481" s="33"/>
      <c r="G481" s="33"/>
      <c r="H481" s="33"/>
      <c r="I481" s="33"/>
      <c r="J481" s="33"/>
      <c r="K481" s="34"/>
      <c r="L481" s="34"/>
      <c r="M481" s="34"/>
      <c r="N481" s="32"/>
    </row>
    <row r="482" spans="1:18">
      <c r="D482" s="31"/>
      <c r="E482" s="35" t="s">
        <v>63</v>
      </c>
      <c r="F482" s="33"/>
      <c r="G482" s="33"/>
      <c r="H482" s="33"/>
      <c r="I482" s="33"/>
      <c r="J482" s="33"/>
      <c r="K482" s="34"/>
      <c r="L482" s="34"/>
      <c r="M482" s="34"/>
      <c r="N482" s="32"/>
    </row>
    <row r="483" spans="1:18">
      <c r="D483" s="31"/>
      <c r="E483" s="35" t="s">
        <v>61</v>
      </c>
      <c r="F483" s="33"/>
      <c r="G483" s="33"/>
      <c r="H483" s="33"/>
      <c r="I483" s="33"/>
      <c r="J483" s="33"/>
      <c r="K483" s="34"/>
      <c r="L483" s="34"/>
      <c r="M483" s="34"/>
      <c r="N483" s="32"/>
    </row>
    <row r="484" spans="1:18">
      <c r="D484" s="31"/>
      <c r="E484" s="35" t="s">
        <v>45</v>
      </c>
      <c r="F484" s="33"/>
      <c r="G484" s="33"/>
      <c r="H484" s="33"/>
      <c r="I484" s="33"/>
      <c r="J484" s="33"/>
      <c r="K484" s="34"/>
      <c r="L484" s="34"/>
      <c r="M484" s="34"/>
      <c r="N484" s="32"/>
    </row>
    <row r="485" spans="1:18">
      <c r="D485" s="31"/>
      <c r="E485" s="35" t="s">
        <v>277</v>
      </c>
      <c r="F485" s="33"/>
      <c r="G485" s="33"/>
      <c r="H485" s="33"/>
      <c r="I485" s="33"/>
      <c r="J485" s="33"/>
      <c r="K485" s="34"/>
      <c r="L485" s="34"/>
      <c r="M485" s="34"/>
      <c r="N485" s="32"/>
    </row>
    <row r="486" spans="1:18">
      <c r="D486" s="31"/>
      <c r="E486" s="35" t="s">
        <v>265</v>
      </c>
      <c r="F486" s="33"/>
      <c r="G486" s="33"/>
      <c r="H486" s="33"/>
      <c r="I486" s="33"/>
      <c r="J486" s="33"/>
      <c r="K486" s="34"/>
      <c r="L486" s="34"/>
      <c r="M486" s="34"/>
      <c r="N486" s="32"/>
    </row>
    <row r="487" spans="1:18">
      <c r="A487" s="8" t="s">
        <v>25</v>
      </c>
      <c r="B487" s="8" t="s">
        <v>579</v>
      </c>
      <c r="C487" s="8" t="s">
        <v>581</v>
      </c>
      <c r="D487" s="31" t="s">
        <v>278</v>
      </c>
      <c r="E487" s="32" t="s">
        <v>279</v>
      </c>
      <c r="F487" s="33" t="s">
        <v>280</v>
      </c>
      <c r="G487" s="33">
        <v>3</v>
      </c>
      <c r="H487" s="33">
        <v>0</v>
      </c>
      <c r="I487" s="33">
        <v>270</v>
      </c>
      <c r="J487" s="33">
        <v>0</v>
      </c>
      <c r="K487" s="34" t="s">
        <v>80</v>
      </c>
      <c r="L487" s="34">
        <v>15</v>
      </c>
      <c r="M487" s="34" t="s">
        <v>87</v>
      </c>
      <c r="N487" s="12">
        <f>L487*G487</f>
        <v>45</v>
      </c>
      <c r="O487" s="13">
        <f>N487/18</f>
        <v>2.5</v>
      </c>
      <c r="P487" s="14">
        <f>O487</f>
        <v>2.5</v>
      </c>
      <c r="Q487" s="13">
        <v>0</v>
      </c>
      <c r="R487" s="13">
        <f>P487+Q487</f>
        <v>2.5</v>
      </c>
    </row>
    <row r="488" spans="1:18">
      <c r="D488" s="31"/>
      <c r="E488" s="35" t="s">
        <v>176</v>
      </c>
      <c r="F488" s="33"/>
      <c r="G488" s="33"/>
      <c r="H488" s="33"/>
      <c r="I488" s="33"/>
      <c r="J488" s="33"/>
      <c r="K488" s="34"/>
      <c r="L488" s="34"/>
      <c r="M488" s="34"/>
      <c r="N488" s="32"/>
    </row>
    <row r="489" spans="1:18">
      <c r="D489" s="31"/>
      <c r="E489" s="35" t="s">
        <v>46</v>
      </c>
      <c r="F489" s="33"/>
      <c r="G489" s="33"/>
      <c r="H489" s="33"/>
      <c r="I489" s="33"/>
      <c r="J489" s="33"/>
      <c r="K489" s="34"/>
      <c r="L489" s="34"/>
      <c r="M489" s="34"/>
      <c r="N489" s="32"/>
    </row>
    <row r="490" spans="1:18">
      <c r="A490" s="8" t="s">
        <v>25</v>
      </c>
      <c r="B490" s="8" t="s">
        <v>579</v>
      </c>
      <c r="C490" s="8" t="s">
        <v>581</v>
      </c>
      <c r="D490" s="31" t="s">
        <v>518</v>
      </c>
      <c r="E490" s="32" t="s">
        <v>519</v>
      </c>
      <c r="F490" s="33" t="s">
        <v>23</v>
      </c>
      <c r="G490" s="33">
        <v>3</v>
      </c>
      <c r="H490" s="33">
        <v>3</v>
      </c>
      <c r="I490" s="33">
        <v>0</v>
      </c>
      <c r="J490" s="33">
        <v>6</v>
      </c>
      <c r="K490" s="34" t="s">
        <v>80</v>
      </c>
      <c r="L490" s="34">
        <v>17</v>
      </c>
      <c r="M490" s="34" t="s">
        <v>87</v>
      </c>
      <c r="N490" s="12">
        <f>L490*G490</f>
        <v>51</v>
      </c>
      <c r="O490" s="13">
        <f>N490/18</f>
        <v>2.8333333333333335</v>
      </c>
      <c r="P490" s="14">
        <f>O490</f>
        <v>2.8333333333333335</v>
      </c>
      <c r="Q490" s="13">
        <v>0</v>
      </c>
      <c r="R490" s="13">
        <f>P490+Q490</f>
        <v>2.8333333333333335</v>
      </c>
    </row>
    <row r="491" spans="1:18">
      <c r="D491" s="31"/>
      <c r="E491" s="35" t="s">
        <v>76</v>
      </c>
      <c r="F491" s="33"/>
      <c r="G491" s="33"/>
      <c r="H491" s="33"/>
      <c r="I491" s="33"/>
      <c r="J491" s="33"/>
      <c r="K491" s="34"/>
      <c r="L491" s="34"/>
      <c r="M491" s="34"/>
      <c r="N491" s="32"/>
    </row>
    <row r="492" spans="1:18">
      <c r="A492" s="8" t="s">
        <v>25</v>
      </c>
      <c r="B492" s="8" t="s">
        <v>579</v>
      </c>
      <c r="C492" s="8" t="s">
        <v>581</v>
      </c>
      <c r="D492" s="31" t="s">
        <v>520</v>
      </c>
      <c r="E492" s="32" t="s">
        <v>296</v>
      </c>
      <c r="F492" s="33" t="s">
        <v>521</v>
      </c>
      <c r="G492" s="33">
        <v>3</v>
      </c>
      <c r="H492" s="33">
        <v>0</v>
      </c>
      <c r="I492" s="33">
        <v>9</v>
      </c>
      <c r="J492" s="33">
        <v>3</v>
      </c>
      <c r="K492" s="34" t="s">
        <v>80</v>
      </c>
      <c r="L492" s="34">
        <v>7</v>
      </c>
      <c r="M492" s="34" t="s">
        <v>87</v>
      </c>
      <c r="N492" s="12">
        <f>L492*G492</f>
        <v>21</v>
      </c>
      <c r="O492" s="13">
        <f>N492/18</f>
        <v>1.1666666666666667</v>
      </c>
      <c r="P492" s="14">
        <f>O492</f>
        <v>1.1666666666666667</v>
      </c>
      <c r="Q492" s="13">
        <v>0</v>
      </c>
      <c r="R492" s="13">
        <f>P492+Q492</f>
        <v>1.1666666666666667</v>
      </c>
    </row>
    <row r="493" spans="1:18">
      <c r="D493" s="31"/>
      <c r="E493" s="35" t="s">
        <v>76</v>
      </c>
      <c r="F493" s="33"/>
      <c r="G493" s="33"/>
      <c r="H493" s="33"/>
      <c r="I493" s="33"/>
      <c r="J493" s="33"/>
      <c r="K493" s="34"/>
      <c r="L493" s="34"/>
      <c r="M493" s="34"/>
      <c r="N493" s="32"/>
    </row>
    <row r="494" spans="1:18">
      <c r="A494" s="8" t="s">
        <v>25</v>
      </c>
      <c r="B494" s="8" t="s">
        <v>579</v>
      </c>
      <c r="C494" s="8" t="s">
        <v>581</v>
      </c>
      <c r="D494" s="31" t="s">
        <v>522</v>
      </c>
      <c r="E494" s="32" t="s">
        <v>293</v>
      </c>
      <c r="F494" s="33" t="s">
        <v>294</v>
      </c>
      <c r="G494" s="33">
        <v>1</v>
      </c>
      <c r="H494" s="33">
        <v>0</v>
      </c>
      <c r="I494" s="33">
        <v>2</v>
      </c>
      <c r="J494" s="33">
        <v>1</v>
      </c>
      <c r="K494" s="34" t="s">
        <v>80</v>
      </c>
      <c r="L494" s="34">
        <v>20</v>
      </c>
      <c r="M494" s="34" t="s">
        <v>87</v>
      </c>
      <c r="N494" s="12">
        <f>L494*G494</f>
        <v>20</v>
      </c>
      <c r="O494" s="13">
        <f>N494/18</f>
        <v>1.1111111111111112</v>
      </c>
      <c r="P494" s="14">
        <f>O494</f>
        <v>1.1111111111111112</v>
      </c>
      <c r="Q494" s="13">
        <v>0</v>
      </c>
      <c r="R494" s="13">
        <f>P494+Q494</f>
        <v>1.1111111111111112</v>
      </c>
    </row>
    <row r="495" spans="1:18">
      <c r="D495" s="31"/>
      <c r="E495" s="35" t="s">
        <v>76</v>
      </c>
      <c r="F495" s="33"/>
      <c r="G495" s="33"/>
      <c r="H495" s="33"/>
      <c r="I495" s="33"/>
      <c r="J495" s="33"/>
      <c r="K495" s="34"/>
      <c r="L495" s="34"/>
      <c r="M495" s="34"/>
      <c r="N495" s="32"/>
    </row>
    <row r="496" spans="1:18">
      <c r="A496" s="8" t="s">
        <v>25</v>
      </c>
      <c r="B496" s="8" t="s">
        <v>579</v>
      </c>
      <c r="C496" s="8" t="s">
        <v>581</v>
      </c>
      <c r="D496" s="31" t="s">
        <v>523</v>
      </c>
      <c r="E496" s="32" t="s">
        <v>524</v>
      </c>
      <c r="F496" s="33" t="s">
        <v>83</v>
      </c>
      <c r="G496" s="33">
        <v>3</v>
      </c>
      <c r="H496" s="33">
        <v>2</v>
      </c>
      <c r="I496" s="33">
        <v>3</v>
      </c>
      <c r="J496" s="33">
        <v>5</v>
      </c>
      <c r="K496" s="34" t="s">
        <v>80</v>
      </c>
      <c r="L496" s="34">
        <v>1</v>
      </c>
      <c r="M496" s="34" t="s">
        <v>87</v>
      </c>
      <c r="N496" s="12">
        <f>L496*G496</f>
        <v>3</v>
      </c>
      <c r="O496" s="13">
        <f>N496/18</f>
        <v>0.16666666666666666</v>
      </c>
      <c r="P496" s="14">
        <f>O496</f>
        <v>0.16666666666666666</v>
      </c>
      <c r="Q496" s="13">
        <v>0</v>
      </c>
      <c r="R496" s="13">
        <f>P496+Q496</f>
        <v>0.16666666666666666</v>
      </c>
    </row>
    <row r="497" spans="1:18">
      <c r="D497" s="31"/>
      <c r="E497" s="35" t="s">
        <v>176</v>
      </c>
      <c r="F497" s="33"/>
      <c r="G497" s="33"/>
      <c r="H497" s="33"/>
      <c r="I497" s="33"/>
      <c r="J497" s="33"/>
      <c r="K497" s="34"/>
      <c r="L497" s="34"/>
      <c r="M497" s="34"/>
      <c r="N497" s="32"/>
    </row>
    <row r="498" spans="1:18">
      <c r="A498" s="8" t="s">
        <v>25</v>
      </c>
      <c r="B498" s="8" t="s">
        <v>579</v>
      </c>
      <c r="C498" s="8" t="s">
        <v>581</v>
      </c>
      <c r="D498" s="31" t="s">
        <v>525</v>
      </c>
      <c r="E498" s="32" t="s">
        <v>490</v>
      </c>
      <c r="F498" s="33" t="s">
        <v>83</v>
      </c>
      <c r="G498" s="33">
        <v>3</v>
      </c>
      <c r="H498" s="33">
        <v>2</v>
      </c>
      <c r="I498" s="33">
        <v>3</v>
      </c>
      <c r="J498" s="33">
        <v>5</v>
      </c>
      <c r="K498" s="34" t="s">
        <v>80</v>
      </c>
      <c r="L498" s="34">
        <v>1</v>
      </c>
      <c r="M498" s="34" t="s">
        <v>87</v>
      </c>
      <c r="N498" s="12">
        <f>L498*G498</f>
        <v>3</v>
      </c>
      <c r="O498" s="13">
        <f>N498/18</f>
        <v>0.16666666666666666</v>
      </c>
      <c r="P498" s="14">
        <f>O498</f>
        <v>0.16666666666666666</v>
      </c>
      <c r="Q498" s="13">
        <v>0</v>
      </c>
      <c r="R498" s="13">
        <f>P498+Q498</f>
        <v>0.16666666666666666</v>
      </c>
    </row>
    <row r="499" spans="1:18">
      <c r="D499" s="31"/>
      <c r="E499" s="35" t="s">
        <v>77</v>
      </c>
      <c r="F499" s="33"/>
      <c r="G499" s="33"/>
      <c r="H499" s="33"/>
      <c r="I499" s="33"/>
      <c r="J499" s="33"/>
      <c r="K499" s="34"/>
      <c r="L499" s="34"/>
      <c r="M499" s="34"/>
      <c r="N499" s="32"/>
    </row>
    <row r="500" spans="1:18">
      <c r="A500" s="8" t="s">
        <v>25</v>
      </c>
      <c r="B500" s="8" t="s">
        <v>579</v>
      </c>
      <c r="C500" s="8" t="s">
        <v>581</v>
      </c>
      <c r="D500" s="31" t="s">
        <v>290</v>
      </c>
      <c r="E500" s="32" t="s">
        <v>291</v>
      </c>
      <c r="F500" s="33" t="s">
        <v>83</v>
      </c>
      <c r="G500" s="33">
        <v>3</v>
      </c>
      <c r="H500" s="33">
        <v>2</v>
      </c>
      <c r="I500" s="33">
        <v>3</v>
      </c>
      <c r="J500" s="33">
        <v>5</v>
      </c>
      <c r="K500" s="34" t="s">
        <v>80</v>
      </c>
      <c r="L500" s="34">
        <v>1</v>
      </c>
      <c r="M500" s="34" t="s">
        <v>87</v>
      </c>
      <c r="N500" s="12">
        <f>L500*G500</f>
        <v>3</v>
      </c>
      <c r="O500" s="13">
        <f>N500/18</f>
        <v>0.16666666666666666</v>
      </c>
      <c r="P500" s="14">
        <f>O500</f>
        <v>0.16666666666666666</v>
      </c>
      <c r="Q500" s="13">
        <v>0</v>
      </c>
      <c r="R500" s="13">
        <f>P500+Q500</f>
        <v>0.16666666666666666</v>
      </c>
    </row>
    <row r="501" spans="1:18">
      <c r="D501" s="31"/>
      <c r="E501" s="35" t="s">
        <v>77</v>
      </c>
      <c r="F501" s="33"/>
      <c r="G501" s="33"/>
      <c r="H501" s="33"/>
      <c r="I501" s="33"/>
      <c r="J501" s="33"/>
      <c r="K501" s="34"/>
      <c r="L501" s="34"/>
      <c r="M501" s="34"/>
      <c r="N501" s="32"/>
    </row>
    <row r="502" spans="1:18">
      <c r="A502" s="8" t="s">
        <v>25</v>
      </c>
      <c r="B502" s="8" t="s">
        <v>579</v>
      </c>
      <c r="C502" s="8" t="s">
        <v>581</v>
      </c>
      <c r="D502" s="31" t="s">
        <v>526</v>
      </c>
      <c r="E502" s="32" t="s">
        <v>527</v>
      </c>
      <c r="F502" s="33" t="s">
        <v>112</v>
      </c>
      <c r="G502" s="33">
        <v>4</v>
      </c>
      <c r="H502" s="33">
        <v>3</v>
      </c>
      <c r="I502" s="33">
        <v>3</v>
      </c>
      <c r="J502" s="33">
        <v>7</v>
      </c>
      <c r="K502" s="34" t="s">
        <v>80</v>
      </c>
      <c r="L502" s="34">
        <v>3</v>
      </c>
      <c r="M502" s="34" t="s">
        <v>87</v>
      </c>
      <c r="N502" s="12">
        <f>L502*G502</f>
        <v>12</v>
      </c>
      <c r="O502" s="13">
        <f>N502/18</f>
        <v>0.66666666666666663</v>
      </c>
      <c r="P502" s="14">
        <f>O502</f>
        <v>0.66666666666666663</v>
      </c>
      <c r="Q502" s="13">
        <v>0</v>
      </c>
      <c r="R502" s="13">
        <f>P502+Q502</f>
        <v>0.66666666666666663</v>
      </c>
    </row>
    <row r="503" spans="1:18">
      <c r="D503" s="31"/>
      <c r="E503" s="35" t="s">
        <v>75</v>
      </c>
      <c r="F503" s="33"/>
      <c r="G503" s="33"/>
      <c r="H503" s="33"/>
      <c r="I503" s="33"/>
      <c r="J503" s="33"/>
      <c r="K503" s="34"/>
      <c r="L503" s="34"/>
      <c r="M503" s="34"/>
      <c r="N503" s="32"/>
    </row>
    <row r="504" spans="1:18">
      <c r="A504" s="8" t="s">
        <v>25</v>
      </c>
      <c r="B504" s="8" t="s">
        <v>579</v>
      </c>
      <c r="C504" s="8" t="s">
        <v>581</v>
      </c>
      <c r="D504" s="31" t="s">
        <v>528</v>
      </c>
      <c r="E504" s="32" t="s">
        <v>242</v>
      </c>
      <c r="F504" s="33" t="s">
        <v>83</v>
      </c>
      <c r="G504" s="33">
        <v>3</v>
      </c>
      <c r="H504" s="33">
        <v>2</v>
      </c>
      <c r="I504" s="33">
        <v>3</v>
      </c>
      <c r="J504" s="33">
        <v>5</v>
      </c>
      <c r="K504" s="34" t="s">
        <v>80</v>
      </c>
      <c r="L504" s="34">
        <v>11</v>
      </c>
      <c r="M504" s="34" t="s">
        <v>87</v>
      </c>
      <c r="N504" s="12">
        <f>L504*G504</f>
        <v>33</v>
      </c>
      <c r="O504" s="13">
        <f>N504/18</f>
        <v>1.8333333333333333</v>
      </c>
      <c r="P504" s="14">
        <f>O504</f>
        <v>1.8333333333333333</v>
      </c>
      <c r="Q504" s="13">
        <v>0</v>
      </c>
      <c r="R504" s="13">
        <f>P504+Q504</f>
        <v>1.8333333333333333</v>
      </c>
    </row>
    <row r="505" spans="1:18">
      <c r="D505" s="31"/>
      <c r="E505" s="35" t="s">
        <v>70</v>
      </c>
      <c r="F505" s="33"/>
      <c r="G505" s="33"/>
      <c r="H505" s="33"/>
      <c r="I505" s="33"/>
      <c r="J505" s="33"/>
      <c r="K505" s="34"/>
      <c r="L505" s="34"/>
      <c r="M505" s="34"/>
      <c r="N505" s="32"/>
    </row>
    <row r="506" spans="1:18">
      <c r="A506" s="8" t="s">
        <v>25</v>
      </c>
      <c r="B506" s="8" t="s">
        <v>579</v>
      </c>
      <c r="C506" s="8" t="s">
        <v>581</v>
      </c>
      <c r="D506" s="31" t="s">
        <v>529</v>
      </c>
      <c r="E506" s="32" t="s">
        <v>530</v>
      </c>
      <c r="F506" s="33" t="s">
        <v>83</v>
      </c>
      <c r="G506" s="33">
        <v>3</v>
      </c>
      <c r="H506" s="33">
        <v>2</v>
      </c>
      <c r="I506" s="33">
        <v>3</v>
      </c>
      <c r="J506" s="33">
        <v>5</v>
      </c>
      <c r="K506" s="34" t="s">
        <v>80</v>
      </c>
      <c r="L506" s="34">
        <v>11</v>
      </c>
      <c r="M506" s="34" t="s">
        <v>87</v>
      </c>
      <c r="N506" s="12">
        <f>L506*G506</f>
        <v>33</v>
      </c>
      <c r="O506" s="13">
        <f>N506/18</f>
        <v>1.8333333333333333</v>
      </c>
      <c r="P506" s="14">
        <f>O506</f>
        <v>1.8333333333333333</v>
      </c>
      <c r="Q506" s="13">
        <v>0</v>
      </c>
      <c r="R506" s="13">
        <f>P506+Q506</f>
        <v>1.8333333333333333</v>
      </c>
    </row>
    <row r="507" spans="1:18">
      <c r="D507" s="31"/>
      <c r="E507" s="35" t="s">
        <v>74</v>
      </c>
      <c r="F507" s="33"/>
      <c r="G507" s="33"/>
      <c r="H507" s="33"/>
      <c r="I507" s="33"/>
      <c r="J507" s="33"/>
      <c r="K507" s="34"/>
      <c r="L507" s="34"/>
      <c r="M507" s="34"/>
      <c r="N507" s="32"/>
    </row>
    <row r="508" spans="1:18">
      <c r="A508" s="8" t="s">
        <v>25</v>
      </c>
      <c r="B508" s="8" t="s">
        <v>579</v>
      </c>
      <c r="C508" s="8" t="s">
        <v>581</v>
      </c>
      <c r="D508" s="31" t="s">
        <v>531</v>
      </c>
      <c r="E508" s="32" t="s">
        <v>480</v>
      </c>
      <c r="F508" s="33" t="s">
        <v>83</v>
      </c>
      <c r="G508" s="33">
        <v>3</v>
      </c>
      <c r="H508" s="33">
        <v>2</v>
      </c>
      <c r="I508" s="33">
        <v>3</v>
      </c>
      <c r="J508" s="33">
        <v>5</v>
      </c>
      <c r="K508" s="34" t="s">
        <v>80</v>
      </c>
      <c r="L508" s="34">
        <v>12</v>
      </c>
      <c r="M508" s="34" t="s">
        <v>87</v>
      </c>
      <c r="N508" s="12">
        <f>L508*G508</f>
        <v>36</v>
      </c>
      <c r="O508" s="13">
        <f>N508/18</f>
        <v>2</v>
      </c>
      <c r="P508" s="14">
        <f>O508</f>
        <v>2</v>
      </c>
      <c r="Q508" s="13">
        <v>0</v>
      </c>
      <c r="R508" s="13">
        <f>P508+Q508</f>
        <v>2</v>
      </c>
    </row>
    <row r="509" spans="1:18">
      <c r="D509" s="31"/>
      <c r="E509" s="35" t="s">
        <v>70</v>
      </c>
      <c r="F509" s="33"/>
      <c r="G509" s="33"/>
      <c r="H509" s="33"/>
      <c r="I509" s="33"/>
      <c r="J509" s="33"/>
      <c r="K509" s="34"/>
      <c r="L509" s="34"/>
      <c r="M509" s="34"/>
      <c r="N509" s="32"/>
    </row>
    <row r="510" spans="1:18">
      <c r="A510" s="8" t="s">
        <v>25</v>
      </c>
      <c r="B510" s="8" t="s">
        <v>579</v>
      </c>
      <c r="C510" s="8" t="s">
        <v>581</v>
      </c>
      <c r="D510" s="31" t="s">
        <v>532</v>
      </c>
      <c r="E510" s="32" t="s">
        <v>533</v>
      </c>
      <c r="F510" s="33" t="s">
        <v>83</v>
      </c>
      <c r="G510" s="33">
        <v>3</v>
      </c>
      <c r="H510" s="33">
        <v>2</v>
      </c>
      <c r="I510" s="33">
        <v>3</v>
      </c>
      <c r="J510" s="33">
        <v>5</v>
      </c>
      <c r="K510" s="34" t="s">
        <v>80</v>
      </c>
      <c r="L510" s="34">
        <v>12</v>
      </c>
      <c r="M510" s="34" t="s">
        <v>87</v>
      </c>
      <c r="N510" s="12">
        <f>L510*G510</f>
        <v>36</v>
      </c>
      <c r="O510" s="13">
        <f>N510/18</f>
        <v>2</v>
      </c>
      <c r="P510" s="14">
        <f>O510</f>
        <v>2</v>
      </c>
      <c r="Q510" s="13">
        <v>0</v>
      </c>
      <c r="R510" s="13">
        <f>P510+Q510</f>
        <v>2</v>
      </c>
    </row>
    <row r="511" spans="1:18">
      <c r="D511" s="31"/>
      <c r="E511" s="35" t="s">
        <v>67</v>
      </c>
      <c r="F511" s="33"/>
      <c r="G511" s="33"/>
      <c r="H511" s="33"/>
      <c r="I511" s="33"/>
      <c r="J511" s="33"/>
      <c r="K511" s="34"/>
      <c r="L511" s="34"/>
      <c r="M511" s="34"/>
      <c r="N511" s="32"/>
    </row>
    <row r="512" spans="1:18">
      <c r="A512" s="8" t="s">
        <v>25</v>
      </c>
      <c r="B512" s="8" t="s">
        <v>579</v>
      </c>
      <c r="C512" s="8" t="s">
        <v>581</v>
      </c>
      <c r="D512" s="31" t="s">
        <v>292</v>
      </c>
      <c r="E512" s="32" t="s">
        <v>293</v>
      </c>
      <c r="F512" s="33" t="s">
        <v>294</v>
      </c>
      <c r="G512" s="33">
        <v>1</v>
      </c>
      <c r="H512" s="33">
        <v>0</v>
      </c>
      <c r="I512" s="33">
        <v>2</v>
      </c>
      <c r="J512" s="33">
        <v>1</v>
      </c>
      <c r="K512" s="34" t="s">
        <v>80</v>
      </c>
      <c r="L512" s="34">
        <v>16</v>
      </c>
      <c r="M512" s="34" t="s">
        <v>87</v>
      </c>
      <c r="N512" s="12">
        <f>L512*G512</f>
        <v>16</v>
      </c>
      <c r="O512" s="13">
        <f>N512/18</f>
        <v>0.88888888888888884</v>
      </c>
      <c r="P512" s="14">
        <f>O512</f>
        <v>0.88888888888888884</v>
      </c>
      <c r="Q512" s="13">
        <v>0</v>
      </c>
      <c r="R512" s="13">
        <f>P512+Q512</f>
        <v>0.88888888888888884</v>
      </c>
    </row>
    <row r="513" spans="1:18">
      <c r="D513" s="31"/>
      <c r="E513" s="35" t="s">
        <v>70</v>
      </c>
      <c r="F513" s="33"/>
      <c r="G513" s="33"/>
      <c r="H513" s="33"/>
      <c r="I513" s="33"/>
      <c r="J513" s="33"/>
      <c r="K513" s="34"/>
      <c r="L513" s="34"/>
      <c r="M513" s="34"/>
      <c r="N513" s="32"/>
    </row>
    <row r="514" spans="1:18">
      <c r="D514" s="31"/>
      <c r="E514" s="35" t="s">
        <v>67</v>
      </c>
      <c r="F514" s="33"/>
      <c r="G514" s="33"/>
      <c r="H514" s="33"/>
      <c r="I514" s="33"/>
      <c r="J514" s="33"/>
      <c r="K514" s="34"/>
      <c r="L514" s="34"/>
      <c r="M514" s="34"/>
      <c r="N514" s="32"/>
    </row>
    <row r="515" spans="1:18">
      <c r="D515" s="31"/>
      <c r="E515" s="35" t="s">
        <v>74</v>
      </c>
      <c r="F515" s="33"/>
      <c r="G515" s="33"/>
      <c r="H515" s="33"/>
      <c r="I515" s="33"/>
      <c r="J515" s="33"/>
      <c r="K515" s="34"/>
      <c r="L515" s="34"/>
      <c r="M515" s="34"/>
      <c r="N515" s="32"/>
    </row>
    <row r="516" spans="1:18">
      <c r="D516" s="31"/>
      <c r="E516" s="35" t="s">
        <v>72</v>
      </c>
      <c r="F516" s="33"/>
      <c r="G516" s="33"/>
      <c r="H516" s="33"/>
      <c r="I516" s="33"/>
      <c r="J516" s="33"/>
      <c r="K516" s="34"/>
      <c r="L516" s="34"/>
      <c r="M516" s="34"/>
      <c r="N516" s="32"/>
    </row>
    <row r="517" spans="1:18">
      <c r="D517" s="31"/>
      <c r="E517" s="35" t="s">
        <v>75</v>
      </c>
      <c r="F517" s="33"/>
      <c r="G517" s="33"/>
      <c r="H517" s="33"/>
      <c r="I517" s="33"/>
      <c r="J517" s="33"/>
      <c r="K517" s="34"/>
      <c r="L517" s="34"/>
      <c r="M517" s="34"/>
      <c r="N517" s="32"/>
    </row>
    <row r="518" spans="1:18">
      <c r="D518" s="31"/>
      <c r="E518" s="35" t="s">
        <v>76</v>
      </c>
      <c r="F518" s="33"/>
      <c r="G518" s="33"/>
      <c r="H518" s="33"/>
      <c r="I518" s="33"/>
      <c r="J518" s="33"/>
      <c r="K518" s="34"/>
      <c r="L518" s="34"/>
      <c r="M518" s="34"/>
      <c r="N518" s="32"/>
    </row>
    <row r="519" spans="1:18">
      <c r="D519" s="31"/>
      <c r="E519" s="35" t="s">
        <v>46</v>
      </c>
      <c r="F519" s="33"/>
      <c r="G519" s="33"/>
      <c r="H519" s="33"/>
      <c r="I519" s="33"/>
      <c r="J519" s="33"/>
      <c r="K519" s="34"/>
      <c r="L519" s="34"/>
      <c r="M519" s="34"/>
      <c r="N519" s="32"/>
    </row>
    <row r="520" spans="1:18">
      <c r="A520" s="8" t="s">
        <v>25</v>
      </c>
      <c r="B520" s="8" t="s">
        <v>579</v>
      </c>
      <c r="C520" s="8" t="s">
        <v>581</v>
      </c>
      <c r="D520" s="31" t="s">
        <v>295</v>
      </c>
      <c r="E520" s="32" t="s">
        <v>296</v>
      </c>
      <c r="F520" s="33" t="s">
        <v>221</v>
      </c>
      <c r="G520" s="33">
        <v>3</v>
      </c>
      <c r="H520" s="33">
        <v>0</v>
      </c>
      <c r="I520" s="33">
        <v>9</v>
      </c>
      <c r="J520" s="33">
        <v>0</v>
      </c>
      <c r="K520" s="34" t="s">
        <v>80</v>
      </c>
      <c r="L520" s="34">
        <v>16</v>
      </c>
      <c r="M520" s="34" t="s">
        <v>87</v>
      </c>
      <c r="N520" s="12">
        <f>L520*G520</f>
        <v>48</v>
      </c>
      <c r="O520" s="13">
        <f>N520/18</f>
        <v>2.6666666666666665</v>
      </c>
      <c r="P520" s="14">
        <f>O520</f>
        <v>2.6666666666666665</v>
      </c>
      <c r="Q520" s="13">
        <v>0</v>
      </c>
      <c r="R520" s="13">
        <f>P520+Q520</f>
        <v>2.6666666666666665</v>
      </c>
    </row>
    <row r="521" spans="1:18">
      <c r="D521" s="31"/>
      <c r="E521" s="35" t="s">
        <v>67</v>
      </c>
      <c r="F521" s="33"/>
      <c r="G521" s="33"/>
      <c r="H521" s="33"/>
      <c r="I521" s="33"/>
      <c r="J521" s="33"/>
      <c r="K521" s="34"/>
      <c r="L521" s="34"/>
      <c r="M521" s="34"/>
      <c r="N521" s="32"/>
    </row>
    <row r="522" spans="1:18">
      <c r="D522" s="31"/>
      <c r="E522" s="35" t="s">
        <v>74</v>
      </c>
      <c r="F522" s="33"/>
      <c r="G522" s="33"/>
      <c r="H522" s="33"/>
      <c r="I522" s="33"/>
      <c r="J522" s="33"/>
      <c r="K522" s="34"/>
      <c r="L522" s="34"/>
      <c r="M522" s="34"/>
      <c r="N522" s="32"/>
    </row>
    <row r="523" spans="1:18">
      <c r="D523" s="31"/>
      <c r="E523" s="35" t="s">
        <v>75</v>
      </c>
      <c r="F523" s="33"/>
      <c r="G523" s="33"/>
      <c r="H523" s="33"/>
      <c r="I523" s="33"/>
      <c r="J523" s="33"/>
      <c r="K523" s="34"/>
      <c r="L523" s="34"/>
      <c r="M523" s="34"/>
      <c r="N523" s="32"/>
    </row>
    <row r="524" spans="1:18">
      <c r="D524" s="31"/>
      <c r="E524" s="35" t="s">
        <v>70</v>
      </c>
      <c r="F524" s="33"/>
      <c r="G524" s="33"/>
      <c r="H524" s="33"/>
      <c r="I524" s="33"/>
      <c r="J524" s="33"/>
      <c r="K524" s="34"/>
      <c r="L524" s="34"/>
      <c r="M524" s="34"/>
      <c r="N524" s="32"/>
    </row>
    <row r="525" spans="1:18">
      <c r="A525" s="8" t="s">
        <v>25</v>
      </c>
      <c r="B525" s="8" t="s">
        <v>579</v>
      </c>
      <c r="C525" s="8" t="s">
        <v>581</v>
      </c>
      <c r="D525" s="31" t="s">
        <v>297</v>
      </c>
      <c r="E525" s="32" t="s">
        <v>22</v>
      </c>
      <c r="F525" s="33" t="s">
        <v>23</v>
      </c>
      <c r="G525" s="33">
        <v>3</v>
      </c>
      <c r="H525" s="33">
        <v>3</v>
      </c>
      <c r="I525" s="33">
        <v>0</v>
      </c>
      <c r="J525" s="33">
        <v>6</v>
      </c>
      <c r="K525" s="34" t="s">
        <v>80</v>
      </c>
      <c r="L525" s="34">
        <v>94</v>
      </c>
      <c r="M525" s="34" t="s">
        <v>87</v>
      </c>
      <c r="N525" s="12">
        <f>L525*G525</f>
        <v>282</v>
      </c>
      <c r="O525" s="13">
        <f>N525/18</f>
        <v>15.666666666666666</v>
      </c>
      <c r="P525" s="14">
        <f>O525</f>
        <v>15.666666666666666</v>
      </c>
      <c r="Q525" s="13">
        <v>0</v>
      </c>
      <c r="R525" s="13">
        <f>P525+Q525</f>
        <v>15.666666666666666</v>
      </c>
    </row>
    <row r="526" spans="1:18">
      <c r="D526" s="31"/>
      <c r="E526" s="35" t="s">
        <v>74</v>
      </c>
      <c r="F526" s="33"/>
      <c r="G526" s="33"/>
      <c r="H526" s="33"/>
      <c r="I526" s="33"/>
      <c r="J526" s="33"/>
      <c r="K526" s="34"/>
      <c r="L526" s="34"/>
      <c r="M526" s="34"/>
      <c r="N526" s="32"/>
    </row>
    <row r="527" spans="1:18">
      <c r="D527" s="31"/>
      <c r="E527" s="35" t="s">
        <v>72</v>
      </c>
      <c r="F527" s="33"/>
      <c r="G527" s="33"/>
      <c r="H527" s="33"/>
      <c r="I527" s="33"/>
      <c r="J527" s="33"/>
      <c r="K527" s="34"/>
      <c r="L527" s="34"/>
      <c r="M527" s="34"/>
      <c r="N527" s="32"/>
    </row>
    <row r="528" spans="1:18">
      <c r="D528" s="31"/>
      <c r="E528" s="35" t="s">
        <v>64</v>
      </c>
      <c r="F528" s="33"/>
      <c r="G528" s="33"/>
      <c r="H528" s="33"/>
      <c r="I528" s="33"/>
      <c r="J528" s="33"/>
      <c r="K528" s="34"/>
      <c r="L528" s="34"/>
      <c r="M528" s="34"/>
      <c r="N528" s="32"/>
    </row>
    <row r="529" spans="4:14">
      <c r="D529" s="31"/>
      <c r="E529" s="35" t="s">
        <v>60</v>
      </c>
      <c r="F529" s="33"/>
      <c r="G529" s="33"/>
      <c r="H529" s="33"/>
      <c r="I529" s="33"/>
      <c r="J529" s="33"/>
      <c r="K529" s="34"/>
      <c r="L529" s="34"/>
      <c r="M529" s="34"/>
      <c r="N529" s="32"/>
    </row>
    <row r="530" spans="4:14">
      <c r="D530" s="31"/>
      <c r="E530" s="35" t="s">
        <v>66</v>
      </c>
      <c r="F530" s="33"/>
      <c r="G530" s="33"/>
      <c r="H530" s="33"/>
      <c r="I530" s="33"/>
      <c r="J530" s="33"/>
      <c r="K530" s="34"/>
      <c r="L530" s="34"/>
      <c r="M530" s="34"/>
      <c r="N530" s="32"/>
    </row>
    <row r="531" spans="4:14">
      <c r="D531" s="31"/>
      <c r="E531" s="35" t="s">
        <v>65</v>
      </c>
      <c r="F531" s="33"/>
      <c r="G531" s="33"/>
      <c r="H531" s="33"/>
      <c r="I531" s="33"/>
      <c r="J531" s="33"/>
      <c r="K531" s="34"/>
      <c r="L531" s="34"/>
      <c r="M531" s="34"/>
      <c r="N531" s="32"/>
    </row>
    <row r="532" spans="4:14">
      <c r="D532" s="31"/>
      <c r="E532" s="35" t="s">
        <v>61</v>
      </c>
      <c r="F532" s="33"/>
      <c r="G532" s="33"/>
      <c r="H532" s="33"/>
      <c r="I532" s="33"/>
      <c r="J532" s="33"/>
      <c r="K532" s="34"/>
      <c r="L532" s="34"/>
      <c r="M532" s="34"/>
      <c r="N532" s="32"/>
    </row>
    <row r="533" spans="4:14">
      <c r="D533" s="31"/>
      <c r="E533" s="35" t="s">
        <v>63</v>
      </c>
      <c r="F533" s="33"/>
      <c r="G533" s="33"/>
      <c r="H533" s="33"/>
      <c r="I533" s="33"/>
      <c r="J533" s="33"/>
      <c r="K533" s="34"/>
      <c r="L533" s="34"/>
      <c r="M533" s="34"/>
      <c r="N533" s="32"/>
    </row>
    <row r="534" spans="4:14">
      <c r="D534" s="31"/>
      <c r="E534" s="35" t="s">
        <v>68</v>
      </c>
      <c r="F534" s="33"/>
      <c r="G534" s="33"/>
      <c r="H534" s="33"/>
      <c r="I534" s="33"/>
      <c r="J534" s="33"/>
      <c r="K534" s="34"/>
      <c r="L534" s="34"/>
      <c r="M534" s="34"/>
      <c r="N534" s="32"/>
    </row>
    <row r="535" spans="4:14">
      <c r="D535" s="31"/>
      <c r="E535" s="35" t="s">
        <v>57</v>
      </c>
      <c r="F535" s="33"/>
      <c r="G535" s="33"/>
      <c r="H535" s="33"/>
      <c r="I535" s="33"/>
      <c r="J535" s="33"/>
      <c r="K535" s="34"/>
      <c r="L535" s="34"/>
      <c r="M535" s="34"/>
      <c r="N535" s="32"/>
    </row>
    <row r="536" spans="4:14">
      <c r="D536" s="31"/>
      <c r="E536" s="35" t="s">
        <v>75</v>
      </c>
      <c r="F536" s="33"/>
      <c r="G536" s="33"/>
      <c r="H536" s="33"/>
      <c r="I536" s="33"/>
      <c r="J536" s="33"/>
      <c r="K536" s="34"/>
      <c r="L536" s="34"/>
      <c r="M536" s="34"/>
      <c r="N536" s="32"/>
    </row>
    <row r="537" spans="4:14">
      <c r="D537" s="31"/>
      <c r="E537" s="35" t="s">
        <v>56</v>
      </c>
      <c r="F537" s="33"/>
      <c r="G537" s="33"/>
      <c r="H537" s="33"/>
      <c r="I537" s="33"/>
      <c r="J537" s="33"/>
      <c r="K537" s="34"/>
      <c r="L537" s="34"/>
      <c r="M537" s="34"/>
      <c r="N537" s="32"/>
    </row>
    <row r="538" spans="4:14">
      <c r="D538" s="31"/>
      <c r="E538" s="35" t="s">
        <v>73</v>
      </c>
      <c r="F538" s="33"/>
      <c r="G538" s="33"/>
      <c r="H538" s="33"/>
      <c r="I538" s="33"/>
      <c r="J538" s="33"/>
      <c r="K538" s="34"/>
      <c r="L538" s="34"/>
      <c r="M538" s="34"/>
      <c r="N538" s="32"/>
    </row>
    <row r="539" spans="4:14">
      <c r="D539" s="31"/>
      <c r="E539" s="35" t="s">
        <v>70</v>
      </c>
      <c r="F539" s="33"/>
      <c r="G539" s="33"/>
      <c r="H539" s="33"/>
      <c r="I539" s="33"/>
      <c r="J539" s="33"/>
      <c r="K539" s="34"/>
      <c r="L539" s="34"/>
      <c r="M539" s="34"/>
      <c r="N539" s="32"/>
    </row>
    <row r="540" spans="4:14">
      <c r="D540" s="31"/>
      <c r="E540" s="35" t="s">
        <v>30</v>
      </c>
      <c r="F540" s="33"/>
      <c r="G540" s="33"/>
      <c r="H540" s="33"/>
      <c r="I540" s="33"/>
      <c r="J540" s="33"/>
      <c r="K540" s="34"/>
      <c r="L540" s="34"/>
      <c r="M540" s="34"/>
      <c r="N540" s="32"/>
    </row>
    <row r="541" spans="4:14">
      <c r="D541" s="31"/>
      <c r="E541" s="35" t="s">
        <v>71</v>
      </c>
      <c r="F541" s="33"/>
      <c r="G541" s="33"/>
      <c r="H541" s="33"/>
      <c r="I541" s="33"/>
      <c r="J541" s="33"/>
      <c r="K541" s="34"/>
      <c r="L541" s="34"/>
      <c r="M541" s="34"/>
      <c r="N541" s="32"/>
    </row>
    <row r="542" spans="4:14">
      <c r="D542" s="31"/>
      <c r="E542" s="35" t="s">
        <v>62</v>
      </c>
      <c r="F542" s="33"/>
      <c r="G542" s="33"/>
      <c r="H542" s="33"/>
      <c r="I542" s="33"/>
      <c r="J542" s="33"/>
      <c r="K542" s="34"/>
      <c r="L542" s="34"/>
      <c r="M542" s="34"/>
      <c r="N542" s="32"/>
    </row>
    <row r="543" spans="4:14">
      <c r="D543" s="31"/>
      <c r="E543" s="35" t="s">
        <v>76</v>
      </c>
      <c r="F543" s="33"/>
      <c r="G543" s="33"/>
      <c r="H543" s="33"/>
      <c r="I543" s="33"/>
      <c r="J543" s="33"/>
      <c r="K543" s="34"/>
      <c r="L543" s="34"/>
      <c r="M543" s="34"/>
      <c r="N543" s="32"/>
    </row>
    <row r="544" spans="4:14">
      <c r="D544" s="31"/>
      <c r="E544" s="35" t="s">
        <v>59</v>
      </c>
      <c r="F544" s="33"/>
      <c r="G544" s="33"/>
      <c r="H544" s="33"/>
      <c r="I544" s="33"/>
      <c r="J544" s="33"/>
      <c r="K544" s="34"/>
      <c r="L544" s="34"/>
      <c r="M544" s="34"/>
      <c r="N544" s="32"/>
    </row>
    <row r="545" spans="1:18">
      <c r="D545" s="31"/>
      <c r="E545" s="35" t="s">
        <v>58</v>
      </c>
      <c r="F545" s="33"/>
      <c r="G545" s="33"/>
      <c r="H545" s="33"/>
      <c r="I545" s="33"/>
      <c r="J545" s="33"/>
      <c r="K545" s="34"/>
      <c r="L545" s="34"/>
      <c r="M545" s="34"/>
      <c r="N545" s="32"/>
    </row>
    <row r="546" spans="1:18">
      <c r="D546" s="31"/>
      <c r="E546" s="35" t="s">
        <v>69</v>
      </c>
      <c r="F546" s="33"/>
      <c r="G546" s="33"/>
      <c r="H546" s="33"/>
      <c r="I546" s="33"/>
      <c r="J546" s="33"/>
      <c r="K546" s="34"/>
      <c r="L546" s="34"/>
      <c r="M546" s="34"/>
      <c r="N546" s="32"/>
    </row>
    <row r="547" spans="1:18">
      <c r="D547" s="31"/>
      <c r="E547" s="35" t="s">
        <v>67</v>
      </c>
      <c r="F547" s="33"/>
      <c r="G547" s="33"/>
      <c r="H547" s="33"/>
      <c r="I547" s="33"/>
      <c r="J547" s="33"/>
      <c r="K547" s="34"/>
      <c r="L547" s="34"/>
      <c r="M547" s="34"/>
      <c r="N547" s="32"/>
    </row>
    <row r="548" spans="1:18">
      <c r="A548" s="8" t="s">
        <v>25</v>
      </c>
      <c r="B548" s="8" t="s">
        <v>579</v>
      </c>
      <c r="C548" s="8" t="s">
        <v>581</v>
      </c>
      <c r="D548" s="31" t="s">
        <v>298</v>
      </c>
      <c r="E548" s="32" t="s">
        <v>299</v>
      </c>
      <c r="F548" s="33" t="s">
        <v>300</v>
      </c>
      <c r="G548" s="33">
        <v>9</v>
      </c>
      <c r="H548" s="33">
        <v>0</v>
      </c>
      <c r="I548" s="33">
        <v>270</v>
      </c>
      <c r="J548" s="33">
        <v>0</v>
      </c>
      <c r="K548" s="34" t="s">
        <v>80</v>
      </c>
      <c r="L548" s="34">
        <v>24</v>
      </c>
      <c r="M548" s="34" t="s">
        <v>87</v>
      </c>
      <c r="N548" s="12">
        <f>L548*G548</f>
        <v>216</v>
      </c>
      <c r="O548" s="13">
        <f>N548/18</f>
        <v>12</v>
      </c>
      <c r="P548" s="14">
        <f>O548</f>
        <v>12</v>
      </c>
      <c r="Q548" s="13">
        <v>0</v>
      </c>
      <c r="R548" s="13">
        <f>P548+Q548</f>
        <v>12</v>
      </c>
    </row>
    <row r="549" spans="1:18">
      <c r="D549" s="31"/>
      <c r="E549" s="35" t="s">
        <v>51</v>
      </c>
      <c r="F549" s="33"/>
      <c r="G549" s="33"/>
      <c r="H549" s="33"/>
      <c r="I549" s="33"/>
      <c r="J549" s="33"/>
      <c r="K549" s="34"/>
      <c r="L549" s="34"/>
      <c r="M549" s="34"/>
      <c r="N549" s="32"/>
    </row>
    <row r="550" spans="1:18">
      <c r="D550" s="31"/>
      <c r="E550" s="35" t="s">
        <v>54</v>
      </c>
      <c r="F550" s="33"/>
      <c r="G550" s="33"/>
      <c r="H550" s="33"/>
      <c r="I550" s="33"/>
      <c r="J550" s="33"/>
      <c r="K550" s="34"/>
      <c r="L550" s="34"/>
      <c r="M550" s="34"/>
      <c r="N550" s="32"/>
    </row>
    <row r="551" spans="1:18">
      <c r="D551" s="31"/>
      <c r="E551" s="35" t="s">
        <v>40</v>
      </c>
      <c r="F551" s="33"/>
      <c r="G551" s="33"/>
      <c r="H551" s="33"/>
      <c r="I551" s="33"/>
      <c r="J551" s="33"/>
      <c r="K551" s="34"/>
      <c r="L551" s="34"/>
      <c r="M551" s="34"/>
      <c r="N551" s="32"/>
    </row>
    <row r="552" spans="1:18">
      <c r="D552" s="31"/>
      <c r="E552" s="35" t="s">
        <v>109</v>
      </c>
      <c r="F552" s="33"/>
      <c r="G552" s="33"/>
      <c r="H552" s="33"/>
      <c r="I552" s="33"/>
      <c r="J552" s="33"/>
      <c r="K552" s="34"/>
      <c r="L552" s="34"/>
      <c r="M552" s="34"/>
      <c r="N552" s="32"/>
    </row>
    <row r="553" spans="1:18">
      <c r="D553" s="31"/>
      <c r="E553" s="35" t="s">
        <v>45</v>
      </c>
      <c r="F553" s="33"/>
      <c r="G553" s="33"/>
      <c r="H553" s="33"/>
      <c r="I553" s="33"/>
      <c r="J553" s="33"/>
      <c r="K553" s="34"/>
      <c r="L553" s="34"/>
      <c r="M553" s="34"/>
      <c r="N553" s="32"/>
    </row>
    <row r="554" spans="1:18">
      <c r="A554" s="8" t="s">
        <v>25</v>
      </c>
      <c r="B554" s="8" t="s">
        <v>579</v>
      </c>
      <c r="C554" s="8" t="s">
        <v>581</v>
      </c>
      <c r="D554" s="31" t="s">
        <v>298</v>
      </c>
      <c r="E554" s="32" t="s">
        <v>299</v>
      </c>
      <c r="F554" s="33" t="s">
        <v>300</v>
      </c>
      <c r="G554" s="33">
        <v>9</v>
      </c>
      <c r="H554" s="33">
        <v>0</v>
      </c>
      <c r="I554" s="33">
        <v>270</v>
      </c>
      <c r="J554" s="33">
        <v>0</v>
      </c>
      <c r="K554" s="34" t="s">
        <v>43</v>
      </c>
      <c r="L554" s="34">
        <v>8</v>
      </c>
      <c r="M554" s="34" t="s">
        <v>87</v>
      </c>
      <c r="N554" s="12">
        <f>L554*G554</f>
        <v>72</v>
      </c>
      <c r="O554" s="13">
        <f>N554/18</f>
        <v>4</v>
      </c>
      <c r="P554" s="14">
        <f>O554</f>
        <v>4</v>
      </c>
      <c r="Q554" s="13">
        <v>0</v>
      </c>
      <c r="R554" s="13">
        <f>P554+Q554</f>
        <v>4</v>
      </c>
    </row>
    <row r="555" spans="1:18">
      <c r="D555" s="31"/>
      <c r="E555" s="35" t="s">
        <v>224</v>
      </c>
      <c r="F555" s="33"/>
      <c r="G555" s="33"/>
      <c r="H555" s="33"/>
      <c r="I555" s="33"/>
      <c r="J555" s="33"/>
      <c r="K555" s="34"/>
      <c r="L555" s="34"/>
      <c r="M555" s="34"/>
      <c r="N555" s="32"/>
    </row>
    <row r="556" spans="1:18">
      <c r="A556" s="8" t="s">
        <v>25</v>
      </c>
      <c r="B556" s="8" t="s">
        <v>579</v>
      </c>
      <c r="C556" s="8" t="s">
        <v>581</v>
      </c>
      <c r="D556" s="31" t="s">
        <v>298</v>
      </c>
      <c r="E556" s="32" t="s">
        <v>299</v>
      </c>
      <c r="F556" s="33" t="s">
        <v>300</v>
      </c>
      <c r="G556" s="33">
        <v>9</v>
      </c>
      <c r="H556" s="33">
        <v>0</v>
      </c>
      <c r="I556" s="33">
        <v>270</v>
      </c>
      <c r="J556" s="33">
        <v>0</v>
      </c>
      <c r="K556" s="34" t="s">
        <v>55</v>
      </c>
      <c r="L556" s="34">
        <v>25</v>
      </c>
      <c r="M556" s="34" t="s">
        <v>87</v>
      </c>
      <c r="N556" s="12">
        <f>L556*G556</f>
        <v>225</v>
      </c>
      <c r="O556" s="13">
        <f>N556/18</f>
        <v>12.5</v>
      </c>
      <c r="P556" s="14">
        <f>O556</f>
        <v>12.5</v>
      </c>
      <c r="Q556" s="13">
        <v>0</v>
      </c>
      <c r="R556" s="13">
        <f>P556+Q556</f>
        <v>12.5</v>
      </c>
    </row>
    <row r="557" spans="1:18">
      <c r="D557" s="31"/>
      <c r="E557" s="35" t="s">
        <v>36</v>
      </c>
      <c r="F557" s="33"/>
      <c r="G557" s="33"/>
      <c r="H557" s="33"/>
      <c r="I557" s="33"/>
      <c r="J557" s="33"/>
      <c r="K557" s="34"/>
      <c r="L557" s="34"/>
      <c r="M557" s="34"/>
      <c r="N557" s="32"/>
    </row>
    <row r="558" spans="1:18">
      <c r="D558" s="31"/>
      <c r="E558" s="35" t="s">
        <v>29</v>
      </c>
      <c r="F558" s="33"/>
      <c r="G558" s="33"/>
      <c r="H558" s="33"/>
      <c r="I558" s="33"/>
      <c r="J558" s="33"/>
      <c r="K558" s="34"/>
      <c r="L558" s="34"/>
      <c r="M558" s="34"/>
      <c r="N558" s="32"/>
    </row>
    <row r="559" spans="1:18">
      <c r="D559" s="31"/>
      <c r="E559" s="35" t="s">
        <v>52</v>
      </c>
      <c r="F559" s="33"/>
      <c r="G559" s="33"/>
      <c r="H559" s="33"/>
      <c r="I559" s="33"/>
      <c r="J559" s="33"/>
      <c r="K559" s="34"/>
      <c r="L559" s="34"/>
      <c r="M559" s="34"/>
      <c r="N559" s="32"/>
    </row>
    <row r="560" spans="1:18">
      <c r="D560" s="31"/>
      <c r="E560" s="35" t="s">
        <v>126</v>
      </c>
      <c r="F560" s="33"/>
      <c r="G560" s="33"/>
      <c r="H560" s="33"/>
      <c r="I560" s="33"/>
      <c r="J560" s="33"/>
      <c r="K560" s="34"/>
      <c r="L560" s="34"/>
      <c r="M560" s="34"/>
      <c r="N560" s="32"/>
    </row>
    <row r="561" spans="1:18">
      <c r="D561" s="31"/>
      <c r="E561" s="35" t="s">
        <v>121</v>
      </c>
      <c r="F561" s="33"/>
      <c r="G561" s="33"/>
      <c r="H561" s="33"/>
      <c r="I561" s="33"/>
      <c r="J561" s="33"/>
      <c r="K561" s="34"/>
      <c r="L561" s="34"/>
      <c r="M561" s="34"/>
      <c r="N561" s="32"/>
    </row>
    <row r="562" spans="1:18">
      <c r="A562" s="8" t="s">
        <v>25</v>
      </c>
      <c r="B562" s="8" t="s">
        <v>579</v>
      </c>
      <c r="C562" s="8" t="s">
        <v>581</v>
      </c>
      <c r="D562" s="31" t="s">
        <v>298</v>
      </c>
      <c r="E562" s="32" t="s">
        <v>299</v>
      </c>
      <c r="F562" s="33" t="s">
        <v>300</v>
      </c>
      <c r="G562" s="33">
        <v>9</v>
      </c>
      <c r="H562" s="33">
        <v>0</v>
      </c>
      <c r="I562" s="33">
        <v>270</v>
      </c>
      <c r="J562" s="33">
        <v>0</v>
      </c>
      <c r="K562" s="34" t="s">
        <v>178</v>
      </c>
      <c r="L562" s="34">
        <v>49</v>
      </c>
      <c r="M562" s="34" t="s">
        <v>87</v>
      </c>
      <c r="N562" s="12">
        <f>L562*G562</f>
        <v>441</v>
      </c>
      <c r="O562" s="13">
        <f>N562/18</f>
        <v>24.5</v>
      </c>
      <c r="P562" s="14">
        <f>O562</f>
        <v>24.5</v>
      </c>
      <c r="Q562" s="13">
        <v>0</v>
      </c>
      <c r="R562" s="13">
        <f>P562+Q562</f>
        <v>24.5</v>
      </c>
    </row>
    <row r="563" spans="1:18">
      <c r="D563" s="31"/>
      <c r="E563" s="35" t="s">
        <v>31</v>
      </c>
      <c r="F563" s="33"/>
      <c r="G563" s="33"/>
      <c r="H563" s="33"/>
      <c r="I563" s="33"/>
      <c r="J563" s="33"/>
      <c r="K563" s="34"/>
      <c r="L563" s="34"/>
      <c r="M563" s="34"/>
      <c r="N563" s="32"/>
    </row>
    <row r="564" spans="1:18">
      <c r="D564" s="31"/>
      <c r="E564" s="35" t="s">
        <v>38</v>
      </c>
      <c r="F564" s="33"/>
      <c r="G564" s="33"/>
      <c r="H564" s="33"/>
      <c r="I564" s="33"/>
      <c r="J564" s="33"/>
      <c r="K564" s="34"/>
      <c r="L564" s="34"/>
      <c r="M564" s="34"/>
      <c r="N564" s="32"/>
    </row>
    <row r="565" spans="1:18">
      <c r="A565" s="8" t="s">
        <v>25</v>
      </c>
      <c r="B565" s="8" t="s">
        <v>579</v>
      </c>
      <c r="C565" s="8" t="s">
        <v>581</v>
      </c>
      <c r="D565" s="31" t="s">
        <v>298</v>
      </c>
      <c r="E565" s="32" t="s">
        <v>299</v>
      </c>
      <c r="F565" s="33" t="s">
        <v>300</v>
      </c>
      <c r="G565" s="33">
        <v>9</v>
      </c>
      <c r="H565" s="33">
        <v>0</v>
      </c>
      <c r="I565" s="33">
        <v>270</v>
      </c>
      <c r="J565" s="33">
        <v>0</v>
      </c>
      <c r="K565" s="34" t="s">
        <v>179</v>
      </c>
      <c r="L565" s="34">
        <v>3</v>
      </c>
      <c r="M565" s="34" t="s">
        <v>87</v>
      </c>
      <c r="N565" s="12">
        <f>L565*G565</f>
        <v>27</v>
      </c>
      <c r="O565" s="13">
        <f>N565/18</f>
        <v>1.5</v>
      </c>
      <c r="P565" s="14">
        <f>O565</f>
        <v>1.5</v>
      </c>
      <c r="Q565" s="13">
        <v>0</v>
      </c>
      <c r="R565" s="13">
        <f>P565+Q565</f>
        <v>1.5</v>
      </c>
    </row>
    <row r="566" spans="1:18">
      <c r="D566" s="31"/>
      <c r="E566" s="35" t="s">
        <v>72</v>
      </c>
      <c r="F566" s="33"/>
      <c r="G566" s="33"/>
      <c r="H566" s="33"/>
      <c r="I566" s="33"/>
      <c r="J566" s="33"/>
      <c r="K566" s="34"/>
      <c r="L566" s="34"/>
      <c r="M566" s="34"/>
      <c r="N566" s="32"/>
    </row>
    <row r="567" spans="1:18">
      <c r="A567" s="8" t="s">
        <v>25</v>
      </c>
      <c r="B567" s="8" t="s">
        <v>579</v>
      </c>
      <c r="C567" s="8" t="s">
        <v>581</v>
      </c>
      <c r="D567" s="31" t="s">
        <v>298</v>
      </c>
      <c r="E567" s="32" t="s">
        <v>299</v>
      </c>
      <c r="F567" s="33" t="s">
        <v>300</v>
      </c>
      <c r="G567" s="33">
        <v>9</v>
      </c>
      <c r="H567" s="33">
        <v>0</v>
      </c>
      <c r="I567" s="33">
        <v>270</v>
      </c>
      <c r="J567" s="33">
        <v>0</v>
      </c>
      <c r="K567" s="34" t="s">
        <v>185</v>
      </c>
      <c r="L567" s="34">
        <v>9</v>
      </c>
      <c r="M567" s="34" t="s">
        <v>87</v>
      </c>
      <c r="N567" s="12">
        <f>L567*G567</f>
        <v>81</v>
      </c>
      <c r="O567" s="13">
        <f>N567/18</f>
        <v>4.5</v>
      </c>
      <c r="P567" s="14">
        <f>O567</f>
        <v>4.5</v>
      </c>
      <c r="Q567" s="13">
        <v>0</v>
      </c>
      <c r="R567" s="13">
        <f>P567+Q567</f>
        <v>4.5</v>
      </c>
    </row>
    <row r="568" spans="1:18">
      <c r="D568" s="31"/>
      <c r="E568" s="35" t="s">
        <v>62</v>
      </c>
      <c r="F568" s="33"/>
      <c r="G568" s="33"/>
      <c r="H568" s="33"/>
      <c r="I568" s="33"/>
      <c r="J568" s="33"/>
      <c r="K568" s="34"/>
      <c r="L568" s="34"/>
      <c r="M568" s="34"/>
      <c r="N568" s="32"/>
    </row>
    <row r="569" spans="1:18">
      <c r="A569" s="8" t="s">
        <v>25</v>
      </c>
      <c r="B569" s="8" t="s">
        <v>579</v>
      </c>
      <c r="C569" s="8" t="s">
        <v>581</v>
      </c>
      <c r="D569" s="31" t="s">
        <v>298</v>
      </c>
      <c r="E569" s="32" t="s">
        <v>299</v>
      </c>
      <c r="F569" s="33" t="s">
        <v>300</v>
      </c>
      <c r="G569" s="33">
        <v>9</v>
      </c>
      <c r="H569" s="33">
        <v>0</v>
      </c>
      <c r="I569" s="33">
        <v>270</v>
      </c>
      <c r="J569" s="33">
        <v>0</v>
      </c>
      <c r="K569" s="34" t="s">
        <v>186</v>
      </c>
      <c r="L569" s="34">
        <v>57</v>
      </c>
      <c r="M569" s="34" t="s">
        <v>87</v>
      </c>
      <c r="N569" s="12">
        <f>L569*G569</f>
        <v>513</v>
      </c>
      <c r="O569" s="13">
        <f>N569/18</f>
        <v>28.5</v>
      </c>
      <c r="P569" s="14">
        <f>O569</f>
        <v>28.5</v>
      </c>
      <c r="Q569" s="13">
        <v>0</v>
      </c>
      <c r="R569" s="13">
        <f>P569+Q569</f>
        <v>28.5</v>
      </c>
    </row>
    <row r="570" spans="1:18">
      <c r="D570" s="31"/>
      <c r="E570" s="35" t="s">
        <v>49</v>
      </c>
      <c r="F570" s="33"/>
      <c r="G570" s="33"/>
      <c r="H570" s="33"/>
      <c r="I570" s="33"/>
      <c r="J570" s="33"/>
      <c r="K570" s="34"/>
      <c r="L570" s="34"/>
      <c r="M570" s="34"/>
      <c r="N570" s="32"/>
    </row>
    <row r="571" spans="1:18">
      <c r="D571" s="31"/>
      <c r="E571" s="35" t="s">
        <v>191</v>
      </c>
      <c r="F571" s="33"/>
      <c r="G571" s="33"/>
      <c r="H571" s="33"/>
      <c r="I571" s="33"/>
      <c r="J571" s="33"/>
      <c r="K571" s="34"/>
      <c r="L571" s="34"/>
      <c r="M571" s="34"/>
      <c r="N571" s="32"/>
    </row>
    <row r="572" spans="1:18">
      <c r="D572" s="31"/>
      <c r="E572" s="35" t="s">
        <v>198</v>
      </c>
      <c r="F572" s="33"/>
      <c r="G572" s="33"/>
      <c r="H572" s="33"/>
      <c r="I572" s="33"/>
      <c r="J572" s="33"/>
      <c r="K572" s="34"/>
      <c r="L572" s="34"/>
      <c r="M572" s="34"/>
      <c r="N572" s="32"/>
    </row>
    <row r="573" spans="1:18">
      <c r="D573" s="31"/>
      <c r="E573" s="35" t="s">
        <v>195</v>
      </c>
      <c r="F573" s="33"/>
      <c r="G573" s="33"/>
      <c r="H573" s="33"/>
      <c r="I573" s="33"/>
      <c r="J573" s="33"/>
      <c r="K573" s="34"/>
      <c r="L573" s="34"/>
      <c r="M573" s="34"/>
      <c r="N573" s="32"/>
    </row>
    <row r="574" spans="1:18">
      <c r="D574" s="31"/>
      <c r="E574" s="35" t="s">
        <v>98</v>
      </c>
      <c r="F574" s="33"/>
      <c r="G574" s="33"/>
      <c r="H574" s="33"/>
      <c r="I574" s="33"/>
      <c r="J574" s="33"/>
      <c r="K574" s="34"/>
      <c r="L574" s="34"/>
      <c r="M574" s="34"/>
      <c r="N574" s="32"/>
    </row>
    <row r="575" spans="1:18">
      <c r="D575" s="31"/>
      <c r="E575" s="35" t="s">
        <v>201</v>
      </c>
      <c r="F575" s="33"/>
      <c r="G575" s="33"/>
      <c r="H575" s="33"/>
      <c r="I575" s="33"/>
      <c r="J575" s="33"/>
      <c r="K575" s="34"/>
      <c r="L575" s="34"/>
      <c r="M575" s="34"/>
      <c r="N575" s="32"/>
    </row>
    <row r="576" spans="1:18">
      <c r="D576" s="31"/>
      <c r="E576" s="35" t="s">
        <v>209</v>
      </c>
      <c r="F576" s="33"/>
      <c r="G576" s="33"/>
      <c r="H576" s="33"/>
      <c r="I576" s="33"/>
      <c r="J576" s="33"/>
      <c r="K576" s="34"/>
      <c r="L576" s="34"/>
      <c r="M576" s="34"/>
      <c r="N576" s="32"/>
    </row>
    <row r="577" spans="1:18">
      <c r="D577" s="31"/>
      <c r="E577" s="35" t="s">
        <v>202</v>
      </c>
      <c r="F577" s="33"/>
      <c r="G577" s="33"/>
      <c r="H577" s="33"/>
      <c r="I577" s="33"/>
      <c r="J577" s="33"/>
      <c r="K577" s="34"/>
      <c r="L577" s="34"/>
      <c r="M577" s="34"/>
      <c r="N577" s="32"/>
    </row>
    <row r="578" spans="1:18">
      <c r="A578" s="8" t="s">
        <v>25</v>
      </c>
      <c r="B578" s="8" t="s">
        <v>579</v>
      </c>
      <c r="C578" s="8" t="s">
        <v>581</v>
      </c>
      <c r="D578" s="31" t="s">
        <v>301</v>
      </c>
      <c r="E578" s="32" t="s">
        <v>302</v>
      </c>
      <c r="F578" s="33" t="s">
        <v>300</v>
      </c>
      <c r="G578" s="33">
        <v>9</v>
      </c>
      <c r="H578" s="33">
        <v>0</v>
      </c>
      <c r="I578" s="33">
        <v>270</v>
      </c>
      <c r="J578" s="33">
        <v>0</v>
      </c>
      <c r="K578" s="34" t="s">
        <v>80</v>
      </c>
      <c r="L578" s="34">
        <v>4</v>
      </c>
      <c r="M578" s="34" t="s">
        <v>87</v>
      </c>
      <c r="N578" s="12">
        <f>L578*G578</f>
        <v>36</v>
      </c>
      <c r="O578" s="13">
        <f>N578/18</f>
        <v>2</v>
      </c>
      <c r="P578" s="14">
        <f>O578</f>
        <v>2</v>
      </c>
      <c r="Q578" s="13">
        <v>0</v>
      </c>
      <c r="R578" s="13">
        <f>P578+Q578</f>
        <v>2</v>
      </c>
    </row>
    <row r="579" spans="1:18">
      <c r="D579" s="31"/>
      <c r="E579" s="35" t="s">
        <v>229</v>
      </c>
      <c r="F579" s="33"/>
      <c r="G579" s="33"/>
      <c r="H579" s="33"/>
      <c r="I579" s="33"/>
      <c r="J579" s="33"/>
      <c r="K579" s="34"/>
      <c r="L579" s="34"/>
      <c r="M579" s="34"/>
      <c r="N579" s="32"/>
    </row>
    <row r="580" spans="1:18">
      <c r="D580" s="31"/>
      <c r="E580" s="35" t="s">
        <v>232</v>
      </c>
      <c r="F580" s="33"/>
      <c r="G580" s="33"/>
      <c r="H580" s="33"/>
      <c r="I580" s="33"/>
      <c r="J580" s="33"/>
      <c r="K580" s="34"/>
      <c r="L580" s="34"/>
      <c r="M580" s="34"/>
      <c r="N580" s="32"/>
    </row>
    <row r="581" spans="1:18">
      <c r="A581" s="8" t="s">
        <v>25</v>
      </c>
      <c r="B581" s="8" t="s">
        <v>579</v>
      </c>
      <c r="C581" s="8" t="s">
        <v>581</v>
      </c>
      <c r="D581" s="31" t="s">
        <v>301</v>
      </c>
      <c r="E581" s="32" t="s">
        <v>302</v>
      </c>
      <c r="F581" s="33" t="s">
        <v>300</v>
      </c>
      <c r="G581" s="33">
        <v>9</v>
      </c>
      <c r="H581" s="33">
        <v>0</v>
      </c>
      <c r="I581" s="33">
        <v>270</v>
      </c>
      <c r="J581" s="33">
        <v>0</v>
      </c>
      <c r="K581" s="34" t="s">
        <v>43</v>
      </c>
      <c r="L581" s="34">
        <v>5</v>
      </c>
      <c r="M581" s="34" t="s">
        <v>87</v>
      </c>
      <c r="N581" s="12">
        <f>L581*G581</f>
        <v>45</v>
      </c>
      <c r="O581" s="13">
        <f>N581/18</f>
        <v>2.5</v>
      </c>
      <c r="P581" s="14">
        <f>O581</f>
        <v>2.5</v>
      </c>
      <c r="Q581" s="13">
        <v>0</v>
      </c>
      <c r="R581" s="13">
        <f>P581+Q581</f>
        <v>2.5</v>
      </c>
    </row>
    <row r="582" spans="1:18">
      <c r="D582" s="31"/>
      <c r="E582" s="35" t="s">
        <v>105</v>
      </c>
      <c r="F582" s="33"/>
      <c r="G582" s="33"/>
      <c r="H582" s="33"/>
      <c r="I582" s="33"/>
      <c r="J582" s="33"/>
      <c r="K582" s="34"/>
      <c r="L582" s="34"/>
      <c r="M582" s="34"/>
      <c r="N582" s="32"/>
    </row>
    <row r="583" spans="1:18">
      <c r="A583" s="8" t="s">
        <v>25</v>
      </c>
      <c r="B583" s="8" t="s">
        <v>579</v>
      </c>
      <c r="C583" s="8" t="s">
        <v>581</v>
      </c>
      <c r="D583" s="31" t="s">
        <v>301</v>
      </c>
      <c r="E583" s="32" t="s">
        <v>302</v>
      </c>
      <c r="F583" s="33" t="s">
        <v>300</v>
      </c>
      <c r="G583" s="33">
        <v>9</v>
      </c>
      <c r="H583" s="33">
        <v>0</v>
      </c>
      <c r="I583" s="33">
        <v>270</v>
      </c>
      <c r="J583" s="33">
        <v>0</v>
      </c>
      <c r="K583" s="34" t="s">
        <v>55</v>
      </c>
      <c r="L583" s="34">
        <v>4</v>
      </c>
      <c r="M583" s="34" t="s">
        <v>87</v>
      </c>
      <c r="N583" s="12">
        <f>L583*G583</f>
        <v>36</v>
      </c>
      <c r="O583" s="13">
        <f>N583/18</f>
        <v>2</v>
      </c>
      <c r="P583" s="14">
        <f>O583</f>
        <v>2</v>
      </c>
      <c r="Q583" s="13">
        <v>0</v>
      </c>
      <c r="R583" s="13">
        <f>P583+Q583</f>
        <v>2</v>
      </c>
    </row>
    <row r="584" spans="1:18">
      <c r="D584" s="31"/>
      <c r="E584" s="35" t="s">
        <v>37</v>
      </c>
      <c r="F584" s="33"/>
      <c r="G584" s="33"/>
      <c r="H584" s="33"/>
      <c r="I584" s="33"/>
      <c r="J584" s="33"/>
      <c r="K584" s="34"/>
      <c r="L584" s="34"/>
      <c r="M584" s="34"/>
      <c r="N584" s="32"/>
    </row>
    <row r="585" spans="1:18">
      <c r="A585" s="8" t="s">
        <v>25</v>
      </c>
      <c r="B585" s="8" t="s">
        <v>579</v>
      </c>
      <c r="C585" s="8" t="s">
        <v>581</v>
      </c>
      <c r="D585" s="31" t="s">
        <v>301</v>
      </c>
      <c r="E585" s="32" t="s">
        <v>302</v>
      </c>
      <c r="F585" s="33" t="s">
        <v>300</v>
      </c>
      <c r="G585" s="33">
        <v>9</v>
      </c>
      <c r="H585" s="33">
        <v>0</v>
      </c>
      <c r="I585" s="33">
        <v>270</v>
      </c>
      <c r="J585" s="33">
        <v>0</v>
      </c>
      <c r="K585" s="34" t="s">
        <v>178</v>
      </c>
      <c r="L585" s="34">
        <v>4</v>
      </c>
      <c r="M585" s="34" t="s">
        <v>87</v>
      </c>
      <c r="N585" s="12">
        <f>L585*G585</f>
        <v>36</v>
      </c>
      <c r="O585" s="13">
        <f>N585/18</f>
        <v>2</v>
      </c>
      <c r="P585" s="14">
        <f>O585</f>
        <v>2</v>
      </c>
      <c r="Q585" s="13">
        <v>0</v>
      </c>
      <c r="R585" s="13">
        <f>P585+Q585</f>
        <v>2</v>
      </c>
    </row>
    <row r="586" spans="1:18">
      <c r="D586" s="31"/>
      <c r="E586" s="35" t="s">
        <v>31</v>
      </c>
      <c r="F586" s="33"/>
      <c r="G586" s="33"/>
      <c r="H586" s="33"/>
      <c r="I586" s="33"/>
      <c r="J586" s="33"/>
      <c r="K586" s="34"/>
      <c r="L586" s="34"/>
      <c r="M586" s="34"/>
      <c r="N586" s="32"/>
    </row>
    <row r="587" spans="1:18">
      <c r="A587" s="8" t="s">
        <v>25</v>
      </c>
      <c r="B587" s="8" t="s">
        <v>579</v>
      </c>
      <c r="C587" s="8" t="s">
        <v>581</v>
      </c>
      <c r="D587" s="31" t="s">
        <v>301</v>
      </c>
      <c r="E587" s="32" t="s">
        <v>302</v>
      </c>
      <c r="F587" s="33" t="s">
        <v>300</v>
      </c>
      <c r="G587" s="33">
        <v>9</v>
      </c>
      <c r="H587" s="33">
        <v>0</v>
      </c>
      <c r="I587" s="33">
        <v>270</v>
      </c>
      <c r="J587" s="33">
        <v>0</v>
      </c>
      <c r="K587" s="34" t="s">
        <v>179</v>
      </c>
      <c r="L587" s="34">
        <v>6</v>
      </c>
      <c r="M587" s="34" t="s">
        <v>87</v>
      </c>
      <c r="N587" s="12">
        <f>L587*G587</f>
        <v>54</v>
      </c>
      <c r="O587" s="13">
        <f>N587/18</f>
        <v>3</v>
      </c>
      <c r="P587" s="14">
        <f>O587</f>
        <v>3</v>
      </c>
      <c r="Q587" s="13">
        <v>0</v>
      </c>
      <c r="R587" s="13">
        <f>P587+Q587</f>
        <v>3</v>
      </c>
    </row>
    <row r="588" spans="1:18">
      <c r="D588" s="31"/>
      <c r="E588" s="35" t="s">
        <v>52</v>
      </c>
      <c r="F588" s="33"/>
      <c r="G588" s="33"/>
      <c r="H588" s="33"/>
      <c r="I588" s="33"/>
      <c r="J588" s="33"/>
      <c r="K588" s="34"/>
      <c r="L588" s="34"/>
      <c r="M588" s="34"/>
      <c r="N588" s="32"/>
    </row>
    <row r="589" spans="1:18">
      <c r="A589" s="8" t="s">
        <v>25</v>
      </c>
      <c r="B589" s="8" t="s">
        <v>579</v>
      </c>
      <c r="C589" s="8" t="s">
        <v>581</v>
      </c>
      <c r="D589" s="31" t="s">
        <v>301</v>
      </c>
      <c r="E589" s="32" t="s">
        <v>302</v>
      </c>
      <c r="F589" s="33" t="s">
        <v>300</v>
      </c>
      <c r="G589" s="33">
        <v>9</v>
      </c>
      <c r="H589" s="33">
        <v>0</v>
      </c>
      <c r="I589" s="33">
        <v>270</v>
      </c>
      <c r="J589" s="33">
        <v>0</v>
      </c>
      <c r="K589" s="34" t="s">
        <v>185</v>
      </c>
      <c r="L589" s="34">
        <v>2</v>
      </c>
      <c r="M589" s="34" t="s">
        <v>87</v>
      </c>
      <c r="N589" s="12">
        <f>L589*G589</f>
        <v>18</v>
      </c>
      <c r="O589" s="13">
        <f>N589/18</f>
        <v>1</v>
      </c>
      <c r="P589" s="14">
        <f>O589</f>
        <v>1</v>
      </c>
      <c r="Q589" s="13">
        <v>0</v>
      </c>
      <c r="R589" s="13">
        <f>P589+Q589</f>
        <v>1</v>
      </c>
    </row>
    <row r="590" spans="1:18">
      <c r="D590" s="31"/>
      <c r="E590" s="35" t="s">
        <v>36</v>
      </c>
      <c r="F590" s="33"/>
      <c r="G590" s="33"/>
      <c r="H590" s="33"/>
      <c r="I590" s="33"/>
      <c r="J590" s="33"/>
      <c r="K590" s="34"/>
      <c r="L590" s="34"/>
      <c r="M590" s="34"/>
      <c r="N590" s="32"/>
    </row>
    <row r="591" spans="1:18">
      <c r="A591" s="8" t="s">
        <v>25</v>
      </c>
      <c r="B591" s="8" t="s">
        <v>579</v>
      </c>
      <c r="C591" s="8" t="s">
        <v>581</v>
      </c>
      <c r="D591" s="31" t="s">
        <v>301</v>
      </c>
      <c r="E591" s="32" t="s">
        <v>302</v>
      </c>
      <c r="F591" s="33" t="s">
        <v>300</v>
      </c>
      <c r="G591" s="33">
        <v>9</v>
      </c>
      <c r="H591" s="33">
        <v>0</v>
      </c>
      <c r="I591" s="33">
        <v>270</v>
      </c>
      <c r="J591" s="33">
        <v>0</v>
      </c>
      <c r="K591" s="34" t="s">
        <v>186</v>
      </c>
      <c r="L591" s="34">
        <v>2</v>
      </c>
      <c r="M591" s="34" t="s">
        <v>87</v>
      </c>
      <c r="N591" s="12">
        <f>L591*G591</f>
        <v>18</v>
      </c>
      <c r="O591" s="13">
        <f>N591/18</f>
        <v>1</v>
      </c>
      <c r="P591" s="14">
        <f>O591</f>
        <v>1</v>
      </c>
      <c r="Q591" s="13">
        <v>0</v>
      </c>
      <c r="R591" s="13">
        <f>P591+Q591</f>
        <v>1</v>
      </c>
    </row>
    <row r="592" spans="1:18">
      <c r="D592" s="31"/>
      <c r="E592" s="35" t="s">
        <v>62</v>
      </c>
      <c r="F592" s="33"/>
      <c r="G592" s="33"/>
      <c r="H592" s="33"/>
      <c r="I592" s="33"/>
      <c r="J592" s="33"/>
      <c r="K592" s="34"/>
      <c r="L592" s="34"/>
      <c r="M592" s="34"/>
      <c r="N592" s="32"/>
    </row>
    <row r="593" spans="1:18">
      <c r="A593" s="8" t="s">
        <v>25</v>
      </c>
      <c r="B593" s="8" t="s">
        <v>579</v>
      </c>
      <c r="C593" s="8" t="s">
        <v>581</v>
      </c>
      <c r="D593" s="31" t="s">
        <v>301</v>
      </c>
      <c r="E593" s="32" t="s">
        <v>302</v>
      </c>
      <c r="F593" s="33" t="s">
        <v>300</v>
      </c>
      <c r="G593" s="33">
        <v>9</v>
      </c>
      <c r="H593" s="33">
        <v>0</v>
      </c>
      <c r="I593" s="33">
        <v>270</v>
      </c>
      <c r="J593" s="33">
        <v>0</v>
      </c>
      <c r="K593" s="34" t="s">
        <v>187</v>
      </c>
      <c r="L593" s="34">
        <v>1</v>
      </c>
      <c r="M593" s="34" t="s">
        <v>87</v>
      </c>
      <c r="N593" s="12">
        <f>L593*G593</f>
        <v>9</v>
      </c>
      <c r="O593" s="13">
        <f>N593/18</f>
        <v>0.5</v>
      </c>
      <c r="P593" s="14">
        <f>O593</f>
        <v>0.5</v>
      </c>
      <c r="Q593" s="13">
        <v>0</v>
      </c>
      <c r="R593" s="13">
        <f>P593+Q593</f>
        <v>0.5</v>
      </c>
    </row>
    <row r="594" spans="1:18">
      <c r="D594" s="31"/>
      <c r="E594" s="35" t="s">
        <v>176</v>
      </c>
      <c r="F594" s="33"/>
      <c r="G594" s="33"/>
      <c r="H594" s="33"/>
      <c r="I594" s="33"/>
      <c r="J594" s="33"/>
      <c r="K594" s="34"/>
      <c r="L594" s="34"/>
      <c r="M594" s="34"/>
      <c r="N594" s="32"/>
    </row>
    <row r="595" spans="1:18">
      <c r="A595" s="8" t="s">
        <v>25</v>
      </c>
      <c r="B595" s="8" t="s">
        <v>579</v>
      </c>
      <c r="C595" s="8" t="s">
        <v>581</v>
      </c>
      <c r="D595" s="31" t="s">
        <v>301</v>
      </c>
      <c r="E595" s="32" t="s">
        <v>302</v>
      </c>
      <c r="F595" s="33" t="s">
        <v>300</v>
      </c>
      <c r="G595" s="33">
        <v>9</v>
      </c>
      <c r="H595" s="33">
        <v>0</v>
      </c>
      <c r="I595" s="33">
        <v>270</v>
      </c>
      <c r="J595" s="33">
        <v>0</v>
      </c>
      <c r="K595" s="34" t="s">
        <v>188</v>
      </c>
      <c r="L595" s="34">
        <v>3</v>
      </c>
      <c r="M595" s="34" t="s">
        <v>87</v>
      </c>
      <c r="N595" s="12">
        <f>L595*G595</f>
        <v>27</v>
      </c>
      <c r="O595" s="13">
        <f>N595/18</f>
        <v>1.5</v>
      </c>
      <c r="P595" s="14">
        <f>O595</f>
        <v>1.5</v>
      </c>
      <c r="Q595" s="13">
        <v>0</v>
      </c>
      <c r="R595" s="13">
        <f>P595+Q595</f>
        <v>1.5</v>
      </c>
    </row>
    <row r="596" spans="1:18">
      <c r="D596" s="31"/>
      <c r="E596" s="35" t="s">
        <v>63</v>
      </c>
      <c r="F596" s="33"/>
      <c r="G596" s="33"/>
      <c r="H596" s="33"/>
      <c r="I596" s="33"/>
      <c r="J596" s="33"/>
      <c r="K596" s="34"/>
      <c r="L596" s="34"/>
      <c r="M596" s="34"/>
      <c r="N596" s="32"/>
    </row>
    <row r="597" spans="1:18">
      <c r="A597" s="8" t="s">
        <v>25</v>
      </c>
      <c r="B597" s="8" t="s">
        <v>579</v>
      </c>
      <c r="C597" s="8" t="s">
        <v>581</v>
      </c>
      <c r="D597" s="31" t="s">
        <v>301</v>
      </c>
      <c r="E597" s="32" t="s">
        <v>302</v>
      </c>
      <c r="F597" s="33" t="s">
        <v>300</v>
      </c>
      <c r="G597" s="33">
        <v>9</v>
      </c>
      <c r="H597" s="33">
        <v>0</v>
      </c>
      <c r="I597" s="33">
        <v>270</v>
      </c>
      <c r="J597" s="33">
        <v>0</v>
      </c>
      <c r="K597" s="34" t="s">
        <v>534</v>
      </c>
      <c r="L597" s="34">
        <v>1</v>
      </c>
      <c r="M597" s="34" t="s">
        <v>87</v>
      </c>
      <c r="N597" s="12">
        <f>L597*G597</f>
        <v>9</v>
      </c>
      <c r="O597" s="13">
        <f>N597/18</f>
        <v>0.5</v>
      </c>
      <c r="P597" s="14">
        <f>O597</f>
        <v>0.5</v>
      </c>
      <c r="Q597" s="13">
        <v>0</v>
      </c>
      <c r="R597" s="13">
        <f>P597+Q597</f>
        <v>0.5</v>
      </c>
    </row>
    <row r="598" spans="1:18">
      <c r="D598" s="31"/>
      <c r="E598" s="35" t="s">
        <v>64</v>
      </c>
      <c r="F598" s="33"/>
      <c r="G598" s="33"/>
      <c r="H598" s="33"/>
      <c r="I598" s="33"/>
      <c r="J598" s="33"/>
      <c r="K598" s="34"/>
      <c r="L598" s="34"/>
      <c r="M598" s="34"/>
      <c r="N598" s="32"/>
    </row>
    <row r="599" spans="1:18">
      <c r="A599" s="8" t="s">
        <v>25</v>
      </c>
      <c r="B599" s="8" t="s">
        <v>579</v>
      </c>
      <c r="C599" s="8" t="s">
        <v>581</v>
      </c>
      <c r="D599" s="31" t="s">
        <v>301</v>
      </c>
      <c r="E599" s="32" t="s">
        <v>302</v>
      </c>
      <c r="F599" s="33" t="s">
        <v>300</v>
      </c>
      <c r="G599" s="33">
        <v>9</v>
      </c>
      <c r="H599" s="33">
        <v>0</v>
      </c>
      <c r="I599" s="33">
        <v>270</v>
      </c>
      <c r="J599" s="33">
        <v>0</v>
      </c>
      <c r="K599" s="34" t="s">
        <v>535</v>
      </c>
      <c r="L599" s="34">
        <v>4</v>
      </c>
      <c r="M599" s="34" t="s">
        <v>87</v>
      </c>
      <c r="N599" s="12">
        <f>L599*G599</f>
        <v>36</v>
      </c>
      <c r="O599" s="13">
        <f>N599/18</f>
        <v>2</v>
      </c>
      <c r="P599" s="14">
        <f>O599</f>
        <v>2</v>
      </c>
      <c r="Q599" s="13">
        <v>0</v>
      </c>
      <c r="R599" s="13">
        <f>P599+Q599</f>
        <v>2</v>
      </c>
    </row>
    <row r="600" spans="1:18">
      <c r="D600" s="31"/>
      <c r="E600" s="35" t="s">
        <v>49</v>
      </c>
      <c r="F600" s="33"/>
      <c r="G600" s="33"/>
      <c r="H600" s="33"/>
      <c r="I600" s="33"/>
      <c r="J600" s="33"/>
      <c r="K600" s="34"/>
      <c r="L600" s="34"/>
      <c r="M600" s="34"/>
      <c r="N600" s="32"/>
    </row>
    <row r="601" spans="1:18">
      <c r="A601" s="8" t="s">
        <v>25</v>
      </c>
      <c r="B601" s="8" t="s">
        <v>579</v>
      </c>
      <c r="C601" s="8" t="s">
        <v>581</v>
      </c>
      <c r="D601" s="31" t="s">
        <v>301</v>
      </c>
      <c r="E601" s="32" t="s">
        <v>302</v>
      </c>
      <c r="F601" s="33" t="s">
        <v>300</v>
      </c>
      <c r="G601" s="33">
        <v>9</v>
      </c>
      <c r="H601" s="33">
        <v>0</v>
      </c>
      <c r="I601" s="33">
        <v>270</v>
      </c>
      <c r="J601" s="33">
        <v>0</v>
      </c>
      <c r="K601" s="34" t="s">
        <v>536</v>
      </c>
      <c r="L601" s="34">
        <v>1</v>
      </c>
      <c r="M601" s="34" t="s">
        <v>87</v>
      </c>
      <c r="N601" s="12">
        <f>L601*G601</f>
        <v>9</v>
      </c>
      <c r="O601" s="13">
        <f>N601/18</f>
        <v>0.5</v>
      </c>
      <c r="P601" s="14">
        <f>O601</f>
        <v>0.5</v>
      </c>
      <c r="Q601" s="13">
        <v>0</v>
      </c>
      <c r="R601" s="13">
        <f>P601+Q601</f>
        <v>0.5</v>
      </c>
    </row>
    <row r="602" spans="1:18">
      <c r="D602" s="31"/>
      <c r="E602" s="35" t="s">
        <v>195</v>
      </c>
      <c r="F602" s="33"/>
      <c r="G602" s="33"/>
      <c r="H602" s="33"/>
      <c r="I602" s="33"/>
      <c r="J602" s="33"/>
      <c r="K602" s="34"/>
      <c r="L602" s="34"/>
      <c r="M602" s="34"/>
      <c r="N602" s="32"/>
    </row>
    <row r="603" spans="1:18">
      <c r="A603" s="8" t="s">
        <v>25</v>
      </c>
      <c r="B603" s="8" t="s">
        <v>579</v>
      </c>
      <c r="C603" s="8" t="s">
        <v>581</v>
      </c>
      <c r="D603" s="31" t="s">
        <v>301</v>
      </c>
      <c r="E603" s="32" t="s">
        <v>302</v>
      </c>
      <c r="F603" s="33" t="s">
        <v>300</v>
      </c>
      <c r="G603" s="33">
        <v>9</v>
      </c>
      <c r="H603" s="33">
        <v>0</v>
      </c>
      <c r="I603" s="33">
        <v>270</v>
      </c>
      <c r="J603" s="33">
        <v>0</v>
      </c>
      <c r="K603" s="34" t="s">
        <v>537</v>
      </c>
      <c r="L603" s="34">
        <v>0</v>
      </c>
      <c r="M603" s="34" t="s">
        <v>87</v>
      </c>
      <c r="N603" s="12">
        <f>L603*G603</f>
        <v>0</v>
      </c>
      <c r="O603" s="13">
        <f>N603/18</f>
        <v>0</v>
      </c>
      <c r="P603" s="14">
        <f>O603</f>
        <v>0</v>
      </c>
      <c r="Q603" s="13">
        <v>0</v>
      </c>
      <c r="R603" s="13">
        <f>P603+Q603</f>
        <v>0</v>
      </c>
    </row>
    <row r="604" spans="1:18">
      <c r="D604" s="31"/>
      <c r="E604" s="35" t="s">
        <v>202</v>
      </c>
      <c r="F604" s="33"/>
      <c r="G604" s="33"/>
      <c r="H604" s="33"/>
      <c r="I604" s="33"/>
      <c r="J604" s="33"/>
      <c r="K604" s="34"/>
      <c r="L604" s="34"/>
      <c r="M604" s="34"/>
      <c r="N604" s="32"/>
    </row>
    <row r="605" spans="1:18">
      <c r="A605" s="8" t="s">
        <v>25</v>
      </c>
      <c r="B605" s="8" t="s">
        <v>579</v>
      </c>
      <c r="C605" s="8" t="s">
        <v>581</v>
      </c>
      <c r="D605" s="31" t="s">
        <v>301</v>
      </c>
      <c r="E605" s="32" t="s">
        <v>302</v>
      </c>
      <c r="F605" s="33" t="s">
        <v>300</v>
      </c>
      <c r="G605" s="33">
        <v>9</v>
      </c>
      <c r="H605" s="33">
        <v>0</v>
      </c>
      <c r="I605" s="33">
        <v>270</v>
      </c>
      <c r="J605" s="33">
        <v>0</v>
      </c>
      <c r="K605" s="34" t="s">
        <v>538</v>
      </c>
      <c r="L605" s="34">
        <v>1</v>
      </c>
      <c r="M605" s="34" t="s">
        <v>87</v>
      </c>
      <c r="N605" s="12">
        <f>L605*G605</f>
        <v>9</v>
      </c>
      <c r="O605" s="13">
        <f>N605/18</f>
        <v>0.5</v>
      </c>
      <c r="P605" s="14">
        <f>O605</f>
        <v>0.5</v>
      </c>
      <c r="Q605" s="13">
        <v>0</v>
      </c>
      <c r="R605" s="13">
        <f>P605+Q605</f>
        <v>0.5</v>
      </c>
    </row>
    <row r="606" spans="1:18">
      <c r="D606" s="31"/>
      <c r="E606" s="35" t="s">
        <v>30</v>
      </c>
      <c r="F606" s="33"/>
      <c r="G606" s="33"/>
      <c r="H606" s="33"/>
      <c r="I606" s="33"/>
      <c r="J606" s="33"/>
      <c r="K606" s="34"/>
      <c r="L606" s="34"/>
      <c r="M606" s="34"/>
      <c r="N606" s="32"/>
    </row>
    <row r="607" spans="1:18">
      <c r="A607" s="8" t="s">
        <v>25</v>
      </c>
      <c r="B607" s="8" t="s">
        <v>579</v>
      </c>
      <c r="C607" s="8" t="s">
        <v>581</v>
      </c>
      <c r="D607" s="31" t="s">
        <v>301</v>
      </c>
      <c r="E607" s="32" t="s">
        <v>302</v>
      </c>
      <c r="F607" s="33" t="s">
        <v>300</v>
      </c>
      <c r="G607" s="33">
        <v>9</v>
      </c>
      <c r="H607" s="33">
        <v>0</v>
      </c>
      <c r="I607" s="33">
        <v>270</v>
      </c>
      <c r="J607" s="33">
        <v>0</v>
      </c>
      <c r="K607" s="34" t="s">
        <v>539</v>
      </c>
      <c r="L607" s="34">
        <v>1</v>
      </c>
      <c r="M607" s="34" t="s">
        <v>87</v>
      </c>
      <c r="N607" s="12">
        <f>L607*G607</f>
        <v>9</v>
      </c>
      <c r="O607" s="13">
        <f>N607/18</f>
        <v>0.5</v>
      </c>
      <c r="P607" s="14">
        <f>O607</f>
        <v>0.5</v>
      </c>
      <c r="Q607" s="13">
        <v>0</v>
      </c>
      <c r="R607" s="13">
        <f>P607+Q607</f>
        <v>0.5</v>
      </c>
    </row>
    <row r="608" spans="1:18">
      <c r="D608" s="31"/>
      <c r="E608" s="35" t="s">
        <v>109</v>
      </c>
      <c r="F608" s="33"/>
      <c r="G608" s="33"/>
      <c r="H608" s="33"/>
      <c r="I608" s="33"/>
      <c r="J608" s="33"/>
      <c r="K608" s="34"/>
      <c r="L608" s="34"/>
      <c r="M608" s="34"/>
      <c r="N608" s="32"/>
    </row>
    <row r="609" spans="1:18">
      <c r="A609" s="8" t="s">
        <v>25</v>
      </c>
      <c r="B609" s="8" t="s">
        <v>579</v>
      </c>
      <c r="C609" s="8" t="s">
        <v>581</v>
      </c>
      <c r="D609" s="31" t="s">
        <v>303</v>
      </c>
      <c r="E609" s="32" t="s">
        <v>304</v>
      </c>
      <c r="F609" s="33" t="s">
        <v>300</v>
      </c>
      <c r="G609" s="33">
        <v>9</v>
      </c>
      <c r="H609" s="33">
        <v>0</v>
      </c>
      <c r="I609" s="33">
        <v>270</v>
      </c>
      <c r="J609" s="33">
        <v>0</v>
      </c>
      <c r="K609" s="34" t="s">
        <v>80</v>
      </c>
      <c r="L609" s="34">
        <v>5</v>
      </c>
      <c r="M609" s="34" t="s">
        <v>87</v>
      </c>
      <c r="N609" s="12">
        <f>L609*G609</f>
        <v>45</v>
      </c>
      <c r="O609" s="13">
        <f>N609/18</f>
        <v>2.5</v>
      </c>
      <c r="P609" s="14">
        <f>O609</f>
        <v>2.5</v>
      </c>
      <c r="Q609" s="13">
        <v>0</v>
      </c>
      <c r="R609" s="13">
        <f>P609+Q609</f>
        <v>2.5</v>
      </c>
    </row>
    <row r="610" spans="1:18">
      <c r="D610" s="31"/>
      <c r="E610" s="35" t="s">
        <v>37</v>
      </c>
      <c r="F610" s="33"/>
      <c r="G610" s="33"/>
      <c r="H610" s="33"/>
      <c r="I610" s="33"/>
      <c r="J610" s="33"/>
      <c r="K610" s="34"/>
      <c r="L610" s="34"/>
      <c r="M610" s="34"/>
      <c r="N610" s="32"/>
    </row>
    <row r="611" spans="1:18">
      <c r="D611" s="31"/>
      <c r="E611" s="35" t="s">
        <v>31</v>
      </c>
      <c r="F611" s="33"/>
      <c r="G611" s="33"/>
      <c r="H611" s="33"/>
      <c r="I611" s="33"/>
      <c r="J611" s="33"/>
      <c r="K611" s="34"/>
      <c r="L611" s="34"/>
      <c r="M611" s="34"/>
      <c r="N611" s="32"/>
    </row>
    <row r="612" spans="1:18">
      <c r="A612" s="8" t="s">
        <v>25</v>
      </c>
      <c r="B612" s="8" t="s">
        <v>579</v>
      </c>
      <c r="C612" s="8" t="s">
        <v>581</v>
      </c>
      <c r="D612" s="31" t="s">
        <v>540</v>
      </c>
      <c r="E612" s="32" t="s">
        <v>541</v>
      </c>
      <c r="F612" s="33" t="s">
        <v>83</v>
      </c>
      <c r="G612" s="33">
        <v>3</v>
      </c>
      <c r="H612" s="33">
        <v>2</v>
      </c>
      <c r="I612" s="33">
        <v>3</v>
      </c>
      <c r="J612" s="33">
        <v>5</v>
      </c>
      <c r="K612" s="34" t="s">
        <v>80</v>
      </c>
      <c r="L612" s="34">
        <v>0</v>
      </c>
      <c r="M612" s="34" t="s">
        <v>87</v>
      </c>
      <c r="N612" s="12">
        <f>L612*G612</f>
        <v>0</v>
      </c>
      <c r="O612" s="13">
        <f>N612/18</f>
        <v>0</v>
      </c>
      <c r="P612" s="14">
        <f>O612</f>
        <v>0</v>
      </c>
      <c r="Q612" s="13">
        <v>0</v>
      </c>
      <c r="R612" s="13">
        <f>P612+Q612</f>
        <v>0</v>
      </c>
    </row>
    <row r="613" spans="1:18">
      <c r="D613" s="31"/>
      <c r="E613" s="35" t="s">
        <v>201</v>
      </c>
      <c r="F613" s="33"/>
      <c r="G613" s="33"/>
      <c r="H613" s="33"/>
      <c r="I613" s="33"/>
      <c r="J613" s="33"/>
      <c r="K613" s="34"/>
      <c r="L613" s="34"/>
      <c r="M613" s="34"/>
      <c r="N613" s="32"/>
    </row>
    <row r="614" spans="1:18">
      <c r="A614" s="8" t="s">
        <v>25</v>
      </c>
      <c r="B614" s="8" t="s">
        <v>579</v>
      </c>
      <c r="C614" s="8" t="s">
        <v>581</v>
      </c>
      <c r="D614" s="31" t="s">
        <v>540</v>
      </c>
      <c r="E614" s="32" t="s">
        <v>541</v>
      </c>
      <c r="F614" s="33" t="s">
        <v>83</v>
      </c>
      <c r="G614" s="33">
        <v>3</v>
      </c>
      <c r="H614" s="33">
        <v>2</v>
      </c>
      <c r="I614" s="33">
        <v>3</v>
      </c>
      <c r="J614" s="33">
        <v>5</v>
      </c>
      <c r="K614" s="34" t="s">
        <v>43</v>
      </c>
      <c r="L614" s="34">
        <v>0</v>
      </c>
      <c r="M614" s="34" t="s">
        <v>87</v>
      </c>
      <c r="N614" s="12">
        <f>L614*G614</f>
        <v>0</v>
      </c>
      <c r="O614" s="13">
        <f>N614/18</f>
        <v>0</v>
      </c>
      <c r="P614" s="14">
        <f>O614</f>
        <v>0</v>
      </c>
      <c r="Q614" s="13">
        <v>0</v>
      </c>
      <c r="R614" s="13">
        <f>P614+Q614</f>
        <v>0</v>
      </c>
    </row>
    <row r="615" spans="1:18">
      <c r="D615" s="31"/>
      <c r="E615" s="35" t="s">
        <v>201</v>
      </c>
      <c r="F615" s="33"/>
      <c r="G615" s="33"/>
      <c r="H615" s="33"/>
      <c r="I615" s="33"/>
      <c r="J615" s="33"/>
      <c r="K615" s="34"/>
      <c r="L615" s="34"/>
      <c r="M615" s="34"/>
      <c r="N615" s="32"/>
    </row>
    <row r="616" spans="1:18">
      <c r="D616" s="31"/>
      <c r="E616" s="35" t="s">
        <v>229</v>
      </c>
      <c r="F616" s="33"/>
      <c r="G616" s="33"/>
      <c r="H616" s="33"/>
      <c r="I616" s="33"/>
      <c r="J616" s="33"/>
      <c r="K616" s="34"/>
      <c r="L616" s="34"/>
      <c r="M616" s="34"/>
      <c r="N616" s="32"/>
    </row>
    <row r="617" spans="1:18">
      <c r="A617" s="8" t="s">
        <v>25</v>
      </c>
      <c r="B617" s="8" t="s">
        <v>579</v>
      </c>
      <c r="C617" s="8" t="s">
        <v>581</v>
      </c>
      <c r="D617" s="31" t="s">
        <v>540</v>
      </c>
      <c r="E617" s="32" t="s">
        <v>541</v>
      </c>
      <c r="F617" s="33" t="s">
        <v>83</v>
      </c>
      <c r="G617" s="33">
        <v>3</v>
      </c>
      <c r="H617" s="33">
        <v>2</v>
      </c>
      <c r="I617" s="33">
        <v>3</v>
      </c>
      <c r="J617" s="33">
        <v>5</v>
      </c>
      <c r="K617" s="34" t="s">
        <v>55</v>
      </c>
      <c r="L617" s="34">
        <v>0</v>
      </c>
      <c r="M617" s="34" t="s">
        <v>87</v>
      </c>
      <c r="N617" s="12">
        <f>L617*G617</f>
        <v>0</v>
      </c>
      <c r="O617" s="13">
        <f>N617/18</f>
        <v>0</v>
      </c>
      <c r="P617" s="14">
        <f>O617</f>
        <v>0</v>
      </c>
      <c r="Q617" s="13">
        <v>0</v>
      </c>
      <c r="R617" s="13">
        <f>P617+Q617</f>
        <v>0</v>
      </c>
    </row>
    <row r="618" spans="1:18">
      <c r="D618" s="31"/>
      <c r="E618" s="35" t="s">
        <v>201</v>
      </c>
      <c r="F618" s="33"/>
      <c r="G618" s="33"/>
      <c r="H618" s="33"/>
      <c r="I618" s="33"/>
      <c r="J618" s="33"/>
      <c r="K618" s="34"/>
      <c r="L618" s="34"/>
      <c r="M618" s="34"/>
      <c r="N618" s="32"/>
    </row>
    <row r="619" spans="1:18">
      <c r="A619" s="8" t="s">
        <v>25</v>
      </c>
      <c r="B619" s="8" t="s">
        <v>579</v>
      </c>
      <c r="C619" s="8" t="s">
        <v>581</v>
      </c>
      <c r="D619" s="31" t="s">
        <v>540</v>
      </c>
      <c r="E619" s="32" t="s">
        <v>541</v>
      </c>
      <c r="F619" s="33" t="s">
        <v>83</v>
      </c>
      <c r="G619" s="33">
        <v>3</v>
      </c>
      <c r="H619" s="33">
        <v>2</v>
      </c>
      <c r="I619" s="33">
        <v>3</v>
      </c>
      <c r="J619" s="33">
        <v>5</v>
      </c>
      <c r="K619" s="34" t="s">
        <v>178</v>
      </c>
      <c r="L619" s="34">
        <v>0</v>
      </c>
      <c r="M619" s="34" t="s">
        <v>87</v>
      </c>
      <c r="N619" s="12">
        <f>L619*G619</f>
        <v>0</v>
      </c>
      <c r="O619" s="13">
        <f>N619/18</f>
        <v>0</v>
      </c>
      <c r="P619" s="14">
        <f>O619</f>
        <v>0</v>
      </c>
      <c r="Q619" s="13">
        <v>0</v>
      </c>
      <c r="R619" s="13">
        <f>P619+Q619</f>
        <v>0</v>
      </c>
    </row>
    <row r="620" spans="1:18">
      <c r="D620" s="31"/>
      <c r="E620" s="35" t="s">
        <v>202</v>
      </c>
      <c r="F620" s="33"/>
      <c r="G620" s="33"/>
      <c r="H620" s="33"/>
      <c r="I620" s="33"/>
      <c r="J620" s="33"/>
      <c r="K620" s="34"/>
      <c r="L620" s="34"/>
      <c r="M620" s="34"/>
      <c r="N620" s="32"/>
    </row>
    <row r="621" spans="1:18">
      <c r="A621" s="8" t="s">
        <v>25</v>
      </c>
      <c r="B621" s="8" t="s">
        <v>579</v>
      </c>
      <c r="C621" s="8" t="s">
        <v>581</v>
      </c>
      <c r="D621" s="31" t="s">
        <v>540</v>
      </c>
      <c r="E621" s="32" t="s">
        <v>541</v>
      </c>
      <c r="F621" s="33" t="s">
        <v>83</v>
      </c>
      <c r="G621" s="33">
        <v>3</v>
      </c>
      <c r="H621" s="33">
        <v>2</v>
      </c>
      <c r="I621" s="33">
        <v>3</v>
      </c>
      <c r="J621" s="33">
        <v>5</v>
      </c>
      <c r="K621" s="34" t="s">
        <v>179</v>
      </c>
      <c r="L621" s="34">
        <v>2</v>
      </c>
      <c r="M621" s="34" t="s">
        <v>87</v>
      </c>
      <c r="N621" s="12">
        <f>L621*G621</f>
        <v>6</v>
      </c>
      <c r="O621" s="13">
        <f>N621/18</f>
        <v>0.33333333333333331</v>
      </c>
      <c r="P621" s="14">
        <f>O621</f>
        <v>0.33333333333333331</v>
      </c>
      <c r="Q621" s="13">
        <v>0</v>
      </c>
      <c r="R621" s="13">
        <f>P621+Q621</f>
        <v>0.33333333333333331</v>
      </c>
    </row>
    <row r="622" spans="1:18">
      <c r="D622" s="31"/>
      <c r="E622" s="35" t="s">
        <v>202</v>
      </c>
      <c r="F622" s="33"/>
      <c r="G622" s="33"/>
      <c r="H622" s="33"/>
      <c r="I622" s="33"/>
      <c r="J622" s="33"/>
      <c r="K622" s="34"/>
      <c r="L622" s="34"/>
      <c r="M622" s="34"/>
      <c r="N622" s="32"/>
    </row>
    <row r="623" spans="1:18">
      <c r="D623" s="31"/>
      <c r="E623" s="35" t="s">
        <v>59</v>
      </c>
      <c r="F623" s="33"/>
      <c r="G623" s="33"/>
      <c r="H623" s="33"/>
      <c r="I623" s="33"/>
      <c r="J623" s="33"/>
      <c r="K623" s="34"/>
      <c r="L623" s="34"/>
      <c r="M623" s="34"/>
      <c r="N623" s="32"/>
    </row>
    <row r="624" spans="1:18">
      <c r="A624" s="8" t="s">
        <v>25</v>
      </c>
      <c r="B624" s="8" t="s">
        <v>579</v>
      </c>
      <c r="C624" s="8" t="s">
        <v>581</v>
      </c>
      <c r="D624" s="31" t="s">
        <v>540</v>
      </c>
      <c r="E624" s="32" t="s">
        <v>541</v>
      </c>
      <c r="F624" s="33" t="s">
        <v>83</v>
      </c>
      <c r="G624" s="33">
        <v>3</v>
      </c>
      <c r="H624" s="33">
        <v>2</v>
      </c>
      <c r="I624" s="33">
        <v>3</v>
      </c>
      <c r="J624" s="33">
        <v>5</v>
      </c>
      <c r="K624" s="34" t="s">
        <v>185</v>
      </c>
      <c r="L624" s="34">
        <v>0</v>
      </c>
      <c r="M624" s="34" t="s">
        <v>87</v>
      </c>
      <c r="N624" s="12">
        <f>L624*G624</f>
        <v>0</v>
      </c>
      <c r="O624" s="13">
        <f>N624/18</f>
        <v>0</v>
      </c>
      <c r="P624" s="14">
        <f>O624</f>
        <v>0</v>
      </c>
      <c r="Q624" s="13">
        <v>0</v>
      </c>
      <c r="R624" s="13">
        <f>P624+Q624</f>
        <v>0</v>
      </c>
    </row>
    <row r="625" spans="1:18">
      <c r="D625" s="31"/>
      <c r="E625" s="35" t="s">
        <v>202</v>
      </c>
      <c r="F625" s="33"/>
      <c r="G625" s="33"/>
      <c r="H625" s="33"/>
      <c r="I625" s="33"/>
      <c r="J625" s="33"/>
      <c r="K625" s="34"/>
      <c r="L625" s="34"/>
      <c r="M625" s="34"/>
      <c r="N625" s="32"/>
    </row>
    <row r="626" spans="1:18">
      <c r="D626" s="31"/>
      <c r="E626" s="35" t="s">
        <v>49</v>
      </c>
      <c r="F626" s="33"/>
      <c r="G626" s="33"/>
      <c r="H626" s="33"/>
      <c r="I626" s="33"/>
      <c r="J626" s="33"/>
      <c r="K626" s="34"/>
      <c r="L626" s="34"/>
      <c r="M626" s="34"/>
      <c r="N626" s="32"/>
    </row>
    <row r="627" spans="1:18">
      <c r="A627" s="8" t="s">
        <v>25</v>
      </c>
      <c r="B627" s="8" t="s">
        <v>579</v>
      </c>
      <c r="C627" s="8" t="s">
        <v>581</v>
      </c>
      <c r="D627" s="31" t="s">
        <v>309</v>
      </c>
      <c r="E627" s="32" t="s">
        <v>262</v>
      </c>
      <c r="F627" s="33" t="s">
        <v>23</v>
      </c>
      <c r="G627" s="33">
        <v>3</v>
      </c>
      <c r="H627" s="33">
        <v>3</v>
      </c>
      <c r="I627" s="33">
        <v>0</v>
      </c>
      <c r="J627" s="33">
        <v>6</v>
      </c>
      <c r="K627" s="34" t="s">
        <v>80</v>
      </c>
      <c r="L627" s="34">
        <v>4</v>
      </c>
      <c r="M627" s="34" t="s">
        <v>87</v>
      </c>
      <c r="N627" s="12">
        <f>L627*G627</f>
        <v>12</v>
      </c>
      <c r="O627" s="13">
        <f>N627/18</f>
        <v>0.66666666666666663</v>
      </c>
      <c r="P627" s="14">
        <f>O627</f>
        <v>0.66666666666666663</v>
      </c>
      <c r="Q627" s="13">
        <v>0</v>
      </c>
      <c r="R627" s="13">
        <f>P627+Q627</f>
        <v>0.66666666666666663</v>
      </c>
    </row>
    <row r="628" spans="1:18">
      <c r="D628" s="31"/>
      <c r="E628" s="35" t="s">
        <v>99</v>
      </c>
      <c r="F628" s="33"/>
      <c r="G628" s="33"/>
      <c r="H628" s="33"/>
      <c r="I628" s="33"/>
      <c r="J628" s="33"/>
      <c r="K628" s="34"/>
      <c r="L628" s="34"/>
      <c r="M628" s="34"/>
      <c r="N628" s="32"/>
    </row>
    <row r="629" spans="1:18">
      <c r="A629" s="8" t="s">
        <v>25</v>
      </c>
      <c r="B629" s="8" t="s">
        <v>579</v>
      </c>
      <c r="C629" s="8" t="s">
        <v>581</v>
      </c>
      <c r="D629" s="31" t="s">
        <v>315</v>
      </c>
      <c r="E629" s="32" t="s">
        <v>316</v>
      </c>
      <c r="F629" s="33" t="s">
        <v>83</v>
      </c>
      <c r="G629" s="33">
        <v>3</v>
      </c>
      <c r="H629" s="33">
        <v>2</v>
      </c>
      <c r="I629" s="33">
        <v>3</v>
      </c>
      <c r="J629" s="33">
        <v>5</v>
      </c>
      <c r="K629" s="34" t="s">
        <v>80</v>
      </c>
      <c r="L629" s="34">
        <v>1</v>
      </c>
      <c r="M629" s="34" t="s">
        <v>87</v>
      </c>
      <c r="N629" s="12">
        <f>L629*G629</f>
        <v>3</v>
      </c>
      <c r="O629" s="13">
        <f>N629/18</f>
        <v>0.16666666666666666</v>
      </c>
      <c r="P629" s="14">
        <f>O629</f>
        <v>0.16666666666666666</v>
      </c>
      <c r="Q629" s="13">
        <v>0</v>
      </c>
      <c r="R629" s="13">
        <f>P629+Q629</f>
        <v>0.16666666666666666</v>
      </c>
    </row>
    <row r="630" spans="1:18">
      <c r="D630" s="31"/>
      <c r="E630" s="35" t="s">
        <v>52</v>
      </c>
      <c r="F630" s="33"/>
      <c r="G630" s="33"/>
      <c r="H630" s="33"/>
      <c r="I630" s="33"/>
      <c r="J630" s="33"/>
      <c r="K630" s="34"/>
      <c r="L630" s="34"/>
      <c r="M630" s="34"/>
      <c r="N630" s="32"/>
    </row>
    <row r="631" spans="1:18">
      <c r="A631" s="8" t="s">
        <v>25</v>
      </c>
      <c r="B631" s="8" t="s">
        <v>579</v>
      </c>
      <c r="C631" s="8" t="s">
        <v>581</v>
      </c>
      <c r="D631" s="31" t="s">
        <v>317</v>
      </c>
      <c r="E631" s="32" t="s">
        <v>123</v>
      </c>
      <c r="F631" s="33" t="s">
        <v>83</v>
      </c>
      <c r="G631" s="33">
        <v>3</v>
      </c>
      <c r="H631" s="33">
        <v>2</v>
      </c>
      <c r="I631" s="33">
        <v>3</v>
      </c>
      <c r="J631" s="33">
        <v>5</v>
      </c>
      <c r="K631" s="34" t="s">
        <v>80</v>
      </c>
      <c r="L631" s="34">
        <v>22</v>
      </c>
      <c r="M631" s="34" t="s">
        <v>87</v>
      </c>
      <c r="N631" s="12">
        <f>L631*G631</f>
        <v>66</v>
      </c>
      <c r="O631" s="13">
        <f>N631/18</f>
        <v>3.6666666666666665</v>
      </c>
      <c r="P631" s="14">
        <f>O631</f>
        <v>3.6666666666666665</v>
      </c>
      <c r="Q631" s="13">
        <v>0</v>
      </c>
      <c r="R631" s="13">
        <f>P631+Q631</f>
        <v>3.6666666666666665</v>
      </c>
    </row>
    <row r="632" spans="1:18">
      <c r="D632" s="31"/>
      <c r="E632" s="35" t="s">
        <v>51</v>
      </c>
      <c r="F632" s="33"/>
      <c r="G632" s="33"/>
      <c r="H632" s="33"/>
      <c r="I632" s="33"/>
      <c r="J632" s="33"/>
      <c r="K632" s="34"/>
      <c r="L632" s="34"/>
      <c r="M632" s="34"/>
      <c r="N632" s="32"/>
    </row>
    <row r="633" spans="1:18">
      <c r="D633" s="31"/>
      <c r="E633" s="35" t="s">
        <v>229</v>
      </c>
      <c r="F633" s="33"/>
      <c r="G633" s="33"/>
      <c r="H633" s="33"/>
      <c r="I633" s="33"/>
      <c r="J633" s="33"/>
      <c r="K633" s="34"/>
      <c r="L633" s="34"/>
      <c r="M633" s="34"/>
      <c r="N633" s="32"/>
    </row>
    <row r="634" spans="1:18">
      <c r="D634" s="31"/>
      <c r="E634" s="35" t="s">
        <v>29</v>
      </c>
      <c r="F634" s="33"/>
      <c r="G634" s="33"/>
      <c r="H634" s="33"/>
      <c r="I634" s="33"/>
      <c r="J634" s="33"/>
      <c r="K634" s="34"/>
      <c r="L634" s="34"/>
      <c r="M634" s="34"/>
      <c r="N634" s="32"/>
    </row>
    <row r="635" spans="1:18">
      <c r="D635" s="31"/>
      <c r="E635" s="35" t="s">
        <v>54</v>
      </c>
      <c r="F635" s="33"/>
      <c r="G635" s="33"/>
      <c r="H635" s="33"/>
      <c r="I635" s="33"/>
      <c r="J635" s="33"/>
      <c r="K635" s="34"/>
      <c r="L635" s="34"/>
      <c r="M635" s="34"/>
      <c r="N635" s="32"/>
    </row>
    <row r="636" spans="1:18">
      <c r="D636" s="31"/>
      <c r="E636" s="35" t="s">
        <v>176</v>
      </c>
      <c r="F636" s="33"/>
      <c r="G636" s="33"/>
      <c r="H636" s="33"/>
      <c r="I636" s="33"/>
      <c r="J636" s="33"/>
      <c r="K636" s="34"/>
      <c r="L636" s="34"/>
      <c r="M636" s="34"/>
      <c r="N636" s="32"/>
    </row>
    <row r="637" spans="1:18">
      <c r="D637" s="31"/>
      <c r="E637" s="35" t="s">
        <v>109</v>
      </c>
      <c r="F637" s="33"/>
      <c r="G637" s="33"/>
      <c r="H637" s="33"/>
      <c r="I637" s="33"/>
      <c r="J637" s="33"/>
      <c r="K637" s="34"/>
      <c r="L637" s="34"/>
      <c r="M637" s="34"/>
      <c r="N637" s="32"/>
    </row>
    <row r="638" spans="1:18">
      <c r="A638" s="8" t="s">
        <v>25</v>
      </c>
      <c r="B638" s="8" t="s">
        <v>579</v>
      </c>
      <c r="C638" s="8" t="s">
        <v>581</v>
      </c>
      <c r="D638" s="31" t="s">
        <v>542</v>
      </c>
      <c r="E638" s="32" t="s">
        <v>128</v>
      </c>
      <c r="F638" s="33" t="s">
        <v>102</v>
      </c>
      <c r="G638" s="33">
        <v>1</v>
      </c>
      <c r="H638" s="33">
        <v>0</v>
      </c>
      <c r="I638" s="33">
        <v>3</v>
      </c>
      <c r="J638" s="33">
        <v>1</v>
      </c>
      <c r="K638" s="34" t="s">
        <v>80</v>
      </c>
      <c r="L638" s="34">
        <v>2</v>
      </c>
      <c r="M638" s="34" t="s">
        <v>87</v>
      </c>
      <c r="N638" s="12">
        <f>L638*G638</f>
        <v>2</v>
      </c>
      <c r="O638" s="13">
        <f>N638/18</f>
        <v>0.1111111111111111</v>
      </c>
      <c r="P638" s="14">
        <f>O638</f>
        <v>0.1111111111111111</v>
      </c>
      <c r="Q638" s="13">
        <v>0</v>
      </c>
      <c r="R638" s="13">
        <f>P638+Q638</f>
        <v>0.1111111111111111</v>
      </c>
    </row>
    <row r="639" spans="1:18">
      <c r="D639" s="31"/>
      <c r="E639" s="35" t="s">
        <v>45</v>
      </c>
      <c r="F639" s="33"/>
      <c r="G639" s="33"/>
      <c r="H639" s="33"/>
      <c r="I639" s="33"/>
      <c r="J639" s="33"/>
      <c r="K639" s="34"/>
      <c r="L639" s="34"/>
      <c r="M639" s="34"/>
      <c r="N639" s="32"/>
    </row>
    <row r="640" spans="1:18">
      <c r="A640" s="8" t="s">
        <v>25</v>
      </c>
      <c r="B640" s="8" t="s">
        <v>579</v>
      </c>
      <c r="C640" s="8" t="s">
        <v>581</v>
      </c>
      <c r="D640" s="31" t="s">
        <v>542</v>
      </c>
      <c r="E640" s="32" t="s">
        <v>128</v>
      </c>
      <c r="F640" s="33" t="s">
        <v>102</v>
      </c>
      <c r="G640" s="33">
        <v>1</v>
      </c>
      <c r="H640" s="33">
        <v>0</v>
      </c>
      <c r="I640" s="33">
        <v>3</v>
      </c>
      <c r="J640" s="33">
        <v>1</v>
      </c>
      <c r="K640" s="34" t="s">
        <v>43</v>
      </c>
      <c r="L640" s="34">
        <v>0</v>
      </c>
      <c r="M640" s="34" t="s">
        <v>87</v>
      </c>
      <c r="N640" s="12">
        <f>L640*G640</f>
        <v>0</v>
      </c>
      <c r="O640" s="13">
        <f>N640/18</f>
        <v>0</v>
      </c>
      <c r="P640" s="14">
        <f>O640</f>
        <v>0</v>
      </c>
      <c r="Q640" s="13">
        <v>0</v>
      </c>
      <c r="R640" s="13">
        <f>P640+Q640</f>
        <v>0</v>
      </c>
    </row>
    <row r="641" spans="1:18">
      <c r="D641" s="31"/>
      <c r="E641" s="35" t="s">
        <v>126</v>
      </c>
      <c r="F641" s="33"/>
      <c r="G641" s="33"/>
      <c r="H641" s="33"/>
      <c r="I641" s="33"/>
      <c r="J641" s="33"/>
      <c r="K641" s="34"/>
      <c r="L641" s="34"/>
      <c r="M641" s="34"/>
      <c r="N641" s="32"/>
    </row>
    <row r="642" spans="1:18">
      <c r="A642" s="8" t="s">
        <v>25</v>
      </c>
      <c r="B642" s="8" t="s">
        <v>579</v>
      </c>
      <c r="C642" s="8" t="s">
        <v>581</v>
      </c>
      <c r="D642" s="31" t="s">
        <v>542</v>
      </c>
      <c r="E642" s="32" t="s">
        <v>128</v>
      </c>
      <c r="F642" s="33" t="s">
        <v>102</v>
      </c>
      <c r="G642" s="33">
        <v>1</v>
      </c>
      <c r="H642" s="33">
        <v>0</v>
      </c>
      <c r="I642" s="33">
        <v>3</v>
      </c>
      <c r="J642" s="33">
        <v>1</v>
      </c>
      <c r="K642" s="34" t="s">
        <v>55</v>
      </c>
      <c r="L642" s="34">
        <v>1</v>
      </c>
      <c r="M642" s="34" t="s">
        <v>87</v>
      </c>
      <c r="N642" s="12">
        <f>L642*G642</f>
        <v>1</v>
      </c>
      <c r="O642" s="13">
        <f>N642/18</f>
        <v>5.5555555555555552E-2</v>
      </c>
      <c r="P642" s="14">
        <f>O642</f>
        <v>5.5555555555555552E-2</v>
      </c>
      <c r="Q642" s="13">
        <v>0</v>
      </c>
      <c r="R642" s="13">
        <f>P642+Q642</f>
        <v>5.5555555555555552E-2</v>
      </c>
    </row>
    <row r="643" spans="1:18">
      <c r="D643" s="31"/>
      <c r="E643" s="35" t="s">
        <v>37</v>
      </c>
      <c r="F643" s="33"/>
      <c r="G643" s="33"/>
      <c r="H643" s="33"/>
      <c r="I643" s="33"/>
      <c r="J643" s="33"/>
      <c r="K643" s="34"/>
      <c r="L643" s="34"/>
      <c r="M643" s="34"/>
      <c r="N643" s="32"/>
    </row>
    <row r="644" spans="1:18">
      <c r="A644" s="8" t="s">
        <v>25</v>
      </c>
      <c r="B644" s="8" t="s">
        <v>579</v>
      </c>
      <c r="C644" s="8" t="s">
        <v>581</v>
      </c>
      <c r="D644" s="31" t="s">
        <v>543</v>
      </c>
      <c r="E644" s="32" t="s">
        <v>544</v>
      </c>
      <c r="F644" s="33" t="s">
        <v>83</v>
      </c>
      <c r="G644" s="33">
        <v>3</v>
      </c>
      <c r="H644" s="33">
        <v>2</v>
      </c>
      <c r="I644" s="33">
        <v>3</v>
      </c>
      <c r="J644" s="33">
        <v>5</v>
      </c>
      <c r="K644" s="34" t="s">
        <v>80</v>
      </c>
      <c r="L644" s="34">
        <v>0</v>
      </c>
      <c r="M644" s="34" t="s">
        <v>87</v>
      </c>
      <c r="N644" s="12">
        <f>L644*G644</f>
        <v>0</v>
      </c>
      <c r="O644" s="13">
        <f>N644/18</f>
        <v>0</v>
      </c>
      <c r="P644" s="14">
        <f>O644</f>
        <v>0</v>
      </c>
      <c r="Q644" s="13">
        <v>0</v>
      </c>
      <c r="R644" s="13">
        <f>P644+Q644</f>
        <v>0</v>
      </c>
    </row>
    <row r="645" spans="1:18">
      <c r="D645" s="31"/>
      <c r="E645" s="35" t="s">
        <v>52</v>
      </c>
      <c r="F645" s="33"/>
      <c r="G645" s="33"/>
      <c r="H645" s="33"/>
      <c r="I645" s="33"/>
      <c r="J645" s="33"/>
      <c r="K645" s="34"/>
      <c r="L645" s="34"/>
      <c r="M645" s="34"/>
      <c r="N645" s="32"/>
    </row>
    <row r="646" spans="1:18">
      <c r="A646" s="8" t="s">
        <v>25</v>
      </c>
      <c r="B646" s="8" t="s">
        <v>579</v>
      </c>
      <c r="C646" s="8" t="s">
        <v>581</v>
      </c>
      <c r="D646" s="31" t="s">
        <v>320</v>
      </c>
      <c r="E646" s="32" t="s">
        <v>321</v>
      </c>
      <c r="F646" s="33" t="s">
        <v>83</v>
      </c>
      <c r="G646" s="33">
        <v>3</v>
      </c>
      <c r="H646" s="33">
        <v>2</v>
      </c>
      <c r="I646" s="33">
        <v>3</v>
      </c>
      <c r="J646" s="33">
        <v>5</v>
      </c>
      <c r="K646" s="34" t="s">
        <v>80</v>
      </c>
      <c r="L646" s="34">
        <v>2</v>
      </c>
      <c r="M646" s="34" t="s">
        <v>87</v>
      </c>
      <c r="N646" s="12">
        <f>L646*G646</f>
        <v>6</v>
      </c>
      <c r="O646" s="13">
        <f>N646/18</f>
        <v>0.33333333333333331</v>
      </c>
      <c r="P646" s="14">
        <f>O646</f>
        <v>0.33333333333333331</v>
      </c>
      <c r="Q646" s="13">
        <v>0</v>
      </c>
      <c r="R646" s="13">
        <f>P646+Q646</f>
        <v>0.33333333333333331</v>
      </c>
    </row>
    <row r="647" spans="1:18">
      <c r="D647" s="31"/>
      <c r="E647" s="35" t="s">
        <v>57</v>
      </c>
      <c r="F647" s="33"/>
      <c r="G647" s="33"/>
      <c r="H647" s="33"/>
      <c r="I647" s="33"/>
      <c r="J647" s="33"/>
      <c r="K647" s="34"/>
      <c r="L647" s="34"/>
      <c r="M647" s="34"/>
      <c r="N647" s="32"/>
    </row>
    <row r="648" spans="1:18">
      <c r="A648" s="8" t="s">
        <v>25</v>
      </c>
      <c r="B648" s="8" t="s">
        <v>579</v>
      </c>
      <c r="C648" s="8" t="s">
        <v>581</v>
      </c>
      <c r="D648" s="31" t="s">
        <v>322</v>
      </c>
      <c r="E648" s="32" t="s">
        <v>323</v>
      </c>
      <c r="F648" s="33" t="s">
        <v>83</v>
      </c>
      <c r="G648" s="33">
        <v>3</v>
      </c>
      <c r="H648" s="33">
        <v>2</v>
      </c>
      <c r="I648" s="33">
        <v>3</v>
      </c>
      <c r="J648" s="33">
        <v>5</v>
      </c>
      <c r="K648" s="34" t="s">
        <v>80</v>
      </c>
      <c r="L648" s="34">
        <v>8</v>
      </c>
      <c r="M648" s="34" t="s">
        <v>87</v>
      </c>
      <c r="N648" s="12">
        <f>L648*G648</f>
        <v>24</v>
      </c>
      <c r="O648" s="13">
        <f>N648/18</f>
        <v>1.3333333333333333</v>
      </c>
      <c r="P648" s="14">
        <f>O648</f>
        <v>1.3333333333333333</v>
      </c>
      <c r="Q648" s="13">
        <v>0</v>
      </c>
      <c r="R648" s="13">
        <f>P648+Q648</f>
        <v>1.3333333333333333</v>
      </c>
    </row>
    <row r="649" spans="1:18">
      <c r="D649" s="31"/>
      <c r="E649" s="35" t="s">
        <v>54</v>
      </c>
      <c r="F649" s="33"/>
      <c r="G649" s="33"/>
      <c r="H649" s="33"/>
      <c r="I649" s="33"/>
      <c r="J649" s="33"/>
      <c r="K649" s="34"/>
      <c r="L649" s="34"/>
      <c r="M649" s="34"/>
      <c r="N649" s="32"/>
    </row>
    <row r="650" spans="1:18">
      <c r="D650" s="31"/>
      <c r="E650" s="35" t="s">
        <v>31</v>
      </c>
      <c r="F650" s="33"/>
      <c r="G650" s="33"/>
      <c r="H650" s="33"/>
      <c r="I650" s="33"/>
      <c r="J650" s="33"/>
      <c r="K650" s="34"/>
      <c r="L650" s="34"/>
      <c r="M650" s="34"/>
      <c r="N650" s="32"/>
    </row>
    <row r="651" spans="1:18">
      <c r="D651" s="31"/>
      <c r="E651" s="35" t="s">
        <v>52</v>
      </c>
      <c r="F651" s="33"/>
      <c r="G651" s="33"/>
      <c r="H651" s="33"/>
      <c r="I651" s="33"/>
      <c r="J651" s="33"/>
      <c r="K651" s="34"/>
      <c r="L651" s="34"/>
      <c r="M651" s="34"/>
      <c r="N651" s="32"/>
    </row>
    <row r="652" spans="1:18">
      <c r="D652" s="31"/>
      <c r="E652" s="35" t="s">
        <v>51</v>
      </c>
      <c r="F652" s="33"/>
      <c r="G652" s="33"/>
      <c r="H652" s="33"/>
      <c r="I652" s="33"/>
      <c r="J652" s="33"/>
      <c r="K652" s="34"/>
      <c r="L652" s="34"/>
      <c r="M652" s="34"/>
      <c r="N652" s="32"/>
    </row>
    <row r="653" spans="1:18">
      <c r="A653" s="8" t="s">
        <v>25</v>
      </c>
      <c r="B653" s="8" t="s">
        <v>579</v>
      </c>
      <c r="C653" s="8" t="s">
        <v>581</v>
      </c>
      <c r="D653" s="31" t="s">
        <v>326</v>
      </c>
      <c r="E653" s="32" t="s">
        <v>327</v>
      </c>
      <c r="F653" s="33" t="s">
        <v>83</v>
      </c>
      <c r="G653" s="33">
        <v>3</v>
      </c>
      <c r="H653" s="33">
        <v>2</v>
      </c>
      <c r="I653" s="33">
        <v>3</v>
      </c>
      <c r="J653" s="33">
        <v>5</v>
      </c>
      <c r="K653" s="34" t="s">
        <v>80</v>
      </c>
      <c r="L653" s="34">
        <v>2</v>
      </c>
      <c r="M653" s="34" t="s">
        <v>87</v>
      </c>
      <c r="N653" s="12">
        <f>L653*G653</f>
        <v>6</v>
      </c>
      <c r="O653" s="13">
        <f>N653/18</f>
        <v>0.33333333333333331</v>
      </c>
      <c r="P653" s="14">
        <f>O653</f>
        <v>0.33333333333333331</v>
      </c>
      <c r="Q653" s="13">
        <v>0</v>
      </c>
      <c r="R653" s="13">
        <f>P653+Q653</f>
        <v>0.33333333333333331</v>
      </c>
    </row>
    <row r="654" spans="1:18">
      <c r="D654" s="31"/>
      <c r="E654" s="35" t="s">
        <v>126</v>
      </c>
      <c r="F654" s="33"/>
      <c r="G654" s="33"/>
      <c r="H654" s="33"/>
      <c r="I654" s="33"/>
      <c r="J654" s="33"/>
      <c r="K654" s="34"/>
      <c r="L654" s="34"/>
      <c r="M654" s="34"/>
      <c r="N654" s="32"/>
    </row>
    <row r="655" spans="1:18">
      <c r="A655" s="8" t="s">
        <v>25</v>
      </c>
      <c r="B655" s="8" t="s">
        <v>579</v>
      </c>
      <c r="C655" s="8" t="s">
        <v>581</v>
      </c>
      <c r="D655" s="31" t="s">
        <v>326</v>
      </c>
      <c r="E655" s="32" t="s">
        <v>327</v>
      </c>
      <c r="F655" s="33" t="s">
        <v>83</v>
      </c>
      <c r="G655" s="33">
        <v>3</v>
      </c>
      <c r="H655" s="33">
        <v>2</v>
      </c>
      <c r="I655" s="33">
        <v>3</v>
      </c>
      <c r="J655" s="33">
        <v>5</v>
      </c>
      <c r="K655" s="34" t="s">
        <v>43</v>
      </c>
      <c r="L655" s="34">
        <v>0</v>
      </c>
      <c r="M655" s="34" t="s">
        <v>545</v>
      </c>
      <c r="N655" s="12">
        <f>L655*G655</f>
        <v>0</v>
      </c>
      <c r="O655" s="13">
        <f>N655/18</f>
        <v>0</v>
      </c>
      <c r="P655" s="14">
        <f>O655</f>
        <v>0</v>
      </c>
      <c r="Q655" s="13">
        <v>0</v>
      </c>
      <c r="R655" s="13">
        <f>P655+Q655</f>
        <v>0</v>
      </c>
    </row>
    <row r="656" spans="1:18">
      <c r="D656" s="31"/>
      <c r="E656" s="35" t="s">
        <v>45</v>
      </c>
      <c r="F656" s="33"/>
      <c r="G656" s="33"/>
      <c r="H656" s="33"/>
      <c r="I656" s="33"/>
      <c r="J656" s="33"/>
      <c r="K656" s="34"/>
      <c r="L656" s="34"/>
      <c r="M656" s="34"/>
      <c r="N656" s="32"/>
    </row>
    <row r="657" spans="1:18">
      <c r="A657" s="8" t="s">
        <v>25</v>
      </c>
      <c r="B657" s="8" t="s">
        <v>579</v>
      </c>
      <c r="C657" s="8" t="s">
        <v>581</v>
      </c>
      <c r="D657" s="31" t="s">
        <v>328</v>
      </c>
      <c r="E657" s="32" t="s">
        <v>329</v>
      </c>
      <c r="F657" s="33" t="s">
        <v>83</v>
      </c>
      <c r="G657" s="33">
        <v>3</v>
      </c>
      <c r="H657" s="33">
        <v>2</v>
      </c>
      <c r="I657" s="33">
        <v>3</v>
      </c>
      <c r="J657" s="33">
        <v>5</v>
      </c>
      <c r="K657" s="34" t="s">
        <v>80</v>
      </c>
      <c r="L657" s="34">
        <v>50</v>
      </c>
      <c r="M657" s="34" t="s">
        <v>87</v>
      </c>
      <c r="N657" s="12">
        <f>L657*G657</f>
        <v>150</v>
      </c>
      <c r="O657" s="13">
        <f>N657/18</f>
        <v>8.3333333333333339</v>
      </c>
      <c r="P657" s="14">
        <f>O657</f>
        <v>8.3333333333333339</v>
      </c>
      <c r="Q657" s="13">
        <v>0</v>
      </c>
      <c r="R657" s="13">
        <f>P657+Q657</f>
        <v>8.3333333333333339</v>
      </c>
    </row>
    <row r="658" spans="1:18">
      <c r="D658" s="31"/>
      <c r="E658" s="35" t="s">
        <v>51</v>
      </c>
      <c r="F658" s="33"/>
      <c r="G658" s="33"/>
      <c r="H658" s="33"/>
      <c r="I658" s="33"/>
      <c r="J658" s="33"/>
      <c r="K658" s="34"/>
      <c r="L658" s="34"/>
      <c r="M658" s="34"/>
      <c r="N658" s="32"/>
    </row>
    <row r="659" spans="1:18">
      <c r="A659" s="8" t="s">
        <v>25</v>
      </c>
      <c r="B659" s="8" t="s">
        <v>579</v>
      </c>
      <c r="C659" s="8" t="s">
        <v>581</v>
      </c>
      <c r="D659" s="31" t="s">
        <v>331</v>
      </c>
      <c r="E659" s="32" t="s">
        <v>332</v>
      </c>
      <c r="F659" s="33" t="s">
        <v>83</v>
      </c>
      <c r="G659" s="33">
        <v>3</v>
      </c>
      <c r="H659" s="33">
        <v>2</v>
      </c>
      <c r="I659" s="33">
        <v>3</v>
      </c>
      <c r="J659" s="33">
        <v>5</v>
      </c>
      <c r="K659" s="34" t="s">
        <v>80</v>
      </c>
      <c r="L659" s="34">
        <v>6</v>
      </c>
      <c r="M659" s="34" t="s">
        <v>87</v>
      </c>
      <c r="N659" s="12">
        <f>L659*G659</f>
        <v>18</v>
      </c>
      <c r="O659" s="13">
        <f>N659/18</f>
        <v>1</v>
      </c>
      <c r="P659" s="14">
        <f>O659</f>
        <v>1</v>
      </c>
      <c r="Q659" s="13">
        <v>0</v>
      </c>
      <c r="R659" s="13">
        <f>P659+Q659</f>
        <v>1</v>
      </c>
    </row>
    <row r="660" spans="1:18">
      <c r="D660" s="31"/>
      <c r="E660" s="35" t="s">
        <v>30</v>
      </c>
      <c r="F660" s="33"/>
      <c r="G660" s="33"/>
      <c r="H660" s="33"/>
      <c r="I660" s="33"/>
      <c r="J660" s="33"/>
      <c r="K660" s="34"/>
      <c r="L660" s="34"/>
      <c r="M660" s="34"/>
      <c r="N660" s="32"/>
    </row>
    <row r="661" spans="1:18">
      <c r="D661" s="31"/>
      <c r="E661" s="35" t="s">
        <v>126</v>
      </c>
      <c r="F661" s="33"/>
      <c r="G661" s="33"/>
      <c r="H661" s="33"/>
      <c r="I661" s="33"/>
      <c r="J661" s="33"/>
      <c r="K661" s="34"/>
      <c r="L661" s="34"/>
      <c r="M661" s="34"/>
      <c r="N661" s="32"/>
    </row>
    <row r="662" spans="1:18">
      <c r="A662" s="8" t="s">
        <v>25</v>
      </c>
      <c r="B662" s="8" t="s">
        <v>579</v>
      </c>
      <c r="C662" s="8" t="s">
        <v>581</v>
      </c>
      <c r="D662" s="31" t="s">
        <v>337</v>
      </c>
      <c r="E662" s="32" t="s">
        <v>338</v>
      </c>
      <c r="F662" s="33" t="s">
        <v>83</v>
      </c>
      <c r="G662" s="33">
        <v>3</v>
      </c>
      <c r="H662" s="33">
        <v>2</v>
      </c>
      <c r="I662" s="33">
        <v>3</v>
      </c>
      <c r="J662" s="33">
        <v>5</v>
      </c>
      <c r="K662" s="34" t="s">
        <v>80</v>
      </c>
      <c r="L662" s="34">
        <v>2</v>
      </c>
      <c r="M662" s="34" t="s">
        <v>87</v>
      </c>
      <c r="N662" s="12">
        <f>L662*G662</f>
        <v>6</v>
      </c>
      <c r="O662" s="13">
        <f>N662/18</f>
        <v>0.33333333333333331</v>
      </c>
      <c r="P662" s="14">
        <f>O662</f>
        <v>0.33333333333333331</v>
      </c>
      <c r="Q662" s="13">
        <v>0</v>
      </c>
      <c r="R662" s="13">
        <f>P662+Q662</f>
        <v>0.33333333333333331</v>
      </c>
    </row>
    <row r="663" spans="1:18">
      <c r="D663" s="31"/>
      <c r="E663" s="35" t="s">
        <v>31</v>
      </c>
      <c r="F663" s="33"/>
      <c r="G663" s="33"/>
      <c r="H663" s="33"/>
      <c r="I663" s="33"/>
      <c r="J663" s="33"/>
      <c r="K663" s="34"/>
      <c r="L663" s="34"/>
      <c r="M663" s="34"/>
      <c r="N663" s="32"/>
    </row>
    <row r="664" spans="1:18">
      <c r="A664" s="8" t="s">
        <v>25</v>
      </c>
      <c r="B664" s="8" t="s">
        <v>579</v>
      </c>
      <c r="C664" s="8" t="s">
        <v>581</v>
      </c>
      <c r="D664" s="31" t="s">
        <v>546</v>
      </c>
      <c r="E664" s="32" t="s">
        <v>407</v>
      </c>
      <c r="F664" s="33" t="s">
        <v>83</v>
      </c>
      <c r="G664" s="33">
        <v>3</v>
      </c>
      <c r="H664" s="33">
        <v>2</v>
      </c>
      <c r="I664" s="33">
        <v>3</v>
      </c>
      <c r="J664" s="33">
        <v>5</v>
      </c>
      <c r="K664" s="34" t="s">
        <v>80</v>
      </c>
      <c r="L664" s="34">
        <v>20</v>
      </c>
      <c r="M664" s="34" t="s">
        <v>87</v>
      </c>
      <c r="N664" s="12">
        <f>L664*G664</f>
        <v>60</v>
      </c>
      <c r="O664" s="13">
        <f>N664/18</f>
        <v>3.3333333333333335</v>
      </c>
      <c r="P664" s="14">
        <f>O664</f>
        <v>3.3333333333333335</v>
      </c>
      <c r="Q664" s="13">
        <v>0</v>
      </c>
      <c r="R664" s="13">
        <f>P664+Q664</f>
        <v>3.3333333333333335</v>
      </c>
    </row>
    <row r="665" spans="1:18">
      <c r="D665" s="31"/>
      <c r="E665" s="35" t="s">
        <v>54</v>
      </c>
      <c r="F665" s="33"/>
      <c r="G665" s="33"/>
      <c r="H665" s="33"/>
      <c r="I665" s="33"/>
      <c r="J665" s="33"/>
      <c r="K665" s="34"/>
      <c r="L665" s="34"/>
      <c r="M665" s="34"/>
      <c r="N665" s="32"/>
    </row>
    <row r="666" spans="1:18">
      <c r="A666" s="8" t="s">
        <v>25</v>
      </c>
      <c r="B666" s="8" t="s">
        <v>579</v>
      </c>
      <c r="C666" s="8" t="s">
        <v>581</v>
      </c>
      <c r="D666" s="31" t="s">
        <v>340</v>
      </c>
      <c r="E666" s="32" t="s">
        <v>130</v>
      </c>
      <c r="F666" s="33" t="s">
        <v>83</v>
      </c>
      <c r="G666" s="33">
        <v>3</v>
      </c>
      <c r="H666" s="33">
        <v>2</v>
      </c>
      <c r="I666" s="33">
        <v>3</v>
      </c>
      <c r="J666" s="33">
        <v>5</v>
      </c>
      <c r="K666" s="34" t="s">
        <v>80</v>
      </c>
      <c r="L666" s="34">
        <v>4</v>
      </c>
      <c r="M666" s="34" t="s">
        <v>87</v>
      </c>
      <c r="N666" s="12">
        <f>L666*G666</f>
        <v>12</v>
      </c>
      <c r="O666" s="13">
        <f>N666/18</f>
        <v>0.66666666666666663</v>
      </c>
      <c r="P666" s="14">
        <f>O666</f>
        <v>0.66666666666666663</v>
      </c>
      <c r="Q666" s="13">
        <v>0</v>
      </c>
      <c r="R666" s="13">
        <f>P666+Q666</f>
        <v>0.66666666666666663</v>
      </c>
    </row>
    <row r="667" spans="1:18">
      <c r="D667" s="31"/>
      <c r="E667" s="35" t="s">
        <v>51</v>
      </c>
      <c r="F667" s="33"/>
      <c r="G667" s="33"/>
      <c r="H667" s="33"/>
      <c r="I667" s="33"/>
      <c r="J667" s="33"/>
      <c r="K667" s="34"/>
      <c r="L667" s="34"/>
      <c r="M667" s="34"/>
      <c r="N667" s="32"/>
    </row>
    <row r="668" spans="1:18">
      <c r="A668" s="8" t="s">
        <v>25</v>
      </c>
      <c r="B668" s="8" t="s">
        <v>579</v>
      </c>
      <c r="C668" s="8" t="s">
        <v>581</v>
      </c>
      <c r="D668" s="31" t="s">
        <v>341</v>
      </c>
      <c r="E668" s="32" t="s">
        <v>342</v>
      </c>
      <c r="F668" s="33" t="s">
        <v>83</v>
      </c>
      <c r="G668" s="33">
        <v>3</v>
      </c>
      <c r="H668" s="33">
        <v>2</v>
      </c>
      <c r="I668" s="33">
        <v>3</v>
      </c>
      <c r="J668" s="33">
        <v>5</v>
      </c>
      <c r="K668" s="34" t="s">
        <v>43</v>
      </c>
      <c r="L668" s="34">
        <v>0</v>
      </c>
      <c r="M668" s="34" t="s">
        <v>87</v>
      </c>
      <c r="N668" s="12">
        <f>L668*G668</f>
        <v>0</v>
      </c>
      <c r="O668" s="13">
        <f>N668/18</f>
        <v>0</v>
      </c>
      <c r="P668" s="14">
        <f>O668</f>
        <v>0</v>
      </c>
      <c r="Q668" s="13">
        <v>0</v>
      </c>
      <c r="R668" s="13">
        <f>P668+Q668</f>
        <v>0</v>
      </c>
    </row>
    <row r="669" spans="1:18">
      <c r="D669" s="31"/>
      <c r="E669" s="35" t="s">
        <v>45</v>
      </c>
      <c r="F669" s="33"/>
      <c r="G669" s="33"/>
      <c r="H669" s="33"/>
      <c r="I669" s="33"/>
      <c r="J669" s="33"/>
      <c r="K669" s="34"/>
      <c r="L669" s="34"/>
      <c r="M669" s="34"/>
      <c r="N669" s="32"/>
    </row>
    <row r="670" spans="1:18">
      <c r="A670" s="8" t="s">
        <v>25</v>
      </c>
      <c r="B670" s="8" t="s">
        <v>579</v>
      </c>
      <c r="C670" s="8" t="s">
        <v>581</v>
      </c>
      <c r="D670" s="31" t="s">
        <v>547</v>
      </c>
      <c r="E670" s="32" t="s">
        <v>548</v>
      </c>
      <c r="F670" s="33" t="s">
        <v>83</v>
      </c>
      <c r="G670" s="33">
        <v>3</v>
      </c>
      <c r="H670" s="33">
        <v>2</v>
      </c>
      <c r="I670" s="33">
        <v>3</v>
      </c>
      <c r="J670" s="33">
        <v>5</v>
      </c>
      <c r="K670" s="34" t="s">
        <v>80</v>
      </c>
      <c r="L670" s="34">
        <v>27</v>
      </c>
      <c r="M670" s="34" t="s">
        <v>87</v>
      </c>
      <c r="N670" s="12">
        <f>L670*G670</f>
        <v>81</v>
      </c>
      <c r="O670" s="13">
        <f>N670/18</f>
        <v>4.5</v>
      </c>
      <c r="P670" s="14">
        <f>O670</f>
        <v>4.5</v>
      </c>
      <c r="Q670" s="13">
        <v>0</v>
      </c>
      <c r="R670" s="13">
        <f>P670+Q670</f>
        <v>4.5</v>
      </c>
    </row>
    <row r="671" spans="1:18">
      <c r="D671" s="31"/>
      <c r="E671" s="35" t="s">
        <v>52</v>
      </c>
      <c r="F671" s="33"/>
      <c r="G671" s="33"/>
      <c r="H671" s="33"/>
      <c r="I671" s="33"/>
      <c r="J671" s="33"/>
      <c r="K671" s="34"/>
      <c r="L671" s="34"/>
      <c r="M671" s="34"/>
      <c r="N671" s="32"/>
    </row>
    <row r="672" spans="1:18">
      <c r="A672" s="8" t="s">
        <v>25</v>
      </c>
      <c r="B672" s="8" t="s">
        <v>579</v>
      </c>
      <c r="C672" s="8" t="s">
        <v>581</v>
      </c>
      <c r="D672" s="31" t="s">
        <v>549</v>
      </c>
      <c r="E672" s="32" t="s">
        <v>550</v>
      </c>
      <c r="F672" s="33" t="s">
        <v>83</v>
      </c>
      <c r="G672" s="33">
        <v>3</v>
      </c>
      <c r="H672" s="33">
        <v>2</v>
      </c>
      <c r="I672" s="33">
        <v>3</v>
      </c>
      <c r="J672" s="33">
        <v>5</v>
      </c>
      <c r="K672" s="34" t="s">
        <v>80</v>
      </c>
      <c r="L672" s="34">
        <v>77</v>
      </c>
      <c r="M672" s="34" t="s">
        <v>87</v>
      </c>
      <c r="N672" s="12">
        <f>L672*G672</f>
        <v>231</v>
      </c>
      <c r="O672" s="13">
        <f>N672/18</f>
        <v>12.833333333333334</v>
      </c>
      <c r="P672" s="14">
        <f>O672</f>
        <v>12.833333333333334</v>
      </c>
      <c r="Q672" s="13">
        <v>0</v>
      </c>
      <c r="R672" s="13">
        <f>P672+Q672</f>
        <v>12.833333333333334</v>
      </c>
    </row>
    <row r="673" spans="1:18">
      <c r="D673" s="31"/>
      <c r="E673" s="35" t="s">
        <v>31</v>
      </c>
      <c r="F673" s="33"/>
      <c r="G673" s="33"/>
      <c r="H673" s="33"/>
      <c r="I673" s="33"/>
      <c r="J673" s="33"/>
      <c r="K673" s="34"/>
      <c r="L673" s="34"/>
      <c r="M673" s="34"/>
      <c r="N673" s="32"/>
    </row>
    <row r="674" spans="1:18">
      <c r="A674" s="8" t="s">
        <v>25</v>
      </c>
      <c r="B674" s="8" t="s">
        <v>579</v>
      </c>
      <c r="C674" s="8" t="s">
        <v>581</v>
      </c>
      <c r="D674" s="31" t="s">
        <v>551</v>
      </c>
      <c r="E674" s="32" t="s">
        <v>552</v>
      </c>
      <c r="F674" s="33" t="s">
        <v>83</v>
      </c>
      <c r="G674" s="33">
        <v>3</v>
      </c>
      <c r="H674" s="33">
        <v>2</v>
      </c>
      <c r="I674" s="33">
        <v>3</v>
      </c>
      <c r="J674" s="33">
        <v>5</v>
      </c>
      <c r="K674" s="34" t="s">
        <v>80</v>
      </c>
      <c r="L674" s="34">
        <v>61</v>
      </c>
      <c r="M674" s="34" t="s">
        <v>87</v>
      </c>
      <c r="N674" s="12">
        <f>L674*G674</f>
        <v>183</v>
      </c>
      <c r="O674" s="13">
        <f>N674/18</f>
        <v>10.166666666666666</v>
      </c>
      <c r="P674" s="14">
        <f>O674</f>
        <v>10.166666666666666</v>
      </c>
      <c r="Q674" s="13">
        <v>0</v>
      </c>
      <c r="R674" s="13">
        <f>P674+Q674</f>
        <v>10.166666666666666</v>
      </c>
    </row>
    <row r="675" spans="1:18">
      <c r="D675" s="31"/>
      <c r="E675" s="35" t="s">
        <v>105</v>
      </c>
      <c r="F675" s="33"/>
      <c r="G675" s="33"/>
      <c r="H675" s="33"/>
      <c r="I675" s="33"/>
      <c r="J675" s="33"/>
      <c r="K675" s="34"/>
      <c r="L675" s="34"/>
      <c r="M675" s="34"/>
      <c r="N675" s="32"/>
    </row>
    <row r="676" spans="1:18">
      <c r="D676" s="31"/>
      <c r="E676" s="35" t="s">
        <v>38</v>
      </c>
      <c r="F676" s="33"/>
      <c r="G676" s="33"/>
      <c r="H676" s="33"/>
      <c r="I676" s="33"/>
      <c r="J676" s="33"/>
      <c r="K676" s="34"/>
      <c r="L676" s="34"/>
      <c r="M676" s="34"/>
      <c r="N676" s="32"/>
    </row>
    <row r="677" spans="1:18">
      <c r="A677" s="8" t="s">
        <v>25</v>
      </c>
      <c r="B677" s="8" t="s">
        <v>579</v>
      </c>
      <c r="C677" s="8" t="s">
        <v>581</v>
      </c>
      <c r="D677" s="31" t="s">
        <v>346</v>
      </c>
      <c r="E677" s="32" t="s">
        <v>296</v>
      </c>
      <c r="F677" s="33" t="s">
        <v>347</v>
      </c>
      <c r="G677" s="33">
        <v>3</v>
      </c>
      <c r="H677" s="33">
        <v>0</v>
      </c>
      <c r="I677" s="33">
        <v>0</v>
      </c>
      <c r="J677" s="33">
        <v>0</v>
      </c>
      <c r="K677" s="34" t="s">
        <v>80</v>
      </c>
      <c r="L677" s="34">
        <v>1</v>
      </c>
      <c r="M677" s="34" t="s">
        <v>87</v>
      </c>
      <c r="N677" s="12">
        <f>L677*G677</f>
        <v>3</v>
      </c>
      <c r="O677" s="13">
        <f>N677/18</f>
        <v>0.16666666666666666</v>
      </c>
      <c r="P677" s="14">
        <f>O677</f>
        <v>0.16666666666666666</v>
      </c>
      <c r="Q677" s="13">
        <v>0</v>
      </c>
      <c r="R677" s="13">
        <f>P677+Q677</f>
        <v>0.16666666666666666</v>
      </c>
    </row>
    <row r="678" spans="1:18">
      <c r="D678" s="31"/>
      <c r="E678" s="35" t="s">
        <v>51</v>
      </c>
      <c r="F678" s="33"/>
      <c r="G678" s="33"/>
      <c r="H678" s="33"/>
      <c r="I678" s="33"/>
      <c r="J678" s="33"/>
      <c r="K678" s="34"/>
      <c r="L678" s="34"/>
      <c r="M678" s="34"/>
      <c r="N678" s="32"/>
    </row>
    <row r="679" spans="1:18">
      <c r="A679" s="8" t="s">
        <v>25</v>
      </c>
      <c r="B679" s="8" t="s">
        <v>579</v>
      </c>
      <c r="C679" s="8" t="s">
        <v>581</v>
      </c>
      <c r="D679" s="31" t="s">
        <v>348</v>
      </c>
      <c r="E679" s="32" t="s">
        <v>293</v>
      </c>
      <c r="F679" s="33" t="s">
        <v>349</v>
      </c>
      <c r="G679" s="33">
        <v>1</v>
      </c>
      <c r="H679" s="33">
        <v>1</v>
      </c>
      <c r="I679" s="33">
        <v>0</v>
      </c>
      <c r="J679" s="33">
        <v>2</v>
      </c>
      <c r="K679" s="34" t="s">
        <v>80</v>
      </c>
      <c r="L679" s="34">
        <v>2</v>
      </c>
      <c r="M679" s="34" t="s">
        <v>87</v>
      </c>
      <c r="N679" s="12">
        <f>L679*G679</f>
        <v>2</v>
      </c>
      <c r="O679" s="13">
        <f>N679/18</f>
        <v>0.1111111111111111</v>
      </c>
      <c r="P679" s="14">
        <f>O679</f>
        <v>0.1111111111111111</v>
      </c>
      <c r="Q679" s="13">
        <v>0</v>
      </c>
      <c r="R679" s="13">
        <f>P679+Q679</f>
        <v>0.1111111111111111</v>
      </c>
    </row>
    <row r="680" spans="1:18">
      <c r="D680" s="31"/>
      <c r="E680" s="35" t="s">
        <v>37</v>
      </c>
      <c r="F680" s="33"/>
      <c r="G680" s="33"/>
      <c r="H680" s="33"/>
      <c r="I680" s="33"/>
      <c r="J680" s="33"/>
      <c r="K680" s="34"/>
      <c r="L680" s="34"/>
      <c r="M680" s="34"/>
      <c r="N680" s="32"/>
    </row>
    <row r="681" spans="1:18">
      <c r="D681" s="31"/>
      <c r="E681" s="35" t="s">
        <v>38</v>
      </c>
      <c r="F681" s="33"/>
      <c r="G681" s="33"/>
      <c r="H681" s="33"/>
      <c r="I681" s="33"/>
      <c r="J681" s="33"/>
      <c r="K681" s="34"/>
      <c r="L681" s="34"/>
      <c r="M681" s="34"/>
      <c r="N681" s="32"/>
    </row>
    <row r="682" spans="1:18">
      <c r="A682" s="8" t="s">
        <v>25</v>
      </c>
      <c r="B682" s="8" t="s">
        <v>579</v>
      </c>
      <c r="C682" s="8" t="s">
        <v>581</v>
      </c>
      <c r="D682" s="31" t="s">
        <v>553</v>
      </c>
      <c r="E682" s="32" t="s">
        <v>554</v>
      </c>
      <c r="F682" s="33" t="s">
        <v>83</v>
      </c>
      <c r="G682" s="33">
        <v>3</v>
      </c>
      <c r="H682" s="33">
        <v>2</v>
      </c>
      <c r="I682" s="33">
        <v>3</v>
      </c>
      <c r="J682" s="33">
        <v>5</v>
      </c>
      <c r="K682" s="34" t="s">
        <v>80</v>
      </c>
      <c r="L682" s="34">
        <v>1</v>
      </c>
      <c r="M682" s="34" t="s">
        <v>87</v>
      </c>
      <c r="N682" s="12">
        <f>L682*G682</f>
        <v>3</v>
      </c>
      <c r="O682" s="13">
        <f>N682/18</f>
        <v>0.16666666666666666</v>
      </c>
      <c r="P682" s="14">
        <f>O682</f>
        <v>0.16666666666666666</v>
      </c>
      <c r="Q682" s="13">
        <v>0</v>
      </c>
      <c r="R682" s="13">
        <f>P682+Q682</f>
        <v>0.16666666666666666</v>
      </c>
    </row>
    <row r="683" spans="1:18">
      <c r="D683" s="31"/>
      <c r="E683" s="35" t="s">
        <v>555</v>
      </c>
      <c r="F683" s="33"/>
      <c r="G683" s="33"/>
      <c r="H683" s="33"/>
      <c r="I683" s="33"/>
      <c r="J683" s="33"/>
      <c r="K683" s="34"/>
      <c r="L683" s="34"/>
      <c r="M683" s="34"/>
      <c r="N683" s="32"/>
    </row>
    <row r="684" spans="1:18">
      <c r="A684" s="8" t="s">
        <v>25</v>
      </c>
      <c r="B684" s="8" t="s">
        <v>579</v>
      </c>
      <c r="C684" s="8" t="s">
        <v>581</v>
      </c>
      <c r="D684" s="31" t="s">
        <v>369</v>
      </c>
      <c r="E684" s="32" t="s">
        <v>293</v>
      </c>
      <c r="F684" s="33" t="s">
        <v>370</v>
      </c>
      <c r="G684" s="33">
        <v>1</v>
      </c>
      <c r="H684" s="33">
        <v>1</v>
      </c>
      <c r="I684" s="33">
        <v>0</v>
      </c>
      <c r="J684" s="33">
        <v>1</v>
      </c>
      <c r="K684" s="34" t="s">
        <v>80</v>
      </c>
      <c r="L684" s="34">
        <v>1</v>
      </c>
      <c r="M684" s="34" t="s">
        <v>87</v>
      </c>
      <c r="N684" s="12">
        <f>L684*G684</f>
        <v>1</v>
      </c>
      <c r="O684" s="13">
        <f>N684/18</f>
        <v>5.5555555555555552E-2</v>
      </c>
      <c r="P684" s="14">
        <f>O684</f>
        <v>5.5555555555555552E-2</v>
      </c>
      <c r="Q684" s="13">
        <v>0</v>
      </c>
      <c r="R684" s="13">
        <f>P684+Q684</f>
        <v>5.5555555555555552E-2</v>
      </c>
    </row>
    <row r="685" spans="1:18">
      <c r="D685" s="31"/>
      <c r="E685" s="35" t="s">
        <v>229</v>
      </c>
      <c r="F685" s="33"/>
      <c r="G685" s="33"/>
      <c r="H685" s="33"/>
      <c r="I685" s="33"/>
      <c r="J685" s="33"/>
      <c r="K685" s="34"/>
      <c r="L685" s="34"/>
      <c r="M685" s="34"/>
      <c r="N685" s="32"/>
    </row>
    <row r="686" spans="1:18">
      <c r="D686" s="31"/>
      <c r="E686" s="35" t="s">
        <v>175</v>
      </c>
      <c r="F686" s="33"/>
      <c r="G686" s="33"/>
      <c r="H686" s="33"/>
      <c r="I686" s="33"/>
      <c r="J686" s="33"/>
      <c r="K686" s="34"/>
      <c r="L686" s="34"/>
      <c r="M686" s="34"/>
      <c r="N686" s="32"/>
    </row>
    <row r="687" spans="1:18">
      <c r="A687" s="8" t="s">
        <v>25</v>
      </c>
      <c r="B687" s="8" t="s">
        <v>579</v>
      </c>
      <c r="C687" s="8" t="s">
        <v>581</v>
      </c>
      <c r="D687" s="31" t="s">
        <v>371</v>
      </c>
      <c r="E687" s="32" t="s">
        <v>296</v>
      </c>
      <c r="F687" s="33" t="s">
        <v>221</v>
      </c>
      <c r="G687" s="33">
        <v>3</v>
      </c>
      <c r="H687" s="33">
        <v>0</v>
      </c>
      <c r="I687" s="33">
        <v>9</v>
      </c>
      <c r="J687" s="33">
        <v>0</v>
      </c>
      <c r="K687" s="34" t="s">
        <v>80</v>
      </c>
      <c r="L687" s="34">
        <v>1</v>
      </c>
      <c r="M687" s="34" t="s">
        <v>87</v>
      </c>
      <c r="N687" s="12">
        <f>L687*G687</f>
        <v>3</v>
      </c>
      <c r="O687" s="13">
        <f>N687/18</f>
        <v>0.16666666666666666</v>
      </c>
      <c r="P687" s="14">
        <f>O687</f>
        <v>0.16666666666666666</v>
      </c>
      <c r="Q687" s="13">
        <v>0</v>
      </c>
      <c r="R687" s="13">
        <f>P687+Q687</f>
        <v>0.16666666666666666</v>
      </c>
    </row>
    <row r="688" spans="1:18">
      <c r="D688" s="31"/>
      <c r="E688" s="35" t="s">
        <v>229</v>
      </c>
      <c r="F688" s="33"/>
      <c r="G688" s="33"/>
      <c r="H688" s="33"/>
      <c r="I688" s="33"/>
      <c r="J688" s="33"/>
      <c r="K688" s="34"/>
      <c r="L688" s="34"/>
      <c r="M688" s="34"/>
      <c r="N688" s="32"/>
    </row>
    <row r="689" spans="1:18">
      <c r="D689" s="31"/>
      <c r="E689" s="35" t="s">
        <v>232</v>
      </c>
      <c r="F689" s="33"/>
      <c r="G689" s="33"/>
      <c r="H689" s="33"/>
      <c r="I689" s="33"/>
      <c r="J689" s="33"/>
      <c r="K689" s="34"/>
      <c r="L689" s="34"/>
      <c r="M689" s="34"/>
      <c r="N689" s="32"/>
    </row>
    <row r="690" spans="1:18">
      <c r="A690" s="8" t="s">
        <v>25</v>
      </c>
      <c r="B690" s="8" t="s">
        <v>579</v>
      </c>
      <c r="C690" s="8" t="s">
        <v>581</v>
      </c>
      <c r="D690" s="31" t="s">
        <v>556</v>
      </c>
      <c r="E690" s="32" t="s">
        <v>152</v>
      </c>
      <c r="F690" s="33" t="s">
        <v>164</v>
      </c>
      <c r="G690" s="33">
        <v>3</v>
      </c>
      <c r="H690" s="33">
        <v>2</v>
      </c>
      <c r="I690" s="33">
        <v>2</v>
      </c>
      <c r="J690" s="33">
        <v>5</v>
      </c>
      <c r="K690" s="34" t="s">
        <v>80</v>
      </c>
      <c r="L690" s="34">
        <v>1</v>
      </c>
      <c r="M690" s="34" t="s">
        <v>87</v>
      </c>
      <c r="N690" s="12">
        <f>L690*G690</f>
        <v>3</v>
      </c>
      <c r="O690" s="13">
        <f>N690/18</f>
        <v>0.16666666666666666</v>
      </c>
      <c r="P690" s="14">
        <f>O690</f>
        <v>0.16666666666666666</v>
      </c>
      <c r="Q690" s="13">
        <v>0</v>
      </c>
      <c r="R690" s="13">
        <f>P690+Q690</f>
        <v>0.16666666666666666</v>
      </c>
    </row>
    <row r="691" spans="1:18">
      <c r="D691" s="31"/>
      <c r="E691" s="35" t="s">
        <v>153</v>
      </c>
      <c r="F691" s="33"/>
      <c r="G691" s="33"/>
      <c r="H691" s="33"/>
      <c r="I691" s="33"/>
      <c r="J691" s="33"/>
      <c r="K691" s="34"/>
      <c r="L691" s="34"/>
      <c r="M691" s="34"/>
      <c r="N691" s="32"/>
    </row>
    <row r="692" spans="1:18">
      <c r="D692" s="31"/>
      <c r="E692" s="35" t="s">
        <v>417</v>
      </c>
      <c r="F692" s="33"/>
      <c r="G692" s="33"/>
      <c r="H692" s="33"/>
      <c r="I692" s="33"/>
      <c r="J692" s="33"/>
      <c r="K692" s="34"/>
      <c r="L692" s="34"/>
      <c r="M692" s="34"/>
      <c r="N692" s="32"/>
    </row>
    <row r="693" spans="1:18">
      <c r="A693" s="8" t="s">
        <v>25</v>
      </c>
      <c r="B693" s="8" t="s">
        <v>579</v>
      </c>
      <c r="C693" s="8" t="s">
        <v>581</v>
      </c>
      <c r="D693" s="31" t="s">
        <v>557</v>
      </c>
      <c r="E693" s="32" t="s">
        <v>558</v>
      </c>
      <c r="F693" s="33" t="s">
        <v>164</v>
      </c>
      <c r="G693" s="33">
        <v>3</v>
      </c>
      <c r="H693" s="33">
        <v>2</v>
      </c>
      <c r="I693" s="33">
        <v>2</v>
      </c>
      <c r="J693" s="33">
        <v>5</v>
      </c>
      <c r="K693" s="34" t="s">
        <v>80</v>
      </c>
      <c r="L693" s="34">
        <v>44</v>
      </c>
      <c r="M693" s="34" t="s">
        <v>87</v>
      </c>
      <c r="N693" s="12">
        <f>L693*G693</f>
        <v>132</v>
      </c>
      <c r="O693" s="13">
        <f>N693/18</f>
        <v>7.333333333333333</v>
      </c>
      <c r="P693" s="14">
        <f>O693</f>
        <v>7.333333333333333</v>
      </c>
      <c r="Q693" s="13">
        <v>0</v>
      </c>
      <c r="R693" s="13">
        <f>P693+Q693</f>
        <v>7.333333333333333</v>
      </c>
    </row>
    <row r="694" spans="1:18">
      <c r="D694" s="31"/>
      <c r="E694" s="35" t="s">
        <v>160</v>
      </c>
      <c r="F694" s="33"/>
      <c r="G694" s="33"/>
      <c r="H694" s="33"/>
      <c r="I694" s="33"/>
      <c r="J694" s="33"/>
      <c r="K694" s="34"/>
      <c r="L694" s="34"/>
      <c r="M694" s="34"/>
      <c r="N694" s="32"/>
    </row>
    <row r="695" spans="1:18">
      <c r="D695" s="31"/>
      <c r="E695" s="35" t="s">
        <v>161</v>
      </c>
      <c r="F695" s="33"/>
      <c r="G695" s="33"/>
      <c r="H695" s="33"/>
      <c r="I695" s="33"/>
      <c r="J695" s="33"/>
      <c r="K695" s="34"/>
      <c r="L695" s="34"/>
      <c r="M695" s="34"/>
      <c r="N695" s="32"/>
    </row>
    <row r="696" spans="1:18">
      <c r="A696" s="8" t="s">
        <v>25</v>
      </c>
      <c r="B696" s="8" t="s">
        <v>579</v>
      </c>
      <c r="C696" s="8" t="s">
        <v>581</v>
      </c>
      <c r="D696" s="31" t="s">
        <v>559</v>
      </c>
      <c r="E696" s="32" t="s">
        <v>560</v>
      </c>
      <c r="F696" s="33" t="s">
        <v>164</v>
      </c>
      <c r="G696" s="33">
        <v>3</v>
      </c>
      <c r="H696" s="33">
        <v>2</v>
      </c>
      <c r="I696" s="33">
        <v>2</v>
      </c>
      <c r="J696" s="33">
        <v>5</v>
      </c>
      <c r="K696" s="34" t="s">
        <v>80</v>
      </c>
      <c r="L696" s="34">
        <v>35</v>
      </c>
      <c r="M696" s="34" t="s">
        <v>87</v>
      </c>
      <c r="N696" s="12">
        <f>L696*G696</f>
        <v>105</v>
      </c>
      <c r="O696" s="13">
        <f>N696/18</f>
        <v>5.833333333333333</v>
      </c>
      <c r="P696" s="14">
        <f>O696</f>
        <v>5.833333333333333</v>
      </c>
      <c r="Q696" s="13">
        <v>0</v>
      </c>
      <c r="R696" s="13">
        <f>P696+Q696</f>
        <v>5.833333333333333</v>
      </c>
    </row>
    <row r="697" spans="1:18">
      <c r="D697" s="31"/>
      <c r="E697" s="35" t="s">
        <v>374</v>
      </c>
      <c r="F697" s="33"/>
      <c r="G697" s="33"/>
      <c r="H697" s="33"/>
      <c r="I697" s="33"/>
      <c r="J697" s="33"/>
      <c r="K697" s="34"/>
      <c r="L697" s="34"/>
      <c r="M697" s="34"/>
      <c r="N697" s="32"/>
    </row>
    <row r="698" spans="1:18">
      <c r="A698" s="8" t="s">
        <v>25</v>
      </c>
      <c r="B698" s="8" t="s">
        <v>579</v>
      </c>
      <c r="C698" s="8" t="s">
        <v>581</v>
      </c>
      <c r="D698" s="31" t="s">
        <v>561</v>
      </c>
      <c r="E698" s="32" t="s">
        <v>425</v>
      </c>
      <c r="F698" s="33" t="s">
        <v>23</v>
      </c>
      <c r="G698" s="33">
        <v>3</v>
      </c>
      <c r="H698" s="33">
        <v>3</v>
      </c>
      <c r="I698" s="33">
        <v>0</v>
      </c>
      <c r="J698" s="33">
        <v>6</v>
      </c>
      <c r="K698" s="34" t="s">
        <v>80</v>
      </c>
      <c r="L698" s="34">
        <v>46</v>
      </c>
      <c r="M698" s="34" t="s">
        <v>87</v>
      </c>
      <c r="N698" s="12">
        <f>L698*G698</f>
        <v>138</v>
      </c>
      <c r="O698" s="13">
        <f>N698/18</f>
        <v>7.666666666666667</v>
      </c>
      <c r="P698" s="14">
        <f>O698</f>
        <v>7.666666666666667</v>
      </c>
      <c r="Q698" s="13">
        <v>0</v>
      </c>
      <c r="R698" s="13">
        <f>P698+Q698</f>
        <v>7.666666666666667</v>
      </c>
    </row>
    <row r="699" spans="1:18">
      <c r="D699" s="31"/>
      <c r="E699" s="35" t="s">
        <v>170</v>
      </c>
      <c r="F699" s="33"/>
      <c r="G699" s="33"/>
      <c r="H699" s="33"/>
      <c r="I699" s="33"/>
      <c r="J699" s="33"/>
      <c r="K699" s="34"/>
      <c r="L699" s="34"/>
      <c r="M699" s="34"/>
      <c r="N699" s="32"/>
    </row>
    <row r="700" spans="1:18">
      <c r="A700" s="8" t="s">
        <v>25</v>
      </c>
      <c r="B700" s="8" t="s">
        <v>579</v>
      </c>
      <c r="C700" s="8" t="s">
        <v>581</v>
      </c>
      <c r="D700" s="31" t="s">
        <v>562</v>
      </c>
      <c r="E700" s="32" t="s">
        <v>563</v>
      </c>
      <c r="F700" s="33" t="s">
        <v>164</v>
      </c>
      <c r="G700" s="33">
        <v>3</v>
      </c>
      <c r="H700" s="33">
        <v>2</v>
      </c>
      <c r="I700" s="33">
        <v>2</v>
      </c>
      <c r="J700" s="33">
        <v>5</v>
      </c>
      <c r="K700" s="34" t="s">
        <v>80</v>
      </c>
      <c r="L700" s="34">
        <v>34</v>
      </c>
      <c r="M700" s="34" t="s">
        <v>87</v>
      </c>
      <c r="N700" s="12">
        <f>L700*G700</f>
        <v>102</v>
      </c>
      <c r="O700" s="13">
        <f>N700/18</f>
        <v>5.666666666666667</v>
      </c>
      <c r="P700" s="14">
        <f>O700</f>
        <v>5.666666666666667</v>
      </c>
      <c r="Q700" s="13">
        <v>0</v>
      </c>
      <c r="R700" s="13">
        <f>P700+Q700</f>
        <v>5.666666666666667</v>
      </c>
    </row>
    <row r="701" spans="1:18">
      <c r="D701" s="31"/>
      <c r="E701" s="35" t="s">
        <v>564</v>
      </c>
      <c r="F701" s="33"/>
      <c r="G701" s="33"/>
      <c r="H701" s="33"/>
      <c r="I701" s="33"/>
      <c r="J701" s="33"/>
      <c r="K701" s="34"/>
      <c r="L701" s="34"/>
      <c r="M701" s="34"/>
      <c r="N701" s="32"/>
    </row>
    <row r="702" spans="1:18">
      <c r="D702" s="31"/>
      <c r="E702" s="35" t="s">
        <v>157</v>
      </c>
      <c r="F702" s="33"/>
      <c r="G702" s="33"/>
      <c r="H702" s="33"/>
      <c r="I702" s="33"/>
      <c r="J702" s="33"/>
      <c r="K702" s="34"/>
      <c r="L702" s="34"/>
      <c r="M702" s="34"/>
      <c r="N702" s="32"/>
    </row>
    <row r="703" spans="1:18">
      <c r="A703" s="8" t="s">
        <v>25</v>
      </c>
      <c r="B703" s="8" t="s">
        <v>579</v>
      </c>
      <c r="C703" s="8" t="s">
        <v>581</v>
      </c>
      <c r="D703" s="31" t="s">
        <v>565</v>
      </c>
      <c r="E703" s="32" t="s">
        <v>566</v>
      </c>
      <c r="F703" s="33" t="s">
        <v>164</v>
      </c>
      <c r="G703" s="33">
        <v>3</v>
      </c>
      <c r="H703" s="33">
        <v>2</v>
      </c>
      <c r="I703" s="33">
        <v>2</v>
      </c>
      <c r="J703" s="33">
        <v>5</v>
      </c>
      <c r="K703" s="34" t="s">
        <v>80</v>
      </c>
      <c r="L703" s="34">
        <v>46</v>
      </c>
      <c r="M703" s="34" t="s">
        <v>87</v>
      </c>
      <c r="N703" s="12">
        <f>L703*G703</f>
        <v>138</v>
      </c>
      <c r="O703" s="13">
        <f>N703/18</f>
        <v>7.666666666666667</v>
      </c>
      <c r="P703" s="14">
        <f>O703</f>
        <v>7.666666666666667</v>
      </c>
      <c r="Q703" s="13">
        <v>0</v>
      </c>
      <c r="R703" s="13">
        <f>P703+Q703</f>
        <v>7.666666666666667</v>
      </c>
    </row>
    <row r="704" spans="1:18">
      <c r="D704" s="31"/>
      <c r="E704" s="35" t="s">
        <v>160</v>
      </c>
      <c r="F704" s="33"/>
      <c r="G704" s="33"/>
      <c r="H704" s="33"/>
      <c r="I704" s="33"/>
      <c r="J704" s="33"/>
      <c r="K704" s="34"/>
      <c r="L704" s="34"/>
      <c r="M704" s="34"/>
      <c r="N704" s="32"/>
    </row>
    <row r="705" spans="1:18">
      <c r="D705" s="31"/>
      <c r="E705" s="35" t="s">
        <v>161</v>
      </c>
      <c r="F705" s="33"/>
      <c r="G705" s="33"/>
      <c r="H705" s="33"/>
      <c r="I705" s="33"/>
      <c r="J705" s="33"/>
      <c r="K705" s="34"/>
      <c r="L705" s="34"/>
      <c r="M705" s="34"/>
      <c r="N705" s="32"/>
    </row>
    <row r="706" spans="1:18">
      <c r="A706" s="8" t="s">
        <v>25</v>
      </c>
      <c r="B706" s="8" t="s">
        <v>579</v>
      </c>
      <c r="C706" s="8" t="s">
        <v>581</v>
      </c>
      <c r="D706" s="31" t="s">
        <v>567</v>
      </c>
      <c r="E706" s="32" t="s">
        <v>568</v>
      </c>
      <c r="F706" s="33" t="s">
        <v>164</v>
      </c>
      <c r="G706" s="33">
        <v>3</v>
      </c>
      <c r="H706" s="33">
        <v>2</v>
      </c>
      <c r="I706" s="33">
        <v>2</v>
      </c>
      <c r="J706" s="33">
        <v>5</v>
      </c>
      <c r="K706" s="34" t="s">
        <v>80</v>
      </c>
      <c r="L706" s="34">
        <v>43</v>
      </c>
      <c r="M706" s="34" t="s">
        <v>87</v>
      </c>
      <c r="N706" s="12">
        <f>L706*G706</f>
        <v>129</v>
      </c>
      <c r="O706" s="13">
        <f>N706/18</f>
        <v>7.166666666666667</v>
      </c>
      <c r="P706" s="14">
        <f>O706</f>
        <v>7.166666666666667</v>
      </c>
      <c r="Q706" s="13">
        <v>0</v>
      </c>
      <c r="R706" s="13">
        <f>P706+Q706</f>
        <v>7.166666666666667</v>
      </c>
    </row>
    <row r="707" spans="1:18">
      <c r="D707" s="31"/>
      <c r="E707" s="35" t="s">
        <v>167</v>
      </c>
      <c r="F707" s="33"/>
      <c r="G707" s="33"/>
      <c r="H707" s="33"/>
      <c r="I707" s="33"/>
      <c r="J707" s="33"/>
      <c r="K707" s="34"/>
      <c r="L707" s="34"/>
      <c r="M707" s="34"/>
      <c r="N707" s="32"/>
    </row>
    <row r="708" spans="1:18">
      <c r="A708" s="8" t="s">
        <v>25</v>
      </c>
      <c r="B708" s="8" t="s">
        <v>579</v>
      </c>
      <c r="C708" s="8" t="s">
        <v>581</v>
      </c>
      <c r="D708" s="31" t="s">
        <v>569</v>
      </c>
      <c r="E708" s="32" t="s">
        <v>429</v>
      </c>
      <c r="F708" s="33" t="s">
        <v>164</v>
      </c>
      <c r="G708" s="33">
        <v>3</v>
      </c>
      <c r="H708" s="33">
        <v>2</v>
      </c>
      <c r="I708" s="33">
        <v>2</v>
      </c>
      <c r="J708" s="33">
        <v>5</v>
      </c>
      <c r="K708" s="34" t="s">
        <v>80</v>
      </c>
      <c r="L708" s="34">
        <v>29</v>
      </c>
      <c r="M708" s="34" t="s">
        <v>87</v>
      </c>
      <c r="N708" s="12">
        <f>L708*G708</f>
        <v>87</v>
      </c>
      <c r="O708" s="13">
        <f>N708/18</f>
        <v>4.833333333333333</v>
      </c>
      <c r="P708" s="14">
        <f>O708</f>
        <v>4.833333333333333</v>
      </c>
      <c r="Q708" s="13">
        <v>0</v>
      </c>
      <c r="R708" s="13">
        <f>P708+Q708</f>
        <v>4.833333333333333</v>
      </c>
    </row>
    <row r="709" spans="1:18">
      <c r="D709" s="31"/>
      <c r="E709" s="35" t="s">
        <v>154</v>
      </c>
      <c r="F709" s="33"/>
      <c r="G709" s="33"/>
      <c r="H709" s="33"/>
      <c r="I709" s="33"/>
      <c r="J709" s="33"/>
      <c r="K709" s="34"/>
      <c r="L709" s="34"/>
      <c r="M709" s="34"/>
      <c r="N709" s="32"/>
    </row>
    <row r="710" spans="1:18">
      <c r="A710" s="8" t="s">
        <v>25</v>
      </c>
      <c r="B710" s="8" t="s">
        <v>579</v>
      </c>
      <c r="C710" s="8" t="s">
        <v>581</v>
      </c>
      <c r="D710" s="31" t="s">
        <v>570</v>
      </c>
      <c r="E710" s="32" t="s">
        <v>293</v>
      </c>
      <c r="F710" s="33" t="s">
        <v>294</v>
      </c>
      <c r="G710" s="33">
        <v>1</v>
      </c>
      <c r="H710" s="33">
        <v>0</v>
      </c>
      <c r="I710" s="33">
        <v>2</v>
      </c>
      <c r="J710" s="33">
        <v>1</v>
      </c>
      <c r="K710" s="34" t="s">
        <v>80</v>
      </c>
      <c r="L710" s="34">
        <v>46</v>
      </c>
      <c r="M710" s="34" t="s">
        <v>87</v>
      </c>
      <c r="N710" s="12">
        <f>L710*G710</f>
        <v>46</v>
      </c>
      <c r="O710" s="13">
        <f>N710/18</f>
        <v>2.5555555555555554</v>
      </c>
      <c r="P710" s="14">
        <f>O710</f>
        <v>2.5555555555555554</v>
      </c>
      <c r="Q710" s="13">
        <v>0</v>
      </c>
      <c r="R710" s="13">
        <f>P710+Q710</f>
        <v>2.5555555555555554</v>
      </c>
    </row>
    <row r="711" spans="1:18">
      <c r="D711" s="31"/>
      <c r="E711" s="35" t="s">
        <v>154</v>
      </c>
      <c r="F711" s="33"/>
      <c r="G711" s="33"/>
      <c r="H711" s="33"/>
      <c r="I711" s="33"/>
      <c r="J711" s="33"/>
      <c r="K711" s="34"/>
      <c r="L711" s="34"/>
      <c r="M711" s="34"/>
      <c r="N711" s="32"/>
    </row>
    <row r="712" spans="1:18">
      <c r="D712" s="31"/>
      <c r="E712" s="35" t="s">
        <v>417</v>
      </c>
      <c r="F712" s="33"/>
      <c r="G712" s="33"/>
      <c r="H712" s="33"/>
      <c r="I712" s="33"/>
      <c r="J712" s="33"/>
      <c r="K712" s="34"/>
      <c r="L712" s="34"/>
      <c r="M712" s="34"/>
      <c r="N712" s="32"/>
    </row>
    <row r="713" spans="1:18">
      <c r="A713" s="8" t="s">
        <v>25</v>
      </c>
      <c r="B713" s="8" t="s">
        <v>579</v>
      </c>
      <c r="C713" s="8" t="s">
        <v>581</v>
      </c>
      <c r="D713" s="31" t="s">
        <v>570</v>
      </c>
      <c r="E713" s="32" t="s">
        <v>293</v>
      </c>
      <c r="F713" s="33" t="s">
        <v>294</v>
      </c>
      <c r="G713" s="33">
        <v>1</v>
      </c>
      <c r="H713" s="33">
        <v>0</v>
      </c>
      <c r="I713" s="33">
        <v>2</v>
      </c>
      <c r="J713" s="33">
        <v>1</v>
      </c>
      <c r="K713" s="34" t="s">
        <v>43</v>
      </c>
      <c r="L713" s="34">
        <v>35</v>
      </c>
      <c r="M713" s="34" t="s">
        <v>87</v>
      </c>
      <c r="N713" s="12">
        <f>L713*G713</f>
        <v>35</v>
      </c>
      <c r="O713" s="13">
        <f>N713/18</f>
        <v>1.9444444444444444</v>
      </c>
      <c r="P713" s="14">
        <f>O713</f>
        <v>1.9444444444444444</v>
      </c>
      <c r="Q713" s="13">
        <v>0</v>
      </c>
      <c r="R713" s="13">
        <f>P713+Q713</f>
        <v>1.9444444444444444</v>
      </c>
    </row>
    <row r="714" spans="1:18">
      <c r="D714" s="31"/>
      <c r="E714" s="35" t="s">
        <v>154</v>
      </c>
      <c r="F714" s="33"/>
      <c r="G714" s="33"/>
      <c r="H714" s="33"/>
      <c r="I714" s="33"/>
      <c r="J714" s="33"/>
      <c r="K714" s="34"/>
      <c r="L714" s="34"/>
      <c r="M714" s="34"/>
      <c r="N714" s="32"/>
    </row>
    <row r="715" spans="1:18">
      <c r="D715" s="31"/>
      <c r="E715" s="35" t="s">
        <v>417</v>
      </c>
      <c r="F715" s="33"/>
      <c r="G715" s="33"/>
      <c r="H715" s="33"/>
      <c r="I715" s="33"/>
      <c r="J715" s="33"/>
      <c r="K715" s="34"/>
      <c r="L715" s="34"/>
      <c r="M715" s="34"/>
      <c r="N715" s="32"/>
    </row>
    <row r="716" spans="1:18">
      <c r="A716" s="8" t="s">
        <v>25</v>
      </c>
      <c r="B716" s="8" t="s">
        <v>579</v>
      </c>
      <c r="C716" s="8" t="s">
        <v>581</v>
      </c>
      <c r="D716" s="31" t="s">
        <v>571</v>
      </c>
      <c r="E716" s="32" t="s">
        <v>484</v>
      </c>
      <c r="F716" s="33" t="s">
        <v>83</v>
      </c>
      <c r="G716" s="33">
        <v>3</v>
      </c>
      <c r="H716" s="33">
        <v>2</v>
      </c>
      <c r="I716" s="33">
        <v>3</v>
      </c>
      <c r="J716" s="33">
        <v>5</v>
      </c>
      <c r="K716" s="34" t="s">
        <v>80</v>
      </c>
      <c r="L716" s="34">
        <v>1</v>
      </c>
      <c r="M716" s="34" t="s">
        <v>87</v>
      </c>
      <c r="N716" s="12">
        <f>L716*G716</f>
        <v>3</v>
      </c>
      <c r="O716" s="13">
        <f>N716/18</f>
        <v>0.16666666666666666</v>
      </c>
      <c r="P716" s="14">
        <f>O716</f>
        <v>0.16666666666666666</v>
      </c>
      <c r="Q716" s="13">
        <v>0</v>
      </c>
      <c r="R716" s="13">
        <f>P716+Q716</f>
        <v>0.16666666666666666</v>
      </c>
    </row>
    <row r="717" spans="1:18">
      <c r="D717" s="31"/>
      <c r="E717" s="35" t="s">
        <v>63</v>
      </c>
      <c r="F717" s="33"/>
      <c r="G717" s="33"/>
      <c r="H717" s="33"/>
      <c r="I717" s="33"/>
      <c r="J717" s="33"/>
      <c r="K717" s="34"/>
      <c r="L717" s="34"/>
      <c r="M717" s="34"/>
      <c r="N717" s="32"/>
    </row>
    <row r="718" spans="1:18">
      <c r="D718" s="31"/>
      <c r="E718" s="35" t="s">
        <v>61</v>
      </c>
      <c r="F718" s="33"/>
      <c r="G718" s="33"/>
      <c r="H718" s="33"/>
      <c r="I718" s="33"/>
      <c r="J718" s="33"/>
      <c r="K718" s="34"/>
      <c r="L718" s="34"/>
      <c r="M718" s="34"/>
      <c r="N718" s="32"/>
    </row>
    <row r="719" spans="1:18">
      <c r="D719" s="31"/>
      <c r="E719" s="35" t="s">
        <v>77</v>
      </c>
      <c r="F719" s="33"/>
      <c r="G719" s="33"/>
      <c r="H719" s="33"/>
      <c r="I719" s="33"/>
      <c r="J719" s="33"/>
      <c r="K719" s="34"/>
      <c r="L719" s="34"/>
      <c r="M719" s="34"/>
      <c r="N719" s="32"/>
    </row>
    <row r="720" spans="1:18">
      <c r="D720" s="31"/>
      <c r="E720" s="35" t="s">
        <v>62</v>
      </c>
      <c r="F720" s="33"/>
      <c r="G720" s="33"/>
      <c r="H720" s="33"/>
      <c r="I720" s="33"/>
      <c r="J720" s="33"/>
      <c r="K720" s="34"/>
      <c r="L720" s="34"/>
      <c r="M720" s="34"/>
      <c r="N720" s="32"/>
    </row>
    <row r="721" spans="1:18">
      <c r="A721" s="8" t="s">
        <v>25</v>
      </c>
      <c r="B721" s="8" t="s">
        <v>579</v>
      </c>
      <c r="C721" s="8" t="s">
        <v>581</v>
      </c>
      <c r="D721" s="31" t="s">
        <v>572</v>
      </c>
      <c r="E721" s="32" t="s">
        <v>486</v>
      </c>
      <c r="F721" s="33" t="s">
        <v>83</v>
      </c>
      <c r="G721" s="33">
        <v>3</v>
      </c>
      <c r="H721" s="33">
        <v>2</v>
      </c>
      <c r="I721" s="33">
        <v>3</v>
      </c>
      <c r="J721" s="33">
        <v>5</v>
      </c>
      <c r="K721" s="34" t="s">
        <v>80</v>
      </c>
      <c r="L721" s="34">
        <v>4</v>
      </c>
      <c r="M721" s="34" t="s">
        <v>87</v>
      </c>
      <c r="N721" s="12">
        <f>L721*G721</f>
        <v>12</v>
      </c>
      <c r="O721" s="13">
        <f>N721/18</f>
        <v>0.66666666666666663</v>
      </c>
      <c r="P721" s="14">
        <f>O721</f>
        <v>0.66666666666666663</v>
      </c>
      <c r="Q721" s="13">
        <v>0</v>
      </c>
      <c r="R721" s="13">
        <f>P721+Q721</f>
        <v>0.66666666666666663</v>
      </c>
    </row>
    <row r="722" spans="1:18">
      <c r="D722" s="31"/>
      <c r="E722" s="35" t="s">
        <v>61</v>
      </c>
      <c r="F722" s="33"/>
      <c r="G722" s="33"/>
      <c r="H722" s="33"/>
      <c r="I722" s="33"/>
      <c r="J722" s="33"/>
      <c r="K722" s="34"/>
      <c r="L722" s="34"/>
      <c r="M722" s="34"/>
      <c r="N722" s="32"/>
    </row>
    <row r="723" spans="1:18">
      <c r="D723" s="31"/>
      <c r="E723" s="35" t="s">
        <v>62</v>
      </c>
      <c r="F723" s="33"/>
      <c r="G723" s="33"/>
      <c r="H723" s="33"/>
      <c r="I723" s="33"/>
      <c r="J723" s="33"/>
      <c r="K723" s="34"/>
      <c r="L723" s="34"/>
      <c r="M723" s="34"/>
      <c r="N723" s="32"/>
    </row>
    <row r="724" spans="1:18">
      <c r="D724" s="31"/>
      <c r="E724" s="35" t="s">
        <v>77</v>
      </c>
      <c r="F724" s="33"/>
      <c r="G724" s="33"/>
      <c r="H724" s="33"/>
      <c r="I724" s="33"/>
      <c r="J724" s="33"/>
      <c r="K724" s="34"/>
      <c r="L724" s="34"/>
      <c r="M724" s="34"/>
      <c r="N724" s="32"/>
    </row>
    <row r="725" spans="1:18">
      <c r="D725" s="31"/>
      <c r="E725" s="35" t="s">
        <v>63</v>
      </c>
      <c r="F725" s="33"/>
      <c r="G725" s="33"/>
      <c r="H725" s="33"/>
      <c r="I725" s="33"/>
      <c r="J725" s="33"/>
      <c r="K725" s="34"/>
      <c r="L725" s="34"/>
      <c r="M725" s="34"/>
      <c r="N725" s="32"/>
    </row>
    <row r="726" spans="1:18">
      <c r="A726" s="8" t="s">
        <v>25</v>
      </c>
      <c r="B726" s="8" t="s">
        <v>579</v>
      </c>
      <c r="C726" s="8" t="s">
        <v>581</v>
      </c>
      <c r="D726" s="31" t="s">
        <v>573</v>
      </c>
      <c r="E726" s="32" t="s">
        <v>488</v>
      </c>
      <c r="F726" s="33" t="s">
        <v>83</v>
      </c>
      <c r="G726" s="33">
        <v>3</v>
      </c>
      <c r="H726" s="33">
        <v>2</v>
      </c>
      <c r="I726" s="33">
        <v>3</v>
      </c>
      <c r="J726" s="33">
        <v>5</v>
      </c>
      <c r="K726" s="34" t="s">
        <v>80</v>
      </c>
      <c r="L726" s="34">
        <v>1</v>
      </c>
      <c r="M726" s="34" t="s">
        <v>87</v>
      </c>
      <c r="N726" s="12">
        <f>L726*G726</f>
        <v>3</v>
      </c>
      <c r="O726" s="13">
        <f>N726/18</f>
        <v>0.16666666666666666</v>
      </c>
      <c r="P726" s="14">
        <f>O726</f>
        <v>0.16666666666666666</v>
      </c>
      <c r="Q726" s="13">
        <v>0</v>
      </c>
      <c r="R726" s="13">
        <f>P726+Q726</f>
        <v>0.16666666666666666</v>
      </c>
    </row>
    <row r="727" spans="1:18">
      <c r="D727" s="31"/>
      <c r="E727" s="35" t="s">
        <v>63</v>
      </c>
      <c r="F727" s="33"/>
      <c r="G727" s="33"/>
      <c r="H727" s="33"/>
      <c r="I727" s="33"/>
      <c r="J727" s="33"/>
      <c r="K727" s="34"/>
      <c r="L727" s="34"/>
      <c r="M727" s="34"/>
      <c r="N727" s="32"/>
    </row>
    <row r="728" spans="1:18">
      <c r="D728" s="31"/>
      <c r="E728" s="35" t="s">
        <v>176</v>
      </c>
      <c r="F728" s="33"/>
      <c r="G728" s="33"/>
      <c r="H728" s="33"/>
      <c r="I728" s="33"/>
      <c r="J728" s="33"/>
      <c r="K728" s="34"/>
      <c r="L728" s="34"/>
      <c r="M728" s="34"/>
      <c r="N728" s="32"/>
    </row>
    <row r="729" spans="1:18">
      <c r="D729" s="31"/>
      <c r="E729" s="35" t="s">
        <v>64</v>
      </c>
      <c r="F729" s="33"/>
      <c r="G729" s="33"/>
      <c r="H729" s="33"/>
      <c r="I729" s="33"/>
      <c r="J729" s="33"/>
      <c r="K729" s="34"/>
      <c r="L729" s="34"/>
      <c r="M729" s="34"/>
      <c r="N729" s="32"/>
    </row>
    <row r="730" spans="1:18">
      <c r="D730" s="31"/>
      <c r="E730" s="35" t="s">
        <v>62</v>
      </c>
      <c r="F730" s="33"/>
      <c r="G730" s="33"/>
      <c r="H730" s="33"/>
      <c r="I730" s="33"/>
      <c r="J730" s="33"/>
      <c r="K730" s="34"/>
      <c r="L730" s="34"/>
      <c r="M730" s="34"/>
      <c r="N730" s="32"/>
    </row>
    <row r="731" spans="1:18">
      <c r="D731" s="31"/>
      <c r="E731" s="35" t="s">
        <v>61</v>
      </c>
      <c r="F731" s="33"/>
      <c r="G731" s="33"/>
      <c r="H731" s="33"/>
      <c r="I731" s="33"/>
      <c r="J731" s="33"/>
      <c r="K731" s="34"/>
      <c r="L731" s="34"/>
      <c r="M731" s="34"/>
      <c r="N731" s="32"/>
    </row>
    <row r="732" spans="1:18">
      <c r="D732" s="31"/>
      <c r="E732" s="35" t="s">
        <v>77</v>
      </c>
      <c r="F732" s="33"/>
      <c r="G732" s="33"/>
      <c r="H732" s="33"/>
      <c r="I732" s="33"/>
      <c r="J732" s="33"/>
      <c r="K732" s="34"/>
      <c r="L732" s="34"/>
      <c r="M732" s="34"/>
      <c r="N732" s="32"/>
    </row>
    <row r="733" spans="1:18">
      <c r="A733" s="8" t="s">
        <v>25</v>
      </c>
      <c r="B733" s="8" t="s">
        <v>579</v>
      </c>
      <c r="C733" s="8" t="s">
        <v>581</v>
      </c>
      <c r="D733" s="31" t="s">
        <v>574</v>
      </c>
      <c r="E733" s="32" t="s">
        <v>575</v>
      </c>
      <c r="F733" s="33" t="s">
        <v>83</v>
      </c>
      <c r="G733" s="33">
        <v>3</v>
      </c>
      <c r="H733" s="33">
        <v>2</v>
      </c>
      <c r="I733" s="33">
        <v>3</v>
      </c>
      <c r="J733" s="33">
        <v>5</v>
      </c>
      <c r="K733" s="34" t="s">
        <v>80</v>
      </c>
      <c r="L733" s="34">
        <v>5</v>
      </c>
      <c r="M733" s="34" t="s">
        <v>87</v>
      </c>
      <c r="N733" s="12">
        <f>L733*G733</f>
        <v>15</v>
      </c>
      <c r="O733" s="13">
        <f>N733/18</f>
        <v>0.83333333333333337</v>
      </c>
      <c r="P733" s="14">
        <f>O733</f>
        <v>0.83333333333333337</v>
      </c>
      <c r="Q733" s="13">
        <v>0</v>
      </c>
      <c r="R733" s="13">
        <f>P733+Q733</f>
        <v>0.83333333333333337</v>
      </c>
    </row>
    <row r="734" spans="1:18">
      <c r="D734" s="31"/>
      <c r="E734" s="35" t="s">
        <v>62</v>
      </c>
      <c r="F734" s="33"/>
      <c r="G734" s="33"/>
      <c r="H734" s="33"/>
      <c r="I734" s="33"/>
      <c r="J734" s="33"/>
      <c r="K734" s="34"/>
      <c r="L734" s="34"/>
      <c r="M734" s="34"/>
      <c r="N734" s="32"/>
    </row>
    <row r="735" spans="1:18">
      <c r="D735" s="31"/>
      <c r="E735" s="35" t="s">
        <v>63</v>
      </c>
      <c r="F735" s="33"/>
      <c r="G735" s="33"/>
      <c r="H735" s="33"/>
      <c r="I735" s="33"/>
      <c r="J735" s="33"/>
      <c r="K735" s="34"/>
      <c r="L735" s="34"/>
      <c r="M735" s="34"/>
      <c r="N735" s="32"/>
    </row>
    <row r="736" spans="1:18">
      <c r="D736" s="31"/>
      <c r="E736" s="35" t="s">
        <v>61</v>
      </c>
      <c r="F736" s="33"/>
      <c r="G736" s="33"/>
      <c r="H736" s="33"/>
      <c r="I736" s="33"/>
      <c r="J736" s="33"/>
      <c r="K736" s="34"/>
      <c r="L736" s="34"/>
      <c r="M736" s="34"/>
      <c r="N736" s="32"/>
    </row>
    <row r="737" spans="4:14">
      <c r="D737" s="31"/>
      <c r="E737" s="35" t="s">
        <v>64</v>
      </c>
      <c r="F737" s="33"/>
      <c r="G737" s="33"/>
      <c r="H737" s="33"/>
      <c r="I737" s="33"/>
      <c r="J737" s="33"/>
      <c r="K737" s="34"/>
      <c r="L737" s="34"/>
      <c r="M737" s="34"/>
      <c r="N737" s="32"/>
    </row>
  </sheetData>
  <autoFilter ref="A1:R737" xr:uid="{8D5D7B0C-9BF2-48E1-A8A5-767E1EE1E340}"/>
  <hyperlinks>
    <hyperlink ref="D17" r:id="rId1" display="https://reg.mju.ac.th/registrar/class_info_2.asp?backto=home&amp;option=0&amp;courseid=8895629&amp;acadyear=2567&amp;semester=2&amp;avs1007185455=6" xr:uid="{EEC163BE-C8D4-45EB-BF3E-078FDFD4E3E9}"/>
    <hyperlink ref="D29" r:id="rId2" display="https://reg.mju.ac.th/registrar/class_info_2.asp?backto=home&amp;option=0&amp;courseid=8895629&amp;acadyear=2567&amp;semester=2&amp;avs1007185455=7" xr:uid="{957F5668-78C3-4DE5-B2D8-4E1AD2E59976}"/>
    <hyperlink ref="D52" r:id="rId3" display="https://reg.mju.ac.th/registrar/class_info_2.asp?backto=home&amp;option=0&amp;courseid=8896177&amp;acadyear=2567&amp;semester=2&amp;avs1007185455=8" xr:uid="{8C3FF4CD-A869-4132-B0DD-872EFD72F63E}"/>
    <hyperlink ref="D54" r:id="rId4" display="https://reg.mju.ac.th/registrar/class_info_2.asp?backto=home&amp;option=0&amp;courseid=8896178&amp;acadyear=2567&amp;semester=2&amp;avs1007185455=9" xr:uid="{44D3847F-2A94-4FFA-9CD6-B9053AB4D065}"/>
    <hyperlink ref="D56" r:id="rId5" display="https://reg.mju.ac.th/registrar/class_info_2.asp?backto=home&amp;option=0&amp;courseid=8896185&amp;acadyear=2567&amp;semester=2&amp;avs1007185455=10" xr:uid="{5C561C27-0862-48E1-934A-8A3A3CA613E2}"/>
    <hyperlink ref="D59" r:id="rId6" display="https://reg.mju.ac.th/registrar/class_info_2.asp?backto=home&amp;option=0&amp;courseid=8896185&amp;acadyear=2567&amp;semester=2&amp;avs1007185455=11" xr:uid="{97872F27-5273-41C6-9610-ACDD61419306}"/>
    <hyperlink ref="D62" r:id="rId7" display="https://reg.mju.ac.th/registrar/class_info_2.asp?backto=home&amp;option=0&amp;courseid=8896188&amp;acadyear=2567&amp;semester=2&amp;avs1007185455=12" xr:uid="{DEC28C0B-F9DF-4799-8EB3-74496090D4B3}"/>
    <hyperlink ref="D64" r:id="rId8" display="https://reg.mju.ac.th/registrar/class_info_2.asp?backto=home&amp;option=0&amp;courseid=8896191&amp;acadyear=2567&amp;semester=2&amp;avs1007185455=13" xr:uid="{F39AE8FB-E796-4F34-90FA-08ED083A4237}"/>
    <hyperlink ref="D66" r:id="rId9" display="https://reg.mju.ac.th/registrar/class_info_2.asp?backto=home&amp;option=0&amp;courseid=8896192&amp;acadyear=2567&amp;semester=2&amp;avs1007185455=14" xr:uid="{63436AF0-CB61-43EB-BBF0-B617B211BF26}"/>
    <hyperlink ref="D68" r:id="rId10" display="https://reg.mju.ac.th/registrar/class_info_2.asp?backto=home&amp;option=0&amp;courseid=8896193&amp;acadyear=2567&amp;semester=2&amp;avs1007185455=15" xr:uid="{F80A11D0-B3A6-4B94-B668-9AA3AD2AAD3A}"/>
    <hyperlink ref="D70" r:id="rId11" display="https://reg.mju.ac.th/registrar/class_info_2.asp?backto=home&amp;option=0&amp;courseid=8896195&amp;acadyear=2567&amp;semester=2&amp;avs1007185455=16" xr:uid="{5522894B-8709-4765-8A94-5B17D697E273}"/>
    <hyperlink ref="D75" r:id="rId12" display="https://reg.mju.ac.th/registrar/class_info_2.asp?backto=home&amp;option=0&amp;courseid=8896036&amp;acadyear=2567&amp;semester=2&amp;avs1007185455=17" xr:uid="{79FCA4FB-820E-46AD-8B4B-A2EA985E1073}"/>
    <hyperlink ref="D85" r:id="rId13" display="https://reg.mju.ac.th/registrar/class_info_2.asp?backto=home&amp;option=0&amp;courseid=8896039&amp;acadyear=2567&amp;semester=2&amp;avs1007185455=18" xr:uid="{65B873BE-0DD1-432D-8CBE-DFF67CEF4E70}"/>
    <hyperlink ref="D87" r:id="rId14" display="https://reg.mju.ac.th/registrar/class_info_2.asp?backto=home&amp;option=0&amp;courseid=8896675&amp;acadyear=2567&amp;semester=2&amp;avs1007185455=19" xr:uid="{882BE1C8-7DBF-451C-82CD-F42B966FBF96}"/>
    <hyperlink ref="D91" r:id="rId15" display="https://reg.mju.ac.th/registrar/class_info_2.asp?backto=home&amp;option=0&amp;courseid=8896678&amp;acadyear=2567&amp;semester=2&amp;avs1007185455=20" xr:uid="{8A9FC696-B11C-4726-886F-A99443F98000}"/>
    <hyperlink ref="D95" r:id="rId16" display="https://reg.mju.ac.th/registrar/class_info_2.asp?backto=home&amp;option=0&amp;courseid=8896686&amp;acadyear=2567&amp;semester=2&amp;avs1007185455=21" xr:uid="{8A58F476-C09B-474F-8667-7770A6FA9283}"/>
    <hyperlink ref="D97" r:id="rId17" display="https://reg.mju.ac.th/registrar/class_info_2.asp?backto=home&amp;option=0&amp;courseid=8896687&amp;acadyear=2567&amp;semester=2&amp;avs1007185455=22" xr:uid="{15B31899-AC60-45CD-AF35-0EA071D7C926}"/>
    <hyperlink ref="D100" r:id="rId18" display="https://reg.mju.ac.th/registrar/class_info_2.asp?backto=home&amp;option=0&amp;courseid=8896687&amp;acadyear=2567&amp;semester=2&amp;avs1007185455=23" xr:uid="{0B2F2094-3081-4022-8999-3643436BAE32}"/>
    <hyperlink ref="D107" r:id="rId19" display="https://reg.mju.ac.th/registrar/class_info_2.asp?backto=home&amp;option=0&amp;courseid=8896687&amp;acadyear=2567&amp;semester=2&amp;avs1007185455=24" xr:uid="{33029E5C-E148-4109-B78E-155624307797}"/>
    <hyperlink ref="D110" r:id="rId20" display="https://reg.mju.ac.th/registrar/class_info_2.asp?backto=home&amp;option=0&amp;courseid=8897148&amp;acadyear=2567&amp;semester=2&amp;avs1007185455=25" xr:uid="{E389027B-7124-42EC-8732-1FC3474AAE26}"/>
    <hyperlink ref="D112" r:id="rId21" display="https://reg.mju.ac.th/registrar/class_info_2.asp?backto=home&amp;option=0&amp;courseid=8896683&amp;acadyear=2567&amp;semester=2&amp;avs1007185455=26" xr:uid="{01D05DDF-680A-42BF-8F4A-7A3D7DB17636}"/>
    <hyperlink ref="D115" r:id="rId22" display="https://reg.mju.ac.th/registrar/class_info_2.asp?backto=home&amp;option=0&amp;courseid=8896684&amp;acadyear=2567&amp;semester=2&amp;avs1007185455=27" xr:uid="{773877D7-93C9-4309-997D-BE72F77BE4F9}"/>
    <hyperlink ref="D117" r:id="rId23" display="https://reg.mju.ac.th/registrar/class_info_2.asp?backto=home&amp;option=0&amp;courseid=8896697&amp;acadyear=2567&amp;semester=2&amp;avs1007185455=28" xr:uid="{C05FDB41-D247-4C21-B23A-88BABEF58410}"/>
    <hyperlink ref="D119" r:id="rId24" display="https://reg.mju.ac.th/registrar/class_info_2.asp?backto=home&amp;option=0&amp;courseid=8896698&amp;acadyear=2567&amp;semester=2&amp;avs1007185455=29" xr:uid="{F01E96C7-8FC6-4173-8B78-20B918E874CF}"/>
    <hyperlink ref="D121" r:id="rId25" display="https://reg.mju.ac.th/registrar/class_info_2.asp?backto=home&amp;option=0&amp;courseid=8896698&amp;acadyear=2567&amp;semester=2&amp;avs1007185455=30" xr:uid="{FD1D3758-1162-4745-AEF3-F07306C3467E}"/>
    <hyperlink ref="D128" r:id="rId26" display="https://reg.mju.ac.th/registrar/class_info_2.asp?backto=home&amp;option=0&amp;courseid=8896698&amp;acadyear=2567&amp;semester=2&amp;avs1007185455=31" xr:uid="{D1B36F41-E702-4992-B25E-A37AF92C2894}"/>
    <hyperlink ref="D130" r:id="rId27" display="https://reg.mju.ac.th/registrar/class_info_2.asp?backto=home&amp;option=0&amp;courseid=8896685&amp;acadyear=2567&amp;semester=2&amp;avs1007185455=32" xr:uid="{0D87BC1B-06AA-484C-B07C-33DCC153913A}"/>
    <hyperlink ref="D135" r:id="rId28" display="https://reg.mju.ac.th/registrar/class_info_2.asp?backto=home&amp;option=0&amp;courseid=8897087&amp;acadyear=2567&amp;semester=2&amp;avs1007185455=33" xr:uid="{AC710B49-B5A1-43FA-A0CC-08243390293D}"/>
    <hyperlink ref="D140" r:id="rId29" display="https://reg.mju.ac.th/registrar/class_info_2.asp?backto=home&amp;option=0&amp;courseid=8897087&amp;acadyear=2567&amp;semester=2&amp;avs1007185455=34" xr:uid="{B6B11A21-B4CA-4CD1-B5BD-16EBFAB120B8}"/>
    <hyperlink ref="D145" r:id="rId30" display="https://reg.mju.ac.th/registrar/class_info_2.asp?backto=home&amp;option=0&amp;courseid=8896696&amp;acadyear=2567&amp;semester=2&amp;avs1007185455=35" xr:uid="{E29BEB59-4BE9-4253-A8A4-1576CC938E51}"/>
    <hyperlink ref="D148" r:id="rId31" display="https://reg.mju.ac.th/registrar/class_info_2.asp?backto=home&amp;option=0&amp;courseid=8896696&amp;acadyear=2567&amp;semester=2&amp;avs1007185455=36" xr:uid="{567D2511-F786-4A86-BC64-36599B280BF8}"/>
    <hyperlink ref="D151" r:id="rId32" display="https://reg.mju.ac.th/registrar/class_info_2.asp?backto=home&amp;option=0&amp;courseid=8897141&amp;acadyear=2567&amp;semester=2&amp;avs1007185455=37" xr:uid="{8046D1FA-B834-4A40-A5B3-7B0B58D5D505}"/>
    <hyperlink ref="D153" r:id="rId33" display="https://reg.mju.ac.th/registrar/class_info_2.asp?backto=home&amp;option=0&amp;courseid=8897142&amp;acadyear=2567&amp;semester=2&amp;avs1007185455=38" xr:uid="{BB56096C-FC9B-465D-B8FE-181210E96EDD}"/>
    <hyperlink ref="D156" r:id="rId34" display="https://reg.mju.ac.th/registrar/class_info_2.asp?backto=home&amp;option=0&amp;courseid=8896700&amp;acadyear=2567&amp;semester=2&amp;avs1007185455=39" xr:uid="{D47DEAB5-DFD8-4BE1-A657-A5E2AE6ABFD2}"/>
    <hyperlink ref="D160" r:id="rId35" display="https://reg.mju.ac.th/registrar/class_info_2.asp?backto=home&amp;option=0&amp;courseid=8897097&amp;acadyear=2567&amp;semester=2&amp;avs1007185455=40" xr:uid="{838EE040-7227-447C-A975-C210141BAD2E}"/>
    <hyperlink ref="D162" r:id="rId36" display="https://reg.mju.ac.th/registrar/class_info_2.asp?backto=home&amp;option=0&amp;courseid=8897115&amp;acadyear=2567&amp;semester=2&amp;avs1007185455=41" xr:uid="{9B4E82A6-16D3-43AE-9A2F-EF1D74CD3487}"/>
    <hyperlink ref="D164" r:id="rId37" display="https://reg.mju.ac.th/registrar/class_info_2.asp?backto=home&amp;option=0&amp;courseid=8897085&amp;acadyear=2567&amp;semester=2&amp;avs1007185455=42" xr:uid="{9A2A0146-4D47-4A43-90E3-7142CCD1B88D}"/>
    <hyperlink ref="D166" r:id="rId38" display="https://reg.mju.ac.th/registrar/class_info_2.asp?backto=home&amp;option=0&amp;courseid=8897130&amp;acadyear=2567&amp;semester=2&amp;avs1007185455=43" xr:uid="{E12C4D96-72D9-49B5-B67B-A52AAF139657}"/>
    <hyperlink ref="D168" r:id="rId39" display="https://reg.mju.ac.th/registrar/class_info_2.asp?backto=home&amp;option=0&amp;courseid=8896701&amp;acadyear=2567&amp;semester=2&amp;avs1007185455=44" xr:uid="{F0A5ED38-1184-424A-B83D-4CA5B80AFB3A}"/>
    <hyperlink ref="D175" r:id="rId40" display="https://reg.mju.ac.th/registrar/class_info_2.asp?backto=home&amp;option=0&amp;courseid=8897150&amp;acadyear=2567&amp;semester=2&amp;avs1007185455=45" xr:uid="{D8FE5DA5-48A6-4941-B75B-348EBA7E7A53}"/>
    <hyperlink ref="D178" r:id="rId41" display="https://reg.mju.ac.th/registrar/class_info_2.asp?backto=home&amp;option=0&amp;courseid=8897151&amp;acadyear=2567&amp;semester=2&amp;avs1007185455=46" xr:uid="{6C8BB527-CFEC-4C18-A95C-B4D75B2660EE}"/>
    <hyperlink ref="D182" r:id="rId42" display="https://reg.mju.ac.th/registrar/class_info_2.asp?backto=home&amp;option=0&amp;courseid=8897090&amp;acadyear=2567&amp;semester=2&amp;avs1007185455=47" xr:uid="{D2CE2A95-77AE-49BC-A134-034A827F1D15}"/>
    <hyperlink ref="D184" r:id="rId43" display="https://reg.mju.ac.th/registrar/class_info_2.asp?backto=home&amp;option=0&amp;courseid=8898953&amp;acadyear=2567&amp;semester=2&amp;avs1007185455=48" xr:uid="{2227D0A1-FAF4-4072-947F-FBB804238DC5}"/>
    <hyperlink ref="D186" r:id="rId44" display="https://reg.mju.ac.th/registrar/class_info_2.asp?backto=home&amp;option=0&amp;courseid=8896702&amp;acadyear=2567&amp;semester=2&amp;avs1007185455=49" xr:uid="{2766A57E-DBF9-4BC2-97EC-6D427796A957}"/>
    <hyperlink ref="D188" r:id="rId45" display="https://reg.mju.ac.th/registrar/class_info_2.asp?backto=home&amp;option=0&amp;courseid=8897093&amp;acadyear=2567&amp;semester=2&amp;avs1007185455=50" xr:uid="{E5B6FC2E-AF41-4D75-9A00-76CB6B8DBBA0}"/>
    <hyperlink ref="D191" r:id="rId46" display="https://reg.mju.ac.th/registrar/class_info_2.asp?backto=home&amp;option=0&amp;courseid=8897094&amp;acadyear=2567&amp;semester=2&amp;avs1007185455=51" xr:uid="{F8042FEB-6AB9-43E9-ADC0-50648F0785D9}"/>
    <hyperlink ref="D193" r:id="rId47" display="https://reg.mju.ac.th/registrar/class_info_2.asp?backto=home&amp;option=0&amp;courseid=8897145&amp;acadyear=2567&amp;semester=2&amp;avs1007185455=52" xr:uid="{836B2527-9AEE-4AA0-A6AB-0DC7671C9D2A}"/>
    <hyperlink ref="D195" r:id="rId48" display="https://reg.mju.ac.th/registrar/class_info_2.asp?backto=home&amp;option=0&amp;courseid=8898092&amp;acadyear=2567&amp;semester=2&amp;avs1007185455=53" xr:uid="{B8A57169-41A1-4B15-B3AC-692556E10801}"/>
    <hyperlink ref="D197" r:id="rId49" display="https://reg.mju.ac.th/registrar/class_info_2.asp?backto=home&amp;option=0&amp;courseid=8898096&amp;acadyear=2567&amp;semester=2&amp;avs1007185455=54" xr:uid="{448471AB-CCAE-46C7-80F9-091366064190}"/>
    <hyperlink ref="D200" r:id="rId50" display="https://reg.mju.ac.th/registrar/class_info_2.asp?backto=home&amp;option=0&amp;courseid=8898097&amp;acadyear=2567&amp;semester=2&amp;avs1007185455=55" xr:uid="{6F9C2D6C-852A-4EEA-B1BB-82903E7E4BA8}"/>
    <hyperlink ref="D202" r:id="rId51" display="https://reg.mju.ac.th/registrar/class_info_2.asp?backto=home&amp;option=0&amp;courseid=8898097&amp;acadyear=2567&amp;semester=2&amp;avs1007185455=56" xr:uid="{7D40ED46-2BD9-479E-A185-653D0B68F6E0}"/>
    <hyperlink ref="D204" r:id="rId52" display="https://reg.mju.ac.th/registrar/class_info_2.asp?backto=home&amp;option=0&amp;courseid=8898954&amp;acadyear=2567&amp;semester=2&amp;avs1007185455=57" xr:uid="{2826E79A-77E9-4002-BA8C-56B249ED7249}"/>
    <hyperlink ref="D207" r:id="rId53" display="https://reg.mju.ac.th/registrar/class_info_2.asp?backto=home&amp;option=0&amp;courseid=8898955&amp;acadyear=2567&amp;semester=2&amp;avs1007185455=58" xr:uid="{48EEC07D-269C-4D0E-9F51-212AFEDAB979}"/>
    <hyperlink ref="D210" r:id="rId54" display="https://reg.mju.ac.th/registrar/class_info_2.asp?backto=home&amp;option=0&amp;courseid=8898098&amp;acadyear=2567&amp;semester=2&amp;avs1007185455=59" xr:uid="{F99BC784-D154-43B7-B42A-B9B60C386FDE}"/>
    <hyperlink ref="D212" r:id="rId55" display="https://reg.mju.ac.th/registrar/class_info_2.asp?backto=home&amp;option=0&amp;courseid=8898098&amp;acadyear=2567&amp;semester=2&amp;avs1007185455=60" xr:uid="{79E30359-861E-4386-8F9D-F4BF2E9083F4}"/>
    <hyperlink ref="D214" r:id="rId56" display="https://reg.mju.ac.th/registrar/class_info_2.asp?backto=home&amp;option=0&amp;courseid=8898968&amp;acadyear=2567&amp;semester=2&amp;avs1007185455=61" xr:uid="{F090E805-D28B-47C8-A02B-F3FA56AE6445}"/>
    <hyperlink ref="D216" r:id="rId57" display="https://reg.mju.ac.th/registrar/class_info_2.asp?backto=home&amp;option=0&amp;courseid=8898959&amp;acadyear=2567&amp;semester=2&amp;avs1007185455=62" xr:uid="{DE9635BB-D074-4426-AAC5-19D6BAEACEE2}"/>
    <hyperlink ref="D218" r:id="rId58" display="https://reg.mju.ac.th/registrar/class_info_2.asp?backto=home&amp;option=0&amp;courseid=8898430&amp;acadyear=2567&amp;semester=2&amp;avs1007185455=63" xr:uid="{1680C582-2B86-4F9C-80AE-D9E0CE2909B4}"/>
    <hyperlink ref="D220" r:id="rId59" display="https://reg.mju.ac.th/registrar/class_info_2.asp?backto=home&amp;option=0&amp;courseid=8898965&amp;acadyear=2567&amp;semester=2&amp;avs1007185455=64" xr:uid="{7F1E9DD7-2291-4E3E-8DB8-721FF2851D3A}"/>
    <hyperlink ref="D222" r:id="rId60" display="https://reg.mju.ac.th/registrar/class_info_2.asp?backto=home&amp;option=0&amp;courseid=8898969&amp;acadyear=2567&amp;semester=2&amp;avs1007185455=65" xr:uid="{F54F91D2-DA70-49EE-82D8-9DD765896D49}"/>
    <hyperlink ref="D224" r:id="rId61" display="https://reg.mju.ac.th/registrar/class_info_2.asp?backto=home&amp;option=0&amp;courseid=8896026&amp;acadyear=2567&amp;semester=2&amp;avs1007185455=66" xr:uid="{3470C839-7F98-4CF7-B47F-CF57377EA0E0}"/>
    <hyperlink ref="D227" r:id="rId62" display="https://reg.mju.ac.th/registrar/class_info_2.asp?backto=home&amp;option=0&amp;courseid=8896026&amp;acadyear=2567&amp;semester=2&amp;avs1007185455=67" xr:uid="{E05078CC-26D9-41A7-A16B-9A0D7135E461}"/>
    <hyperlink ref="D230" r:id="rId63" display="https://reg.mju.ac.th/registrar/class_info_2.asp?backto=home&amp;option=0&amp;courseid=8896025&amp;acadyear=2567&amp;semester=2&amp;avs1007185455=68" xr:uid="{8240BFFB-26F0-496C-88F1-A459CB23E57F}"/>
    <hyperlink ref="D235" r:id="rId64" display="https://reg.mju.ac.th/registrar/class_info_2.asp?backto=home&amp;option=0&amp;courseid=8896028&amp;acadyear=2567&amp;semester=2&amp;avs1007185455=69" xr:uid="{0F02B00E-1C0C-4F1F-82F8-E956CB956D0C}"/>
    <hyperlink ref="E236" r:id="rId65" display="https://sites.google.com/view/pattamahannok/home" xr:uid="{125D7908-6FF4-4560-9A62-202A8C00BB75}"/>
    <hyperlink ref="D237" r:id="rId66" display="https://reg.mju.ac.th/registrar/class_info_2.asp?backto=home&amp;option=0&amp;courseid=8896028&amp;acadyear=2567&amp;semester=2&amp;avs1007185455=70" xr:uid="{C8E2B99D-2CAA-41C1-9ACA-E7C37744875A}"/>
    <hyperlink ref="D240" r:id="rId67" display="https://reg.mju.ac.th/registrar/class_info_2.asp?backto=home&amp;option=0&amp;courseid=8896028&amp;acadyear=2567&amp;semester=2&amp;avs1007185455=71" xr:uid="{4BD96853-1526-40EE-A05B-4599EF942A8B}"/>
    <hyperlink ref="E241" r:id="rId68" display="https://sites.google.com/view/pattamahannok/home" xr:uid="{99AC23D8-168E-4EDE-835B-401AD078B97F}"/>
    <hyperlink ref="D242" r:id="rId69" display="https://reg.mju.ac.th/registrar/class_info_2.asp?backto=home&amp;option=0&amp;courseid=8896028&amp;acadyear=2567&amp;semester=2&amp;avs1007185455=72" xr:uid="{1543C9BD-551F-4CCD-8E2C-E47FBA8E4703}"/>
    <hyperlink ref="D244" r:id="rId70" display="https://reg.mju.ac.th/registrar/class_info_2.asp?backto=home&amp;option=0&amp;courseid=8896028&amp;acadyear=2567&amp;semester=2&amp;avs1007185455=73" xr:uid="{666EC950-BB70-4517-8A7E-660D23805234}"/>
    <hyperlink ref="D247" r:id="rId71" display="https://reg.mju.ac.th/registrar/class_info_2.asp?backto=home&amp;option=0&amp;courseid=8896028&amp;acadyear=2567&amp;semester=2&amp;avs1007185455=74" xr:uid="{1DA0F329-09C5-4FD5-B4CB-CD395AD53B6A}"/>
    <hyperlink ref="D250" r:id="rId72" display="https://reg.mju.ac.th/registrar/class_info_2.asp?backto=home&amp;option=0&amp;courseid=8896030&amp;acadyear=2567&amp;semester=2&amp;avs1007185455=75" xr:uid="{0A0CD248-42FC-4737-9198-8E6F58EC884B}"/>
    <hyperlink ref="D255" r:id="rId73" display="https://reg.mju.ac.th/registrar/class_info_2.asp?backto=home&amp;option=0&amp;courseid=8896030&amp;acadyear=2567&amp;semester=2&amp;avs1007185455=76" xr:uid="{8BD52E8C-53F2-4192-BBE4-B79E88720C77}"/>
    <hyperlink ref="D260" r:id="rId74" display="https://reg.mju.ac.th/registrar/class_info_2.asp?backto=home&amp;option=0&amp;courseid=8896030&amp;acadyear=2567&amp;semester=2&amp;avs1007185455=77" xr:uid="{B4525C4D-44D9-4DBF-AEC8-96F4FBF39B42}"/>
    <hyperlink ref="D265" r:id="rId75" display="https://reg.mju.ac.th/registrar/class_info_2.asp?backto=home&amp;option=0&amp;courseid=8896030&amp;acadyear=2567&amp;semester=2&amp;avs1007185455=78" xr:uid="{CF1ED68B-E6F1-4324-9586-24BD65B09A6A}"/>
    <hyperlink ref="D270" r:id="rId76" display="https://reg.mju.ac.th/registrar/class_info_2.asp?backto=home&amp;option=0&amp;courseid=8896030&amp;acadyear=2567&amp;semester=2&amp;avs1007185455=79" xr:uid="{6518C7AA-DD2E-4160-8571-95CAABE9741D}"/>
    <hyperlink ref="D275" r:id="rId77" display="https://reg.mju.ac.th/registrar/class_info_2.asp?backto=home&amp;option=0&amp;courseid=8896031&amp;acadyear=2567&amp;semester=2&amp;avs1007185455=80" xr:uid="{4293B557-2942-458E-8957-4791F794217D}"/>
    <hyperlink ref="D284" r:id="rId78" display="https://reg.mju.ac.th/registrar/class_info_2.asp?backto=home&amp;option=0&amp;courseid=8896031&amp;acadyear=2567&amp;semester=2&amp;avs1007185455=81" xr:uid="{E122C6A0-A4ED-4E93-8A02-30C861B675D4}"/>
    <hyperlink ref="D293" r:id="rId79" display="https://reg.mju.ac.th/registrar/class_info_2.asp?backto=home&amp;option=0&amp;courseid=8896031&amp;acadyear=2567&amp;semester=2&amp;avs1007185455=82" xr:uid="{A28BF6ED-6B5D-48B5-A0C8-55F92A2D811B}"/>
    <hyperlink ref="D302" r:id="rId80" display="https://reg.mju.ac.th/registrar/class_info_2.asp?backto=home&amp;option=0&amp;courseid=8896031&amp;acadyear=2567&amp;semester=2&amp;avs1007185455=83" xr:uid="{BF387F04-C88D-40DB-913A-5D8053257185}"/>
    <hyperlink ref="D311" r:id="rId81" display="https://reg.mju.ac.th/registrar/class_info_2.asp?backto=home&amp;option=0&amp;courseid=8896031&amp;acadyear=2567&amp;semester=2&amp;avs1007185455=84" xr:uid="{F0B54C6E-1AF9-47EB-80FF-B250BCAE0B86}"/>
    <hyperlink ref="D320" r:id="rId82" display="https://reg.mju.ac.th/registrar/class_info_2.asp?backto=home&amp;option=0&amp;courseid=8896032&amp;acadyear=2567&amp;semester=2&amp;avs1007185455=85" xr:uid="{FC999DB3-A4B6-4EA5-903F-A98F1233E4BC}"/>
    <hyperlink ref="D322" r:id="rId83" display="https://reg.mju.ac.th/registrar/class_info_2.asp?backto=home&amp;option=0&amp;courseid=8896032&amp;acadyear=2567&amp;semester=2&amp;avs1007185455=86" xr:uid="{BD081B4F-56B4-417B-82D2-A71E8BF99FFE}"/>
    <hyperlink ref="D324" r:id="rId84" display="https://reg.mju.ac.th/registrar/class_info_2.asp?backto=home&amp;option=0&amp;courseid=8896033&amp;acadyear=2567&amp;semester=2&amp;avs1007185455=87" xr:uid="{63FD04F8-12E5-4B12-9BF6-2FC309DBEF6D}"/>
    <hyperlink ref="D331" r:id="rId85" display="https://reg.mju.ac.th/registrar/class_info_2.asp?backto=home&amp;option=0&amp;courseid=8896035&amp;acadyear=2567&amp;semester=2&amp;avs1007185455=88" xr:uid="{F0ABCD29-C3E4-491E-B208-7955CD919142}"/>
    <hyperlink ref="D333" r:id="rId86" display="https://reg.mju.ac.th/registrar/class_info_2.asp?backto=home&amp;option=0&amp;courseid=8896035&amp;acadyear=2567&amp;semester=2&amp;avs1007185455=89" xr:uid="{AC1F94CB-B424-447A-818F-63EEBC801F9B}"/>
    <hyperlink ref="D335" r:id="rId87" display="https://reg.mju.ac.th/registrar/class_info_2.asp?backto=home&amp;option=0&amp;courseid=8898014&amp;acadyear=2567&amp;semester=2&amp;avs1007185455=90" xr:uid="{8A21DEA7-0217-403A-835B-F341F556DFF6}"/>
    <hyperlink ref="D337" r:id="rId88" display="https://reg.mju.ac.th/registrar/class_info_2.asp?backto=home&amp;option=0&amp;courseid=8898014&amp;acadyear=2567&amp;semester=2&amp;avs1007185455=91" xr:uid="{176D0602-BE05-41AD-BCBE-DBC317B2D352}"/>
    <hyperlink ref="D339" r:id="rId89" display="https://reg.mju.ac.th/registrar/class_info_2.asp?backto=home&amp;option=0&amp;courseid=8896041&amp;acadyear=2567&amp;semester=2&amp;avs1007185455=92" xr:uid="{26980F3C-4527-41AE-BE77-AB8CFEB58057}"/>
    <hyperlink ref="D342" r:id="rId90" display="https://reg.mju.ac.th/registrar/class_info_2.asp?backto=home&amp;option=0&amp;courseid=8896043&amp;acadyear=2567&amp;semester=2&amp;avs1007185455=93" xr:uid="{4F04285F-7DFE-4D7E-B672-42177B43557E}"/>
    <hyperlink ref="D344" r:id="rId91" display="https://reg.mju.ac.th/registrar/class_info_2.asp?backto=home&amp;option=0&amp;courseid=8896044&amp;acadyear=2567&amp;semester=2&amp;avs1007185455=94" xr:uid="{D7AA3CE6-E464-402A-8746-1B8E4384E6E6}"/>
    <hyperlink ref="D346" r:id="rId92" display="https://reg.mju.ac.th/registrar/class_info_2.asp?backto=home&amp;option=0&amp;courseid=8896044&amp;acadyear=2567&amp;semester=2&amp;avs1007185455=95" xr:uid="{2B4CB43C-D72E-4381-9BA0-CF9ECD5EE962}"/>
    <hyperlink ref="D348" r:id="rId93" display="https://reg.mju.ac.th/registrar/class_info_2.asp?backto=home&amp;option=0&amp;courseid=8896048&amp;acadyear=2567&amp;semester=2&amp;avs1007185455=96" xr:uid="{F1CEF62B-2152-4371-A234-82EA6802D561}"/>
    <hyperlink ref="D350" r:id="rId94" display="https://reg.mju.ac.th/registrar/class_info_2.asp?backto=home&amp;option=0&amp;courseid=8896049&amp;acadyear=2567&amp;semester=2&amp;avs1007185455=97" xr:uid="{E7646A35-40B5-4560-A9F7-5A06A7EB0702}"/>
    <hyperlink ref="D352" r:id="rId95" display="https://reg.mju.ac.th/registrar/class_info_2.asp?backto=home&amp;option=0&amp;courseid=8896050&amp;acadyear=2567&amp;semester=2&amp;avs1007185455=98" xr:uid="{5025DA42-05CF-4D5D-A957-95CA0CFBA8EF}"/>
    <hyperlink ref="D354" r:id="rId96" display="https://reg.mju.ac.th/registrar/class_info_2.asp?backto=home&amp;option=0&amp;courseid=8896051&amp;acadyear=2567&amp;semester=2&amp;avs1007185455=99" xr:uid="{FBA1F3F0-B425-45D9-924C-ACCE62E9ECEE}"/>
    <hyperlink ref="D356" r:id="rId97" display="https://reg.mju.ac.th/registrar/class_info_2.asp?backto=home&amp;option=0&amp;courseid=8896052&amp;acadyear=2567&amp;semester=2&amp;avs1007185455=100" xr:uid="{6B20606E-B18E-4465-8FA9-E1BD9DBBD71B}"/>
    <hyperlink ref="D358" r:id="rId98" display="https://reg.mju.ac.th/registrar/class_info_2.asp?backto=home&amp;option=0&amp;courseid=8896053&amp;acadyear=2567&amp;semester=2&amp;avs1007185455=101" xr:uid="{DC91AB3C-2137-4733-AB97-A13A34156CFB}"/>
    <hyperlink ref="D361" r:id="rId99" display="https://reg.mju.ac.th/registrar/class_info_2.asp?backto=home&amp;option=0&amp;courseid=8896057&amp;acadyear=2567&amp;semester=2&amp;avs1007185455=102" xr:uid="{77E9C3C3-4CD0-4EA5-873F-8D1360494473}"/>
    <hyperlink ref="D362" r:id="rId100" display="https://reg.mju.ac.th/registrar/class_info_2.asp?backto=home&amp;option=0&amp;courseid=8896046&amp;acadyear=2567&amp;semester=2&amp;avs1007185455=103" xr:uid="{DE2BC0E5-92BD-4FB3-BB53-C2B3B9D54165}"/>
    <hyperlink ref="D364" r:id="rId101" display="https://reg.mju.ac.th/registrar/class_info_2.asp?backto=home&amp;option=0&amp;courseid=8896046&amp;acadyear=2567&amp;semester=2&amp;avs1007185455=104" xr:uid="{44FF8075-8122-4AB0-953F-B4DB5CDC856E}"/>
    <hyperlink ref="D366" r:id="rId102" display="https://reg.mju.ac.th/registrar/class_info_2.asp?backto=home&amp;option=0&amp;courseid=8896046&amp;acadyear=2567&amp;semester=2&amp;avs1007185455=105" xr:uid="{7EB0B897-B1A4-4468-B432-E906EEEBCD89}"/>
    <hyperlink ref="D368" r:id="rId103" display="https://reg.mju.ac.th/registrar/class_info_2.asp?backto=home&amp;option=0&amp;courseid=8896046&amp;acadyear=2567&amp;semester=2&amp;avs1007185455=106" xr:uid="{1C9D3AEA-0EAB-4D4C-AF88-7A06175E4054}"/>
    <hyperlink ref="D370" r:id="rId104" display="https://reg.mju.ac.th/registrar/class_info_2.asp?backto=home&amp;option=0&amp;courseid=8896046&amp;acadyear=2567&amp;semester=2&amp;avs1007185455=107" xr:uid="{0B3754EC-5198-48CE-9F80-CC694A3BEDFC}"/>
    <hyperlink ref="D372" r:id="rId105" display="https://reg.mju.ac.th/registrar/class_info_2.asp?backto=home&amp;option=0&amp;courseid=8896046&amp;acadyear=2567&amp;semester=2&amp;avs1007185455=108" xr:uid="{FF662F78-EFD0-4319-B801-7327CF4FF130}"/>
    <hyperlink ref="D374" r:id="rId106" display="https://reg.mju.ac.th/registrar/class_info_2.asp?backto=home&amp;option=0&amp;courseid=8896058&amp;acadyear=2567&amp;semester=2&amp;avs1007185455=109" xr:uid="{58B2671C-A9F8-452C-B218-00120FBED010}"/>
    <hyperlink ref="D376" r:id="rId107" display="https://reg.mju.ac.th/registrar/class_info_2.asp?backto=home&amp;option=0&amp;courseid=8896063&amp;acadyear=2567&amp;semester=2&amp;avs1007185455=110" xr:uid="{920CC8EB-8AB8-43D6-8638-D726B0C72E23}"/>
    <hyperlink ref="D378" r:id="rId108" display="https://reg.mju.ac.th/registrar/class_info_2.asp?backto=home&amp;option=0&amp;courseid=8896064&amp;acadyear=2567&amp;semester=2&amp;avs1007185455=111" xr:uid="{A27464D6-6782-4265-8C6A-8D9786E9C252}"/>
    <hyperlink ref="D380" r:id="rId109" display="https://reg.mju.ac.th/registrar/class_info_2.asp?backto=home&amp;option=0&amp;courseid=8896069&amp;acadyear=2567&amp;semester=2&amp;avs1007185455=112" xr:uid="{B249CBB3-1C28-4020-A7B0-71A580228524}"/>
    <hyperlink ref="D384" r:id="rId110" display="https://reg.mju.ac.th/registrar/class_info_2.asp?backto=home&amp;option=0&amp;courseid=8896070&amp;acadyear=2567&amp;semester=2&amp;avs1007185455=113" xr:uid="{13CB67BC-30C5-4781-9E1B-560F2CDE5D13}"/>
    <hyperlink ref="D386" r:id="rId111" display="https://reg.mju.ac.th/registrar/class_info_2.asp?backto=home&amp;option=0&amp;courseid=8896071&amp;acadyear=2567&amp;semester=2&amp;avs1007185455=114" xr:uid="{71295517-BBB9-4E78-B99B-D3C861DF5CFC}"/>
    <hyperlink ref="D388" r:id="rId112" display="https://reg.mju.ac.th/registrar/class_info_2.asp?backto=home&amp;option=0&amp;courseid=8896075&amp;acadyear=2567&amp;semester=2&amp;avs1007185455=115" xr:uid="{6AA82EF3-B616-43AC-9320-10D2131C1C37}"/>
    <hyperlink ref="D390" r:id="rId113" display="https://reg.mju.ac.th/registrar/class_info_2.asp?backto=home&amp;option=0&amp;courseid=8896087&amp;acadyear=2567&amp;semester=2&amp;avs1007185455=116" xr:uid="{B3B718B4-3BAC-4624-98A9-A58777B6DF86}"/>
    <hyperlink ref="D392" r:id="rId114" display="https://reg.mju.ac.th/registrar/class_info_2.asp?backto=home&amp;option=0&amp;courseid=8896093&amp;acadyear=2567&amp;semester=2&amp;avs1007185455=117" xr:uid="{1F33C06C-8278-4355-AB5F-20021FA64C54}"/>
    <hyperlink ref="D394" r:id="rId115" display="https://reg.mju.ac.th/registrar/class_info_2.asp?backto=home&amp;option=0&amp;courseid=8896094&amp;acadyear=2567&amp;semester=2&amp;avs1007185455=118" xr:uid="{8B179648-7A64-44CA-ADAE-29FEB9D0B6CF}"/>
    <hyperlink ref="D396" r:id="rId116" display="https://reg.mju.ac.th/registrar/class_info_2.asp?backto=home&amp;option=0&amp;courseid=8896096&amp;acadyear=2567&amp;semester=2&amp;avs1007185455=119" xr:uid="{3E8E7728-FA71-4B71-9A4A-FF5274A67881}"/>
    <hyperlink ref="D398" r:id="rId117" display="https://reg.mju.ac.th/registrar/class_info_2.asp?backto=home&amp;option=0&amp;courseid=8896100&amp;acadyear=2567&amp;semester=2&amp;avs1007185455=120" xr:uid="{800EF742-49D3-4D57-9EAE-A8A4BA317477}"/>
    <hyperlink ref="D400" r:id="rId118" display="https://reg.mju.ac.th/registrar/class_info_2.asp?backto=home&amp;option=0&amp;courseid=8896101&amp;acadyear=2567&amp;semester=2&amp;avs1007185455=121" xr:uid="{A7E9A3AD-5793-447B-834D-43EADAC33289}"/>
    <hyperlink ref="D402" r:id="rId119" display="https://reg.mju.ac.th/registrar/class_info_2.asp?backto=home&amp;option=0&amp;courseid=8896105&amp;acadyear=2567&amp;semester=2&amp;avs1007185455=122" xr:uid="{77F2F911-38E1-4C39-A318-18D1F8D337A3}"/>
    <hyperlink ref="D404" r:id="rId120" display="https://reg.mju.ac.th/registrar/class_info_2.asp?backto=home&amp;option=0&amp;courseid=8896113&amp;acadyear=2567&amp;semester=2&amp;avs1007185455=123" xr:uid="{26C5E562-EFE2-4F7C-9116-A8397C545A14}"/>
    <hyperlink ref="D406" r:id="rId121" display="https://reg.mju.ac.th/registrar/class_info_2.asp?backto=home&amp;option=0&amp;courseid=8896118&amp;acadyear=2567&amp;semester=2&amp;avs1007185455=124" xr:uid="{08785152-6448-4967-8F43-969DA5FF86B0}"/>
    <hyperlink ref="D411" r:id="rId122" display="https://reg.mju.ac.th/registrar/class_info_2.asp?backto=home&amp;option=0&amp;courseid=8896118&amp;acadyear=2567&amp;semester=2&amp;avs1007185455=125" xr:uid="{E4A797BB-F9B9-4C68-BABD-8C268DB2CE5F}"/>
    <hyperlink ref="D416" r:id="rId123" display="https://reg.mju.ac.th/registrar/class_info_2.asp?backto=home&amp;option=0&amp;courseid=8896119&amp;acadyear=2567&amp;semester=2&amp;avs1007185455=126" xr:uid="{ED8F7F80-D35E-44EB-8C8E-66A1D7ABD770}"/>
    <hyperlink ref="D421" r:id="rId124" display="https://reg.mju.ac.th/registrar/class_info_2.asp?backto=home&amp;option=0&amp;courseid=8896119&amp;acadyear=2567&amp;semester=2&amp;avs1007185455=127" xr:uid="{513BE398-A784-49E0-964F-0CC64167ECB5}"/>
    <hyperlink ref="D426" r:id="rId125" display="https://reg.mju.ac.th/registrar/class_info_2.asp?backto=home&amp;option=0&amp;courseid=8896120&amp;acadyear=2567&amp;semester=2&amp;avs1007185455=128" xr:uid="{3AFED3AB-A1BB-4E37-97E2-9E60005811B4}"/>
    <hyperlink ref="D433" r:id="rId126" display="https://reg.mju.ac.th/registrar/class_info_2.asp?backto=home&amp;option=0&amp;courseid=8896120&amp;acadyear=2567&amp;semester=2&amp;avs1007185455=129" xr:uid="{339D9F5C-55EA-469A-B7EB-5F03322C2CDB}"/>
    <hyperlink ref="D440" r:id="rId127" display="https://reg.mju.ac.th/registrar/class_info_2.asp?backto=home&amp;option=0&amp;courseid=8896121&amp;acadyear=2567&amp;semester=2&amp;avs1007185455=130" xr:uid="{3BFE8290-AF18-4172-9931-5F1485CC9AF2}"/>
    <hyperlink ref="D442" r:id="rId128" display="https://reg.mju.ac.th/registrar/class_info_2.asp?backto=home&amp;option=0&amp;courseid=8896128&amp;acadyear=2567&amp;semester=2&amp;avs1007185455=131" xr:uid="{F54F824E-35D8-4B89-8B5D-ADD5611E29A1}"/>
    <hyperlink ref="D444" r:id="rId129" display="https://reg.mju.ac.th/registrar/class_info_2.asp?backto=home&amp;option=0&amp;courseid=8896136&amp;acadyear=2567&amp;semester=2&amp;avs1007185455=132" xr:uid="{93EA63AE-51B0-4601-A541-99DF644118D0}"/>
    <hyperlink ref="D446" r:id="rId130" display="https://reg.mju.ac.th/registrar/class_info_2.asp?backto=home&amp;option=0&amp;courseid=8896138&amp;acadyear=2567&amp;semester=2&amp;avs1007185455=133" xr:uid="{6ED1E999-FD17-4397-8FE1-0A8D2C4DC4F0}"/>
    <hyperlink ref="D448" r:id="rId131" display="https://reg.mju.ac.th/registrar/class_info_2.asp?backto=home&amp;option=0&amp;courseid=8896126&amp;acadyear=2567&amp;semester=2&amp;avs1007185455=134" xr:uid="{FFCC20B4-3C57-4A0B-B28D-117E49A18091}"/>
    <hyperlink ref="D450" r:id="rId132" display="https://reg.mju.ac.th/registrar/class_info_2.asp?backto=home&amp;option=0&amp;courseid=8896132&amp;acadyear=2567&amp;semester=2&amp;avs1007185455=135" xr:uid="{E155DF47-D70E-4EB8-9B04-6A21535F6927}"/>
    <hyperlink ref="D452" r:id="rId133" display="https://reg.mju.ac.th/registrar/class_info_2.asp?backto=home&amp;option=0&amp;courseid=8896147&amp;acadyear=2567&amp;semester=2&amp;avs1007185455=136" xr:uid="{1E76811B-1365-4819-B49F-9FB840C2C0DC}"/>
    <hyperlink ref="D454" r:id="rId134" display="https://reg.mju.ac.th/registrar/class_info_2.asp?backto=home&amp;option=0&amp;courseid=8896149&amp;acadyear=2567&amp;semester=2&amp;avs1007185455=137" xr:uid="{DAA03084-07CC-4B85-9A05-A390E1E50753}"/>
    <hyperlink ref="D456" r:id="rId135" display="https://reg.mju.ac.th/registrar/class_info_2.asp?backto=home&amp;option=0&amp;courseid=8896150&amp;acadyear=2567&amp;semester=2&amp;avs1007185455=138" xr:uid="{B1C9D018-4792-4E85-B855-A9D09DEB7086}"/>
    <hyperlink ref="D458" r:id="rId136" display="https://reg.mju.ac.th/registrar/class_info_2.asp?backto=home&amp;option=0&amp;courseid=8896152&amp;acadyear=2567&amp;semester=2&amp;avs1007185455=139" xr:uid="{2A7989AD-A280-4E22-B718-F96A49DA3BE1}"/>
    <hyperlink ref="D461" r:id="rId137" display="https://reg.mju.ac.th/registrar/class_info_2.asp?backto=home&amp;option=0&amp;courseid=8896156&amp;acadyear=2567&amp;semester=2&amp;avs1007185455=140" xr:uid="{399DBEEB-767B-4301-B902-54BCF2C3E36B}"/>
    <hyperlink ref="D464" r:id="rId138" display="https://reg.mju.ac.th/registrar/class_info_2.asp?backto=home&amp;option=0&amp;courseid=8896160&amp;acadyear=2567&amp;semester=2&amp;avs1007185455=141" xr:uid="{55ECE830-BD2B-4BB6-B9AC-0A4ACD5BC41E}"/>
    <hyperlink ref="D466" r:id="rId139" display="https://reg.mju.ac.th/registrar/class_info_2.asp?backto=home&amp;option=0&amp;courseid=8896160&amp;acadyear=2567&amp;semester=2&amp;avs1007185455=142" xr:uid="{B9D87A98-2EC6-4354-8BC5-36F6C95719FE}"/>
    <hyperlink ref="D468" r:id="rId140" display="https://reg.mju.ac.th/registrar/class_info_2.asp?backto=home&amp;option=0&amp;courseid=8896162&amp;acadyear=2567&amp;semester=2&amp;avs1007185455=143" xr:uid="{250FADB9-3156-45FA-BC04-B6ACAEF0F8F4}"/>
    <hyperlink ref="D470" r:id="rId141" display="https://reg.mju.ac.th/registrar/class_info_2.asp?backto=home&amp;option=0&amp;courseid=8896163&amp;acadyear=2567&amp;semester=2&amp;avs1007185455=144" xr:uid="{C97B58F2-6311-45D2-8499-7F909FB2A437}"/>
    <hyperlink ref="D472" r:id="rId142" display="https://reg.mju.ac.th/registrar/class_info_2.asp?backto=home&amp;option=0&amp;courseid=8896169&amp;acadyear=2567&amp;semester=2&amp;avs1007185455=145" xr:uid="{FE4E4CE0-9357-495B-AD99-47C8A441E2E5}"/>
    <hyperlink ref="D475" r:id="rId143" display="https://reg.mju.ac.th/registrar/class_info_2.asp?backto=home&amp;option=0&amp;courseid=8896170&amp;acadyear=2567&amp;semester=2&amp;avs1007185455=146" xr:uid="{300C32E6-3775-4FA2-A3D5-812DE0791CB5}"/>
    <hyperlink ref="D478" r:id="rId144" display="https://reg.mju.ac.th/registrar/class_info_2.asp?backto=home&amp;option=0&amp;courseid=8896167&amp;acadyear=2567&amp;semester=2&amp;avs1007185455=147" xr:uid="{F66A64A1-67D1-4318-A70C-9FB9A717FAB2}"/>
    <hyperlink ref="D487" r:id="rId145" display="https://reg.mju.ac.th/registrar/class_info_2.asp?backto=home&amp;option=0&amp;courseid=8896175&amp;acadyear=2567&amp;semester=2&amp;avs1007185455=148" xr:uid="{D3964555-FEAD-4473-A1E5-1BD3D2CD8C7A}"/>
    <hyperlink ref="D490" r:id="rId146" display="https://reg.mju.ac.th/registrar/class_info_2.asp?backto=home&amp;option=0&amp;courseid=8892813&amp;acadyear=2567&amp;semester=2&amp;avs1007185455=149" xr:uid="{5ADE5AE8-C149-4C5A-A98F-DFFCF3CAAEF3}"/>
    <hyperlink ref="D492" r:id="rId147" display="https://reg.mju.ac.th/registrar/class_info_2.asp?backto=home&amp;option=0&amp;courseid=8892820&amp;acadyear=2567&amp;semester=2&amp;avs1007185455=150" xr:uid="{825571D4-F3D5-47BB-AF0D-37297EDAF26E}"/>
    <hyperlink ref="D494" r:id="rId148" display="https://reg.mju.ac.th/registrar/class_info_2.asp?backto=home&amp;option=0&amp;courseid=8890582&amp;acadyear=2567&amp;semester=2&amp;avs1007185455=151" xr:uid="{64C9F1AB-F20C-4721-B2F2-40A31DA9BEEB}"/>
    <hyperlink ref="D496" r:id="rId149" display="https://reg.mju.ac.th/registrar/class_info_2.asp?backto=home&amp;option=0&amp;courseid=16320&amp;acadyear=2567&amp;semester=2&amp;avs1007185455=152" xr:uid="{7BF5A376-2A6C-44A7-B125-15EA0B51CE26}"/>
    <hyperlink ref="D498" r:id="rId150" display="https://reg.mju.ac.th/registrar/class_info_2.asp?backto=home&amp;option=0&amp;courseid=8890304&amp;acadyear=2567&amp;semester=2&amp;avs1007185455=153" xr:uid="{DDE09CF8-3906-464C-91B3-467724EC48E3}"/>
    <hyperlink ref="D500" r:id="rId151" display="https://reg.mju.ac.th/registrar/class_info_2.asp?backto=home&amp;option=0&amp;courseid=8895564&amp;acadyear=2567&amp;semester=2&amp;avs1007185455=154" xr:uid="{9F683AA7-9A22-408D-8BF6-80FFB7E24780}"/>
    <hyperlink ref="D502" r:id="rId152" display="https://reg.mju.ac.th/registrar/class_info_2.asp?backto=home&amp;option=0&amp;courseid=25300&amp;acadyear=2567&amp;semester=2&amp;avs1007185455=155" xr:uid="{391A8631-04D7-4D5A-BB45-D8627A95B5E8}"/>
    <hyperlink ref="D504" r:id="rId153" display="https://reg.mju.ac.th/registrar/class_info_2.asp?backto=home&amp;option=0&amp;courseid=8894389&amp;acadyear=2567&amp;semester=2&amp;avs1007185455=156" xr:uid="{229572BA-5CB1-4E6E-8CE2-8E7FB00B2185}"/>
    <hyperlink ref="D506" r:id="rId154" display="https://reg.mju.ac.th/registrar/class_info_2.asp?backto=home&amp;option=0&amp;courseid=8894390&amp;acadyear=2567&amp;semester=2&amp;avs1007185455=157" xr:uid="{5941A0E9-5A29-4C32-981A-9AF47BD7357B}"/>
    <hyperlink ref="D508" r:id="rId155" display="https://reg.mju.ac.th/registrar/class_info_2.asp?backto=home&amp;option=0&amp;courseid=8894391&amp;acadyear=2567&amp;semester=2&amp;avs1007185455=158" xr:uid="{F967FB8E-2B89-4291-BC3F-4238A7EBD26D}"/>
    <hyperlink ref="D510" r:id="rId156" display="https://reg.mju.ac.th/registrar/class_info_2.asp?backto=home&amp;option=0&amp;courseid=8894396&amp;acadyear=2567&amp;semester=2&amp;avs1007185455=159" xr:uid="{5DA6E82A-101D-4978-ACFC-229A6B00FB75}"/>
    <hyperlink ref="D512" r:id="rId157" display="https://reg.mju.ac.th/registrar/class_info_2.asp?backto=home&amp;option=0&amp;courseid=8893958&amp;acadyear=2567&amp;semester=2&amp;avs1007185455=160" xr:uid="{3B8F4069-DD5F-4CE4-8886-6B3FF35C661C}"/>
    <hyperlink ref="D520" r:id="rId158" display="https://reg.mju.ac.th/registrar/class_info_2.asp?backto=home&amp;option=0&amp;courseid=25498&amp;acadyear=2567&amp;semester=2&amp;avs1007185455=161" xr:uid="{C9D1D3A9-BC90-4B8E-A99A-71DC7D785751}"/>
    <hyperlink ref="D525" r:id="rId159" display="https://reg.mju.ac.th/registrar/class_info_2.asp?backto=home&amp;option=0&amp;courseid=8891453&amp;acadyear=2567&amp;semester=2&amp;avs1007185455=162" xr:uid="{4F4A59B2-BFBE-4377-ABC3-81CC273D26DF}"/>
    <hyperlink ref="D548" r:id="rId160" display="https://reg.mju.ac.th/registrar/class_info_2.asp?backto=home&amp;option=0&amp;courseid=8890584&amp;acadyear=2567&amp;semester=2&amp;avs1007185455=163" xr:uid="{9C9BF5F8-AE3F-49EB-8BA8-522A4B280777}"/>
    <hyperlink ref="D554" r:id="rId161" display="https://reg.mju.ac.th/registrar/class_info_2.asp?backto=home&amp;option=0&amp;courseid=8890584&amp;acadyear=2567&amp;semester=2&amp;avs1007185455=164" xr:uid="{083AE13C-7307-48F3-903C-51FBBAF3C066}"/>
    <hyperlink ref="D556" r:id="rId162" display="https://reg.mju.ac.th/registrar/class_info_2.asp?backto=home&amp;option=0&amp;courseid=8890584&amp;acadyear=2567&amp;semester=2&amp;avs1007185455=165" xr:uid="{4B2A21D8-F0A1-411E-9E16-B9A7818F3489}"/>
    <hyperlink ref="D562" r:id="rId163" display="https://reg.mju.ac.th/registrar/class_info_2.asp?backto=home&amp;option=0&amp;courseid=8890584&amp;acadyear=2567&amp;semester=2&amp;avs1007185455=166" xr:uid="{7552FD51-8F3B-439E-A5EB-E2D831BD4BBF}"/>
    <hyperlink ref="D565" r:id="rId164" display="https://reg.mju.ac.th/registrar/class_info_2.asp?backto=home&amp;option=0&amp;courseid=8890584&amp;acadyear=2567&amp;semester=2&amp;avs1007185455=167" xr:uid="{C20B5C21-04D6-4924-9123-76B9BC979333}"/>
    <hyperlink ref="D567" r:id="rId165" display="https://reg.mju.ac.th/registrar/class_info_2.asp?backto=home&amp;option=0&amp;courseid=8890584&amp;acadyear=2567&amp;semester=2&amp;avs1007185455=168" xr:uid="{F334ABE9-CDE7-440A-B622-E698F96420CD}"/>
    <hyperlink ref="D569" r:id="rId166" display="https://reg.mju.ac.th/registrar/class_info_2.asp?backto=home&amp;option=0&amp;courseid=8890584&amp;acadyear=2567&amp;semester=2&amp;avs1007185455=169" xr:uid="{91C2EAA2-325A-498D-A84C-B6B38169F44E}"/>
    <hyperlink ref="D578" r:id="rId167" display="https://reg.mju.ac.th/registrar/class_info_2.asp?backto=home&amp;option=0&amp;courseid=8888983&amp;acadyear=2567&amp;semester=2&amp;avs1007185455=170" xr:uid="{709C8FFE-E085-47E6-ADF4-F13D6F55F84B}"/>
    <hyperlink ref="D581" r:id="rId168" display="https://reg.mju.ac.th/registrar/class_info_2.asp?backto=home&amp;option=0&amp;courseid=8888983&amp;acadyear=2567&amp;semester=2&amp;avs1007185455=171" xr:uid="{3B19F478-91BB-4E1E-9166-364701402C26}"/>
    <hyperlink ref="D583" r:id="rId169" display="https://reg.mju.ac.th/registrar/class_info_2.asp?backto=home&amp;option=0&amp;courseid=8888983&amp;acadyear=2567&amp;semester=2&amp;avs1007185455=172" xr:uid="{8F39568D-B7B0-405F-8607-AE72CD5018F9}"/>
    <hyperlink ref="D585" r:id="rId170" display="https://reg.mju.ac.th/registrar/class_info_2.asp?backto=home&amp;option=0&amp;courseid=8888983&amp;acadyear=2567&amp;semester=2&amp;avs1007185455=173" xr:uid="{A9D9BE7C-4619-4396-AC50-5A4CAA36D577}"/>
    <hyperlink ref="D587" r:id="rId171" display="https://reg.mju.ac.th/registrar/class_info_2.asp?backto=home&amp;option=0&amp;courseid=8888983&amp;acadyear=2567&amp;semester=2&amp;avs1007185455=174" xr:uid="{AB779027-9978-4EF1-A75F-C4875993C8D4}"/>
    <hyperlink ref="D589" r:id="rId172" display="https://reg.mju.ac.th/registrar/class_info_2.asp?backto=home&amp;option=0&amp;courseid=8888983&amp;acadyear=2567&amp;semester=2&amp;avs1007185455=175" xr:uid="{E77935D7-A0DA-4982-B9BE-1BB52D412EB5}"/>
    <hyperlink ref="D591" r:id="rId173" display="https://reg.mju.ac.th/registrar/class_info_2.asp?backto=home&amp;option=0&amp;courseid=8888983&amp;acadyear=2567&amp;semester=2&amp;avs1007185455=176" xr:uid="{AB8545BA-2946-49A0-B16F-AA80E5E8EB82}"/>
    <hyperlink ref="D593" r:id="rId174" display="https://reg.mju.ac.th/registrar/class_info_2.asp?backto=home&amp;option=0&amp;courseid=8888983&amp;acadyear=2567&amp;semester=2&amp;avs1007185455=177" xr:uid="{805AD815-ECA0-448D-8BD9-27116B1CF84E}"/>
    <hyperlink ref="D595" r:id="rId175" display="https://reg.mju.ac.th/registrar/class_info_2.asp?backto=home&amp;option=0&amp;courseid=8888983&amp;acadyear=2567&amp;semester=2&amp;avs1007185455=178" xr:uid="{33FD3085-E846-4D02-886E-3C1790740DBE}"/>
    <hyperlink ref="D597" r:id="rId176" display="https://reg.mju.ac.th/registrar/class_info_2.asp?backto=home&amp;option=0&amp;courseid=8888983&amp;acadyear=2567&amp;semester=2&amp;avs1007185455=179" xr:uid="{C1120B33-63AB-4551-B738-D0B62F1B3F51}"/>
    <hyperlink ref="D599" r:id="rId177" display="https://reg.mju.ac.th/registrar/class_info_2.asp?backto=home&amp;option=0&amp;courseid=8888983&amp;acadyear=2567&amp;semester=2&amp;avs1007185455=180" xr:uid="{9A01D0AE-145B-4B48-9362-07255B097E8A}"/>
    <hyperlink ref="D601" r:id="rId178" display="https://reg.mju.ac.th/registrar/class_info_2.asp?backto=home&amp;option=0&amp;courseid=8888983&amp;acadyear=2567&amp;semester=2&amp;avs1007185455=181" xr:uid="{205AD283-F6A3-47E3-B066-0CC29E5FC52B}"/>
    <hyperlink ref="D603" r:id="rId179" display="https://reg.mju.ac.th/registrar/class_info_2.asp?backto=home&amp;option=0&amp;courseid=8888983&amp;acadyear=2567&amp;semester=2&amp;avs1007185455=182" xr:uid="{BCAE21B5-4B8E-47BE-81F5-FB600CD1CAA7}"/>
    <hyperlink ref="D605" r:id="rId180" display="https://reg.mju.ac.th/registrar/class_info_2.asp?backto=home&amp;option=0&amp;courseid=8888983&amp;acadyear=2567&amp;semester=2&amp;avs1007185455=183" xr:uid="{570B0314-EC65-497B-B5A1-D34134601A52}"/>
    <hyperlink ref="D607" r:id="rId181" display="https://reg.mju.ac.th/registrar/class_info_2.asp?backto=home&amp;option=0&amp;courseid=8888983&amp;acadyear=2567&amp;semester=2&amp;avs1007185455=184" xr:uid="{9E4F7212-6293-4052-912A-85CF5EFC9A4B}"/>
    <hyperlink ref="D609" r:id="rId182" display="https://reg.mju.ac.th/registrar/class_info_2.asp?backto=home&amp;option=0&amp;courseid=8888984&amp;acadyear=2567&amp;semester=2&amp;avs1007185455=185" xr:uid="{E15305FC-73DE-4060-AE4A-090066954DAD}"/>
    <hyperlink ref="D612" r:id="rId183" display="https://reg.mju.ac.th/registrar/class_info_2.asp?backto=home&amp;option=0&amp;courseid=8890892&amp;acadyear=2567&amp;semester=2&amp;avs1007185455=186" xr:uid="{56CD3FA0-88A7-4542-B4D7-6C81DB9FB276}"/>
    <hyperlink ref="D614" r:id="rId184" display="https://reg.mju.ac.th/registrar/class_info_2.asp?backto=home&amp;option=0&amp;courseid=8890892&amp;acadyear=2567&amp;semester=2&amp;avs1007185455=187" xr:uid="{FAE6CB0E-EBF5-4777-A5E4-AFA651BBF1D7}"/>
    <hyperlink ref="D617" r:id="rId185" display="https://reg.mju.ac.th/registrar/class_info_2.asp?backto=home&amp;option=0&amp;courseid=8890892&amp;acadyear=2567&amp;semester=2&amp;avs1007185455=188" xr:uid="{D66BA68A-F4AC-4589-86B9-6B6D58B11E1E}"/>
    <hyperlink ref="D619" r:id="rId186" display="https://reg.mju.ac.th/registrar/class_info_2.asp?backto=home&amp;option=0&amp;courseid=8890892&amp;acadyear=2567&amp;semester=2&amp;avs1007185455=189" xr:uid="{A2C50879-BB85-45DD-A104-AAC2F98BD317}"/>
    <hyperlink ref="D621" r:id="rId187" display="https://reg.mju.ac.th/registrar/class_info_2.asp?backto=home&amp;option=0&amp;courseid=8890892&amp;acadyear=2567&amp;semester=2&amp;avs1007185455=190" xr:uid="{1A1FDF5B-3AFC-4BCB-956A-123EBEB0C9C3}"/>
    <hyperlink ref="D624" r:id="rId188" display="https://reg.mju.ac.th/registrar/class_info_2.asp?backto=home&amp;option=0&amp;courseid=8890892&amp;acadyear=2567&amp;semester=2&amp;avs1007185455=191" xr:uid="{38490828-2ABA-4BF3-BD57-E6866F51FA94}"/>
    <hyperlink ref="D627" r:id="rId189" display="https://reg.mju.ac.th/registrar/class_info_2.asp?backto=home&amp;option=0&amp;courseid=8893953&amp;acadyear=2567&amp;semester=2&amp;avs1007185455=192" xr:uid="{608C3081-F4DB-4463-BA1F-B27C17588F19}"/>
    <hyperlink ref="D629" r:id="rId190" display="https://reg.mju.ac.th/registrar/class_info_2.asp?backto=home&amp;option=0&amp;courseid=8893895&amp;acadyear=2567&amp;semester=2&amp;avs1007185455=193" xr:uid="{67CB15DF-C5AA-42E7-A297-8AA7F3764A43}"/>
    <hyperlink ref="D631" r:id="rId191" display="https://reg.mju.ac.th/registrar/class_info_2.asp?backto=home&amp;option=0&amp;courseid=8893887&amp;acadyear=2567&amp;semester=2&amp;avs1007185455=194" xr:uid="{B20B7BE8-2970-4543-8B2B-033257E8A4BC}"/>
    <hyperlink ref="D638" r:id="rId192" display="https://reg.mju.ac.th/registrar/class_info_2.asp?backto=home&amp;option=0&amp;courseid=626358&amp;acadyear=2567&amp;semester=2&amp;avs1007185455=195" xr:uid="{532CA076-2E30-4A48-95F3-70D601112CB3}"/>
    <hyperlink ref="D640" r:id="rId193" display="https://reg.mju.ac.th/registrar/class_info_2.asp?backto=home&amp;option=0&amp;courseid=626358&amp;acadyear=2567&amp;semester=2&amp;avs1007185455=196" xr:uid="{5495BBC0-AC2D-45AE-984F-6B099BF15314}"/>
    <hyperlink ref="D642" r:id="rId194" display="https://reg.mju.ac.th/registrar/class_info_2.asp?backto=home&amp;option=0&amp;courseid=626358&amp;acadyear=2567&amp;semester=2&amp;avs1007185455=197" xr:uid="{BCBAA6E3-805E-4FF0-ADAC-0E5E90852A76}"/>
    <hyperlink ref="D644" r:id="rId195" display="https://reg.mju.ac.th/registrar/class_info_2.asp?backto=home&amp;option=0&amp;courseid=8893892&amp;acadyear=2567&amp;semester=2&amp;avs1007185455=198" xr:uid="{1C7B12E4-BA34-4B4B-978F-A380A1C07AD8}"/>
    <hyperlink ref="D646" r:id="rId196" display="https://reg.mju.ac.th/registrar/class_info_2.asp?backto=home&amp;option=0&amp;courseid=12415&amp;acadyear=2567&amp;semester=2&amp;avs1007185455=199" xr:uid="{7420E737-B9A3-4DB8-B4EE-5B66F2FB8D3A}"/>
    <hyperlink ref="D648" r:id="rId197" display="https://reg.mju.ac.th/registrar/class_info_2.asp?backto=home&amp;option=0&amp;courseid=8895131&amp;acadyear=2567&amp;semester=2&amp;avs1007185455=200" xr:uid="{5EB8BD18-FC44-4D4D-BE6C-C43D4B53B513}"/>
    <hyperlink ref="D653" r:id="rId198" display="https://reg.mju.ac.th/registrar/class_info_2.asp?backto=home&amp;option=0&amp;courseid=12423&amp;acadyear=2567&amp;semester=2&amp;avs1007185455=201" xr:uid="{B36BC6C8-1F3B-4687-8099-7F8E508C0D6E}"/>
    <hyperlink ref="D655" r:id="rId199" display="https://reg.mju.ac.th/registrar/class_info_2.asp?backto=home&amp;option=0&amp;courseid=12423&amp;acadyear=2567&amp;semester=2&amp;avs1007185455=202" xr:uid="{8D958D68-00D2-4765-970C-4661B3DA5450}"/>
    <hyperlink ref="D657" r:id="rId200" display="https://reg.mju.ac.th/registrar/class_info_2.asp?backto=home&amp;option=0&amp;courseid=12424&amp;acadyear=2567&amp;semester=2&amp;avs1007185455=203" xr:uid="{51A0A1B0-E5AA-4768-93B0-BE6D90A0CD91}"/>
    <hyperlink ref="D659" r:id="rId201" display="https://reg.mju.ac.th/registrar/class_info_2.asp?backto=home&amp;option=0&amp;courseid=12430&amp;acadyear=2567&amp;semester=2&amp;avs1007185455=204" xr:uid="{210D774B-FBA3-4FFB-954F-54E6ED5ECA18}"/>
    <hyperlink ref="D662" r:id="rId202" display="https://reg.mju.ac.th/registrar/class_info_2.asp?backto=home&amp;option=0&amp;courseid=8891269&amp;acadyear=2567&amp;semester=2&amp;avs1007185455=205" xr:uid="{1BFF3EA2-6AAD-48D2-A361-3BC3D078107B}"/>
    <hyperlink ref="D664" r:id="rId203" display="https://reg.mju.ac.th/registrar/class_info_2.asp?backto=home&amp;option=0&amp;courseid=626362&amp;acadyear=2567&amp;semester=2&amp;avs1007185455=206" xr:uid="{71682848-33C7-4D22-8288-30BD773E740C}"/>
    <hyperlink ref="D666" r:id="rId204" display="https://reg.mju.ac.th/registrar/class_info_2.asp?backto=home&amp;option=0&amp;courseid=626628&amp;acadyear=2567&amp;semester=2&amp;avs1007185455=207" xr:uid="{9BD8F456-52AA-4A53-B380-D647748B5CB7}"/>
    <hyperlink ref="D668" r:id="rId205" display="https://reg.mju.ac.th/registrar/class_info_2.asp?backto=home&amp;option=0&amp;courseid=12466&amp;acadyear=2567&amp;semester=2&amp;avs1007185455=208" xr:uid="{0E05EB52-BF2A-43EA-B956-49AC0BBC0DC4}"/>
    <hyperlink ref="D670" r:id="rId206" display="https://reg.mju.ac.th/registrar/class_info_2.asp?backto=home&amp;option=0&amp;courseid=12467&amp;acadyear=2567&amp;semester=2&amp;avs1007185455=209" xr:uid="{8A680276-BCB9-47E0-84D6-4A808DB1674A}"/>
    <hyperlink ref="D672" r:id="rId207" display="https://reg.mju.ac.th/registrar/class_info_2.asp?backto=home&amp;option=0&amp;courseid=626363&amp;acadyear=2567&amp;semester=2&amp;avs1007185455=210" xr:uid="{BE94956F-C335-40EB-A6D4-DB4D3E6E4655}"/>
    <hyperlink ref="D674" r:id="rId208" display="https://reg.mju.ac.th/registrar/class_info_2.asp?backto=home&amp;option=0&amp;courseid=626367&amp;acadyear=2567&amp;semester=2&amp;avs1007185455=211" xr:uid="{A1730537-BA50-4BB4-AAEA-7C2755DA1432}"/>
    <hyperlink ref="D677" r:id="rId209" display="https://reg.mju.ac.th/registrar/class_info_2.asp?backto=home&amp;option=0&amp;courseid=12498&amp;acadyear=2567&amp;semester=2&amp;avs1007185455=212" xr:uid="{EAC10665-FF04-412C-AEE0-CE0707341FE7}"/>
    <hyperlink ref="D679" r:id="rId210" display="https://reg.mju.ac.th/registrar/class_info_2.asp?backto=home&amp;option=0&amp;courseid=12499&amp;acadyear=2567&amp;semester=2&amp;avs1007185455=213" xr:uid="{AE203880-5FB6-4B13-A591-CAD73B03FE17}"/>
    <hyperlink ref="D682" r:id="rId211" display="https://reg.mju.ac.th/registrar/class_info_2.asp?backto=home&amp;option=0&amp;courseid=8893925&amp;acadyear=2567&amp;semester=2&amp;avs1007185455=214" xr:uid="{C1FF686E-8572-4EB4-B4D4-A3F57562BF6D}"/>
    <hyperlink ref="D684" r:id="rId212" display="https://reg.mju.ac.th/registrar/class_info_2.asp?backto=home&amp;option=0&amp;courseid=8893913&amp;acadyear=2567&amp;semester=2&amp;avs1007185455=215" xr:uid="{7FCA9756-4AF1-4BE8-A300-FDCD24BE4267}"/>
    <hyperlink ref="D687" r:id="rId213" display="https://reg.mju.ac.th/registrar/class_info_2.asp?backto=home&amp;option=0&amp;courseid=8893914&amp;acadyear=2567&amp;semester=2&amp;avs1007185455=216" xr:uid="{330C7288-59BC-49F3-AAF3-3D2907E0DDF4}"/>
    <hyperlink ref="D690" r:id="rId214" display="https://reg.mju.ac.th/registrar/class_info_2.asp?backto=home&amp;option=0&amp;courseid=8893932&amp;acadyear=2567&amp;semester=2&amp;avs1007185455=217" xr:uid="{17F00B16-4894-4BEB-8B7E-DDE4C1534801}"/>
    <hyperlink ref="D693" r:id="rId215" display="https://reg.mju.ac.th/registrar/class_info_2.asp?backto=home&amp;option=0&amp;courseid=8893948&amp;acadyear=2567&amp;semester=2&amp;avs1007185455=218" xr:uid="{67E3FE44-5A71-48EC-AA34-EBB50BEF60AD}"/>
    <hyperlink ref="D696" r:id="rId216" display="https://reg.mju.ac.th/registrar/class_info_2.asp?backto=home&amp;option=0&amp;courseid=8893936&amp;acadyear=2567&amp;semester=2&amp;avs1007185455=219" xr:uid="{ECA34634-1B4D-4E72-A17F-AC5969391A4B}"/>
    <hyperlink ref="D698" r:id="rId217" display="https://reg.mju.ac.th/registrar/class_info_2.asp?backto=home&amp;option=0&amp;courseid=8893937&amp;acadyear=2567&amp;semester=2&amp;avs1007185455=220" xr:uid="{7E1052E2-C4C4-4044-89AC-B14D381BDB82}"/>
    <hyperlink ref="D700" r:id="rId218" display="https://reg.mju.ac.th/registrar/class_info_2.asp?backto=home&amp;option=0&amp;courseid=8893938&amp;acadyear=2567&amp;semester=2&amp;avs1007185455=221" xr:uid="{AB576F8F-11FC-4C6C-BCB3-67C666C07C3E}"/>
    <hyperlink ref="D703" r:id="rId219" display="https://reg.mju.ac.th/registrar/class_info_2.asp?backto=home&amp;option=0&amp;courseid=8893942&amp;acadyear=2567&amp;semester=2&amp;avs1007185455=222" xr:uid="{FF86C488-FA61-4D59-BFD2-BBC25DA0AE07}"/>
    <hyperlink ref="D706" r:id="rId220" display="https://reg.mju.ac.th/registrar/class_info_2.asp?backto=home&amp;option=0&amp;courseid=8893951&amp;acadyear=2567&amp;semester=2&amp;avs1007185455=223" xr:uid="{8EF15DAC-E246-4397-B844-997A7E683DB1}"/>
    <hyperlink ref="D708" r:id="rId221" display="https://reg.mju.ac.th/registrar/class_info_2.asp?backto=home&amp;option=0&amp;courseid=8893939&amp;acadyear=2567&amp;semester=2&amp;avs1007185455=224" xr:uid="{D8C7AAE5-26D6-4389-9BBE-DE39C52D9F81}"/>
    <hyperlink ref="D710" r:id="rId222" display="https://reg.mju.ac.th/registrar/class_info_2.asp?backto=home&amp;option=0&amp;courseid=8890844&amp;acadyear=2567&amp;semester=2&amp;avs1007185455=225" xr:uid="{D2AC4872-30DF-4CA1-9827-AF294D0B29A0}"/>
    <hyperlink ref="D713" r:id="rId223" display="https://reg.mju.ac.th/registrar/class_info_2.asp?backto=home&amp;option=0&amp;courseid=8890844&amp;acadyear=2567&amp;semester=2&amp;avs1007185455=226" xr:uid="{E4D20297-19F3-4C35-91B5-EDD0F5F38A23}"/>
    <hyperlink ref="D716" r:id="rId224" display="https://reg.mju.ac.th/registrar/class_info_2.asp?backto=home&amp;option=0&amp;courseid=8893882&amp;acadyear=2567&amp;semester=2&amp;avs1007185455=227" xr:uid="{DD399AD5-639A-4D1A-8668-BE065E54C23E}"/>
    <hyperlink ref="D721" r:id="rId225" display="https://reg.mju.ac.th/registrar/class_info_2.asp?backto=home&amp;option=0&amp;courseid=8893883&amp;acadyear=2567&amp;semester=2&amp;avs1007185455=228" xr:uid="{11682FCE-B990-4F2F-9F93-70D457320631}"/>
    <hyperlink ref="D726" r:id="rId226" display="https://reg.mju.ac.th/registrar/class_info_2.asp?backto=home&amp;option=0&amp;courseid=8893885&amp;acadyear=2567&amp;semester=2&amp;avs1007185455=229" xr:uid="{990E8017-DA51-463A-93F5-142EB308E4DB}"/>
    <hyperlink ref="D733" r:id="rId227" display="https://reg.mju.ac.th/registrar/class_info_2.asp?backto=home&amp;option=0&amp;courseid=8893898&amp;acadyear=2567&amp;semester=2&amp;avs1007185455=230" xr:uid="{3EB06D81-D220-4283-A522-FDFD7EE3856D}"/>
    <hyperlink ref="D2" r:id="rId228" display="https://reg.mju.ac.th/registrar/class_info_2.asp?backto=home&amp;option=0&amp;courseid=8895629&amp;acadyear=2567&amp;semester=2&amp;avs1007185455=6" xr:uid="{66553957-EBDD-490C-8277-AACB486D9BB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7EFF-D4E2-4B68-BDFD-F3C9712E30AE}">
  <dimension ref="A1:R27"/>
  <sheetViews>
    <sheetView workbookViewId="0">
      <selection sqref="A1:C1"/>
    </sheetView>
  </sheetViews>
  <sheetFormatPr defaultColWidth="8.75" defaultRowHeight="21"/>
  <cols>
    <col min="1" max="4" width="8.75" style="7"/>
    <col min="5" max="5" width="52.5" style="7" customWidth="1"/>
    <col min="6" max="18" width="8.75" style="8"/>
    <col min="19" max="16384" width="8.75" style="7"/>
  </cols>
  <sheetData>
    <row r="1" spans="1:18" s="16" customFormat="1" ht="42">
      <c r="A1" s="2" t="s">
        <v>900</v>
      </c>
      <c r="B1" s="2" t="s">
        <v>578</v>
      </c>
      <c r="C1" s="2" t="s">
        <v>576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26</v>
      </c>
      <c r="I1" s="2" t="s">
        <v>27</v>
      </c>
      <c r="J1" s="3" t="s">
        <v>28</v>
      </c>
      <c r="K1" s="2" t="s">
        <v>10</v>
      </c>
      <c r="L1" s="4" t="s">
        <v>11</v>
      </c>
      <c r="M1" s="2" t="s">
        <v>12</v>
      </c>
      <c r="N1" s="5" t="s">
        <v>13</v>
      </c>
      <c r="O1" s="5" t="s">
        <v>14</v>
      </c>
      <c r="P1" s="3" t="s">
        <v>15</v>
      </c>
      <c r="Q1" s="15" t="s">
        <v>16</v>
      </c>
      <c r="R1" s="6" t="s">
        <v>17</v>
      </c>
    </row>
    <row r="2" spans="1:18">
      <c r="A2" s="8" t="s">
        <v>25</v>
      </c>
      <c r="B2" s="8" t="s">
        <v>610</v>
      </c>
      <c r="C2" s="8" t="s">
        <v>580</v>
      </c>
      <c r="D2" s="56" t="s">
        <v>110</v>
      </c>
      <c r="E2" s="54" t="s">
        <v>111</v>
      </c>
      <c r="F2" s="33" t="s">
        <v>112</v>
      </c>
      <c r="G2" s="33">
        <v>4</v>
      </c>
      <c r="H2" s="33">
        <v>3</v>
      </c>
      <c r="I2" s="33">
        <v>3</v>
      </c>
      <c r="J2" s="33">
        <v>7</v>
      </c>
      <c r="K2" s="33" t="s">
        <v>80</v>
      </c>
      <c r="L2" s="33">
        <v>17</v>
      </c>
      <c r="M2" s="33" t="s">
        <v>87</v>
      </c>
      <c r="N2" s="12">
        <f>L2*G2</f>
        <v>68</v>
      </c>
      <c r="O2" s="13">
        <f>N2/18</f>
        <v>3.7777777777777777</v>
      </c>
      <c r="P2" s="14">
        <f>O2</f>
        <v>3.7777777777777777</v>
      </c>
      <c r="Q2" s="13">
        <v>0</v>
      </c>
      <c r="R2" s="13">
        <f>P2+Q2</f>
        <v>3.7777777777777777</v>
      </c>
    </row>
    <row r="3" spans="1:18">
      <c r="D3" s="56"/>
      <c r="E3" s="57" t="s">
        <v>609</v>
      </c>
      <c r="F3" s="33"/>
      <c r="G3" s="33"/>
      <c r="H3" s="33"/>
      <c r="I3" s="33"/>
      <c r="J3" s="33"/>
      <c r="K3" s="33"/>
      <c r="L3" s="33"/>
      <c r="M3" s="33"/>
      <c r="N3" s="33"/>
    </row>
    <row r="4" spans="1:18">
      <c r="A4" s="8" t="s">
        <v>25</v>
      </c>
      <c r="B4" s="8" t="s">
        <v>610</v>
      </c>
      <c r="C4" s="8" t="s">
        <v>581</v>
      </c>
      <c r="D4" s="56" t="s">
        <v>151</v>
      </c>
      <c r="E4" s="54" t="s">
        <v>152</v>
      </c>
      <c r="F4" s="33" t="s">
        <v>23</v>
      </c>
      <c r="G4" s="33">
        <v>3</v>
      </c>
      <c r="H4" s="33">
        <v>3</v>
      </c>
      <c r="I4" s="33">
        <v>0</v>
      </c>
      <c r="J4" s="33">
        <v>6</v>
      </c>
      <c r="K4" s="33" t="s">
        <v>55</v>
      </c>
      <c r="L4" s="33">
        <v>18</v>
      </c>
      <c r="M4" s="33" t="s">
        <v>87</v>
      </c>
      <c r="N4" s="12">
        <f>L4*G4</f>
        <v>54</v>
      </c>
      <c r="O4" s="13">
        <f>N4/18</f>
        <v>3</v>
      </c>
      <c r="P4" s="14">
        <f>O4</f>
        <v>3</v>
      </c>
      <c r="Q4" s="13">
        <v>0</v>
      </c>
      <c r="R4" s="13">
        <f>P4+Q4</f>
        <v>3</v>
      </c>
    </row>
    <row r="5" spans="1:18">
      <c r="D5" s="56"/>
      <c r="E5" s="57" t="s">
        <v>153</v>
      </c>
      <c r="F5" s="33"/>
      <c r="G5" s="33"/>
      <c r="H5" s="33"/>
      <c r="I5" s="33"/>
      <c r="J5" s="33"/>
      <c r="K5" s="33"/>
      <c r="L5" s="33"/>
      <c r="M5" s="33"/>
      <c r="N5" s="33"/>
    </row>
    <row r="6" spans="1:18">
      <c r="A6" s="8" t="s">
        <v>25</v>
      </c>
      <c r="B6" s="8" t="s">
        <v>610</v>
      </c>
      <c r="C6" s="8" t="s">
        <v>581</v>
      </c>
      <c r="D6" s="56" t="s">
        <v>155</v>
      </c>
      <c r="E6" s="54" t="s">
        <v>156</v>
      </c>
      <c r="F6" s="33" t="s">
        <v>23</v>
      </c>
      <c r="G6" s="33">
        <v>3</v>
      </c>
      <c r="H6" s="33">
        <v>3</v>
      </c>
      <c r="I6" s="33">
        <v>0</v>
      </c>
      <c r="J6" s="33">
        <v>6</v>
      </c>
      <c r="K6" s="33" t="s">
        <v>80</v>
      </c>
      <c r="L6" s="33">
        <v>18</v>
      </c>
      <c r="M6" s="33" t="s">
        <v>87</v>
      </c>
      <c r="N6" s="12">
        <f>L6*G6</f>
        <v>54</v>
      </c>
      <c r="O6" s="13">
        <f>N6/18</f>
        <v>3</v>
      </c>
      <c r="P6" s="14">
        <f>O6</f>
        <v>3</v>
      </c>
      <c r="Q6" s="13">
        <v>0</v>
      </c>
      <c r="R6" s="13">
        <f>P6+Q6</f>
        <v>3</v>
      </c>
    </row>
    <row r="7" spans="1:18">
      <c r="D7" s="56"/>
      <c r="E7" s="57" t="s">
        <v>157</v>
      </c>
      <c r="F7" s="33"/>
      <c r="G7" s="33"/>
      <c r="H7" s="33"/>
      <c r="I7" s="33"/>
      <c r="J7" s="33"/>
      <c r="K7" s="33"/>
      <c r="L7" s="33"/>
      <c r="M7" s="33"/>
      <c r="N7" s="33"/>
    </row>
    <row r="8" spans="1:18">
      <c r="A8" s="8" t="s">
        <v>25</v>
      </c>
      <c r="B8" s="8" t="s">
        <v>610</v>
      </c>
      <c r="C8" s="8" t="s">
        <v>581</v>
      </c>
      <c r="D8" s="56" t="s">
        <v>415</v>
      </c>
      <c r="E8" s="54" t="s">
        <v>416</v>
      </c>
      <c r="F8" s="33" t="s">
        <v>23</v>
      </c>
      <c r="G8" s="33">
        <v>3</v>
      </c>
      <c r="H8" s="33">
        <v>3</v>
      </c>
      <c r="I8" s="33">
        <v>0</v>
      </c>
      <c r="J8" s="33">
        <v>6</v>
      </c>
      <c r="K8" s="33" t="s">
        <v>80</v>
      </c>
      <c r="L8" s="33">
        <v>19</v>
      </c>
      <c r="M8" s="33" t="s">
        <v>87</v>
      </c>
      <c r="N8" s="12">
        <f>L8*G8</f>
        <v>57</v>
      </c>
      <c r="O8" s="13">
        <f>N8/18</f>
        <v>3.1666666666666665</v>
      </c>
      <c r="P8" s="14">
        <f>O8</f>
        <v>3.1666666666666665</v>
      </c>
      <c r="Q8" s="13">
        <v>0</v>
      </c>
      <c r="R8" s="13">
        <f>P8+Q8</f>
        <v>3.1666666666666665</v>
      </c>
    </row>
    <row r="9" spans="1:18">
      <c r="D9" s="56"/>
      <c r="E9" s="57" t="s">
        <v>154</v>
      </c>
      <c r="F9" s="33"/>
      <c r="G9" s="33"/>
      <c r="H9" s="33"/>
      <c r="I9" s="33"/>
      <c r="J9" s="33"/>
      <c r="K9" s="33"/>
      <c r="L9" s="33"/>
      <c r="M9" s="33"/>
      <c r="N9" s="33"/>
    </row>
    <row r="10" spans="1:18">
      <c r="A10" s="8" t="s">
        <v>25</v>
      </c>
      <c r="B10" s="8" t="s">
        <v>610</v>
      </c>
      <c r="C10" s="8" t="s">
        <v>581</v>
      </c>
      <c r="D10" s="56" t="s">
        <v>158</v>
      </c>
      <c r="E10" s="54" t="s">
        <v>159</v>
      </c>
      <c r="F10" s="33" t="s">
        <v>23</v>
      </c>
      <c r="G10" s="33">
        <v>3</v>
      </c>
      <c r="H10" s="33">
        <v>3</v>
      </c>
      <c r="I10" s="33">
        <v>0</v>
      </c>
      <c r="J10" s="33">
        <v>6</v>
      </c>
      <c r="K10" s="33" t="s">
        <v>80</v>
      </c>
      <c r="L10" s="33">
        <v>18</v>
      </c>
      <c r="M10" s="33" t="s">
        <v>87</v>
      </c>
      <c r="N10" s="12">
        <f>L10*G10</f>
        <v>54</v>
      </c>
      <c r="O10" s="13">
        <f>N10/18</f>
        <v>3</v>
      </c>
      <c r="P10" s="14">
        <f>O10</f>
        <v>3</v>
      </c>
      <c r="Q10" s="13">
        <v>0</v>
      </c>
      <c r="R10" s="13">
        <f>P10+Q10</f>
        <v>3</v>
      </c>
    </row>
    <row r="11" spans="1:18">
      <c r="D11" s="56"/>
      <c r="E11" s="57" t="s">
        <v>160</v>
      </c>
      <c r="F11" s="33"/>
      <c r="G11" s="33"/>
      <c r="H11" s="33"/>
      <c r="I11" s="33"/>
      <c r="J11" s="33"/>
      <c r="K11" s="33"/>
      <c r="L11" s="33"/>
      <c r="M11" s="33"/>
      <c r="N11" s="33"/>
    </row>
    <row r="12" spans="1:18">
      <c r="D12" s="56"/>
      <c r="E12" s="57" t="s">
        <v>161</v>
      </c>
      <c r="F12" s="33"/>
      <c r="G12" s="33"/>
      <c r="H12" s="33"/>
      <c r="I12" s="33"/>
      <c r="J12" s="33"/>
      <c r="K12" s="33"/>
      <c r="L12" s="33"/>
      <c r="M12" s="33"/>
      <c r="N12" s="33"/>
    </row>
    <row r="13" spans="1:18">
      <c r="A13" s="8" t="s">
        <v>25</v>
      </c>
      <c r="B13" s="8" t="s">
        <v>610</v>
      </c>
      <c r="C13" s="8" t="s">
        <v>581</v>
      </c>
      <c r="D13" s="56" t="s">
        <v>165</v>
      </c>
      <c r="E13" s="54" t="s">
        <v>166</v>
      </c>
      <c r="F13" s="33" t="s">
        <v>23</v>
      </c>
      <c r="G13" s="33">
        <v>3</v>
      </c>
      <c r="H13" s="33">
        <v>3</v>
      </c>
      <c r="I13" s="33">
        <v>0</v>
      </c>
      <c r="J13" s="33">
        <v>6</v>
      </c>
      <c r="K13" s="33" t="s">
        <v>80</v>
      </c>
      <c r="L13" s="33">
        <v>18</v>
      </c>
      <c r="M13" s="33" t="s">
        <v>87</v>
      </c>
      <c r="N13" s="12">
        <f>L13*G13</f>
        <v>54</v>
      </c>
      <c r="O13" s="13">
        <f>N13/18</f>
        <v>3</v>
      </c>
      <c r="P13" s="14">
        <f>O13</f>
        <v>3</v>
      </c>
      <c r="Q13" s="13">
        <v>0</v>
      </c>
      <c r="R13" s="13">
        <f>P13+Q13</f>
        <v>3</v>
      </c>
    </row>
    <row r="14" spans="1:18">
      <c r="D14" s="56"/>
      <c r="E14" s="57" t="s">
        <v>167</v>
      </c>
      <c r="F14" s="33"/>
      <c r="G14" s="33"/>
      <c r="H14" s="33"/>
      <c r="I14" s="33"/>
      <c r="J14" s="33"/>
      <c r="K14" s="33"/>
      <c r="L14" s="33"/>
      <c r="M14" s="33"/>
      <c r="N14" s="33"/>
    </row>
    <row r="15" spans="1:18">
      <c r="A15" s="8" t="s">
        <v>25</v>
      </c>
      <c r="B15" s="8" t="s">
        <v>610</v>
      </c>
      <c r="C15" s="8" t="s">
        <v>581</v>
      </c>
      <c r="D15" s="56" t="s">
        <v>168</v>
      </c>
      <c r="E15" s="54" t="s">
        <v>169</v>
      </c>
      <c r="F15" s="33" t="s">
        <v>23</v>
      </c>
      <c r="G15" s="33">
        <v>3</v>
      </c>
      <c r="H15" s="33">
        <v>3</v>
      </c>
      <c r="I15" s="33">
        <v>0</v>
      </c>
      <c r="J15" s="33">
        <v>6</v>
      </c>
      <c r="K15" s="33" t="s">
        <v>43</v>
      </c>
      <c r="L15" s="33">
        <v>19</v>
      </c>
      <c r="M15" s="33" t="s">
        <v>87</v>
      </c>
      <c r="N15" s="12">
        <f>L15*G15</f>
        <v>57</v>
      </c>
      <c r="O15" s="13">
        <f>N15/18</f>
        <v>3.1666666666666665</v>
      </c>
      <c r="P15" s="14">
        <f>O15</f>
        <v>3.1666666666666665</v>
      </c>
      <c r="Q15" s="13">
        <v>0</v>
      </c>
      <c r="R15" s="13">
        <f>P15+Q15</f>
        <v>3.1666666666666665</v>
      </c>
    </row>
    <row r="16" spans="1:18">
      <c r="D16" s="56"/>
      <c r="E16" s="57" t="s">
        <v>170</v>
      </c>
      <c r="F16" s="33"/>
      <c r="G16" s="33"/>
      <c r="H16" s="33"/>
      <c r="I16" s="33"/>
      <c r="J16" s="33"/>
      <c r="K16" s="33"/>
      <c r="L16" s="33"/>
      <c r="M16" s="33"/>
      <c r="N16" s="33"/>
    </row>
    <row r="17" spans="1:18">
      <c r="A17" s="8" t="s">
        <v>25</v>
      </c>
      <c r="B17" s="8" t="s">
        <v>610</v>
      </c>
      <c r="C17" s="8" t="s">
        <v>581</v>
      </c>
      <c r="D17" s="56" t="s">
        <v>182</v>
      </c>
      <c r="E17" s="54" t="s">
        <v>183</v>
      </c>
      <c r="F17" s="33" t="s">
        <v>83</v>
      </c>
      <c r="G17" s="33">
        <v>3</v>
      </c>
      <c r="H17" s="33">
        <v>2</v>
      </c>
      <c r="I17" s="33">
        <v>3</v>
      </c>
      <c r="J17" s="33">
        <v>5</v>
      </c>
      <c r="K17" s="33" t="s">
        <v>80</v>
      </c>
      <c r="L17" s="33">
        <v>19</v>
      </c>
      <c r="M17" s="33" t="s">
        <v>87</v>
      </c>
      <c r="N17" s="12">
        <f>L17*G17</f>
        <v>57</v>
      </c>
      <c r="O17" s="13">
        <f>N17/18</f>
        <v>3.1666666666666665</v>
      </c>
      <c r="P17" s="14">
        <f>O17</f>
        <v>3.1666666666666665</v>
      </c>
      <c r="Q17" s="13">
        <v>0</v>
      </c>
      <c r="R17" s="13">
        <f>P17+Q17</f>
        <v>3.1666666666666665</v>
      </c>
    </row>
    <row r="18" spans="1:18">
      <c r="D18" s="56"/>
      <c r="E18" s="57" t="s">
        <v>75</v>
      </c>
      <c r="F18" s="33"/>
      <c r="G18" s="33"/>
      <c r="H18" s="33"/>
      <c r="I18" s="33"/>
      <c r="J18" s="33"/>
      <c r="K18" s="33"/>
      <c r="L18" s="33"/>
      <c r="M18" s="33"/>
      <c r="N18" s="33"/>
    </row>
    <row r="19" spans="1:18">
      <c r="D19" s="56"/>
      <c r="E19" s="57" t="s">
        <v>70</v>
      </c>
      <c r="F19" s="33"/>
      <c r="G19" s="33"/>
      <c r="H19" s="33"/>
      <c r="I19" s="33"/>
      <c r="J19" s="33"/>
      <c r="K19" s="33"/>
      <c r="L19" s="33"/>
      <c r="M19" s="33"/>
      <c r="N19" s="33"/>
    </row>
    <row r="20" spans="1:18">
      <c r="D20" s="56"/>
      <c r="E20" s="57" t="s">
        <v>72</v>
      </c>
      <c r="F20" s="33"/>
      <c r="G20" s="33"/>
      <c r="H20" s="33"/>
      <c r="I20" s="33"/>
      <c r="J20" s="33"/>
      <c r="K20" s="33"/>
      <c r="L20" s="33"/>
      <c r="M20" s="33"/>
      <c r="N20" s="33"/>
    </row>
    <row r="21" spans="1:18">
      <c r="D21" s="56"/>
      <c r="E21" s="57" t="s">
        <v>74</v>
      </c>
      <c r="F21" s="33"/>
      <c r="G21" s="33"/>
      <c r="H21" s="33"/>
      <c r="I21" s="33"/>
      <c r="J21" s="33"/>
      <c r="K21" s="33"/>
      <c r="L21" s="33"/>
      <c r="M21" s="33"/>
      <c r="N21" s="33"/>
    </row>
    <row r="22" spans="1:18">
      <c r="D22" s="56"/>
      <c r="E22" s="57" t="s">
        <v>184</v>
      </c>
      <c r="F22" s="33"/>
      <c r="G22" s="33"/>
      <c r="H22" s="33"/>
      <c r="I22" s="33"/>
      <c r="J22" s="33"/>
      <c r="K22" s="33"/>
      <c r="L22" s="33"/>
      <c r="M22" s="33"/>
      <c r="N22" s="33"/>
    </row>
    <row r="23" spans="1:18">
      <c r="D23" s="56"/>
      <c r="E23" s="57" t="s">
        <v>76</v>
      </c>
      <c r="F23" s="33"/>
      <c r="G23" s="33"/>
      <c r="H23" s="33"/>
      <c r="I23" s="33"/>
      <c r="J23" s="33"/>
      <c r="K23" s="33"/>
      <c r="L23" s="33"/>
      <c r="M23" s="33"/>
      <c r="N23" s="33"/>
    </row>
    <row r="24" spans="1:18">
      <c r="D24" s="56"/>
      <c r="E24" s="57" t="s">
        <v>46</v>
      </c>
      <c r="F24" s="33"/>
      <c r="G24" s="33"/>
      <c r="H24" s="33"/>
      <c r="I24" s="33"/>
      <c r="J24" s="33"/>
      <c r="K24" s="33"/>
      <c r="L24" s="33"/>
      <c r="M24" s="33"/>
      <c r="N24" s="33"/>
    </row>
    <row r="25" spans="1:18">
      <c r="D25" s="56"/>
      <c r="E25" s="57" t="s">
        <v>67</v>
      </c>
      <c r="F25" s="33"/>
      <c r="G25" s="33"/>
      <c r="H25" s="33"/>
      <c r="I25" s="33"/>
      <c r="J25" s="33"/>
      <c r="K25" s="33"/>
      <c r="L25" s="33"/>
      <c r="M25" s="33"/>
      <c r="N25" s="33"/>
    </row>
    <row r="26" spans="1:18">
      <c r="A26" s="8" t="s">
        <v>25</v>
      </c>
      <c r="B26" s="8" t="s">
        <v>610</v>
      </c>
      <c r="C26" s="8" t="s">
        <v>581</v>
      </c>
      <c r="D26" s="56" t="s">
        <v>193</v>
      </c>
      <c r="E26" s="54" t="s">
        <v>194</v>
      </c>
      <c r="F26" s="33" t="s">
        <v>83</v>
      </c>
      <c r="G26" s="33">
        <v>3</v>
      </c>
      <c r="H26" s="33">
        <v>2</v>
      </c>
      <c r="I26" s="33">
        <v>3</v>
      </c>
      <c r="J26" s="33">
        <v>5</v>
      </c>
      <c r="K26" s="33" t="s">
        <v>80</v>
      </c>
      <c r="L26" s="33">
        <v>19</v>
      </c>
      <c r="M26" s="33" t="s">
        <v>87</v>
      </c>
      <c r="N26" s="12">
        <f>L26*G26</f>
        <v>57</v>
      </c>
      <c r="O26" s="13">
        <f>N26/18</f>
        <v>3.1666666666666665</v>
      </c>
      <c r="P26" s="14">
        <f>O26</f>
        <v>3.1666666666666665</v>
      </c>
      <c r="Q26" s="13">
        <v>0</v>
      </c>
      <c r="R26" s="13">
        <f>P26+Q26</f>
        <v>3.1666666666666665</v>
      </c>
    </row>
    <row r="27" spans="1:18">
      <c r="D27" s="56"/>
      <c r="E27" s="57" t="s">
        <v>195</v>
      </c>
      <c r="F27" s="33"/>
      <c r="G27" s="33"/>
      <c r="H27" s="33"/>
      <c r="I27" s="33"/>
      <c r="J27" s="33"/>
      <c r="K27" s="33"/>
      <c r="L27" s="33"/>
      <c r="M27" s="33"/>
      <c r="N27" s="33"/>
    </row>
  </sheetData>
  <autoFilter ref="D1:R27" xr:uid="{4C337EFF-D4E2-4B68-BDFD-F3C9712E30AE}"/>
  <hyperlinks>
    <hyperlink ref="D2" r:id="rId1" display="https://reg.mju.ac.th/registrar/class_info_2.asp?backto=home&amp;option=0&amp;courseid=8896682&amp;acadyear=2567&amp;semester=1&amp;avs1007257115=4" xr:uid="{4A00B5E1-E61A-439F-9B4D-E1C89164F806}"/>
    <hyperlink ref="D4" r:id="rId2" display="https://reg.mju.ac.th/registrar/class_info_2.asp?backto=home&amp;option=0&amp;courseid=8898091&amp;acadyear=2567&amp;semester=1&amp;avs1007257115=5" xr:uid="{149DCD77-2BB2-43DB-9AFF-70620F96E3F1}"/>
    <hyperlink ref="D6" r:id="rId3" display="https://reg.mju.ac.th/registrar/class_info_2.asp?backto=home&amp;option=0&amp;courseid=8898092&amp;acadyear=2567&amp;semester=1&amp;avs1007257115=6" xr:uid="{58E66F17-305B-42D1-9A88-8C06E7720D52}"/>
    <hyperlink ref="D8" r:id="rId4" display="https://reg.mju.ac.th/registrar/class_info_2.asp?backto=home&amp;option=0&amp;courseid=8898096&amp;acadyear=2567&amp;semester=1&amp;avs1007257115=7" xr:uid="{BA7163D8-4052-4EEE-85AC-C75B5BEC4A20}"/>
    <hyperlink ref="D10" r:id="rId5" display="https://reg.mju.ac.th/registrar/class_info_2.asp?backto=home&amp;option=0&amp;courseid=8898093&amp;acadyear=2567&amp;semester=1&amp;avs1007257115=8" xr:uid="{7B122D7D-2FD5-4755-89F5-D1846E790047}"/>
    <hyperlink ref="D13" r:id="rId6" display="https://reg.mju.ac.th/registrar/class_info_2.asp?backto=home&amp;option=0&amp;courseid=8898094&amp;acadyear=2567&amp;semester=1&amp;avs1007257115=9" xr:uid="{041395C0-845D-4D89-84C6-B2907AFA33FE}"/>
    <hyperlink ref="D15" r:id="rId7" display="https://reg.mju.ac.th/registrar/class_info_2.asp?backto=home&amp;option=0&amp;courseid=8898963&amp;acadyear=2567&amp;semester=1&amp;avs1007257115=10" xr:uid="{2BD95A40-DD20-43E4-91D5-DE67695D5268}"/>
    <hyperlink ref="D17" r:id="rId8" display="https://reg.mju.ac.th/registrar/class_info_2.asp?backto=home&amp;option=0&amp;courseid=8896031&amp;acadyear=2567&amp;semester=1&amp;avs1007257115=11" xr:uid="{C032B41D-DBA7-443A-8592-F9F4DFAB0CCA}"/>
    <hyperlink ref="D26" r:id="rId9" display="https://reg.mju.ac.th/registrar/class_info_2.asp?backto=home&amp;option=0&amp;courseid=8898014&amp;acadyear=2567&amp;semester=1&amp;avs1007257115=12" xr:uid="{80EA2DD5-3FCF-450A-958D-311D3CA6A12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D08D53FA1B8441976DE9D936B034BE" ma:contentTypeVersion="11" ma:contentTypeDescription="Create a new document." ma:contentTypeScope="" ma:versionID="e7ce4efad0908552c3eafd643305ed3d">
  <xsd:schema xmlns:xsd="http://www.w3.org/2001/XMLSchema" xmlns:xs="http://www.w3.org/2001/XMLSchema" xmlns:p="http://schemas.microsoft.com/office/2006/metadata/properties" xmlns:ns2="48d4d86d-8aac-424a-94ad-ad6715b61d6e" xmlns:ns3="90731570-74a9-4fe2-b2f6-1d5fffe50526" targetNamespace="http://schemas.microsoft.com/office/2006/metadata/properties" ma:root="true" ma:fieldsID="10640f0e53d95869d9d5acf32e34fae7" ns2:_="" ns3:_="">
    <xsd:import namespace="48d4d86d-8aac-424a-94ad-ad6715b61d6e"/>
    <xsd:import namespace="90731570-74a9-4fe2-b2f6-1d5fffe505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4d86d-8aac-424a-94ad-ad6715b61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b659c3f-3fa9-419a-8ade-f97b5930b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31570-74a9-4fe2-b2f6-1d5fffe505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b8ed36-0bf7-455d-a1da-e12559faae3c}" ma:internalName="TaxCatchAll" ma:showField="CatchAllData" ma:web="90731570-74a9-4fe2-b2f6-1d5fffe505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d4d86d-8aac-424a-94ad-ad6715b61d6e">
      <Terms xmlns="http://schemas.microsoft.com/office/infopath/2007/PartnerControls"/>
    </lcf76f155ced4ddcb4097134ff3c332f>
    <TaxCatchAll xmlns="90731570-74a9-4fe2-b2f6-1d5fffe50526" xsi:nil="true"/>
  </documentManagement>
</p:properties>
</file>

<file path=customXml/itemProps1.xml><?xml version="1.0" encoding="utf-8"?>
<ds:datastoreItem xmlns:ds="http://schemas.openxmlformats.org/officeDocument/2006/customXml" ds:itemID="{46FC0B66-8D42-4FBC-B3F2-098915B41F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A6EF5D-7610-4248-8BD6-8490E73BE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4d86d-8aac-424a-94ad-ad6715b61d6e"/>
    <ds:schemaRef ds:uri="90731570-74a9-4fe2-b2f6-1d5fffe505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94B4FB-7B34-4BB2-AE12-5300769496BF}">
  <ds:schemaRefs>
    <ds:schemaRef ds:uri="http://schemas.microsoft.com/office/2006/metadata/properties"/>
    <ds:schemaRef ds:uri="http://schemas.microsoft.com/office/infopath/2007/PartnerControls"/>
    <ds:schemaRef ds:uri="48d4d86d-8aac-424a-94ad-ad6715b61d6e"/>
    <ds:schemaRef ds:uri="90731570-74a9-4fe2-b2f6-1d5fffe505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26</vt:i4>
      </vt:variant>
    </vt:vector>
  </HeadingPairs>
  <TitlesOfParts>
    <vt:vector size="26" baseType="lpstr">
      <vt:lpstr>ค่า FTE เกษตรศาสตร์</vt:lpstr>
      <vt:lpstr>ค่า FTE ส่งเสริม</vt:lpstr>
      <vt:lpstr>ค่า FTE พืชสวน</vt:lpstr>
      <vt:lpstr>ค่า FTE ภูมิสังคม</vt:lpstr>
      <vt:lpstr>ค่า FTE การจัดการ</vt:lpstr>
      <vt:lpstr>ค่า FTE สหวิทยาการ</vt:lpstr>
      <vt:lpstr>1-67 ตป.</vt:lpstr>
      <vt:lpstr>2-67 ตป.</vt:lpstr>
      <vt:lpstr>1-67 ตส.</vt:lpstr>
      <vt:lpstr>2-67 ตส.</vt:lpstr>
      <vt:lpstr>2567-ตรี</vt:lpstr>
      <vt:lpstr>2567-โท</vt:lpstr>
      <vt:lpstr>2567-เอก</vt:lpstr>
      <vt:lpstr>D FTES-FTE</vt:lpstr>
      <vt:lpstr>DATA FTES</vt:lpstr>
      <vt:lpstr>สรุป FTE</vt:lpstr>
      <vt:lpstr>แนวทางข้อตกลง</vt:lpstr>
      <vt:lpstr>สูตรการคำนวณ</vt:lpstr>
      <vt:lpstr>1-67 ทป.</vt:lpstr>
      <vt:lpstr>2-67 ทป.</vt:lpstr>
      <vt:lpstr>1-67 ทส.</vt:lpstr>
      <vt:lpstr>2-67 ทส.</vt:lpstr>
      <vt:lpstr>1-67 อป.</vt:lpstr>
      <vt:lpstr>2-67 อป.</vt:lpstr>
      <vt:lpstr>1-67 อส.</vt:lpstr>
      <vt:lpstr>2-67 อส.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Kittichai Ketjio</dc:creator>
  <cp:lastModifiedBy>คณะผลิตกรรมการเกษตร</cp:lastModifiedBy>
  <cp:lastPrinted>2025-03-10T07:09:55Z</cp:lastPrinted>
  <dcterms:created xsi:type="dcterms:W3CDTF">2025-03-05T07:20:45Z</dcterms:created>
  <dcterms:modified xsi:type="dcterms:W3CDTF">2025-03-31T04:30:23Z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0x010100F3D08D53FA1B8441976DE9D936B034BE</vt:lpwstr>
  </property>
  <property fmtid="{D5CDD505-2E9C-101B-9397-08002B2CF9AE}" pid="3" name="MediaServiceImageTags">
    <vt:lpwstr/>
  </property>
</Properties>
</file>