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งานแผน\2568\SAR\ระดับหลักสูตร\AUN-QA 67\C.5\5.2\"/>
    </mc:Choice>
  </mc:AlternateContent>
  <xr:revisionPtr revIDLastSave="0" documentId="13_ncr:1_{5AE25BAD-4C8C-43F8-9840-530AE090E153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รายชื่อพร้อมวันบรรจุ" sheetId="17" r:id="rId1"/>
    <sheet name="คุณวุฒิการศึกษา" sheetId="2" r:id="rId2"/>
    <sheet name="ตำแหน่งทางวิชาการ" sheetId="3" r:id="rId3"/>
    <sheet name="จำนวนอาจารย์ 2564" sheetId="20" r:id="rId4"/>
    <sheet name="จำนวนอาจารย์ 2565" sheetId="21" r:id="rId5"/>
    <sheet name="จำนวนอาจารย์ 2563" sheetId="19" r:id="rId6"/>
    <sheet name="จำนวนอาจารย์ 2566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1" i="21" l="1"/>
  <c r="R72" i="21" s="1"/>
  <c r="AP70" i="21"/>
  <c r="AO70" i="21"/>
  <c r="AN70" i="21"/>
  <c r="AL70" i="21" s="1"/>
  <c r="AP69" i="21"/>
  <c r="AO69" i="21"/>
  <c r="AN69" i="21"/>
  <c r="AF69" i="21" s="1"/>
  <c r="AK69" i="21"/>
  <c r="AG69" i="21"/>
  <c r="AP68" i="21"/>
  <c r="AO68" i="21"/>
  <c r="AN68" i="21"/>
  <c r="AM68" i="21" s="1"/>
  <c r="AP67" i="21"/>
  <c r="AO67" i="21"/>
  <c r="T67" i="21" s="1"/>
  <c r="AN67" i="21"/>
  <c r="AM67" i="21" s="1"/>
  <c r="AF67" i="21"/>
  <c r="AE67" i="21"/>
  <c r="AC67" i="21"/>
  <c r="AB67" i="21"/>
  <c r="Y67" i="21"/>
  <c r="U67" i="21"/>
  <c r="AP66" i="21"/>
  <c r="AO66" i="21"/>
  <c r="AN66" i="21"/>
  <c r="Y66" i="21" s="1"/>
  <c r="AM66" i="21"/>
  <c r="AL66" i="21"/>
  <c r="U66" i="21"/>
  <c r="S66" i="21"/>
  <c r="AP65" i="21"/>
  <c r="AO65" i="21"/>
  <c r="T65" i="21" s="1"/>
  <c r="AN65" i="21"/>
  <c r="AM65" i="21" s="1"/>
  <c r="AF65" i="21"/>
  <c r="AE65" i="21"/>
  <c r="AC65" i="21"/>
  <c r="AB65" i="21"/>
  <c r="Y65" i="21"/>
  <c r="U65" i="21"/>
  <c r="AP64" i="21"/>
  <c r="AO64" i="21"/>
  <c r="AN64" i="21"/>
  <c r="S64" i="21" s="1"/>
  <c r="AM64" i="21"/>
  <c r="AL64" i="21"/>
  <c r="AD64" i="21"/>
  <c r="AC64" i="21"/>
  <c r="AB64" i="21"/>
  <c r="AA64" i="21"/>
  <c r="AP63" i="21"/>
  <c r="AO63" i="21"/>
  <c r="AB63" i="21" s="1"/>
  <c r="AN63" i="21"/>
  <c r="AM63" i="21"/>
  <c r="AL63" i="21"/>
  <c r="AK63" i="21"/>
  <c r="AF63" i="21"/>
  <c r="AE63" i="21"/>
  <c r="AD63" i="21"/>
  <c r="AC63" i="21"/>
  <c r="U63" i="21"/>
  <c r="S63" i="21"/>
  <c r="AP62" i="21"/>
  <c r="AO62" i="21"/>
  <c r="T62" i="21" s="1"/>
  <c r="AN62" i="21"/>
  <c r="S62" i="21" s="1"/>
  <c r="Z62" i="21"/>
  <c r="U62" i="21"/>
  <c r="AP61" i="21"/>
  <c r="AO61" i="21"/>
  <c r="AB61" i="21" s="1"/>
  <c r="AN61" i="21"/>
  <c r="AM61" i="21"/>
  <c r="AL61" i="21"/>
  <c r="AK61" i="21"/>
  <c r="AF61" i="21"/>
  <c r="AE61" i="21"/>
  <c r="AD61" i="21"/>
  <c r="AC61" i="21"/>
  <c r="U61" i="21"/>
  <c r="S61" i="21"/>
  <c r="AP60" i="21"/>
  <c r="AO60" i="21"/>
  <c r="AC60" i="21" s="1"/>
  <c r="AN60" i="21"/>
  <c r="S60" i="21" s="1"/>
  <c r="AK60" i="21"/>
  <c r="AD60" i="21"/>
  <c r="AP59" i="21"/>
  <c r="AO59" i="21"/>
  <c r="AB59" i="21" s="1"/>
  <c r="AN59" i="21"/>
  <c r="AM59" i="21"/>
  <c r="AL59" i="21"/>
  <c r="AK59" i="21"/>
  <c r="AF59" i="21"/>
  <c r="AE59" i="21"/>
  <c r="AD59" i="21"/>
  <c r="AC59" i="21"/>
  <c r="U59" i="21"/>
  <c r="S59" i="21"/>
  <c r="AP58" i="21"/>
  <c r="AO58" i="21"/>
  <c r="AB58" i="21" s="1"/>
  <c r="AN58" i="21"/>
  <c r="AD58" i="21"/>
  <c r="AC58" i="21"/>
  <c r="AP57" i="21"/>
  <c r="AO57" i="21"/>
  <c r="AG57" i="21" s="1"/>
  <c r="AN57" i="21"/>
  <c r="AF57" i="21" s="1"/>
  <c r="AL57" i="21"/>
  <c r="AK57" i="21"/>
  <c r="AP56" i="21"/>
  <c r="AO56" i="21"/>
  <c r="AM56" i="21" s="1"/>
  <c r="AN56" i="21"/>
  <c r="AL56" i="21" s="1"/>
  <c r="AP55" i="21"/>
  <c r="AO55" i="21"/>
  <c r="AB55" i="21" s="1"/>
  <c r="AN55" i="21"/>
  <c r="AM55" i="21"/>
  <c r="AL55" i="21"/>
  <c r="AK55" i="21"/>
  <c r="AF55" i="21"/>
  <c r="AE55" i="21"/>
  <c r="AD55" i="21"/>
  <c r="AC55" i="21"/>
  <c r="U55" i="21"/>
  <c r="S55" i="21"/>
  <c r="AP54" i="21"/>
  <c r="AO54" i="21"/>
  <c r="AD54" i="21" s="1"/>
  <c r="AN54" i="21"/>
  <c r="AC54" i="21" s="1"/>
  <c r="AM54" i="21"/>
  <c r="AL54" i="21"/>
  <c r="AK54" i="21"/>
  <c r="S54" i="21"/>
  <c r="AP53" i="21"/>
  <c r="AO53" i="21"/>
  <c r="AN53" i="21"/>
  <c r="AL53" i="21" s="1"/>
  <c r="AM53" i="21"/>
  <c r="T53" i="21"/>
  <c r="S53" i="21"/>
  <c r="AP52" i="21"/>
  <c r="AO52" i="21"/>
  <c r="AN52" i="21"/>
  <c r="AA52" i="21" s="1"/>
  <c r="AM52" i="21"/>
  <c r="Z52" i="21"/>
  <c r="Y52" i="21"/>
  <c r="T52" i="21"/>
  <c r="S52" i="21"/>
  <c r="AP51" i="21"/>
  <c r="AO51" i="21"/>
  <c r="AN51" i="21"/>
  <c r="AM51" i="21" s="1"/>
  <c r="T51" i="21"/>
  <c r="AP50" i="21"/>
  <c r="AO50" i="21"/>
  <c r="AN50" i="21"/>
  <c r="AM50" i="21" s="1"/>
  <c r="AD50" i="21"/>
  <c r="AC50" i="21"/>
  <c r="AB50" i="21"/>
  <c r="S50" i="21"/>
  <c r="AP49" i="21"/>
  <c r="AO49" i="21"/>
  <c r="AN49" i="21"/>
  <c r="AM49" i="21" s="1"/>
  <c r="T49" i="21"/>
  <c r="AP48" i="21"/>
  <c r="AO48" i="21"/>
  <c r="AN48" i="21"/>
  <c r="AC48" i="21" s="1"/>
  <c r="AB48" i="21"/>
  <c r="AA48" i="21"/>
  <c r="Y48" i="21"/>
  <c r="U48" i="21"/>
  <c r="T48" i="21"/>
  <c r="AP47" i="21"/>
  <c r="AO47" i="21"/>
  <c r="T47" i="21" s="1"/>
  <c r="AN47" i="21"/>
  <c r="AM47" i="21" s="1"/>
  <c r="AP46" i="21"/>
  <c r="AO46" i="21"/>
  <c r="AN46" i="21"/>
  <c r="AL46" i="21"/>
  <c r="AK46" i="21"/>
  <c r="U46" i="21"/>
  <c r="T46" i="21"/>
  <c r="S46" i="21"/>
  <c r="AP45" i="21"/>
  <c r="AO45" i="21"/>
  <c r="T45" i="21" s="1"/>
  <c r="AN45" i="21"/>
  <c r="AM45" i="21" s="1"/>
  <c r="U45" i="21"/>
  <c r="AP44" i="21"/>
  <c r="AO44" i="21"/>
  <c r="T44" i="21" s="1"/>
  <c r="AN44" i="21"/>
  <c r="AL44" i="21"/>
  <c r="AK44" i="21"/>
  <c r="AD44" i="21"/>
  <c r="AC44" i="21"/>
  <c r="AB44" i="21"/>
  <c r="AA44" i="21"/>
  <c r="Z44" i="21"/>
  <c r="Y44" i="21"/>
  <c r="AP43" i="21"/>
  <c r="AO43" i="21"/>
  <c r="AN43" i="21"/>
  <c r="AM43" i="21" s="1"/>
  <c r="AH43" i="21"/>
  <c r="AP42" i="21"/>
  <c r="AO42" i="21"/>
  <c r="AN42" i="21"/>
  <c r="AB42" i="21" s="1"/>
  <c r="AH42" i="21"/>
  <c r="AA42" i="21"/>
  <c r="AP41" i="21"/>
  <c r="AO41" i="21"/>
  <c r="AN41" i="21"/>
  <c r="AL41" i="21" s="1"/>
  <c r="AC41" i="21"/>
  <c r="AB41" i="21"/>
  <c r="Z41" i="21"/>
  <c r="Y41" i="21"/>
  <c r="V41" i="21"/>
  <c r="AP40" i="21"/>
  <c r="AO40" i="21"/>
  <c r="T40" i="21" s="1"/>
  <c r="AN40" i="21"/>
  <c r="AM40" i="21" s="1"/>
  <c r="U40" i="21"/>
  <c r="AP39" i="21"/>
  <c r="AO39" i="21"/>
  <c r="AN39" i="21"/>
  <c r="AK39" i="21"/>
  <c r="AD39" i="21"/>
  <c r="AC39" i="21"/>
  <c r="AB39" i="21"/>
  <c r="V39" i="21"/>
  <c r="U39" i="21"/>
  <c r="T39" i="21"/>
  <c r="AP38" i="21"/>
  <c r="AO38" i="21"/>
  <c r="AH38" i="21" s="1"/>
  <c r="AN38" i="21"/>
  <c r="AM38" i="21"/>
  <c r="AG38" i="21"/>
  <c r="AF38" i="21"/>
  <c r="AE38" i="21"/>
  <c r="AD38" i="21"/>
  <c r="AC38" i="21"/>
  <c r="AB38" i="21"/>
  <c r="AA38" i="21"/>
  <c r="Z38" i="21"/>
  <c r="S38" i="21"/>
  <c r="AP37" i="21"/>
  <c r="AO37" i="21"/>
  <c r="AN37" i="21"/>
  <c r="AK37" i="21"/>
  <c r="AF37" i="21"/>
  <c r="Z37" i="21"/>
  <c r="Y37" i="21"/>
  <c r="W37" i="21"/>
  <c r="AP36" i="21"/>
  <c r="AO36" i="21"/>
  <c r="Y36" i="21" s="1"/>
  <c r="AN36" i="21"/>
  <c r="W36" i="21" s="1"/>
  <c r="AP35" i="21"/>
  <c r="AO35" i="21"/>
  <c r="AN35" i="21"/>
  <c r="AI35" i="21" s="1"/>
  <c r="AM35" i="21"/>
  <c r="AL35" i="21"/>
  <c r="AH35" i="21"/>
  <c r="AG35" i="21"/>
  <c r="AF35" i="21"/>
  <c r="AB35" i="21"/>
  <c r="T35" i="21"/>
  <c r="AP34" i="21"/>
  <c r="AO34" i="21"/>
  <c r="AI34" i="21" s="1"/>
  <c r="AN34" i="21"/>
  <c r="AH34" i="21" s="1"/>
  <c r="AM34" i="21"/>
  <c r="AL34" i="21"/>
  <c r="AK34" i="21"/>
  <c r="W34" i="21"/>
  <c r="V34" i="21"/>
  <c r="U34" i="21"/>
  <c r="AP33" i="21"/>
  <c r="AO33" i="21"/>
  <c r="AN33" i="21"/>
  <c r="AI33" i="21"/>
  <c r="AH33" i="21"/>
  <c r="AG33" i="21"/>
  <c r="V33" i="21"/>
  <c r="U33" i="21"/>
  <c r="T33" i="21"/>
  <c r="S33" i="21"/>
  <c r="AP32" i="21"/>
  <c r="AO32" i="21"/>
  <c r="AA32" i="21" s="1"/>
  <c r="AN32" i="21"/>
  <c r="AP31" i="21"/>
  <c r="AO31" i="21"/>
  <c r="AN31" i="21"/>
  <c r="AB31" i="21" s="1"/>
  <c r="AM31" i="21"/>
  <c r="AL31" i="21"/>
  <c r="AF31" i="21"/>
  <c r="AE31" i="21"/>
  <c r="AD31" i="21"/>
  <c r="AC31" i="21"/>
  <c r="AP30" i="21"/>
  <c r="AO30" i="21"/>
  <c r="AN30" i="21"/>
  <c r="W30" i="21" s="1"/>
  <c r="AK30" i="21"/>
  <c r="AI30" i="21"/>
  <c r="AH30" i="21"/>
  <c r="AP29" i="21"/>
  <c r="AO29" i="21"/>
  <c r="AN29" i="21"/>
  <c r="Y29" i="21" s="1"/>
  <c r="AI29" i="21"/>
  <c r="AH29" i="21"/>
  <c r="AP28" i="21"/>
  <c r="AO28" i="21"/>
  <c r="AK28" i="21" s="1"/>
  <c r="AN28" i="21"/>
  <c r="AL28" i="21" s="1"/>
  <c r="AP27" i="21"/>
  <c r="AO27" i="21"/>
  <c r="AN27" i="21"/>
  <c r="X27" i="21" s="1"/>
  <c r="AH27" i="21"/>
  <c r="AC27" i="21"/>
  <c r="AB27" i="21"/>
  <c r="AA27" i="21"/>
  <c r="AP26" i="21"/>
  <c r="AO26" i="21"/>
  <c r="AN26" i="21"/>
  <c r="Y26" i="21" s="1"/>
  <c r="AK26" i="21"/>
  <c r="AH26" i="21"/>
  <c r="X26" i="21"/>
  <c r="W26" i="21"/>
  <c r="AP25" i="21"/>
  <c r="AO25" i="21"/>
  <c r="AN25" i="21"/>
  <c r="AH25" i="21" s="1"/>
  <c r="AP24" i="21"/>
  <c r="AO24" i="21"/>
  <c r="AL24" i="21" s="1"/>
  <c r="AN24" i="21"/>
  <c r="AK24" i="21" s="1"/>
  <c r="AJ24" i="21"/>
  <c r="AI24" i="21"/>
  <c r="AH24" i="21"/>
  <c r="AE24" i="21"/>
  <c r="AD24" i="21"/>
  <c r="AC24" i="21"/>
  <c r="W24" i="21"/>
  <c r="V24" i="21"/>
  <c r="S24" i="21"/>
  <c r="AP23" i="21"/>
  <c r="AO23" i="21"/>
  <c r="AN23" i="21"/>
  <c r="AM23" i="21"/>
  <c r="Z23" i="21"/>
  <c r="X23" i="21"/>
  <c r="W23" i="21"/>
  <c r="AP22" i="21"/>
  <c r="AO22" i="21"/>
  <c r="AN22" i="21"/>
  <c r="AI22" i="21" s="1"/>
  <c r="AP21" i="21"/>
  <c r="AO21" i="21"/>
  <c r="AL21" i="21" s="1"/>
  <c r="AN21" i="21"/>
  <c r="AK21" i="21"/>
  <c r="AJ21" i="21"/>
  <c r="W21" i="21"/>
  <c r="AP20" i="21"/>
  <c r="AO20" i="21"/>
  <c r="AN20" i="21"/>
  <c r="AM20" i="21" s="1"/>
  <c r="AC20" i="21"/>
  <c r="AA20" i="21"/>
  <c r="Z20" i="21"/>
  <c r="X20" i="21"/>
  <c r="AP19" i="21"/>
  <c r="AO19" i="21"/>
  <c r="AN19" i="21"/>
  <c r="AM19" i="21" s="1"/>
  <c r="S19" i="21"/>
  <c r="AP18" i="21"/>
  <c r="AO18" i="21"/>
  <c r="AB18" i="21" s="1"/>
  <c r="AN18" i="21"/>
  <c r="X18" i="21" s="1"/>
  <c r="W18" i="21"/>
  <c r="AP17" i="21"/>
  <c r="AO17" i="21"/>
  <c r="AH17" i="21" s="1"/>
  <c r="AN17" i="21"/>
  <c r="AE17" i="21" s="1"/>
  <c r="AM17" i="21"/>
  <c r="AL17" i="21"/>
  <c r="AK17" i="21"/>
  <c r="W17" i="21"/>
  <c r="AP16" i="21"/>
  <c r="AO16" i="21"/>
  <c r="AN16" i="21"/>
  <c r="AI16" i="21" s="1"/>
  <c r="AK16" i="21"/>
  <c r="AP15" i="21"/>
  <c r="AO15" i="21"/>
  <c r="W15" i="21" s="1"/>
  <c r="AN15" i="21"/>
  <c r="AH15" i="21"/>
  <c r="AE15" i="21"/>
  <c r="AC15" i="21"/>
  <c r="AB15" i="21"/>
  <c r="AA15" i="21"/>
  <c r="X15" i="21"/>
  <c r="AP14" i="21"/>
  <c r="AO14" i="21"/>
  <c r="AN14" i="21"/>
  <c r="AI14" i="21" s="1"/>
  <c r="AP13" i="21"/>
  <c r="AO13" i="21"/>
  <c r="AN13" i="21"/>
  <c r="AB13" i="21" s="1"/>
  <c r="AH13" i="21"/>
  <c r="AE13" i="21"/>
  <c r="AD13" i="21"/>
  <c r="AC13" i="21"/>
  <c r="AP12" i="21"/>
  <c r="AO12" i="21"/>
  <c r="AN12" i="21"/>
  <c r="AL12" i="21" s="1"/>
  <c r="AB12" i="21"/>
  <c r="AP11" i="21"/>
  <c r="AO11" i="21"/>
  <c r="AN11" i="21"/>
  <c r="AA11" i="21" s="1"/>
  <c r="AM11" i="21"/>
  <c r="AC11" i="21"/>
  <c r="AP10" i="21"/>
  <c r="AO10" i="21"/>
  <c r="AN10" i="21"/>
  <c r="AL10" i="21"/>
  <c r="AK10" i="21"/>
  <c r="AA10" i="21"/>
  <c r="Y10" i="21"/>
  <c r="X10" i="21"/>
  <c r="AP9" i="21"/>
  <c r="AO9" i="21"/>
  <c r="AO71" i="21" s="1"/>
  <c r="AN9" i="21"/>
  <c r="AM9" i="21" s="1"/>
  <c r="T9" i="21"/>
  <c r="AM8" i="21"/>
  <c r="AL8" i="21"/>
  <c r="AK8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U9" i="21" l="1"/>
  <c r="W19" i="21"/>
  <c r="AB47" i="21"/>
  <c r="Y49" i="21"/>
  <c r="Y51" i="21"/>
  <c r="U53" i="21"/>
  <c r="S57" i="21"/>
  <c r="AM57" i="21"/>
  <c r="AK58" i="21"/>
  <c r="AM60" i="21"/>
  <c r="AA62" i="21"/>
  <c r="U68" i="21"/>
  <c r="AL69" i="21"/>
  <c r="Y9" i="21"/>
  <c r="AG13" i="21"/>
  <c r="X19" i="21"/>
  <c r="AE27" i="21"/>
  <c r="AK29" i="21"/>
  <c r="AL30" i="21"/>
  <c r="AK31" i="21"/>
  <c r="Y34" i="21"/>
  <c r="AK35" i="21"/>
  <c r="AD40" i="21"/>
  <c r="AC45" i="21"/>
  <c r="AC47" i="21"/>
  <c r="AB49" i="21"/>
  <c r="AB51" i="21"/>
  <c r="Y53" i="21"/>
  <c r="AG55" i="21"/>
  <c r="T57" i="21"/>
  <c r="AM58" i="21"/>
  <c r="AG59" i="21"/>
  <c r="AG61" i="21"/>
  <c r="AG63" i="21"/>
  <c r="AK64" i="21"/>
  <c r="AD65" i="21"/>
  <c r="AD67" i="21"/>
  <c r="Y68" i="21"/>
  <c r="S69" i="21"/>
  <c r="AM69" i="21"/>
  <c r="AH9" i="21"/>
  <c r="AC10" i="21"/>
  <c r="AA12" i="21"/>
  <c r="AB17" i="21"/>
  <c r="AI19" i="21"/>
  <c r="AD20" i="21"/>
  <c r="Z22" i="21"/>
  <c r="AM26" i="21"/>
  <c r="V30" i="21"/>
  <c r="S31" i="21"/>
  <c r="AM33" i="21"/>
  <c r="AE34" i="21"/>
  <c r="U35" i="21"/>
  <c r="AL37" i="21"/>
  <c r="AM39" i="21"/>
  <c r="AH40" i="21"/>
  <c r="AD41" i="21"/>
  <c r="AG45" i="21"/>
  <c r="AD46" i="21"/>
  <c r="AG47" i="21"/>
  <c r="AF49" i="21"/>
  <c r="AL50" i="21"/>
  <c r="AF51" i="21"/>
  <c r="AE53" i="21"/>
  <c r="Z54" i="21"/>
  <c r="T55" i="21"/>
  <c r="AC57" i="21"/>
  <c r="U58" i="21"/>
  <c r="T59" i="21"/>
  <c r="T61" i="21"/>
  <c r="T63" i="21"/>
  <c r="AK65" i="21"/>
  <c r="AK67" i="21"/>
  <c r="AC68" i="21"/>
  <c r="AB69" i="21"/>
  <c r="AD70" i="21"/>
  <c r="U47" i="21"/>
  <c r="X22" i="21"/>
  <c r="Y47" i="21"/>
  <c r="T68" i="21"/>
  <c r="AB45" i="21"/>
  <c r="Z9" i="21"/>
  <c r="AB19" i="21"/>
  <c r="Z34" i="21"/>
  <c r="AD45" i="21"/>
  <c r="AD47" i="21"/>
  <c r="AC49" i="21"/>
  <c r="AC51" i="21"/>
  <c r="T69" i="21"/>
  <c r="X17" i="21"/>
  <c r="AA34" i="21"/>
  <c r="AF40" i="21"/>
  <c r="AE47" i="21"/>
  <c r="U54" i="21"/>
  <c r="U69" i="21"/>
  <c r="AG9" i="21"/>
  <c r="AA17" i="21"/>
  <c r="Y22" i="21"/>
  <c r="W27" i="21"/>
  <c r="AD34" i="21"/>
  <c r="AG40" i="21"/>
  <c r="AF45" i="21"/>
  <c r="AF47" i="21"/>
  <c r="AE49" i="21"/>
  <c r="Y54" i="21"/>
  <c r="S58" i="21"/>
  <c r="AG65" i="21"/>
  <c r="AG67" i="21"/>
  <c r="Y69" i="21"/>
  <c r="S14" i="21"/>
  <c r="AC17" i="21"/>
  <c r="AJ19" i="21"/>
  <c r="AA22" i="21"/>
  <c r="Y30" i="21"/>
  <c r="AF34" i="21"/>
  <c r="AK45" i="21"/>
  <c r="AK47" i="21"/>
  <c r="AG49" i="21"/>
  <c r="AG51" i="21"/>
  <c r="AF53" i="21"/>
  <c r="AA54" i="21"/>
  <c r="AD57" i="21"/>
  <c r="Y58" i="21"/>
  <c r="AL65" i="21"/>
  <c r="AL67" i="21"/>
  <c r="AD68" i="21"/>
  <c r="AC69" i="21"/>
  <c r="V40" i="21"/>
  <c r="U49" i="21"/>
  <c r="S68" i="21"/>
  <c r="V9" i="21"/>
  <c r="U57" i="21"/>
  <c r="Z68" i="21"/>
  <c r="AF9" i="21"/>
  <c r="AE19" i="21"/>
  <c r="AD49" i="21"/>
  <c r="AD51" i="21"/>
  <c r="AC53" i="21"/>
  <c r="Y57" i="21"/>
  <c r="AH19" i="21"/>
  <c r="AE51" i="21"/>
  <c r="AD53" i="21"/>
  <c r="AB57" i="21"/>
  <c r="AB68" i="21"/>
  <c r="AJ9" i="21"/>
  <c r="S28" i="21"/>
  <c r="W31" i="21"/>
  <c r="V35" i="21"/>
  <c r="AK40" i="21"/>
  <c r="AL9" i="21"/>
  <c r="T13" i="21"/>
  <c r="AD17" i="21"/>
  <c r="AK19" i="21"/>
  <c r="AB22" i="21"/>
  <c r="Z30" i="21"/>
  <c r="AA31" i="21"/>
  <c r="AM32" i="21"/>
  <c r="AG34" i="21"/>
  <c r="W35" i="21"/>
  <c r="U36" i="21"/>
  <c r="T38" i="21"/>
  <c r="AL40" i="21"/>
  <c r="U44" i="21"/>
  <c r="AL45" i="21"/>
  <c r="AL47" i="21"/>
  <c r="AK49" i="21"/>
  <c r="AK51" i="21"/>
  <c r="AG53" i="21"/>
  <c r="AB54" i="21"/>
  <c r="Y55" i="21"/>
  <c r="AE57" i="21"/>
  <c r="Z58" i="21"/>
  <c r="Y59" i="21"/>
  <c r="Y61" i="21"/>
  <c r="Y63" i="21"/>
  <c r="S65" i="21"/>
  <c r="S67" i="21"/>
  <c r="AK68" i="21"/>
  <c r="AD69" i="21"/>
  <c r="V19" i="21"/>
  <c r="U51" i="21"/>
  <c r="Z40" i="21"/>
  <c r="AE45" i="21"/>
  <c r="AA68" i="21"/>
  <c r="AA13" i="21"/>
  <c r="Z11" i="21"/>
  <c r="U13" i="21"/>
  <c r="AM14" i="21"/>
  <c r="S16" i="21"/>
  <c r="AL19" i="21"/>
  <c r="AH22" i="21"/>
  <c r="AA30" i="21"/>
  <c r="S34" i="21"/>
  <c r="AA35" i="21"/>
  <c r="S40" i="21"/>
  <c r="V44" i="21"/>
  <c r="S45" i="21"/>
  <c r="S47" i="21"/>
  <c r="AL49" i="21"/>
  <c r="AL51" i="21"/>
  <c r="AK53" i="21"/>
  <c r="AA58" i="21"/>
  <c r="AL68" i="21"/>
  <c r="AE69" i="21"/>
  <c r="Y45" i="21"/>
  <c r="AE40" i="21"/>
  <c r="AB53" i="21"/>
  <c r="S9" i="21"/>
  <c r="AB9" i="21"/>
  <c r="X16" i="21"/>
  <c r="S21" i="21"/>
  <c r="AB30" i="21"/>
  <c r="T34" i="21"/>
  <c r="AD36" i="21"/>
  <c r="Z42" i="21"/>
  <c r="S49" i="21"/>
  <c r="S51" i="21"/>
  <c r="AI11" i="21"/>
  <c r="W11" i="21"/>
  <c r="AC12" i="21"/>
  <c r="U14" i="21"/>
  <c r="AL14" i="21"/>
  <c r="V16" i="21"/>
  <c r="AL16" i="21"/>
  <c r="Z18" i="21"/>
  <c r="AM18" i="21"/>
  <c r="Y18" i="21"/>
  <c r="AG23" i="21"/>
  <c r="U23" i="21"/>
  <c r="AF23" i="21"/>
  <c r="T23" i="21"/>
  <c r="AJ23" i="21"/>
  <c r="V23" i="21"/>
  <c r="AI23" i="21"/>
  <c r="S23" i="21"/>
  <c r="Y25" i="21"/>
  <c r="V28" i="21"/>
  <c r="AM28" i="21"/>
  <c r="T32" i="21"/>
  <c r="AL43" i="21"/>
  <c r="AK70" i="21"/>
  <c r="X9" i="21"/>
  <c r="AK9" i="21"/>
  <c r="Z10" i="21"/>
  <c r="AM10" i="21"/>
  <c r="AB11" i="21"/>
  <c r="AD12" i="21"/>
  <c r="S13" i="21"/>
  <c r="AF13" i="21"/>
  <c r="V14" i="21"/>
  <c r="AD15" i="21"/>
  <c r="W16" i="21"/>
  <c r="AM16" i="21"/>
  <c r="AA18" i="21"/>
  <c r="AB20" i="21"/>
  <c r="V21" i="21"/>
  <c r="AE22" i="21"/>
  <c r="Y23" i="21"/>
  <c r="Z25" i="21"/>
  <c r="AL26" i="21"/>
  <c r="AD27" i="21"/>
  <c r="W28" i="21"/>
  <c r="AG28" i="21"/>
  <c r="U28" i="21"/>
  <c r="AF28" i="21"/>
  <c r="T28" i="21"/>
  <c r="AE28" i="21"/>
  <c r="AD28" i="21"/>
  <c r="AC28" i="21"/>
  <c r="AJ29" i="21"/>
  <c r="U32" i="21"/>
  <c r="AA33" i="21"/>
  <c r="AL33" i="21"/>
  <c r="Y33" i="21"/>
  <c r="AD33" i="21"/>
  <c r="AC33" i="21"/>
  <c r="AK33" i="21"/>
  <c r="S32" i="21"/>
  <c r="AF14" i="21"/>
  <c r="T14" i="21"/>
  <c r="AK14" i="21"/>
  <c r="X14" i="21"/>
  <c r="AJ14" i="21"/>
  <c r="W14" i="21"/>
  <c r="Z32" i="21"/>
  <c r="AJ43" i="21"/>
  <c r="X43" i="21"/>
  <c r="AI43" i="21"/>
  <c r="W43" i="21"/>
  <c r="AC43" i="21"/>
  <c r="AB43" i="21"/>
  <c r="AA43" i="21"/>
  <c r="AE43" i="21"/>
  <c r="AD43" i="21"/>
  <c r="Z43" i="21"/>
  <c r="Y43" i="21"/>
  <c r="V43" i="21"/>
  <c r="AK43" i="21"/>
  <c r="AF12" i="21"/>
  <c r="AC18" i="21"/>
  <c r="Z21" i="21"/>
  <c r="AM21" i="21"/>
  <c r="Y21" i="21"/>
  <c r="AE11" i="21"/>
  <c r="V13" i="21"/>
  <c r="AA14" i="21"/>
  <c r="Z16" i="21"/>
  <c r="AD18" i="21"/>
  <c r="AE20" i="21"/>
  <c r="AA21" i="21"/>
  <c r="AJ22" i="21"/>
  <c r="AB23" i="21"/>
  <c r="AE25" i="21"/>
  <c r="AI27" i="21"/>
  <c r="Z28" i="21"/>
  <c r="V29" i="21"/>
  <c r="AB32" i="21"/>
  <c r="AJ46" i="21"/>
  <c r="X46" i="21"/>
  <c r="AI46" i="21"/>
  <c r="W46" i="21"/>
  <c r="AH46" i="21"/>
  <c r="V46" i="21"/>
  <c r="AG46" i="21"/>
  <c r="AF46" i="21"/>
  <c r="AE46" i="21"/>
  <c r="AC46" i="21"/>
  <c r="AB46" i="21"/>
  <c r="AA46" i="21"/>
  <c r="Z46" i="21"/>
  <c r="Y46" i="21"/>
  <c r="AM46" i="21"/>
  <c r="AI10" i="21"/>
  <c r="W10" i="21"/>
  <c r="X28" i="21"/>
  <c r="AD11" i="21"/>
  <c r="Z14" i="21"/>
  <c r="Y16" i="21"/>
  <c r="X21" i="21"/>
  <c r="AG26" i="21"/>
  <c r="U26" i="21"/>
  <c r="AF26" i="21"/>
  <c r="T26" i="21"/>
  <c r="AJ26" i="21"/>
  <c r="V26" i="21"/>
  <c r="AI26" i="21"/>
  <c r="S26" i="21"/>
  <c r="Y28" i="21"/>
  <c r="AJ42" i="21"/>
  <c r="X42" i="21"/>
  <c r="AI42" i="21"/>
  <c r="W42" i="21"/>
  <c r="AM42" i="21"/>
  <c r="Y42" i="21"/>
  <c r="AL42" i="21"/>
  <c r="V42" i="21"/>
  <c r="AK42" i="21"/>
  <c r="U42" i="21"/>
  <c r="AG42" i="21"/>
  <c r="AF42" i="21"/>
  <c r="AE42" i="21"/>
  <c r="AD42" i="21"/>
  <c r="AC42" i="21"/>
  <c r="T42" i="21"/>
  <c r="AA9" i="21"/>
  <c r="AJ13" i="21"/>
  <c r="AD10" i="21"/>
  <c r="S11" i="21"/>
  <c r="U12" i="21"/>
  <c r="X13" i="21"/>
  <c r="AB14" i="21"/>
  <c r="S15" i="21"/>
  <c r="AJ15" i="21"/>
  <c r="AA16" i="21"/>
  <c r="AE18" i="21"/>
  <c r="AG19" i="21"/>
  <c r="U19" i="21"/>
  <c r="AF19" i="21"/>
  <c r="T19" i="21"/>
  <c r="AD19" i="21"/>
  <c r="AC19" i="21"/>
  <c r="AH20" i="21"/>
  <c r="AB21" i="21"/>
  <c r="S22" i="21"/>
  <c r="AK22" i="21"/>
  <c r="AC23" i="21"/>
  <c r="Z26" i="21"/>
  <c r="AJ27" i="21"/>
  <c r="AA28" i="21"/>
  <c r="AM30" i="21"/>
  <c r="AC32" i="21"/>
  <c r="W33" i="21"/>
  <c r="Z36" i="21"/>
  <c r="AL48" i="21"/>
  <c r="AJ60" i="21"/>
  <c r="X60" i="21"/>
  <c r="AI60" i="21"/>
  <c r="W60" i="21"/>
  <c r="AH60" i="21"/>
  <c r="V60" i="21"/>
  <c r="AG60" i="21"/>
  <c r="AF60" i="21"/>
  <c r="AE60" i="21"/>
  <c r="AB60" i="21"/>
  <c r="AA60" i="21"/>
  <c r="Z60" i="21"/>
  <c r="Y60" i="21"/>
  <c r="U60" i="21"/>
  <c r="T60" i="21"/>
  <c r="AL60" i="21"/>
  <c r="AJ62" i="21"/>
  <c r="X62" i="21"/>
  <c r="AI62" i="21"/>
  <c r="W62" i="21"/>
  <c r="AH62" i="21"/>
  <c r="V62" i="21"/>
  <c r="AG62" i="21"/>
  <c r="AF62" i="21"/>
  <c r="AE62" i="21"/>
  <c r="AM62" i="21"/>
  <c r="AL62" i="21"/>
  <c r="AK62" i="21"/>
  <c r="AD62" i="21"/>
  <c r="AC62" i="21"/>
  <c r="AB62" i="21"/>
  <c r="Y62" i="21"/>
  <c r="AG25" i="21"/>
  <c r="U25" i="21"/>
  <c r="AF25" i="21"/>
  <c r="T25" i="21"/>
  <c r="AD25" i="21"/>
  <c r="AC25" i="21"/>
  <c r="S12" i="21"/>
  <c r="AA23" i="21"/>
  <c r="AB25" i="21"/>
  <c r="AG29" i="21"/>
  <c r="U29" i="21"/>
  <c r="AF29" i="21"/>
  <c r="T29" i="21"/>
  <c r="AE29" i="21"/>
  <c r="S29" i="21"/>
  <c r="AM29" i="21"/>
  <c r="X29" i="21"/>
  <c r="W29" i="21"/>
  <c r="AL29" i="21"/>
  <c r="AN71" i="21"/>
  <c r="AI9" i="21"/>
  <c r="W9" i="21"/>
  <c r="T12" i="21"/>
  <c r="AF11" i="21"/>
  <c r="AH12" i="21"/>
  <c r="AP71" i="21"/>
  <c r="AG11" i="21"/>
  <c r="AJ12" i="21"/>
  <c r="AC14" i="21"/>
  <c r="U15" i="21"/>
  <c r="AB16" i="21"/>
  <c r="AH18" i="21"/>
  <c r="AC21" i="21"/>
  <c r="AL22" i="21"/>
  <c r="Z24" i="21"/>
  <c r="Y24" i="21"/>
  <c r="AM24" i="21"/>
  <c r="AA26" i="21"/>
  <c r="AK27" i="21"/>
  <c r="AB33" i="21"/>
  <c r="AB36" i="21"/>
  <c r="AJ37" i="21"/>
  <c r="X37" i="21"/>
  <c r="AI37" i="21"/>
  <c r="V37" i="21"/>
  <c r="AH37" i="21"/>
  <c r="U37" i="21"/>
  <c r="AG37" i="21"/>
  <c r="T37" i="21"/>
  <c r="AE37" i="21"/>
  <c r="AD37" i="21"/>
  <c r="AC37" i="21"/>
  <c r="AB37" i="21"/>
  <c r="AA37" i="21"/>
  <c r="AM37" i="21"/>
  <c r="S37" i="21"/>
  <c r="AJ50" i="21"/>
  <c r="X50" i="21"/>
  <c r="AI50" i="21"/>
  <c r="W50" i="21"/>
  <c r="AH50" i="21"/>
  <c r="V50" i="21"/>
  <c r="AG50" i="21"/>
  <c r="AF50" i="21"/>
  <c r="AE50" i="21"/>
  <c r="AA50" i="21"/>
  <c r="Z50" i="21"/>
  <c r="Y50" i="21"/>
  <c r="U50" i="21"/>
  <c r="T50" i="21"/>
  <c r="AK50" i="21"/>
  <c r="AD9" i="21"/>
  <c r="AF10" i="21"/>
  <c r="AK12" i="21"/>
  <c r="AM13" i="21"/>
  <c r="V15" i="21"/>
  <c r="AE16" i="21"/>
  <c r="Z19" i="21"/>
  <c r="AL20" i="21"/>
  <c r="W22" i="21"/>
  <c r="AM22" i="21"/>
  <c r="AE23" i="21"/>
  <c r="AJ25" i="21"/>
  <c r="AB26" i="21"/>
  <c r="V27" i="21"/>
  <c r="AL27" i="21"/>
  <c r="AH28" i="21"/>
  <c r="AA29" i="21"/>
  <c r="AE32" i="21"/>
  <c r="AE33" i="21"/>
  <c r="AC36" i="21"/>
  <c r="AA39" i="21"/>
  <c r="AL39" i="21"/>
  <c r="Y39" i="21"/>
  <c r="AI39" i="21"/>
  <c r="S39" i="21"/>
  <c r="AH39" i="21"/>
  <c r="AG39" i="21"/>
  <c r="AF39" i="21"/>
  <c r="AE39" i="21"/>
  <c r="W39" i="21"/>
  <c r="T43" i="21"/>
  <c r="AJ52" i="21"/>
  <c r="X52" i="21"/>
  <c r="AI52" i="21"/>
  <c r="W52" i="21"/>
  <c r="AH52" i="21"/>
  <c r="V52" i="21"/>
  <c r="AG52" i="21"/>
  <c r="AF52" i="21"/>
  <c r="AE52" i="21"/>
  <c r="AL52" i="21"/>
  <c r="AK52" i="21"/>
  <c r="AD52" i="21"/>
  <c r="AC52" i="21"/>
  <c r="AB52" i="21"/>
  <c r="U52" i="21"/>
  <c r="Y14" i="21"/>
  <c r="Y56" i="21"/>
  <c r="S56" i="21"/>
  <c r="AJ70" i="21"/>
  <c r="X70" i="21"/>
  <c r="AI70" i="21"/>
  <c r="W70" i="21"/>
  <c r="AH70" i="21"/>
  <c r="V70" i="21"/>
  <c r="AG70" i="21"/>
  <c r="AF70" i="21"/>
  <c r="AE70" i="21"/>
  <c r="AC70" i="21"/>
  <c r="AB70" i="21"/>
  <c r="AA70" i="21"/>
  <c r="Z70" i="21"/>
  <c r="Y70" i="21"/>
  <c r="U70" i="21"/>
  <c r="AM70" i="21"/>
  <c r="AB10" i="21"/>
  <c r="AG12" i="21"/>
  <c r="AI15" i="21"/>
  <c r="AK13" i="21"/>
  <c r="AC9" i="21"/>
  <c r="AE10" i="21"/>
  <c r="T11" i="21"/>
  <c r="V12" i="21"/>
  <c r="Y13" i="21"/>
  <c r="AL13" i="21"/>
  <c r="AK15" i="21"/>
  <c r="AG17" i="21"/>
  <c r="U17" i="21"/>
  <c r="AF17" i="21"/>
  <c r="T17" i="21"/>
  <c r="AJ17" i="21"/>
  <c r="V17" i="21"/>
  <c r="AI17" i="21"/>
  <c r="S17" i="21"/>
  <c r="Y19" i="21"/>
  <c r="AK20" i="21"/>
  <c r="V22" i="21"/>
  <c r="AD23" i="21"/>
  <c r="X24" i="21"/>
  <c r="AI25" i="21"/>
  <c r="S27" i="21"/>
  <c r="AB28" i="21"/>
  <c r="Z29" i="21"/>
  <c r="AJ30" i="21"/>
  <c r="AG30" i="21"/>
  <c r="U30" i="21"/>
  <c r="AF30" i="21"/>
  <c r="T30" i="21"/>
  <c r="AE30" i="21"/>
  <c r="S30" i="21"/>
  <c r="AD30" i="21"/>
  <c r="AC30" i="21"/>
  <c r="AD32" i="21"/>
  <c r="S43" i="21"/>
  <c r="S48" i="21"/>
  <c r="AM48" i="21"/>
  <c r="AD48" i="21"/>
  <c r="Z48" i="21"/>
  <c r="S10" i="21"/>
  <c r="U11" i="21"/>
  <c r="AH11" i="21"/>
  <c r="X12" i="21"/>
  <c r="Z13" i="21"/>
  <c r="AD14" i="21"/>
  <c r="AL15" i="21"/>
  <c r="Y17" i="21"/>
  <c r="AI18" i="21"/>
  <c r="AD21" i="21"/>
  <c r="AA24" i="21"/>
  <c r="AE9" i="21"/>
  <c r="T10" i="21"/>
  <c r="AG10" i="21"/>
  <c r="V11" i="21"/>
  <c r="AJ11" i="21"/>
  <c r="Y12" i="21"/>
  <c r="AI13" i="21"/>
  <c r="W13" i="21"/>
  <c r="AE14" i="21"/>
  <c r="AH16" i="21"/>
  <c r="Z17" i="21"/>
  <c r="AJ18" i="21"/>
  <c r="AA19" i="21"/>
  <c r="W20" i="21"/>
  <c r="AE21" i="21"/>
  <c r="AG22" i="21"/>
  <c r="U22" i="21"/>
  <c r="AF22" i="21"/>
  <c r="T22" i="21"/>
  <c r="AD22" i="21"/>
  <c r="AC22" i="21"/>
  <c r="AH23" i="21"/>
  <c r="AB24" i="21"/>
  <c r="S25" i="21"/>
  <c r="AK25" i="21"/>
  <c r="AC26" i="21"/>
  <c r="AI28" i="21"/>
  <c r="AB29" i="21"/>
  <c r="X30" i="21"/>
  <c r="AJ31" i="21"/>
  <c r="X31" i="21"/>
  <c r="AI31" i="21"/>
  <c r="V31" i="21"/>
  <c r="AH31" i="21"/>
  <c r="U31" i="21"/>
  <c r="AG31" i="21"/>
  <c r="T31" i="21"/>
  <c r="Z31" i="21"/>
  <c r="Y31" i="21"/>
  <c r="AF32" i="21"/>
  <c r="AF33" i="21"/>
  <c r="U41" i="21"/>
  <c r="AM41" i="21"/>
  <c r="T41" i="21"/>
  <c r="AH41" i="21"/>
  <c r="AA41" i="21"/>
  <c r="U43" i="21"/>
  <c r="T56" i="21"/>
  <c r="AJ66" i="21"/>
  <c r="X66" i="21"/>
  <c r="AI66" i="21"/>
  <c r="W66" i="21"/>
  <c r="AH66" i="21"/>
  <c r="V66" i="21"/>
  <c r="AG66" i="21"/>
  <c r="AF66" i="21"/>
  <c r="AE66" i="21"/>
  <c r="AK66" i="21"/>
  <c r="AD66" i="21"/>
  <c r="AC66" i="21"/>
  <c r="AB66" i="21"/>
  <c r="AA66" i="21"/>
  <c r="Z66" i="21"/>
  <c r="T66" i="21"/>
  <c r="X25" i="21"/>
  <c r="AE12" i="21"/>
  <c r="U10" i="21"/>
  <c r="AH10" i="21"/>
  <c r="X11" i="21"/>
  <c r="AK11" i="21"/>
  <c r="Z12" i="21"/>
  <c r="AM12" i="21"/>
  <c r="AG14" i="21"/>
  <c r="Z15" i="21"/>
  <c r="AM15" i="21"/>
  <c r="Y15" i="21"/>
  <c r="S18" i="21"/>
  <c r="AK18" i="21"/>
  <c r="AG20" i="21"/>
  <c r="U20" i="21"/>
  <c r="AF20" i="21"/>
  <c r="T20" i="21"/>
  <c r="AJ20" i="21"/>
  <c r="V20" i="21"/>
  <c r="AI20" i="21"/>
  <c r="S20" i="21"/>
  <c r="AH21" i="21"/>
  <c r="AK23" i="21"/>
  <c r="V25" i="21"/>
  <c r="AL25" i="21"/>
  <c r="AD26" i="21"/>
  <c r="Z27" i="21"/>
  <c r="AM27" i="21"/>
  <c r="Y27" i="21"/>
  <c r="AJ28" i="21"/>
  <c r="AC29" i="21"/>
  <c r="AJ36" i="21"/>
  <c r="X36" i="21"/>
  <c r="AG36" i="21"/>
  <c r="T36" i="21"/>
  <c r="AF36" i="21"/>
  <c r="S36" i="21"/>
  <c r="AE36" i="21"/>
  <c r="AM36" i="21"/>
  <c r="V36" i="21"/>
  <c r="AL36" i="21"/>
  <c r="AK36" i="21"/>
  <c r="AI36" i="21"/>
  <c r="AH36" i="21"/>
  <c r="AA36" i="21"/>
  <c r="AF43" i="21"/>
  <c r="U56" i="21"/>
  <c r="S70" i="21"/>
  <c r="AG16" i="21"/>
  <c r="U16" i="21"/>
  <c r="AF16" i="21"/>
  <c r="T16" i="21"/>
  <c r="AD16" i="21"/>
  <c r="AC16" i="21"/>
  <c r="AA25" i="21"/>
  <c r="V10" i="21"/>
  <c r="AJ10" i="21"/>
  <c r="Y11" i="21"/>
  <c r="AL11" i="21"/>
  <c r="AI12" i="21"/>
  <c r="W12" i="21"/>
  <c r="AH14" i="21"/>
  <c r="AJ16" i="21"/>
  <c r="V18" i="21"/>
  <c r="AL18" i="21"/>
  <c r="Y20" i="21"/>
  <c r="AI21" i="21"/>
  <c r="AL23" i="21"/>
  <c r="W25" i="21"/>
  <c r="AM25" i="21"/>
  <c r="AE26" i="21"/>
  <c r="AD29" i="21"/>
  <c r="AJ32" i="21"/>
  <c r="X32" i="21"/>
  <c r="AL32" i="21"/>
  <c r="Y32" i="21"/>
  <c r="AK32" i="21"/>
  <c r="W32" i="21"/>
  <c r="AI32" i="21"/>
  <c r="V32" i="21"/>
  <c r="AH32" i="21"/>
  <c r="AG32" i="21"/>
  <c r="S42" i="21"/>
  <c r="AG43" i="21"/>
  <c r="AK56" i="21"/>
  <c r="T70" i="21"/>
  <c r="S35" i="21"/>
  <c r="AJ56" i="21"/>
  <c r="X56" i="21"/>
  <c r="AI56" i="21"/>
  <c r="W56" i="21"/>
  <c r="AH56" i="21"/>
  <c r="V56" i="21"/>
  <c r="AG56" i="21"/>
  <c r="AF56" i="21"/>
  <c r="AE56" i="21"/>
  <c r="AJ35" i="21"/>
  <c r="X35" i="21"/>
  <c r="AE35" i="21"/>
  <c r="AD35" i="21"/>
  <c r="AC35" i="21"/>
  <c r="AJ40" i="21"/>
  <c r="X40" i="21"/>
  <c r="AI40" i="21"/>
  <c r="AC40" i="21"/>
  <c r="AB40" i="21"/>
  <c r="AA40" i="21"/>
  <c r="Z56" i="21"/>
  <c r="AJ64" i="21"/>
  <c r="X64" i="21"/>
  <c r="AI64" i="21"/>
  <c r="W64" i="21"/>
  <c r="AH64" i="21"/>
  <c r="V64" i="21"/>
  <c r="AG64" i="21"/>
  <c r="AF64" i="21"/>
  <c r="AE64" i="21"/>
  <c r="W40" i="21"/>
  <c r="AK41" i="21"/>
  <c r="AJ54" i="21"/>
  <c r="X54" i="21"/>
  <c r="AI54" i="21"/>
  <c r="W54" i="21"/>
  <c r="AH54" i="21"/>
  <c r="V54" i="21"/>
  <c r="AG54" i="21"/>
  <c r="AF54" i="21"/>
  <c r="AE54" i="21"/>
  <c r="AA56" i="21"/>
  <c r="AL58" i="21"/>
  <c r="T64" i="21"/>
  <c r="Y35" i="21"/>
  <c r="AJ38" i="21"/>
  <c r="X38" i="21"/>
  <c r="AL38" i="21"/>
  <c r="Y38" i="21"/>
  <c r="AK38" i="21"/>
  <c r="W38" i="21"/>
  <c r="AI38" i="21"/>
  <c r="V38" i="21"/>
  <c r="AM44" i="21"/>
  <c r="AK48" i="21"/>
  <c r="AG15" i="21"/>
  <c r="AF15" i="21"/>
  <c r="T15" i="21"/>
  <c r="AG18" i="21"/>
  <c r="U18" i="21"/>
  <c r="AF18" i="21"/>
  <c r="T18" i="21"/>
  <c r="AG21" i="21"/>
  <c r="U21" i="21"/>
  <c r="AF21" i="21"/>
  <c r="T21" i="21"/>
  <c r="AG24" i="21"/>
  <c r="U24" i="21"/>
  <c r="AF24" i="21"/>
  <c r="T24" i="21"/>
  <c r="AG27" i="21"/>
  <c r="U27" i="21"/>
  <c r="AF27" i="21"/>
  <c r="T27" i="21"/>
  <c r="Z35" i="21"/>
  <c r="U38" i="21"/>
  <c r="Y40" i="21"/>
  <c r="AJ44" i="21"/>
  <c r="X44" i="21"/>
  <c r="AI44" i="21"/>
  <c r="W44" i="21"/>
  <c r="AH44" i="21"/>
  <c r="AG44" i="21"/>
  <c r="S44" i="21"/>
  <c r="AF44" i="21"/>
  <c r="AE44" i="21"/>
  <c r="T54" i="21"/>
  <c r="AB56" i="21"/>
  <c r="U64" i="21"/>
  <c r="AJ68" i="21"/>
  <c r="X68" i="21"/>
  <c r="AI68" i="21"/>
  <c r="W68" i="21"/>
  <c r="AH68" i="21"/>
  <c r="V68" i="21"/>
  <c r="AG68" i="21"/>
  <c r="AF68" i="21"/>
  <c r="AE68" i="21"/>
  <c r="AC56" i="21"/>
  <c r="AJ58" i="21"/>
  <c r="X58" i="21"/>
  <c r="AI58" i="21"/>
  <c r="W58" i="21"/>
  <c r="AH58" i="21"/>
  <c r="V58" i="21"/>
  <c r="AG58" i="21"/>
  <c r="AF58" i="21"/>
  <c r="AE58" i="21"/>
  <c r="Y64" i="21"/>
  <c r="AJ41" i="21"/>
  <c r="X41" i="21"/>
  <c r="AI41" i="21"/>
  <c r="W41" i="21"/>
  <c r="AG41" i="21"/>
  <c r="S41" i="21"/>
  <c r="AF41" i="21"/>
  <c r="AE41" i="21"/>
  <c r="AJ48" i="21"/>
  <c r="X48" i="21"/>
  <c r="AI48" i="21"/>
  <c r="W48" i="21"/>
  <c r="AH48" i="21"/>
  <c r="V48" i="21"/>
  <c r="AG48" i="21"/>
  <c r="AF48" i="21"/>
  <c r="AE48" i="21"/>
  <c r="AD56" i="21"/>
  <c r="T58" i="21"/>
  <c r="Z64" i="21"/>
  <c r="AJ34" i="21"/>
  <c r="X34" i="21"/>
  <c r="AJ45" i="21"/>
  <c r="X45" i="21"/>
  <c r="AI45" i="21"/>
  <c r="W45" i="21"/>
  <c r="AH45" i="21"/>
  <c r="V45" i="21"/>
  <c r="AJ47" i="21"/>
  <c r="X47" i="21"/>
  <c r="AI47" i="21"/>
  <c r="W47" i="21"/>
  <c r="AH47" i="21"/>
  <c r="V47" i="21"/>
  <c r="AJ49" i="21"/>
  <c r="X49" i="21"/>
  <c r="AI49" i="21"/>
  <c r="W49" i="21"/>
  <c r="AH49" i="21"/>
  <c r="V49" i="21"/>
  <c r="AJ51" i="21"/>
  <c r="X51" i="21"/>
  <c r="AI51" i="21"/>
  <c r="W51" i="21"/>
  <c r="AH51" i="21"/>
  <c r="V51" i="21"/>
  <c r="AJ53" i="21"/>
  <c r="X53" i="21"/>
  <c r="AI53" i="21"/>
  <c r="W53" i="21"/>
  <c r="AH53" i="21"/>
  <c r="V53" i="21"/>
  <c r="AJ55" i="21"/>
  <c r="X55" i="21"/>
  <c r="AI55" i="21"/>
  <c r="W55" i="21"/>
  <c r="AH55" i="21"/>
  <c r="V55" i="21"/>
  <c r="AJ57" i="21"/>
  <c r="X57" i="21"/>
  <c r="AI57" i="21"/>
  <c r="W57" i="21"/>
  <c r="AH57" i="21"/>
  <c r="V57" i="21"/>
  <c r="AJ59" i="21"/>
  <c r="X59" i="21"/>
  <c r="AI59" i="21"/>
  <c r="W59" i="21"/>
  <c r="AH59" i="21"/>
  <c r="V59" i="21"/>
  <c r="AJ61" i="21"/>
  <c r="X61" i="21"/>
  <c r="AI61" i="21"/>
  <c r="W61" i="21"/>
  <c r="AH61" i="21"/>
  <c r="V61" i="21"/>
  <c r="AJ63" i="21"/>
  <c r="X63" i="21"/>
  <c r="AI63" i="21"/>
  <c r="W63" i="21"/>
  <c r="AH63" i="21"/>
  <c r="V63" i="21"/>
  <c r="AJ65" i="21"/>
  <c r="X65" i="21"/>
  <c r="AI65" i="21"/>
  <c r="W65" i="21"/>
  <c r="AH65" i="21"/>
  <c r="V65" i="21"/>
  <c r="AJ67" i="21"/>
  <c r="X67" i="21"/>
  <c r="AI67" i="21"/>
  <c r="W67" i="21"/>
  <c r="AH67" i="21"/>
  <c r="V67" i="21"/>
  <c r="AJ69" i="21"/>
  <c r="X69" i="21"/>
  <c r="AI69" i="21"/>
  <c r="W69" i="21"/>
  <c r="AH69" i="21"/>
  <c r="V69" i="21"/>
  <c r="Z33" i="21"/>
  <c r="AB34" i="21"/>
  <c r="Z39" i="21"/>
  <c r="Z45" i="21"/>
  <c r="Z47" i="21"/>
  <c r="Z49" i="21"/>
  <c r="Z51" i="21"/>
  <c r="Z53" i="21"/>
  <c r="Z55" i="21"/>
  <c r="Z57" i="21"/>
  <c r="Z59" i="21"/>
  <c r="Z61" i="21"/>
  <c r="Z63" i="21"/>
  <c r="Z65" i="21"/>
  <c r="Z67" i="21"/>
  <c r="Z69" i="21"/>
  <c r="AJ33" i="21"/>
  <c r="X33" i="21"/>
  <c r="AC34" i="21"/>
  <c r="AJ39" i="21"/>
  <c r="X39" i="21"/>
  <c r="AA45" i="21"/>
  <c r="AA47" i="21"/>
  <c r="AA49" i="21"/>
  <c r="AA51" i="21"/>
  <c r="AA53" i="21"/>
  <c r="AA55" i="21"/>
  <c r="AA57" i="21"/>
  <c r="AA59" i="21"/>
  <c r="AA61" i="21"/>
  <c r="AA63" i="21"/>
  <c r="AA65" i="21"/>
  <c r="AA67" i="21"/>
  <c r="AA69" i="21"/>
  <c r="AF71" i="21" l="1"/>
  <c r="AF72" i="21" s="1"/>
  <c r="AG71" i="21"/>
  <c r="AG72" i="21" s="1"/>
  <c r="AL71" i="21"/>
  <c r="S71" i="21"/>
  <c r="S72" i="21" s="1"/>
  <c r="C72" i="21" s="1"/>
  <c r="Z71" i="21"/>
  <c r="V71" i="21"/>
  <c r="V72" i="21" s="1"/>
  <c r="T71" i="21"/>
  <c r="T72" i="21" s="1"/>
  <c r="AH71" i="21"/>
  <c r="AH72" i="21" s="1"/>
  <c r="AM71" i="21"/>
  <c r="AB71" i="21"/>
  <c r="AB72" i="21" s="1"/>
  <c r="U71" i="21"/>
  <c r="U72" i="21" s="1"/>
  <c r="AJ71" i="21"/>
  <c r="Y71" i="21"/>
  <c r="W71" i="21"/>
  <c r="W72" i="21" s="1"/>
  <c r="AI71" i="21"/>
  <c r="AI72" i="21" s="1"/>
  <c r="AK71" i="21"/>
  <c r="AA71" i="21"/>
  <c r="X71" i="21"/>
  <c r="X72" i="21" s="1"/>
  <c r="AE71" i="21"/>
  <c r="AE72" i="21" s="1"/>
  <c r="AC71" i="21"/>
  <c r="AC72" i="21" s="1"/>
  <c r="AD71" i="21"/>
  <c r="AD72" i="21" s="1"/>
  <c r="C71" i="21" l="1"/>
  <c r="AP73" i="20"/>
  <c r="AO73" i="20"/>
  <c r="AN73" i="20"/>
  <c r="X73" i="20" s="1"/>
  <c r="AM73" i="20"/>
  <c r="AK73" i="20"/>
  <c r="AJ73" i="20"/>
  <c r="AI73" i="20"/>
  <c r="AH73" i="20"/>
  <c r="AA73" i="20"/>
  <c r="Z73" i="20"/>
  <c r="Y73" i="20"/>
  <c r="V73" i="20"/>
  <c r="U73" i="20"/>
  <c r="AP72" i="20"/>
  <c r="AO72" i="20"/>
  <c r="AN72" i="20"/>
  <c r="AJ72" i="20" s="1"/>
  <c r="AM72" i="20"/>
  <c r="AL72" i="20"/>
  <c r="X72" i="20"/>
  <c r="W72" i="20"/>
  <c r="V72" i="20"/>
  <c r="T72" i="20"/>
  <c r="AP71" i="20"/>
  <c r="AO71" i="20"/>
  <c r="AN71" i="20"/>
  <c r="Z71" i="20" s="1"/>
  <c r="AM71" i="20"/>
  <c r="AG71" i="20"/>
  <c r="AB71" i="20"/>
  <c r="AA71" i="20"/>
  <c r="Y71" i="20"/>
  <c r="AP70" i="20"/>
  <c r="AO70" i="20"/>
  <c r="AN70" i="20"/>
  <c r="Z70" i="20" s="1"/>
  <c r="Y70" i="20"/>
  <c r="AP69" i="20"/>
  <c r="AO69" i="20"/>
  <c r="AA69" i="20" s="1"/>
  <c r="AN69" i="20"/>
  <c r="AF69" i="20" s="1"/>
  <c r="AK69" i="20"/>
  <c r="AJ69" i="20"/>
  <c r="AI69" i="20"/>
  <c r="AG69" i="20"/>
  <c r="Y69" i="20"/>
  <c r="U69" i="20"/>
  <c r="T69" i="20"/>
  <c r="AP68" i="20"/>
  <c r="AO68" i="20"/>
  <c r="AN68" i="20"/>
  <c r="AP67" i="20"/>
  <c r="AO67" i="20"/>
  <c r="AN67" i="20"/>
  <c r="AM67" i="20" s="1"/>
  <c r="W67" i="20"/>
  <c r="V67" i="20"/>
  <c r="U67" i="20"/>
  <c r="AP66" i="20"/>
  <c r="AO66" i="20"/>
  <c r="X66" i="20" s="1"/>
  <c r="AN66" i="20"/>
  <c r="AM66" i="20"/>
  <c r="AL66" i="20"/>
  <c r="AK66" i="20"/>
  <c r="AJ66" i="20"/>
  <c r="AI66" i="20"/>
  <c r="AH66" i="20"/>
  <c r="AG66" i="20"/>
  <c r="AF66" i="20"/>
  <c r="AB66" i="20"/>
  <c r="AA66" i="20"/>
  <c r="Y66" i="20"/>
  <c r="W66" i="20"/>
  <c r="V66" i="20"/>
  <c r="U66" i="20"/>
  <c r="T66" i="20"/>
  <c r="AP65" i="20"/>
  <c r="AO65" i="20"/>
  <c r="AN65" i="20"/>
  <c r="AM65" i="20"/>
  <c r="AG65" i="20"/>
  <c r="AP64" i="20"/>
  <c r="AO64" i="20"/>
  <c r="AN64" i="20"/>
  <c r="AA64" i="20" s="1"/>
  <c r="AM64" i="20"/>
  <c r="AL64" i="20"/>
  <c r="AK64" i="20"/>
  <c r="AJ64" i="20"/>
  <c r="AI64" i="20"/>
  <c r="AH64" i="20"/>
  <c r="X64" i="20"/>
  <c r="V64" i="20"/>
  <c r="U64" i="20"/>
  <c r="T64" i="20"/>
  <c r="AP63" i="20"/>
  <c r="AO63" i="20"/>
  <c r="AM63" i="20" s="1"/>
  <c r="AN63" i="20"/>
  <c r="AB63" i="20"/>
  <c r="AA63" i="20"/>
  <c r="Y63" i="20"/>
  <c r="W63" i="20"/>
  <c r="AP62" i="20"/>
  <c r="AO62" i="20"/>
  <c r="AN62" i="20"/>
  <c r="Z62" i="20" s="1"/>
  <c r="AM62" i="20"/>
  <c r="AL62" i="20"/>
  <c r="AG62" i="20"/>
  <c r="AB62" i="20"/>
  <c r="AA62" i="20"/>
  <c r="Y62" i="20"/>
  <c r="AP61" i="20"/>
  <c r="AO61" i="20"/>
  <c r="AN61" i="20"/>
  <c r="X61" i="20" s="1"/>
  <c r="AM61" i="20"/>
  <c r="AK61" i="20"/>
  <c r="AJ61" i="20"/>
  <c r="AI61" i="20"/>
  <c r="AH61" i="20"/>
  <c r="AA61" i="20"/>
  <c r="Z61" i="20"/>
  <c r="Y61" i="20"/>
  <c r="U61" i="20"/>
  <c r="AP60" i="20"/>
  <c r="AO60" i="20"/>
  <c r="AN60" i="20"/>
  <c r="AM60" i="20"/>
  <c r="AL60" i="20"/>
  <c r="AJ60" i="20"/>
  <c r="X60" i="20"/>
  <c r="W60" i="20"/>
  <c r="AP59" i="20"/>
  <c r="AO59" i="20"/>
  <c r="AN59" i="20"/>
  <c r="Z59" i="20" s="1"/>
  <c r="AM59" i="20"/>
  <c r="AG59" i="20"/>
  <c r="AB59" i="20"/>
  <c r="AA59" i="20"/>
  <c r="Y59" i="20"/>
  <c r="AP58" i="20"/>
  <c r="AO58" i="20"/>
  <c r="AN58" i="20"/>
  <c r="Z58" i="20" s="1"/>
  <c r="X58" i="20"/>
  <c r="V58" i="20"/>
  <c r="AP57" i="20"/>
  <c r="AO57" i="20"/>
  <c r="Y57" i="20" s="1"/>
  <c r="AN57" i="20"/>
  <c r="AF57" i="20" s="1"/>
  <c r="AK57" i="20"/>
  <c r="AJ57" i="20"/>
  <c r="AI57" i="20"/>
  <c r="AG57" i="20"/>
  <c r="U57" i="20"/>
  <c r="T57" i="20"/>
  <c r="AP56" i="20"/>
  <c r="AO56" i="20"/>
  <c r="AN56" i="20"/>
  <c r="AP55" i="20"/>
  <c r="AO55" i="20"/>
  <c r="AN55" i="20"/>
  <c r="AM55" i="20"/>
  <c r="AK55" i="20"/>
  <c r="W55" i="20"/>
  <c r="V55" i="20"/>
  <c r="AP54" i="20"/>
  <c r="AO54" i="20"/>
  <c r="X54" i="20" s="1"/>
  <c r="AN54" i="20"/>
  <c r="AM54" i="20"/>
  <c r="AL54" i="20"/>
  <c r="AK54" i="20"/>
  <c r="AJ54" i="20"/>
  <c r="AI54" i="20"/>
  <c r="AH54" i="20"/>
  <c r="AG54" i="20"/>
  <c r="AF54" i="20"/>
  <c r="AB54" i="20"/>
  <c r="AA54" i="20"/>
  <c r="Y54" i="20"/>
  <c r="W54" i="20"/>
  <c r="V54" i="20"/>
  <c r="U54" i="20"/>
  <c r="T54" i="20"/>
  <c r="AP53" i="20"/>
  <c r="AO53" i="20"/>
  <c r="AN53" i="20"/>
  <c r="AM53" i="20"/>
  <c r="AH53" i="20"/>
  <c r="AP52" i="20"/>
  <c r="AO52" i="20"/>
  <c r="AN52" i="20"/>
  <c r="AA52" i="20" s="1"/>
  <c r="AM52" i="20"/>
  <c r="AL52" i="20"/>
  <c r="AK52" i="20"/>
  <c r="AJ52" i="20"/>
  <c r="AI52" i="20"/>
  <c r="AH52" i="20"/>
  <c r="X52" i="20"/>
  <c r="V52" i="20"/>
  <c r="U52" i="20"/>
  <c r="T52" i="20"/>
  <c r="AP51" i="20"/>
  <c r="AO51" i="20"/>
  <c r="AN51" i="20"/>
  <c r="AL51" i="20" s="1"/>
  <c r="AM51" i="20"/>
  <c r="AB51" i="20"/>
  <c r="AA51" i="20"/>
  <c r="Y51" i="20"/>
  <c r="W51" i="20"/>
  <c r="AP50" i="20"/>
  <c r="AO50" i="20"/>
  <c r="AN50" i="20"/>
  <c r="AM50" i="20"/>
  <c r="AP49" i="20"/>
  <c r="AO49" i="20"/>
  <c r="AN49" i="20"/>
  <c r="W49" i="20"/>
  <c r="AP48" i="20"/>
  <c r="AO48" i="20"/>
  <c r="AA48" i="20" s="1"/>
  <c r="AN48" i="20"/>
  <c r="AF48" i="20" s="1"/>
  <c r="AK48" i="20"/>
  <c r="AJ48" i="20"/>
  <c r="AI48" i="20"/>
  <c r="AG48" i="20"/>
  <c r="Y48" i="20"/>
  <c r="U48" i="20"/>
  <c r="T48" i="20"/>
  <c r="AP47" i="20"/>
  <c r="AO47" i="20"/>
  <c r="AN47" i="20"/>
  <c r="AM47" i="20" s="1"/>
  <c r="AP46" i="20"/>
  <c r="AO46" i="20"/>
  <c r="AN46" i="20"/>
  <c r="Y46" i="20" s="1"/>
  <c r="AP45" i="20"/>
  <c r="AO45" i="20"/>
  <c r="AN45" i="20"/>
  <c r="AP44" i="20"/>
  <c r="AO44" i="20"/>
  <c r="Z44" i="20" s="1"/>
  <c r="AN44" i="20"/>
  <c r="X44" i="20"/>
  <c r="AP43" i="20"/>
  <c r="AO43" i="20"/>
  <c r="X43" i="20" s="1"/>
  <c r="AN43" i="20"/>
  <c r="AA43" i="20" s="1"/>
  <c r="AP42" i="20"/>
  <c r="AO42" i="20"/>
  <c r="AN42" i="20"/>
  <c r="AJ42" i="20" s="1"/>
  <c r="AM42" i="20"/>
  <c r="AL42" i="20"/>
  <c r="X42" i="20"/>
  <c r="W42" i="20"/>
  <c r="V42" i="20"/>
  <c r="T42" i="20"/>
  <c r="AP41" i="20"/>
  <c r="AO41" i="20"/>
  <c r="AN41" i="20"/>
  <c r="AA41" i="20" s="1"/>
  <c r="AB41" i="20"/>
  <c r="Z41" i="20"/>
  <c r="Y41" i="20"/>
  <c r="X41" i="20"/>
  <c r="AP40" i="20"/>
  <c r="AO40" i="20"/>
  <c r="AA40" i="20" s="1"/>
  <c r="AN40" i="20"/>
  <c r="AK40" i="20"/>
  <c r="AP39" i="20"/>
  <c r="AO39" i="20"/>
  <c r="W39" i="20" s="1"/>
  <c r="AN39" i="20"/>
  <c r="AL39" i="20" s="1"/>
  <c r="AP38" i="20"/>
  <c r="AO38" i="20"/>
  <c r="AN38" i="20"/>
  <c r="AM38" i="20" s="1"/>
  <c r="AI38" i="20"/>
  <c r="AH38" i="20"/>
  <c r="AG38" i="20"/>
  <c r="AF38" i="20"/>
  <c r="AD38" i="20"/>
  <c r="AB38" i="20"/>
  <c r="AP37" i="20"/>
  <c r="AO37" i="20"/>
  <c r="AN37" i="20"/>
  <c r="AM37" i="20"/>
  <c r="AP36" i="20"/>
  <c r="AO36" i="20"/>
  <c r="AN36" i="20"/>
  <c r="Z36" i="20"/>
  <c r="AP35" i="20"/>
  <c r="AO35" i="20"/>
  <c r="AB35" i="20" s="1"/>
  <c r="AN35" i="20"/>
  <c r="AF35" i="20" s="1"/>
  <c r="AK35" i="20"/>
  <c r="AJ35" i="20"/>
  <c r="AI35" i="20"/>
  <c r="AG35" i="20"/>
  <c r="Z35" i="20"/>
  <c r="V35" i="20"/>
  <c r="U35" i="20"/>
  <c r="T35" i="20"/>
  <c r="AP34" i="20"/>
  <c r="AO34" i="20"/>
  <c r="AN34" i="20"/>
  <c r="AP33" i="20"/>
  <c r="AO33" i="20"/>
  <c r="AN33" i="20"/>
  <c r="AK33" i="20"/>
  <c r="AP32" i="20"/>
  <c r="AO32" i="20"/>
  <c r="AN32" i="20"/>
  <c r="AL32" i="20"/>
  <c r="AP31" i="20"/>
  <c r="AO31" i="20"/>
  <c r="AN31" i="20"/>
  <c r="AA31" i="20" s="1"/>
  <c r="AJ31" i="20"/>
  <c r="AI31" i="20"/>
  <c r="AH31" i="20"/>
  <c r="AB31" i="20"/>
  <c r="X31" i="20"/>
  <c r="T31" i="20"/>
  <c r="AP30" i="20"/>
  <c r="AO30" i="20"/>
  <c r="V30" i="20" s="1"/>
  <c r="AN30" i="20"/>
  <c r="AL30" i="20"/>
  <c r="AP29" i="20"/>
  <c r="AO29" i="20"/>
  <c r="AN29" i="20"/>
  <c r="AC29" i="20" s="1"/>
  <c r="AM29" i="20"/>
  <c r="AL29" i="20"/>
  <c r="AK29" i="20"/>
  <c r="AJ29" i="20"/>
  <c r="AI29" i="20"/>
  <c r="AE29" i="20"/>
  <c r="Y29" i="20"/>
  <c r="X29" i="20"/>
  <c r="W29" i="20"/>
  <c r="V29" i="20"/>
  <c r="U29" i="20"/>
  <c r="T29" i="20"/>
  <c r="AP28" i="20"/>
  <c r="AO28" i="20"/>
  <c r="AN28" i="20"/>
  <c r="AC28" i="20" s="1"/>
  <c r="AJ28" i="20"/>
  <c r="AI28" i="20"/>
  <c r="AH28" i="20"/>
  <c r="AF28" i="20"/>
  <c r="Z28" i="20"/>
  <c r="V28" i="20"/>
  <c r="U28" i="20"/>
  <c r="T28" i="20"/>
  <c r="AP27" i="20"/>
  <c r="AO27" i="20"/>
  <c r="AA27" i="20" s="1"/>
  <c r="AN27" i="20"/>
  <c r="AM27" i="20"/>
  <c r="AL27" i="20"/>
  <c r="AK27" i="20"/>
  <c r="AJ27" i="20"/>
  <c r="AI27" i="20"/>
  <c r="AH27" i="20"/>
  <c r="AG27" i="20"/>
  <c r="AF27" i="20"/>
  <c r="AE27" i="20"/>
  <c r="AD27" i="20"/>
  <c r="AB27" i="20"/>
  <c r="Z27" i="20"/>
  <c r="Y27" i="20"/>
  <c r="X27" i="20"/>
  <c r="W27" i="20"/>
  <c r="V27" i="20"/>
  <c r="U27" i="20"/>
  <c r="T27" i="20"/>
  <c r="S27" i="20"/>
  <c r="AP26" i="20"/>
  <c r="AO26" i="20"/>
  <c r="AN26" i="20"/>
  <c r="AP25" i="20"/>
  <c r="AO25" i="20"/>
  <c r="AN25" i="20"/>
  <c r="AG25" i="20"/>
  <c r="AF25" i="20"/>
  <c r="AE25" i="20"/>
  <c r="AD25" i="20"/>
  <c r="AB25" i="20"/>
  <c r="S25" i="20"/>
  <c r="AP24" i="20"/>
  <c r="AO24" i="20"/>
  <c r="AN24" i="20"/>
  <c r="AA24" i="20" s="1"/>
  <c r="AM24" i="20"/>
  <c r="AB24" i="20"/>
  <c r="V24" i="20"/>
  <c r="U24" i="20"/>
  <c r="AP23" i="20"/>
  <c r="AO23" i="20"/>
  <c r="V23" i="20" s="1"/>
  <c r="AN23" i="20"/>
  <c r="AH23" i="20"/>
  <c r="AG23" i="20"/>
  <c r="AF23" i="20"/>
  <c r="AE23" i="20"/>
  <c r="AD23" i="20"/>
  <c r="W23" i="20"/>
  <c r="S23" i="20"/>
  <c r="AP22" i="20"/>
  <c r="AO22" i="20"/>
  <c r="AN22" i="20"/>
  <c r="AP21" i="20"/>
  <c r="AO21" i="20"/>
  <c r="AN21" i="20"/>
  <c r="AM21" i="20" s="1"/>
  <c r="AH21" i="20"/>
  <c r="AF21" i="20"/>
  <c r="AE21" i="20"/>
  <c r="AD21" i="20"/>
  <c r="W21" i="20"/>
  <c r="S21" i="20"/>
  <c r="AP20" i="20"/>
  <c r="AO20" i="20"/>
  <c r="AN20" i="20"/>
  <c r="V20" i="20" s="1"/>
  <c r="AP19" i="20"/>
  <c r="AO19" i="20"/>
  <c r="S19" i="20" s="1"/>
  <c r="AN19" i="20"/>
  <c r="AF19" i="20"/>
  <c r="AE19" i="20"/>
  <c r="AD19" i="20"/>
  <c r="AP18" i="20"/>
  <c r="AO18" i="20"/>
  <c r="AN18" i="20"/>
  <c r="AB18" i="20" s="1"/>
  <c r="AM18" i="20"/>
  <c r="W18" i="20"/>
  <c r="V18" i="20"/>
  <c r="U18" i="20"/>
  <c r="AP17" i="20"/>
  <c r="AO17" i="20"/>
  <c r="AN17" i="20"/>
  <c r="AM17" i="20" s="1"/>
  <c r="AP16" i="20"/>
  <c r="AO16" i="20"/>
  <c r="AN16" i="20"/>
  <c r="AF16" i="20" s="1"/>
  <c r="AM16" i="20"/>
  <c r="AB16" i="20"/>
  <c r="AP15" i="20"/>
  <c r="AO15" i="20"/>
  <c r="AN15" i="20"/>
  <c r="AM15" i="20" s="1"/>
  <c r="AF15" i="20"/>
  <c r="AE15" i="20"/>
  <c r="AD15" i="20"/>
  <c r="AP14" i="20"/>
  <c r="AO14" i="20"/>
  <c r="AN14" i="20"/>
  <c r="AB14" i="20" s="1"/>
  <c r="AM14" i="20"/>
  <c r="W14" i="20"/>
  <c r="V14" i="20"/>
  <c r="U14" i="20"/>
  <c r="AP13" i="20"/>
  <c r="AO13" i="20"/>
  <c r="AN13" i="20"/>
  <c r="AH13" i="20"/>
  <c r="AD13" i="20"/>
  <c r="AP12" i="20"/>
  <c r="AO12" i="20"/>
  <c r="AN12" i="20"/>
  <c r="AM12" i="20"/>
  <c r="AH12" i="20"/>
  <c r="W12" i="20"/>
  <c r="AP11" i="20"/>
  <c r="AO11" i="20"/>
  <c r="AN11" i="20"/>
  <c r="AH11" i="20"/>
  <c r="AG11" i="20"/>
  <c r="AB11" i="20"/>
  <c r="AP10" i="20"/>
  <c r="AO10" i="20"/>
  <c r="AN10" i="20"/>
  <c r="AP9" i="20"/>
  <c r="AO9" i="20"/>
  <c r="AN9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AB34" i="20" l="1"/>
  <c r="AA34" i="20"/>
  <c r="Z34" i="20"/>
  <c r="Y34" i="20"/>
  <c r="T34" i="20"/>
  <c r="AK45" i="20"/>
  <c r="U45" i="20"/>
  <c r="AI45" i="20"/>
  <c r="AJ45" i="20"/>
  <c r="T45" i="20"/>
  <c r="AH45" i="20"/>
  <c r="AG45" i="20"/>
  <c r="AF45" i="20"/>
  <c r="AB45" i="20"/>
  <c r="AM45" i="20"/>
  <c r="W45" i="20"/>
  <c r="AM13" i="20"/>
  <c r="AG13" i="20"/>
  <c r="AE13" i="20"/>
  <c r="AF13" i="20"/>
  <c r="AB13" i="20"/>
  <c r="W13" i="20"/>
  <c r="S13" i="20"/>
  <c r="AA53" i="20"/>
  <c r="AG53" i="20"/>
  <c r="Z53" i="20"/>
  <c r="AB53" i="20"/>
  <c r="AL53" i="20"/>
  <c r="AH15" i="20"/>
  <c r="AK32" i="20"/>
  <c r="AM32" i="20"/>
  <c r="AJ55" i="20"/>
  <c r="AI55" i="20"/>
  <c r="AH55" i="20"/>
  <c r="AA55" i="20"/>
  <c r="Z55" i="20"/>
  <c r="Y55" i="20"/>
  <c r="X55" i="20"/>
  <c r="AL55" i="20"/>
  <c r="T55" i="20"/>
  <c r="Z65" i="20"/>
  <c r="AB65" i="20"/>
  <c r="Y65" i="20"/>
  <c r="AA65" i="20"/>
  <c r="AL65" i="20"/>
  <c r="AK67" i="20"/>
  <c r="AI60" i="20"/>
  <c r="AF60" i="20"/>
  <c r="AH60" i="20"/>
  <c r="AG60" i="20"/>
  <c r="AB60" i="20"/>
  <c r="AA60" i="20"/>
  <c r="Y60" i="20"/>
  <c r="AK60" i="20"/>
  <c r="U60" i="20"/>
  <c r="Y36" i="20"/>
  <c r="X36" i="20"/>
  <c r="AA36" i="20"/>
  <c r="AM11" i="20"/>
  <c r="AF11" i="20"/>
  <c r="AD11" i="20"/>
  <c r="AE11" i="20"/>
  <c r="W11" i="20"/>
  <c r="S11" i="20"/>
  <c r="Y39" i="20"/>
  <c r="V45" i="20"/>
  <c r="Z56" i="20"/>
  <c r="AM56" i="20"/>
  <c r="AG56" i="20"/>
  <c r="AL56" i="20"/>
  <c r="AB56" i="20"/>
  <c r="AA56" i="20"/>
  <c r="Y56" i="20"/>
  <c r="Z39" i="20"/>
  <c r="AI72" i="20"/>
  <c r="AH72" i="20"/>
  <c r="AG72" i="20"/>
  <c r="AF72" i="20"/>
  <c r="AB72" i="20"/>
  <c r="AA72" i="20"/>
  <c r="Y72" i="20"/>
  <c r="AK72" i="20"/>
  <c r="U72" i="20"/>
  <c r="T25" i="20"/>
  <c r="AI25" i="20"/>
  <c r="AH25" i="20"/>
  <c r="AB39" i="20"/>
  <c r="AI51" i="20"/>
  <c r="X51" i="20"/>
  <c r="Y58" i="20"/>
  <c r="Z68" i="20"/>
  <c r="AM68" i="20"/>
  <c r="AG68" i="20"/>
  <c r="AB68" i="20"/>
  <c r="AL68" i="20"/>
  <c r="AA68" i="20"/>
  <c r="Y68" i="20"/>
  <c r="AM70" i="20"/>
  <c r="U70" i="20"/>
  <c r="AJ70" i="20"/>
  <c r="AL70" i="20"/>
  <c r="T70" i="20"/>
  <c r="AK70" i="20"/>
  <c r="AI70" i="20"/>
  <c r="AH70" i="20"/>
  <c r="AA70" i="20"/>
  <c r="W70" i="20"/>
  <c r="AD9" i="20"/>
  <c r="AM33" i="20"/>
  <c r="AJ33" i="20"/>
  <c r="AD33" i="20"/>
  <c r="AB33" i="20"/>
  <c r="AF33" i="20"/>
  <c r="Z33" i="20"/>
  <c r="X33" i="20"/>
  <c r="W33" i="20"/>
  <c r="AL33" i="20"/>
  <c r="AI42" i="20"/>
  <c r="AG42" i="20"/>
  <c r="AH42" i="20"/>
  <c r="AF42" i="20"/>
  <c r="AB42" i="20"/>
  <c r="AA42" i="20"/>
  <c r="Y42" i="20"/>
  <c r="AK42" i="20"/>
  <c r="U42" i="20"/>
  <c r="AL49" i="20"/>
  <c r="V49" i="20"/>
  <c r="U49" i="20"/>
  <c r="AM49" i="20"/>
  <c r="Y45" i="20"/>
  <c r="AM10" i="20"/>
  <c r="AA45" i="20"/>
  <c r="T60" i="20"/>
  <c r="AL63" i="20"/>
  <c r="V70" i="20"/>
  <c r="V19" i="20"/>
  <c r="AH19" i="20"/>
  <c r="AG19" i="20"/>
  <c r="AJ67" i="20"/>
  <c r="AA67" i="20"/>
  <c r="AI67" i="20"/>
  <c r="AH67" i="20"/>
  <c r="Z67" i="20"/>
  <c r="Y67" i="20"/>
  <c r="X67" i="20"/>
  <c r="AL67" i="20"/>
  <c r="T67" i="20"/>
  <c r="X45" i="20"/>
  <c r="AF12" i="20"/>
  <c r="AA12" i="20"/>
  <c r="AB12" i="20"/>
  <c r="V12" i="20"/>
  <c r="U12" i="20"/>
  <c r="S12" i="20"/>
  <c r="AH17" i="20"/>
  <c r="W19" i="20"/>
  <c r="U26" i="20"/>
  <c r="AD34" i="20"/>
  <c r="AK39" i="20"/>
  <c r="V39" i="20"/>
  <c r="AI39" i="20"/>
  <c r="T39" i="20"/>
  <c r="AJ39" i="20"/>
  <c r="U39" i="20"/>
  <c r="AH39" i="20"/>
  <c r="AG39" i="20"/>
  <c r="AF39" i="20"/>
  <c r="AD39" i="20"/>
  <c r="AM39" i="20"/>
  <c r="X39" i="20"/>
  <c r="AH43" i="20"/>
  <c r="AL45" i="20"/>
  <c r="U55" i="20"/>
  <c r="AM58" i="20"/>
  <c r="U58" i="20"/>
  <c r="AJ58" i="20"/>
  <c r="AL58" i="20"/>
  <c r="T58" i="20"/>
  <c r="AK58" i="20"/>
  <c r="AI58" i="20"/>
  <c r="AH58" i="20"/>
  <c r="AA58" i="20"/>
  <c r="W58" i="20"/>
  <c r="V60" i="20"/>
  <c r="AI63" i="20"/>
  <c r="X63" i="20"/>
  <c r="X70" i="20"/>
  <c r="S28" i="20"/>
  <c r="AG28" i="20"/>
  <c r="AM30" i="20"/>
  <c r="AG31" i="20"/>
  <c r="AH35" i="20"/>
  <c r="AM40" i="20"/>
  <c r="AH48" i="20"/>
  <c r="AH57" i="20"/>
  <c r="AH69" i="20"/>
  <c r="W28" i="20"/>
  <c r="AK28" i="20"/>
  <c r="U31" i="20"/>
  <c r="AK31" i="20"/>
  <c r="W35" i="20"/>
  <c r="AL35" i="20"/>
  <c r="V40" i="20"/>
  <c r="Y44" i="20"/>
  <c r="V46" i="20"/>
  <c r="V48" i="20"/>
  <c r="AL48" i="20"/>
  <c r="AF51" i="20"/>
  <c r="V57" i="20"/>
  <c r="AL57" i="20"/>
  <c r="AF63" i="20"/>
  <c r="V69" i="20"/>
  <c r="AL69" i="20"/>
  <c r="X28" i="20"/>
  <c r="AL28" i="20"/>
  <c r="Z29" i="20"/>
  <c r="V31" i="20"/>
  <c r="AL31" i="20"/>
  <c r="X35" i="20"/>
  <c r="AM35" i="20"/>
  <c r="X40" i="20"/>
  <c r="W46" i="20"/>
  <c r="W48" i="20"/>
  <c r="AM48" i="20"/>
  <c r="AG51" i="20"/>
  <c r="W57" i="20"/>
  <c r="AM57" i="20"/>
  <c r="AG63" i="20"/>
  <c r="W69" i="20"/>
  <c r="AM69" i="20"/>
  <c r="AF14" i="20"/>
  <c r="AA18" i="20"/>
  <c r="AM19" i="20"/>
  <c r="AG21" i="20"/>
  <c r="AM25" i="20"/>
  <c r="Y28" i="20"/>
  <c r="AM28" i="20"/>
  <c r="AA29" i="20"/>
  <c r="W31" i="20"/>
  <c r="AM31" i="20"/>
  <c r="Y35" i="20"/>
  <c r="Z40" i="20"/>
  <c r="V43" i="20"/>
  <c r="Z46" i="20"/>
  <c r="X48" i="20"/>
  <c r="AH51" i="20"/>
  <c r="W52" i="20"/>
  <c r="X57" i="20"/>
  <c r="AL59" i="20"/>
  <c r="T61" i="20"/>
  <c r="AL61" i="20"/>
  <c r="AH63" i="20"/>
  <c r="W64" i="20"/>
  <c r="X69" i="20"/>
  <c r="AL71" i="20"/>
  <c r="T73" i="20"/>
  <c r="AL73" i="20"/>
  <c r="AA57" i="20"/>
  <c r="V61" i="20"/>
  <c r="T63" i="20"/>
  <c r="Y64" i="20"/>
  <c r="V21" i="20"/>
  <c r="AM23" i="20"/>
  <c r="V25" i="20"/>
  <c r="AC27" i="20"/>
  <c r="AD28" i="20"/>
  <c r="AG29" i="20"/>
  <c r="Y30" i="20"/>
  <c r="Z31" i="20"/>
  <c r="AD35" i="20"/>
  <c r="U38" i="20"/>
  <c r="AI40" i="20"/>
  <c r="Z43" i="20"/>
  <c r="AB48" i="20"/>
  <c r="U51" i="20"/>
  <c r="AK51" i="20"/>
  <c r="Z52" i="20"/>
  <c r="AB57" i="20"/>
  <c r="W61" i="20"/>
  <c r="U63" i="20"/>
  <c r="AK63" i="20"/>
  <c r="Z64" i="20"/>
  <c r="AB69" i="20"/>
  <c r="W73" i="20"/>
  <c r="AA28" i="20"/>
  <c r="AF29" i="20"/>
  <c r="W30" i="20"/>
  <c r="Y31" i="20"/>
  <c r="T38" i="20"/>
  <c r="AH40" i="20"/>
  <c r="Y43" i="20"/>
  <c r="T51" i="20"/>
  <c r="AJ51" i="20"/>
  <c r="Y52" i="20"/>
  <c r="AJ63" i="20"/>
  <c r="AM20" i="20"/>
  <c r="W25" i="20"/>
  <c r="AB26" i="20"/>
  <c r="AE28" i="20"/>
  <c r="S29" i="20"/>
  <c r="AH29" i="20"/>
  <c r="Z30" i="20"/>
  <c r="Z38" i="20"/>
  <c r="AJ40" i="20"/>
  <c r="V51" i="20"/>
  <c r="V63" i="20"/>
  <c r="W20" i="20"/>
  <c r="V26" i="20"/>
  <c r="AE37" i="20"/>
  <c r="S37" i="20"/>
  <c r="AC37" i="20"/>
  <c r="AI37" i="20"/>
  <c r="U37" i="20"/>
  <c r="AH37" i="20"/>
  <c r="T37" i="20"/>
  <c r="AG37" i="20"/>
  <c r="AB37" i="20"/>
  <c r="AA37" i="20"/>
  <c r="Z37" i="20"/>
  <c r="Y37" i="20"/>
  <c r="X37" i="20"/>
  <c r="AF37" i="20"/>
  <c r="AD37" i="20"/>
  <c r="AE47" i="20"/>
  <c r="S47" i="20"/>
  <c r="AD47" i="20"/>
  <c r="AC47" i="20"/>
  <c r="AK47" i="20"/>
  <c r="V47" i="20"/>
  <c r="AJ47" i="20"/>
  <c r="U47" i="20"/>
  <c r="AI47" i="20"/>
  <c r="T47" i="20"/>
  <c r="AF47" i="20"/>
  <c r="AB47" i="20"/>
  <c r="AA47" i="20"/>
  <c r="Z47" i="20"/>
  <c r="Y47" i="20"/>
  <c r="AH47" i="20"/>
  <c r="AG47" i="20"/>
  <c r="AE50" i="20"/>
  <c r="S50" i="20"/>
  <c r="AD50" i="20"/>
  <c r="AC50" i="20"/>
  <c r="AK50" i="20"/>
  <c r="V50" i="20"/>
  <c r="AJ50" i="20"/>
  <c r="U50" i="20"/>
  <c r="AI50" i="20"/>
  <c r="T50" i="20"/>
  <c r="AA50" i="20"/>
  <c r="Z50" i="20"/>
  <c r="Y50" i="20"/>
  <c r="X50" i="20"/>
  <c r="W50" i="20"/>
  <c r="AF50" i="20"/>
  <c r="AB50" i="20"/>
  <c r="S10" i="20"/>
  <c r="V17" i="20"/>
  <c r="AI17" i="20"/>
  <c r="T17" i="20"/>
  <c r="AB17" i="20"/>
  <c r="AA20" i="20"/>
  <c r="W26" i="20"/>
  <c r="S9" i="20"/>
  <c r="U10" i="20"/>
  <c r="AG15" i="20"/>
  <c r="AL16" i="20"/>
  <c r="Z16" i="20"/>
  <c r="Y16" i="20"/>
  <c r="AK16" i="20"/>
  <c r="AJ16" i="20"/>
  <c r="X16" i="20"/>
  <c r="AG16" i="20"/>
  <c r="AE16" i="20"/>
  <c r="AC16" i="20"/>
  <c r="AD16" i="20"/>
  <c r="AI16" i="20"/>
  <c r="T16" i="20"/>
  <c r="AH16" i="20"/>
  <c r="S16" i="20"/>
  <c r="W24" i="20"/>
  <c r="AA26" i="20"/>
  <c r="AC32" i="20"/>
  <c r="AG32" i="20"/>
  <c r="T32" i="20"/>
  <c r="AF32" i="20"/>
  <c r="S32" i="20"/>
  <c r="AE32" i="20"/>
  <c r="AH32" i="20"/>
  <c r="AD32" i="20"/>
  <c r="AB32" i="20"/>
  <c r="AA32" i="20"/>
  <c r="Z32" i="20"/>
  <c r="AJ32" i="20"/>
  <c r="AI32" i="20"/>
  <c r="AL22" i="20"/>
  <c r="Z22" i="20"/>
  <c r="AK22" i="20"/>
  <c r="Y22" i="20"/>
  <c r="AJ22" i="20"/>
  <c r="X22" i="20"/>
  <c r="AG22" i="20"/>
  <c r="AF22" i="20"/>
  <c r="AE22" i="20"/>
  <c r="AC22" i="20"/>
  <c r="AD22" i="20"/>
  <c r="AI22" i="20"/>
  <c r="T22" i="20"/>
  <c r="AH22" i="20"/>
  <c r="S22" i="20"/>
  <c r="AA14" i="20"/>
  <c r="AB20" i="20"/>
  <c r="AE44" i="20"/>
  <c r="S44" i="20"/>
  <c r="AD44" i="20"/>
  <c r="AC44" i="20"/>
  <c r="AK44" i="20"/>
  <c r="V44" i="20"/>
  <c r="AJ44" i="20"/>
  <c r="U44" i="20"/>
  <c r="AI44" i="20"/>
  <c r="T44" i="20"/>
  <c r="AH44" i="20"/>
  <c r="AG44" i="20"/>
  <c r="AF44" i="20"/>
  <c r="AB44" i="20"/>
  <c r="AA44" i="20"/>
  <c r="AM44" i="20"/>
  <c r="AL44" i="20"/>
  <c r="X46" i="20"/>
  <c r="X49" i="20"/>
  <c r="W9" i="20"/>
  <c r="V10" i="20"/>
  <c r="X30" i="20"/>
  <c r="AE36" i="20"/>
  <c r="S36" i="20"/>
  <c r="AC36" i="20"/>
  <c r="AF36" i="20"/>
  <c r="AD36" i="20"/>
  <c r="AB36" i="20"/>
  <c r="AK36" i="20"/>
  <c r="T36" i="20"/>
  <c r="AJ36" i="20"/>
  <c r="AI36" i="20"/>
  <c r="AH36" i="20"/>
  <c r="AG36" i="20"/>
  <c r="AM36" i="20"/>
  <c r="V36" i="20"/>
  <c r="AL36" i="20"/>
  <c r="U36" i="20"/>
  <c r="U22" i="20"/>
  <c r="W10" i="20"/>
  <c r="AL20" i="20"/>
  <c r="Z20" i="20"/>
  <c r="AK20" i="20"/>
  <c r="Y20" i="20"/>
  <c r="AJ20" i="20"/>
  <c r="X20" i="20"/>
  <c r="AG20" i="20"/>
  <c r="AF20" i="20"/>
  <c r="AE20" i="20"/>
  <c r="AC20" i="20"/>
  <c r="AD20" i="20"/>
  <c r="AI20" i="20"/>
  <c r="T20" i="20"/>
  <c r="AH20" i="20"/>
  <c r="S20" i="20"/>
  <c r="V15" i="20"/>
  <c r="AI15" i="20"/>
  <c r="T15" i="20"/>
  <c r="AB15" i="20"/>
  <c r="AE46" i="20"/>
  <c r="S46" i="20"/>
  <c r="AD46" i="20"/>
  <c r="AC46" i="20"/>
  <c r="AG46" i="20"/>
  <c r="AF46" i="20"/>
  <c r="AB46" i="20"/>
  <c r="AK46" i="20"/>
  <c r="AJ46" i="20"/>
  <c r="AI46" i="20"/>
  <c r="AH46" i="20"/>
  <c r="AA46" i="20"/>
  <c r="AM46" i="20"/>
  <c r="U46" i="20"/>
  <c r="AL46" i="20"/>
  <c r="T46" i="20"/>
  <c r="AE49" i="20"/>
  <c r="S49" i="20"/>
  <c r="AD49" i="20"/>
  <c r="AC49" i="20"/>
  <c r="AG49" i="20"/>
  <c r="AF49" i="20"/>
  <c r="AB49" i="20"/>
  <c r="AI49" i="20"/>
  <c r="AH49" i="20"/>
  <c r="AA49" i="20"/>
  <c r="Z49" i="20"/>
  <c r="Y49" i="20"/>
  <c r="AK49" i="20"/>
  <c r="AJ49" i="20"/>
  <c r="AB10" i="20"/>
  <c r="AL24" i="20"/>
  <c r="Z24" i="20"/>
  <c r="AK24" i="20"/>
  <c r="Y24" i="20"/>
  <c r="AJ24" i="20"/>
  <c r="X24" i="20"/>
  <c r="AG24" i="20"/>
  <c r="AF24" i="20"/>
  <c r="AE24" i="20"/>
  <c r="AC24" i="20"/>
  <c r="AD24" i="20"/>
  <c r="AI24" i="20"/>
  <c r="T24" i="20"/>
  <c r="AH24" i="20"/>
  <c r="S24" i="20"/>
  <c r="U32" i="20"/>
  <c r="V37" i="20"/>
  <c r="AF9" i="20"/>
  <c r="AF10" i="20"/>
  <c r="U16" i="20"/>
  <c r="AD17" i="20"/>
  <c r="W22" i="20"/>
  <c r="V32" i="20"/>
  <c r="W37" i="20"/>
  <c r="W17" i="20"/>
  <c r="AA22" i="20"/>
  <c r="W32" i="20"/>
  <c r="V9" i="20"/>
  <c r="T9" i="20"/>
  <c r="AI9" i="20"/>
  <c r="AB9" i="20"/>
  <c r="AC26" i="20"/>
  <c r="AM26" i="20"/>
  <c r="Z26" i="20"/>
  <c r="AL26" i="20"/>
  <c r="Y26" i="20"/>
  <c r="AK26" i="20"/>
  <c r="X26" i="20"/>
  <c r="AH26" i="20"/>
  <c r="AG26" i="20"/>
  <c r="AF26" i="20"/>
  <c r="AD26" i="20"/>
  <c r="AE26" i="20"/>
  <c r="AJ26" i="20"/>
  <c r="T26" i="20"/>
  <c r="AI26" i="20"/>
  <c r="S26" i="20"/>
  <c r="AA10" i="20"/>
  <c r="S17" i="20"/>
  <c r="AE9" i="20"/>
  <c r="AL14" i="20"/>
  <c r="Z14" i="20"/>
  <c r="Y14" i="20"/>
  <c r="AK14" i="20"/>
  <c r="AJ14" i="20"/>
  <c r="X14" i="20"/>
  <c r="AG14" i="20"/>
  <c r="AE14" i="20"/>
  <c r="AC14" i="20"/>
  <c r="AD14" i="20"/>
  <c r="AI14" i="20"/>
  <c r="T14" i="20"/>
  <c r="AH14" i="20"/>
  <c r="S14" i="20"/>
  <c r="V22" i="20"/>
  <c r="AG9" i="20"/>
  <c r="AH10" i="20"/>
  <c r="V16" i="20"/>
  <c r="AE17" i="20"/>
  <c r="AC30" i="20"/>
  <c r="AE30" i="20"/>
  <c r="AD30" i="20"/>
  <c r="AB30" i="20"/>
  <c r="AI30" i="20"/>
  <c r="S30" i="20"/>
  <c r="AH30" i="20"/>
  <c r="AG30" i="20"/>
  <c r="AA30" i="20"/>
  <c r="AF30" i="20"/>
  <c r="AK30" i="20"/>
  <c r="U30" i="20"/>
  <c r="AJ30" i="20"/>
  <c r="T30" i="20"/>
  <c r="AJ37" i="20"/>
  <c r="W47" i="20"/>
  <c r="AG50" i="20"/>
  <c r="AH9" i="20"/>
  <c r="AL12" i="20"/>
  <c r="Z12" i="20"/>
  <c r="Y12" i="20"/>
  <c r="X12" i="20"/>
  <c r="AK12" i="20"/>
  <c r="AJ12" i="20"/>
  <c r="AG12" i="20"/>
  <c r="AE12" i="20"/>
  <c r="AC12" i="20"/>
  <c r="AD12" i="20"/>
  <c r="AI12" i="20"/>
  <c r="T12" i="20"/>
  <c r="V13" i="20"/>
  <c r="T13" i="20"/>
  <c r="AI13" i="20"/>
  <c r="S15" i="20"/>
  <c r="W16" i="20"/>
  <c r="AF17" i="20"/>
  <c r="AL18" i="20"/>
  <c r="Z18" i="20"/>
  <c r="AK18" i="20"/>
  <c r="Y18" i="20"/>
  <c r="AJ18" i="20"/>
  <c r="X18" i="20"/>
  <c r="AG18" i="20"/>
  <c r="AF18" i="20"/>
  <c r="AE18" i="20"/>
  <c r="AC18" i="20"/>
  <c r="AD18" i="20"/>
  <c r="AI18" i="20"/>
  <c r="T18" i="20"/>
  <c r="AH18" i="20"/>
  <c r="S18" i="20"/>
  <c r="AB22" i="20"/>
  <c r="X32" i="20"/>
  <c r="AK37" i="20"/>
  <c r="X47" i="20"/>
  <c r="AH50" i="20"/>
  <c r="AM9" i="20"/>
  <c r="AL10" i="20"/>
  <c r="Z10" i="20"/>
  <c r="AK10" i="20"/>
  <c r="X10" i="20"/>
  <c r="Y10" i="20"/>
  <c r="AJ10" i="20"/>
  <c r="AG10" i="20"/>
  <c r="AE10" i="20"/>
  <c r="AC10" i="20"/>
  <c r="AD10" i="20"/>
  <c r="AI10" i="20"/>
  <c r="T10" i="20"/>
  <c r="V11" i="20"/>
  <c r="AI11" i="20"/>
  <c r="T11" i="20"/>
  <c r="W15" i="20"/>
  <c r="AA16" i="20"/>
  <c r="AG17" i="20"/>
  <c r="U20" i="20"/>
  <c r="AM22" i="20"/>
  <c r="Y32" i="20"/>
  <c r="W36" i="20"/>
  <c r="AL37" i="20"/>
  <c r="W44" i="20"/>
  <c r="AL47" i="20"/>
  <c r="T49" i="20"/>
  <c r="AL50" i="20"/>
  <c r="AB19" i="20"/>
  <c r="AB21" i="20"/>
  <c r="AB23" i="20"/>
  <c r="AE34" i="20"/>
  <c r="S34" i="20"/>
  <c r="AC34" i="20"/>
  <c r="AL34" i="20"/>
  <c r="X34" i="20"/>
  <c r="AK34" i="20"/>
  <c r="W34" i="20"/>
  <c r="AJ34" i="20"/>
  <c r="V34" i="20"/>
  <c r="AE41" i="20"/>
  <c r="S41" i="20"/>
  <c r="AD41" i="20"/>
  <c r="AC41" i="20"/>
  <c r="AK41" i="20"/>
  <c r="V41" i="20"/>
  <c r="AJ41" i="20"/>
  <c r="U41" i="20"/>
  <c r="AI41" i="20"/>
  <c r="T41" i="20"/>
  <c r="AE43" i="20"/>
  <c r="S43" i="20"/>
  <c r="AD43" i="20"/>
  <c r="AC43" i="20"/>
  <c r="AG43" i="20"/>
  <c r="AF43" i="20"/>
  <c r="AB43" i="20"/>
  <c r="AC9" i="20"/>
  <c r="AC11" i="20"/>
  <c r="AC13" i="20"/>
  <c r="AC15" i="20"/>
  <c r="AC17" i="20"/>
  <c r="AC19" i="20"/>
  <c r="AC21" i="20"/>
  <c r="AC23" i="20"/>
  <c r="AC25" i="20"/>
  <c r="AA33" i="20"/>
  <c r="U34" i="20"/>
  <c r="AA38" i="20"/>
  <c r="Y40" i="20"/>
  <c r="W41" i="20"/>
  <c r="W43" i="20"/>
  <c r="AF34" i="20"/>
  <c r="AF41" i="20"/>
  <c r="AI43" i="20"/>
  <c r="AE53" i="20"/>
  <c r="S53" i="20"/>
  <c r="AD53" i="20"/>
  <c r="AC53" i="20"/>
  <c r="AK53" i="20"/>
  <c r="V53" i="20"/>
  <c r="AJ53" i="20"/>
  <c r="U53" i="20"/>
  <c r="AI53" i="20"/>
  <c r="T53" i="20"/>
  <c r="AF53" i="20"/>
  <c r="AE56" i="20"/>
  <c r="S56" i="20"/>
  <c r="AD56" i="20"/>
  <c r="AC56" i="20"/>
  <c r="AK56" i="20"/>
  <c r="V56" i="20"/>
  <c r="AJ56" i="20"/>
  <c r="U56" i="20"/>
  <c r="AI56" i="20"/>
  <c r="T56" i="20"/>
  <c r="AH56" i="20"/>
  <c r="AF56" i="20"/>
  <c r="AE59" i="20"/>
  <c r="S59" i="20"/>
  <c r="AD59" i="20"/>
  <c r="AC59" i="20"/>
  <c r="AK59" i="20"/>
  <c r="V59" i="20"/>
  <c r="AJ59" i="20"/>
  <c r="U59" i="20"/>
  <c r="AH59" i="20"/>
  <c r="AI59" i="20"/>
  <c r="T59" i="20"/>
  <c r="AF59" i="20"/>
  <c r="AE62" i="20"/>
  <c r="S62" i="20"/>
  <c r="AD62" i="20"/>
  <c r="AC62" i="20"/>
  <c r="AK62" i="20"/>
  <c r="V62" i="20"/>
  <c r="AJ62" i="20"/>
  <c r="U62" i="20"/>
  <c r="AI62" i="20"/>
  <c r="T62" i="20"/>
  <c r="AH62" i="20"/>
  <c r="AF62" i="20"/>
  <c r="AE65" i="20"/>
  <c r="S65" i="20"/>
  <c r="AD65" i="20"/>
  <c r="AC65" i="20"/>
  <c r="AK65" i="20"/>
  <c r="V65" i="20"/>
  <c r="AJ65" i="20"/>
  <c r="U65" i="20"/>
  <c r="AI65" i="20"/>
  <c r="T65" i="20"/>
  <c r="AH65" i="20"/>
  <c r="AF65" i="20"/>
  <c r="AE68" i="20"/>
  <c r="S68" i="20"/>
  <c r="AD68" i="20"/>
  <c r="AC68" i="20"/>
  <c r="AK68" i="20"/>
  <c r="V68" i="20"/>
  <c r="AJ68" i="20"/>
  <c r="U68" i="20"/>
  <c r="AI68" i="20"/>
  <c r="T68" i="20"/>
  <c r="AH68" i="20"/>
  <c r="AF68" i="20"/>
  <c r="AE71" i="20"/>
  <c r="S71" i="20"/>
  <c r="AD71" i="20"/>
  <c r="AC71" i="20"/>
  <c r="AK71" i="20"/>
  <c r="V71" i="20"/>
  <c r="AH71" i="20"/>
  <c r="AJ71" i="20"/>
  <c r="U71" i="20"/>
  <c r="AI71" i="20"/>
  <c r="T71" i="20"/>
  <c r="AF71" i="20"/>
  <c r="U9" i="20"/>
  <c r="U11" i="20"/>
  <c r="U13" i="20"/>
  <c r="U15" i="20"/>
  <c r="U17" i="20"/>
  <c r="U19" i="20"/>
  <c r="U21" i="20"/>
  <c r="U23" i="20"/>
  <c r="U25" i="20"/>
  <c r="V33" i="20"/>
  <c r="AG34" i="20"/>
  <c r="T40" i="20"/>
  <c r="AL40" i="20"/>
  <c r="AG41" i="20"/>
  <c r="AJ43" i="20"/>
  <c r="T19" i="20"/>
  <c r="AI19" i="20"/>
  <c r="T21" i="20"/>
  <c r="AI21" i="20"/>
  <c r="T23" i="20"/>
  <c r="AI23" i="20"/>
  <c r="AL9" i="20"/>
  <c r="Z9" i="20"/>
  <c r="Y9" i="20"/>
  <c r="X9" i="20"/>
  <c r="AK9" i="20"/>
  <c r="AJ9" i="20"/>
  <c r="AL11" i="20"/>
  <c r="Z11" i="20"/>
  <c r="AK11" i="20"/>
  <c r="Y11" i="20"/>
  <c r="AJ11" i="20"/>
  <c r="X11" i="20"/>
  <c r="AL13" i="20"/>
  <c r="Z13" i="20"/>
  <c r="AK13" i="20"/>
  <c r="Y13" i="20"/>
  <c r="AJ13" i="20"/>
  <c r="X13" i="20"/>
  <c r="AL15" i="20"/>
  <c r="Z15" i="20"/>
  <c r="AK15" i="20"/>
  <c r="Y15" i="20"/>
  <c r="AJ15" i="20"/>
  <c r="X15" i="20"/>
  <c r="AL17" i="20"/>
  <c r="Z17" i="20"/>
  <c r="Y17" i="20"/>
  <c r="AK17" i="20"/>
  <c r="AJ17" i="20"/>
  <c r="X17" i="20"/>
  <c r="AL19" i="20"/>
  <c r="Z19" i="20"/>
  <c r="AK19" i="20"/>
  <c r="Y19" i="20"/>
  <c r="AJ19" i="20"/>
  <c r="X19" i="20"/>
  <c r="AL21" i="20"/>
  <c r="Z21" i="20"/>
  <c r="AK21" i="20"/>
  <c r="Y21" i="20"/>
  <c r="AJ21" i="20"/>
  <c r="X21" i="20"/>
  <c r="AL23" i="20"/>
  <c r="Z23" i="20"/>
  <c r="Y23" i="20"/>
  <c r="AK23" i="20"/>
  <c r="AJ23" i="20"/>
  <c r="X23" i="20"/>
  <c r="AL25" i="20"/>
  <c r="Z25" i="20"/>
  <c r="AK25" i="20"/>
  <c r="Y25" i="20"/>
  <c r="AJ25" i="20"/>
  <c r="X25" i="20"/>
  <c r="AE33" i="20"/>
  <c r="AC33" i="20"/>
  <c r="AI33" i="20"/>
  <c r="U33" i="20"/>
  <c r="T33" i="20"/>
  <c r="AH33" i="20"/>
  <c r="AG33" i="20"/>
  <c r="S33" i="20"/>
  <c r="AH34" i="20"/>
  <c r="AE38" i="20"/>
  <c r="S38" i="20"/>
  <c r="AC38" i="20"/>
  <c r="AL38" i="20"/>
  <c r="X38" i="20"/>
  <c r="AK38" i="20"/>
  <c r="W38" i="20"/>
  <c r="AJ38" i="20"/>
  <c r="V38" i="20"/>
  <c r="U40" i="20"/>
  <c r="AH41" i="20"/>
  <c r="AK43" i="20"/>
  <c r="W53" i="20"/>
  <c r="AI34" i="20"/>
  <c r="AE40" i="20"/>
  <c r="S40" i="20"/>
  <c r="AD40" i="20"/>
  <c r="AC40" i="20"/>
  <c r="AG40" i="20"/>
  <c r="AF40" i="20"/>
  <c r="AB40" i="20"/>
  <c r="AL41" i="20"/>
  <c r="T43" i="20"/>
  <c r="AL43" i="20"/>
  <c r="X53" i="20"/>
  <c r="W56" i="20"/>
  <c r="W59" i="20"/>
  <c r="W62" i="20"/>
  <c r="W65" i="20"/>
  <c r="W68" i="20"/>
  <c r="W71" i="20"/>
  <c r="AA9" i="20"/>
  <c r="AA11" i="20"/>
  <c r="AA13" i="20"/>
  <c r="AA15" i="20"/>
  <c r="AA17" i="20"/>
  <c r="AA19" i="20"/>
  <c r="AA21" i="20"/>
  <c r="AA23" i="20"/>
  <c r="AA25" i="20"/>
  <c r="AC31" i="20"/>
  <c r="AF31" i="20"/>
  <c r="S31" i="20"/>
  <c r="AE31" i="20"/>
  <c r="AD31" i="20"/>
  <c r="Y33" i="20"/>
  <c r="AM34" i="20"/>
  <c r="Y38" i="20"/>
  <c r="W40" i="20"/>
  <c r="AM41" i="20"/>
  <c r="U43" i="20"/>
  <c r="AM43" i="20"/>
  <c r="Y53" i="20"/>
  <c r="X56" i="20"/>
  <c r="X59" i="20"/>
  <c r="X62" i="20"/>
  <c r="X65" i="20"/>
  <c r="X68" i="20"/>
  <c r="X71" i="20"/>
  <c r="AE52" i="20"/>
  <c r="S52" i="20"/>
  <c r="AD52" i="20"/>
  <c r="AC52" i="20"/>
  <c r="AE55" i="20"/>
  <c r="S55" i="20"/>
  <c r="AD55" i="20"/>
  <c r="AC55" i="20"/>
  <c r="AE58" i="20"/>
  <c r="S58" i="20"/>
  <c r="AD58" i="20"/>
  <c r="AC58" i="20"/>
  <c r="AE61" i="20"/>
  <c r="S61" i="20"/>
  <c r="AD61" i="20"/>
  <c r="AC61" i="20"/>
  <c r="AE64" i="20"/>
  <c r="S64" i="20"/>
  <c r="AD64" i="20"/>
  <c r="AC64" i="20"/>
  <c r="AE67" i="20"/>
  <c r="S67" i="20"/>
  <c r="AD67" i="20"/>
  <c r="AC67" i="20"/>
  <c r="AE70" i="20"/>
  <c r="S70" i="20"/>
  <c r="AD70" i="20"/>
  <c r="AC70" i="20"/>
  <c r="AE73" i="20"/>
  <c r="S73" i="20"/>
  <c r="AD73" i="20"/>
  <c r="AC73" i="20"/>
  <c r="AB52" i="20"/>
  <c r="AB55" i="20"/>
  <c r="AB58" i="20"/>
  <c r="AB61" i="20"/>
  <c r="AB64" i="20"/>
  <c r="AB67" i="20"/>
  <c r="AB70" i="20"/>
  <c r="AB73" i="20"/>
  <c r="AE35" i="20"/>
  <c r="S35" i="20"/>
  <c r="AC35" i="20"/>
  <c r="AE39" i="20"/>
  <c r="S39" i="20"/>
  <c r="AC39" i="20"/>
  <c r="AE42" i="20"/>
  <c r="S42" i="20"/>
  <c r="AD42" i="20"/>
  <c r="AC42" i="20"/>
  <c r="AE45" i="20"/>
  <c r="S45" i="20"/>
  <c r="AD45" i="20"/>
  <c r="AC45" i="20"/>
  <c r="AE48" i="20"/>
  <c r="S48" i="20"/>
  <c r="AD48" i="20"/>
  <c r="AC48" i="20"/>
  <c r="AE51" i="20"/>
  <c r="S51" i="20"/>
  <c r="AD51" i="20"/>
  <c r="AC51" i="20"/>
  <c r="AF52" i="20"/>
  <c r="AE54" i="20"/>
  <c r="S54" i="20"/>
  <c r="AD54" i="20"/>
  <c r="AC54" i="20"/>
  <c r="AF55" i="20"/>
  <c r="AE57" i="20"/>
  <c r="S57" i="20"/>
  <c r="AD57" i="20"/>
  <c r="AC57" i="20"/>
  <c r="AF58" i="20"/>
  <c r="AE60" i="20"/>
  <c r="S60" i="20"/>
  <c r="AD60" i="20"/>
  <c r="AC60" i="20"/>
  <c r="AF61" i="20"/>
  <c r="AE63" i="20"/>
  <c r="S63" i="20"/>
  <c r="AD63" i="20"/>
  <c r="AC63" i="20"/>
  <c r="AF64" i="20"/>
  <c r="AE66" i="20"/>
  <c r="S66" i="20"/>
  <c r="AD66" i="20"/>
  <c r="AC66" i="20"/>
  <c r="AF67" i="20"/>
  <c r="AE69" i="20"/>
  <c r="S69" i="20"/>
  <c r="AD69" i="20"/>
  <c r="AC69" i="20"/>
  <c r="AF70" i="20"/>
  <c r="AE72" i="20"/>
  <c r="S72" i="20"/>
  <c r="AD72" i="20"/>
  <c r="AC72" i="20"/>
  <c r="AF73" i="20"/>
  <c r="AB29" i="20"/>
  <c r="AB28" i="20"/>
  <c r="AD29" i="20"/>
  <c r="AA35" i="20"/>
  <c r="AA39" i="20"/>
  <c r="Z42" i="20"/>
  <c r="Z45" i="20"/>
  <c r="Z48" i="20"/>
  <c r="Z51" i="20"/>
  <c r="AG52" i="20"/>
  <c r="Z54" i="20"/>
  <c r="AG55" i="20"/>
  <c r="Z57" i="20"/>
  <c r="AG58" i="20"/>
  <c r="Z60" i="20"/>
  <c r="AG61" i="20"/>
  <c r="Z63" i="20"/>
  <c r="AG64" i="20"/>
  <c r="Z66" i="20"/>
  <c r="AG67" i="20"/>
  <c r="Z69" i="20"/>
  <c r="AG70" i="20"/>
  <c r="Z72" i="20"/>
  <c r="AG73" i="20"/>
  <c r="AD74" i="20" l="1"/>
  <c r="AD75" i="20" s="1"/>
  <c r="AL74" i="20"/>
  <c r="T74" i="20"/>
  <c r="T75" i="20" s="1"/>
  <c r="AM74" i="20"/>
  <c r="AI74" i="20"/>
  <c r="AI75" i="20" s="1"/>
  <c r="S74" i="20"/>
  <c r="AH74" i="20"/>
  <c r="AH75" i="20" s="1"/>
  <c r="AE74" i="20"/>
  <c r="AE75" i="20" s="1"/>
  <c r="W74" i="20"/>
  <c r="W75" i="20" s="1"/>
  <c r="Z74" i="20"/>
  <c r="AG74" i="20"/>
  <c r="AG75" i="20" s="1"/>
  <c r="AF74" i="20"/>
  <c r="AF75" i="20" s="1"/>
  <c r="AA74" i="20"/>
  <c r="V74" i="20"/>
  <c r="V75" i="20" s="1"/>
  <c r="AJ74" i="20"/>
  <c r="AK74" i="20"/>
  <c r="X74" i="20"/>
  <c r="X75" i="20" s="1"/>
  <c r="U74" i="20"/>
  <c r="U75" i="20" s="1"/>
  <c r="AC74" i="20"/>
  <c r="AC75" i="20" s="1"/>
  <c r="Y74" i="20"/>
  <c r="AB74" i="20"/>
  <c r="AB75" i="20" s="1"/>
  <c r="C74" i="20" l="1"/>
  <c r="S75" i="20"/>
  <c r="C75" i="20" s="1"/>
  <c r="H8" i="3" l="1"/>
  <c r="F8" i="3"/>
  <c r="F9" i="3"/>
  <c r="F10" i="3"/>
  <c r="F11" i="3"/>
  <c r="F7" i="3"/>
  <c r="R74" i="19"/>
  <c r="R75" i="19" s="1"/>
  <c r="AP73" i="19"/>
  <c r="AO73" i="19"/>
  <c r="AN73" i="19"/>
  <c r="AG73" i="19" s="1"/>
  <c r="AP72" i="19"/>
  <c r="AO72" i="19"/>
  <c r="AN72" i="19"/>
  <c r="AL72" i="19" s="1"/>
  <c r="AH72" i="19"/>
  <c r="AG72" i="19"/>
  <c r="S72" i="19"/>
  <c r="AP71" i="19"/>
  <c r="AO71" i="19"/>
  <c r="AN71" i="19"/>
  <c r="AG71" i="19" s="1"/>
  <c r="AP70" i="19"/>
  <c r="AO70" i="19"/>
  <c r="AN70" i="19"/>
  <c r="AG70" i="19"/>
  <c r="AE70" i="19"/>
  <c r="Z70" i="19"/>
  <c r="AP69" i="19"/>
  <c r="AO69" i="19"/>
  <c r="AN69" i="19"/>
  <c r="AB69" i="19" s="1"/>
  <c r="AP68" i="19"/>
  <c r="AO68" i="19"/>
  <c r="U68" i="19" s="1"/>
  <c r="AN68" i="19"/>
  <c r="AL68" i="19"/>
  <c r="AI68" i="19"/>
  <c r="AG68" i="19"/>
  <c r="AE68" i="19"/>
  <c r="Z68" i="19"/>
  <c r="W68" i="19"/>
  <c r="AP67" i="19"/>
  <c r="AO67" i="19"/>
  <c r="AN67" i="19"/>
  <c r="AC67" i="19" s="1"/>
  <c r="AE67" i="19"/>
  <c r="AB67" i="19"/>
  <c r="AA67" i="19"/>
  <c r="Z67" i="19"/>
  <c r="W67" i="19"/>
  <c r="AP66" i="19"/>
  <c r="AO66" i="19"/>
  <c r="AL66" i="19" s="1"/>
  <c r="AN66" i="19"/>
  <c r="AH66" i="19"/>
  <c r="AG66" i="19"/>
  <c r="Z66" i="19"/>
  <c r="U66" i="19"/>
  <c r="S66" i="19"/>
  <c r="AP65" i="19"/>
  <c r="AO65" i="19"/>
  <c r="AG65" i="19" s="1"/>
  <c r="AN65" i="19"/>
  <c r="AC65" i="19" s="1"/>
  <c r="AE65" i="19"/>
  <c r="AP64" i="19"/>
  <c r="AO64" i="19"/>
  <c r="AN64" i="19"/>
  <c r="Z64" i="19" s="1"/>
  <c r="AP63" i="19"/>
  <c r="AO63" i="19"/>
  <c r="AN63" i="19"/>
  <c r="AP62" i="19"/>
  <c r="AO62" i="19"/>
  <c r="AN62" i="19"/>
  <c r="AP61" i="19"/>
  <c r="AO61" i="19"/>
  <c r="AN61" i="19"/>
  <c r="AG61" i="19" s="1"/>
  <c r="AP60" i="19"/>
  <c r="AO60" i="19"/>
  <c r="AN60" i="19"/>
  <c r="AI60" i="19"/>
  <c r="AH60" i="19"/>
  <c r="AG60" i="19"/>
  <c r="S60" i="19"/>
  <c r="AP59" i="19"/>
  <c r="AO59" i="19"/>
  <c r="AN59" i="19"/>
  <c r="AG59" i="19" s="1"/>
  <c r="AE59" i="19"/>
  <c r="AC59" i="19"/>
  <c r="AP58" i="19"/>
  <c r="AO58" i="19"/>
  <c r="AN58" i="19"/>
  <c r="AP57" i="19"/>
  <c r="AO57" i="19"/>
  <c r="AN57" i="19"/>
  <c r="AB57" i="19" s="1"/>
  <c r="AP56" i="19"/>
  <c r="AO56" i="19"/>
  <c r="AN56" i="19"/>
  <c r="S56" i="19" s="1"/>
  <c r="AL56" i="19"/>
  <c r="AE56" i="19"/>
  <c r="Z56" i="19"/>
  <c r="AP55" i="19"/>
  <c r="AO55" i="19"/>
  <c r="AN55" i="19"/>
  <c r="AB55" i="19" s="1"/>
  <c r="AC55" i="19"/>
  <c r="AP54" i="19"/>
  <c r="AO54" i="19"/>
  <c r="AN54" i="19"/>
  <c r="AP53" i="19"/>
  <c r="AO53" i="19"/>
  <c r="AN53" i="19"/>
  <c r="AM53" i="19" s="1"/>
  <c r="AH53" i="19"/>
  <c r="AG53" i="19"/>
  <c r="Z53" i="19"/>
  <c r="W53" i="19"/>
  <c r="AP52" i="19"/>
  <c r="AO52" i="19"/>
  <c r="AN52" i="19"/>
  <c r="Z52" i="19" s="1"/>
  <c r="AL52" i="19"/>
  <c r="AI52" i="19"/>
  <c r="AP51" i="19"/>
  <c r="AO51" i="19"/>
  <c r="AN51" i="19"/>
  <c r="AB51" i="19"/>
  <c r="V51" i="19"/>
  <c r="AP50" i="19"/>
  <c r="AO50" i="19"/>
  <c r="W50" i="19" s="1"/>
  <c r="AN50" i="19"/>
  <c r="AE50" i="19" s="1"/>
  <c r="AP49" i="19"/>
  <c r="AO49" i="19"/>
  <c r="W49" i="19" s="1"/>
  <c r="AN49" i="19"/>
  <c r="AC49" i="19" s="1"/>
  <c r="AM49" i="19"/>
  <c r="AH49" i="19"/>
  <c r="AG49" i="19"/>
  <c r="AE49" i="19"/>
  <c r="AP48" i="19"/>
  <c r="AO48" i="19"/>
  <c r="AN48" i="19"/>
  <c r="AH48" i="19" s="1"/>
  <c r="AL48" i="19"/>
  <c r="AG48" i="19"/>
  <c r="AP47" i="19"/>
  <c r="AO47" i="19"/>
  <c r="AN47" i="19"/>
  <c r="AE47" i="19" s="1"/>
  <c r="AC47" i="19"/>
  <c r="AB47" i="19"/>
  <c r="AP46" i="19"/>
  <c r="AO46" i="19"/>
  <c r="AG46" i="19" s="1"/>
  <c r="AN46" i="19"/>
  <c r="AH46" i="19" s="1"/>
  <c r="AP45" i="19"/>
  <c r="AO45" i="19"/>
  <c r="AN45" i="19"/>
  <c r="W45" i="19" s="1"/>
  <c r="AM45" i="19"/>
  <c r="AH45" i="19"/>
  <c r="AG45" i="19"/>
  <c r="Z45" i="19"/>
  <c r="AP44" i="19"/>
  <c r="AO44" i="19"/>
  <c r="AN44" i="19"/>
  <c r="AL44" i="19" s="1"/>
  <c r="AP43" i="19"/>
  <c r="AO43" i="19"/>
  <c r="AN43" i="19"/>
  <c r="AP42" i="19"/>
  <c r="AO42" i="19"/>
  <c r="AN42" i="19"/>
  <c r="AL42" i="19" s="1"/>
  <c r="U42" i="19"/>
  <c r="AP41" i="19"/>
  <c r="AO41" i="19"/>
  <c r="AN41" i="19"/>
  <c r="W41" i="19" s="1"/>
  <c r="AM41" i="19"/>
  <c r="AG41" i="19"/>
  <c r="AE41" i="19"/>
  <c r="AC41" i="19"/>
  <c r="AB41" i="19"/>
  <c r="AA41" i="19"/>
  <c r="Z41" i="19"/>
  <c r="AP40" i="19"/>
  <c r="AO40" i="19"/>
  <c r="AN40" i="19"/>
  <c r="AH40" i="19" s="1"/>
  <c r="AI40" i="19"/>
  <c r="AE40" i="19"/>
  <c r="AD40" i="19"/>
  <c r="AA40" i="19"/>
  <c r="Z40" i="19"/>
  <c r="AP39" i="19"/>
  <c r="AO39" i="19"/>
  <c r="AN39" i="19"/>
  <c r="AF39" i="19"/>
  <c r="AP38" i="19"/>
  <c r="AO38" i="19"/>
  <c r="AN38" i="19"/>
  <c r="V38" i="19" s="1"/>
  <c r="AL38" i="19"/>
  <c r="AI38" i="19"/>
  <c r="AB38" i="19"/>
  <c r="Z38" i="19"/>
  <c r="AP37" i="19"/>
  <c r="AO37" i="19"/>
  <c r="AN37" i="19"/>
  <c r="AE37" i="19" s="1"/>
  <c r="AL37" i="19"/>
  <c r="AH37" i="19"/>
  <c r="AG37" i="19"/>
  <c r="AF37" i="19"/>
  <c r="T37" i="19"/>
  <c r="AP36" i="19"/>
  <c r="AO36" i="19"/>
  <c r="AN36" i="19"/>
  <c r="AD36" i="19" s="1"/>
  <c r="AF36" i="19"/>
  <c r="AP35" i="19"/>
  <c r="AO35" i="19"/>
  <c r="AN35" i="19"/>
  <c r="S35" i="19" s="1"/>
  <c r="AM35" i="19"/>
  <c r="AI35" i="19"/>
  <c r="AB35" i="19"/>
  <c r="Z35" i="19"/>
  <c r="V35" i="19"/>
  <c r="U35" i="19"/>
  <c r="T35" i="19"/>
  <c r="AP34" i="19"/>
  <c r="AO34" i="19"/>
  <c r="AN34" i="19"/>
  <c r="Z34" i="19" s="1"/>
  <c r="AM34" i="19"/>
  <c r="AH34" i="19"/>
  <c r="AG34" i="19"/>
  <c r="AF34" i="19"/>
  <c r="AE34" i="19"/>
  <c r="AD34" i="19"/>
  <c r="AC34" i="19"/>
  <c r="T34" i="19"/>
  <c r="S34" i="19"/>
  <c r="AP33" i="19"/>
  <c r="AO33" i="19"/>
  <c r="AN33" i="19"/>
  <c r="AF33" i="19"/>
  <c r="AD33" i="19"/>
  <c r="AC33" i="19"/>
  <c r="U33" i="19"/>
  <c r="AP32" i="19"/>
  <c r="AO32" i="19"/>
  <c r="AN32" i="19"/>
  <c r="AC32" i="19" s="1"/>
  <c r="AM32" i="19"/>
  <c r="AL32" i="19"/>
  <c r="V32" i="19"/>
  <c r="U32" i="19"/>
  <c r="AP31" i="19"/>
  <c r="AO31" i="19"/>
  <c r="U31" i="19" s="1"/>
  <c r="AN31" i="19"/>
  <c r="AM31" i="19"/>
  <c r="AP30" i="19"/>
  <c r="AO30" i="19"/>
  <c r="AN30" i="19"/>
  <c r="AM30" i="19" s="1"/>
  <c r="AP29" i="19"/>
  <c r="AO29" i="19"/>
  <c r="AN29" i="19"/>
  <c r="AH29" i="19" s="1"/>
  <c r="AP28" i="19"/>
  <c r="AO28" i="19"/>
  <c r="Z28" i="19" s="1"/>
  <c r="AN28" i="19"/>
  <c r="AL28" i="19" s="1"/>
  <c r="U28" i="19"/>
  <c r="AP27" i="19"/>
  <c r="AO27" i="19"/>
  <c r="AN27" i="19"/>
  <c r="AL27" i="19" s="1"/>
  <c r="AM27" i="19"/>
  <c r="AD27" i="19"/>
  <c r="AB27" i="19"/>
  <c r="Z27" i="19"/>
  <c r="Y27" i="19"/>
  <c r="V27" i="19"/>
  <c r="AP26" i="19"/>
  <c r="AO26" i="19"/>
  <c r="AN26" i="19"/>
  <c r="AP25" i="19"/>
  <c r="AO25" i="19"/>
  <c r="AN25" i="19"/>
  <c r="AB25" i="19" s="1"/>
  <c r="AK25" i="19"/>
  <c r="AH25" i="19"/>
  <c r="AF25" i="19"/>
  <c r="AE25" i="19"/>
  <c r="AD25" i="19"/>
  <c r="AC25" i="19"/>
  <c r="T25" i="19"/>
  <c r="AP24" i="19"/>
  <c r="AO24" i="19"/>
  <c r="AN24" i="19"/>
  <c r="Z24" i="19" s="1"/>
  <c r="AM24" i="19"/>
  <c r="AL24" i="19"/>
  <c r="AD24" i="19"/>
  <c r="AB24" i="19"/>
  <c r="AP23" i="19"/>
  <c r="AO23" i="19"/>
  <c r="AN23" i="19"/>
  <c r="AP22" i="19"/>
  <c r="AO22" i="19"/>
  <c r="AN22" i="19"/>
  <c r="AF22" i="19" s="1"/>
  <c r="AL22" i="19"/>
  <c r="AK22" i="19"/>
  <c r="AH22" i="19"/>
  <c r="T22" i="19"/>
  <c r="AP21" i="19"/>
  <c r="AO21" i="19"/>
  <c r="AN21" i="19"/>
  <c r="AM21" i="19" s="1"/>
  <c r="AP20" i="19"/>
  <c r="AO20" i="19"/>
  <c r="AL20" i="19" s="1"/>
  <c r="AN20" i="19"/>
  <c r="AP19" i="19"/>
  <c r="AO19" i="19"/>
  <c r="AM19" i="19" s="1"/>
  <c r="AN19" i="19"/>
  <c r="AP18" i="19"/>
  <c r="AO18" i="19"/>
  <c r="AN18" i="19"/>
  <c r="AP17" i="19"/>
  <c r="AO17" i="19"/>
  <c r="Y17" i="19" s="1"/>
  <c r="AN17" i="19"/>
  <c r="AP16" i="19"/>
  <c r="AO16" i="19"/>
  <c r="AE16" i="19" s="1"/>
  <c r="AN16" i="19"/>
  <c r="AP15" i="19"/>
  <c r="AO15" i="19"/>
  <c r="AL15" i="19" s="1"/>
  <c r="AN15" i="19"/>
  <c r="AP14" i="19"/>
  <c r="AO14" i="19"/>
  <c r="AN14" i="19"/>
  <c r="AP13" i="19"/>
  <c r="AO13" i="19"/>
  <c r="AN13" i="19"/>
  <c r="AP12" i="19"/>
  <c r="AO12" i="19"/>
  <c r="AN12" i="19"/>
  <c r="AP11" i="19"/>
  <c r="AO11" i="19"/>
  <c r="AB11" i="19" s="1"/>
  <c r="AN11" i="19"/>
  <c r="Z11" i="19"/>
  <c r="Y11" i="19"/>
  <c r="S11" i="19"/>
  <c r="AP10" i="19"/>
  <c r="AO10" i="19"/>
  <c r="AN10" i="19"/>
  <c r="AJ10" i="19" s="1"/>
  <c r="AL10" i="19"/>
  <c r="AP9" i="19"/>
  <c r="AO9" i="19"/>
  <c r="AN9" i="19"/>
  <c r="AJ9" i="19" s="1"/>
  <c r="AF9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F6" i="2"/>
  <c r="F10" i="2"/>
  <c r="F9" i="2"/>
  <c r="F8" i="2"/>
  <c r="F7" i="2"/>
  <c r="H7" i="3"/>
  <c r="H9" i="3"/>
  <c r="H10" i="3"/>
  <c r="H11" i="3"/>
  <c r="AN9" i="18"/>
  <c r="AO9" i="18"/>
  <c r="AP9" i="18"/>
  <c r="AN10" i="18"/>
  <c r="AO10" i="18"/>
  <c r="AP10" i="18"/>
  <c r="AN11" i="18"/>
  <c r="AO11" i="18"/>
  <c r="AP11" i="18"/>
  <c r="AN12" i="18"/>
  <c r="AO12" i="18"/>
  <c r="AP12" i="18"/>
  <c r="AN13" i="18"/>
  <c r="AO13" i="18"/>
  <c r="AP13" i="18"/>
  <c r="AN14" i="18"/>
  <c r="AO14" i="18"/>
  <c r="AP14" i="18"/>
  <c r="AN15" i="18"/>
  <c r="AO15" i="18"/>
  <c r="AP15" i="18"/>
  <c r="AN16" i="18"/>
  <c r="AO16" i="18"/>
  <c r="AP16" i="18"/>
  <c r="AN17" i="18"/>
  <c r="AO17" i="18"/>
  <c r="AP17" i="18"/>
  <c r="AN18" i="18"/>
  <c r="AO18" i="18"/>
  <c r="AP18" i="18"/>
  <c r="AN19" i="18"/>
  <c r="AO19" i="18"/>
  <c r="AP19" i="18"/>
  <c r="AN20" i="18"/>
  <c r="AO20" i="18"/>
  <c r="AP20" i="18"/>
  <c r="AN21" i="18"/>
  <c r="AO21" i="18"/>
  <c r="AP21" i="18"/>
  <c r="AN22" i="18"/>
  <c r="AO22" i="18"/>
  <c r="AP22" i="18"/>
  <c r="AN23" i="18"/>
  <c r="AO23" i="18"/>
  <c r="AP23" i="18"/>
  <c r="AN24" i="18"/>
  <c r="AO24" i="18"/>
  <c r="AP24" i="18"/>
  <c r="AN25" i="18"/>
  <c r="AO25" i="18"/>
  <c r="AP25" i="18"/>
  <c r="AN26" i="18"/>
  <c r="AO26" i="18"/>
  <c r="AP26" i="18"/>
  <c r="AN27" i="18"/>
  <c r="AO27" i="18"/>
  <c r="AP27" i="18"/>
  <c r="AN28" i="18"/>
  <c r="AO28" i="18"/>
  <c r="AP28" i="18"/>
  <c r="AN29" i="18"/>
  <c r="AO29" i="18"/>
  <c r="AP29" i="18"/>
  <c r="AN30" i="18"/>
  <c r="AO30" i="18"/>
  <c r="AP30" i="18"/>
  <c r="AN31" i="18"/>
  <c r="AO31" i="18"/>
  <c r="AP31" i="18"/>
  <c r="AN32" i="18"/>
  <c r="AO32" i="18"/>
  <c r="AP32" i="18"/>
  <c r="AN33" i="18"/>
  <c r="AO33" i="18"/>
  <c r="AP33" i="18"/>
  <c r="AN34" i="18"/>
  <c r="AO34" i="18"/>
  <c r="AP34" i="18"/>
  <c r="AN35" i="18"/>
  <c r="AO35" i="18"/>
  <c r="AP35" i="18"/>
  <c r="AN36" i="18"/>
  <c r="AO36" i="18"/>
  <c r="AP36" i="18"/>
  <c r="AN37" i="18"/>
  <c r="AO37" i="18"/>
  <c r="AP37" i="18"/>
  <c r="AN38" i="18"/>
  <c r="AO38" i="18"/>
  <c r="AP38" i="18"/>
  <c r="AN39" i="18"/>
  <c r="AO39" i="18"/>
  <c r="AP39" i="18"/>
  <c r="AN40" i="18"/>
  <c r="AO40" i="18"/>
  <c r="AP40" i="18"/>
  <c r="AN41" i="18"/>
  <c r="AO41" i="18"/>
  <c r="AP41" i="18"/>
  <c r="AN42" i="18"/>
  <c r="AO42" i="18"/>
  <c r="AP42" i="18"/>
  <c r="AN43" i="18"/>
  <c r="AO43" i="18"/>
  <c r="AP43" i="18"/>
  <c r="AN44" i="18"/>
  <c r="AO44" i="18"/>
  <c r="AP44" i="18"/>
  <c r="AN45" i="18"/>
  <c r="AO45" i="18"/>
  <c r="AP45" i="18"/>
  <c r="AN46" i="18"/>
  <c r="AO46" i="18"/>
  <c r="AP46" i="18"/>
  <c r="AN47" i="18"/>
  <c r="AO47" i="18"/>
  <c r="AP47" i="18"/>
  <c r="AN48" i="18"/>
  <c r="AO48" i="18"/>
  <c r="AP48" i="18"/>
  <c r="AN49" i="18"/>
  <c r="AO49" i="18"/>
  <c r="AP49" i="18"/>
  <c r="AN50" i="18"/>
  <c r="AO50" i="18"/>
  <c r="AP50" i="18"/>
  <c r="AN51" i="18"/>
  <c r="AO51" i="18"/>
  <c r="AP51" i="18"/>
  <c r="AN52" i="18"/>
  <c r="AO52" i="18"/>
  <c r="AP52" i="18"/>
  <c r="AN53" i="18"/>
  <c r="AO53" i="18"/>
  <c r="AP53" i="18"/>
  <c r="AN54" i="18"/>
  <c r="AO54" i="18"/>
  <c r="AP54" i="18"/>
  <c r="AN55" i="18"/>
  <c r="AO55" i="18"/>
  <c r="AP55" i="18"/>
  <c r="AN56" i="18"/>
  <c r="AO56" i="18"/>
  <c r="AP56" i="18"/>
  <c r="AN57" i="18"/>
  <c r="AO57" i="18"/>
  <c r="AP57" i="18"/>
  <c r="AN58" i="18"/>
  <c r="AO58" i="18"/>
  <c r="AP58" i="18"/>
  <c r="AN59" i="18"/>
  <c r="AO59" i="18"/>
  <c r="AP59" i="18"/>
  <c r="AN60" i="18"/>
  <c r="AO60" i="18"/>
  <c r="AP60" i="18"/>
  <c r="AN61" i="18"/>
  <c r="AO61" i="18"/>
  <c r="AP61" i="18"/>
  <c r="AN62" i="18"/>
  <c r="AO62" i="18"/>
  <c r="AP62" i="18"/>
  <c r="AN63" i="18"/>
  <c r="AO63" i="18"/>
  <c r="AP63" i="18"/>
  <c r="AN64" i="18"/>
  <c r="AO64" i="18"/>
  <c r="AP64" i="18"/>
  <c r="AN65" i="18"/>
  <c r="AO65" i="18"/>
  <c r="AP65" i="18"/>
  <c r="AN66" i="18"/>
  <c r="AO66" i="18"/>
  <c r="AP66" i="18"/>
  <c r="AN67" i="18"/>
  <c r="AO67" i="18"/>
  <c r="AP67" i="18"/>
  <c r="AN68" i="18"/>
  <c r="AO68" i="18"/>
  <c r="AP68" i="18"/>
  <c r="AN69" i="18"/>
  <c r="AO69" i="18"/>
  <c r="AP69" i="18"/>
  <c r="AN70" i="18"/>
  <c r="AO70" i="18"/>
  <c r="AP70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AL9" i="19" l="1"/>
  <c r="AM10" i="19"/>
  <c r="V28" i="19"/>
  <c r="Z31" i="19"/>
  <c r="AE42" i="19"/>
  <c r="AI48" i="19"/>
  <c r="AE55" i="19"/>
  <c r="Z63" i="19"/>
  <c r="S21" i="19"/>
  <c r="U22" i="19"/>
  <c r="Z22" i="19"/>
  <c r="AC28" i="19"/>
  <c r="V31" i="19"/>
  <c r="S37" i="19"/>
  <c r="AM37" i="19"/>
  <c r="AM38" i="19"/>
  <c r="AG40" i="19"/>
  <c r="AL60" i="19"/>
  <c r="V22" i="19"/>
  <c r="Y31" i="19"/>
  <c r="Z10" i="19"/>
  <c r="T11" i="19"/>
  <c r="Z21" i="19"/>
  <c r="AA22" i="19"/>
  <c r="AL25" i="19"/>
  <c r="AE28" i="19"/>
  <c r="Y30" i="19"/>
  <c r="AC31" i="19"/>
  <c r="Y32" i="19"/>
  <c r="AL34" i="19"/>
  <c r="AL35" i="19"/>
  <c r="V37" i="19"/>
  <c r="AL40" i="19"/>
  <c r="AH41" i="19"/>
  <c r="V49" i="19"/>
  <c r="AD56" i="19"/>
  <c r="AB59" i="19"/>
  <c r="W66" i="19"/>
  <c r="AG67" i="19"/>
  <c r="AH68" i="19"/>
  <c r="AI72" i="19"/>
  <c r="Z30" i="19"/>
  <c r="S46" i="19"/>
  <c r="S50" i="19"/>
  <c r="AB9" i="19"/>
  <c r="Y10" i="19"/>
  <c r="AA21" i="19"/>
  <c r="AD31" i="19"/>
  <c r="W37" i="19"/>
  <c r="AA14" i="19"/>
  <c r="AC22" i="19"/>
  <c r="U25" i="19"/>
  <c r="AB30" i="19"/>
  <c r="Z37" i="19"/>
  <c r="S38" i="19"/>
  <c r="AE46" i="19"/>
  <c r="Z48" i="19"/>
  <c r="Z49" i="19"/>
  <c r="U50" i="19"/>
  <c r="W65" i="19"/>
  <c r="S9" i="19"/>
  <c r="AC21" i="19"/>
  <c r="Z25" i="19"/>
  <c r="AF31" i="19"/>
  <c r="AA9" i="19"/>
  <c r="AF11" i="19"/>
  <c r="AE21" i="19"/>
  <c r="V25" i="19"/>
  <c r="AK28" i="19"/>
  <c r="AC37" i="19"/>
  <c r="AA48" i="19"/>
  <c r="AA49" i="19"/>
  <c r="Z65" i="19"/>
  <c r="Z69" i="19"/>
  <c r="AB71" i="19"/>
  <c r="AA28" i="19"/>
  <c r="AB28" i="19"/>
  <c r="W42" i="19"/>
  <c r="Y21" i="19"/>
  <c r="V30" i="19"/>
  <c r="AA10" i="19"/>
  <c r="AC10" i="19"/>
  <c r="AH28" i="19"/>
  <c r="AE10" i="19"/>
  <c r="AD22" i="19"/>
  <c r="V24" i="19"/>
  <c r="AD30" i="19"/>
  <c r="AG31" i="19"/>
  <c r="V34" i="19"/>
  <c r="T38" i="19"/>
  <c r="AC9" i="19"/>
  <c r="AF10" i="19"/>
  <c r="AL21" i="19"/>
  <c r="AE22" i="19"/>
  <c r="Y24" i="19"/>
  <c r="AA25" i="19"/>
  <c r="AG26" i="19"/>
  <c r="AL30" i="19"/>
  <c r="AH31" i="19"/>
  <c r="W34" i="19"/>
  <c r="AD37" i="19"/>
  <c r="U38" i="19"/>
  <c r="V41" i="19"/>
  <c r="AD48" i="19"/>
  <c r="AB49" i="19"/>
  <c r="U62" i="19"/>
  <c r="AB65" i="19"/>
  <c r="S68" i="19"/>
  <c r="AA69" i="19"/>
  <c r="AC71" i="19"/>
  <c r="AE73" i="19"/>
  <c r="AB10" i="19"/>
  <c r="AD28" i="19"/>
  <c r="AB22" i="19"/>
  <c r="AF28" i="19"/>
  <c r="AE9" i="19"/>
  <c r="AK10" i="19"/>
  <c r="T28" i="19"/>
  <c r="AL31" i="19"/>
  <c r="S42" i="19"/>
  <c r="AE48" i="19"/>
  <c r="AL50" i="19"/>
  <c r="AE71" i="19"/>
  <c r="AF12" i="19"/>
  <c r="AB12" i="19"/>
  <c r="AF13" i="19"/>
  <c r="T13" i="19"/>
  <c r="AB13" i="19"/>
  <c r="T18" i="19"/>
  <c r="AF18" i="19"/>
  <c r="AB18" i="19"/>
  <c r="AJ23" i="19"/>
  <c r="X23" i="19"/>
  <c r="AI23" i="19"/>
  <c r="W23" i="19"/>
  <c r="AE23" i="19"/>
  <c r="AD23" i="19"/>
  <c r="AC23" i="19"/>
  <c r="AB23" i="19"/>
  <c r="AA23" i="19"/>
  <c r="AM23" i="19"/>
  <c r="Y23" i="19"/>
  <c r="AK23" i="19"/>
  <c r="U23" i="19"/>
  <c r="AK58" i="19"/>
  <c r="Y58" i="19"/>
  <c r="AJ58" i="19"/>
  <c r="X58" i="19"/>
  <c r="AF58" i="19"/>
  <c r="T58" i="19"/>
  <c r="AD58" i="19"/>
  <c r="AC58" i="19"/>
  <c r="AB58" i="19"/>
  <c r="AA58" i="19"/>
  <c r="AM58" i="19"/>
  <c r="V58" i="19"/>
  <c r="W58" i="19"/>
  <c r="U58" i="19"/>
  <c r="S58" i="19"/>
  <c r="AL58" i="19"/>
  <c r="AI58" i="19"/>
  <c r="AH58" i="19"/>
  <c r="T12" i="19"/>
  <c r="S13" i="19"/>
  <c r="S15" i="19"/>
  <c r="S16" i="19"/>
  <c r="S18" i="19"/>
  <c r="S19" i="19"/>
  <c r="AK36" i="19"/>
  <c r="Y36" i="19"/>
  <c r="AJ36" i="19"/>
  <c r="X36" i="19"/>
  <c r="AL36" i="19"/>
  <c r="V36" i="19"/>
  <c r="AI36" i="19"/>
  <c r="U36" i="19"/>
  <c r="AE36" i="19"/>
  <c r="AB36" i="19"/>
  <c r="T36" i="19"/>
  <c r="AA36" i="19"/>
  <c r="Z36" i="19"/>
  <c r="W36" i="19"/>
  <c r="AM36" i="19"/>
  <c r="AH36" i="19"/>
  <c r="AG36" i="19"/>
  <c r="AK51" i="19"/>
  <c r="Y51" i="19"/>
  <c r="AJ51" i="19"/>
  <c r="X51" i="19"/>
  <c r="AF51" i="19"/>
  <c r="T51" i="19"/>
  <c r="AL51" i="19"/>
  <c r="U51" i="19"/>
  <c r="AI51" i="19"/>
  <c r="S51" i="19"/>
  <c r="AD51" i="19"/>
  <c r="AM51" i="19"/>
  <c r="AC51" i="19"/>
  <c r="AH51" i="19"/>
  <c r="AG51" i="19"/>
  <c r="AE51" i="19"/>
  <c r="AA51" i="19"/>
  <c r="Z51" i="19"/>
  <c r="W51" i="19"/>
  <c r="AK9" i="19"/>
  <c r="AA11" i="19"/>
  <c r="Y12" i="19"/>
  <c r="Y13" i="19"/>
  <c r="Y14" i="19"/>
  <c r="Y15" i="19"/>
  <c r="Y16" i="19"/>
  <c r="Y18" i="19"/>
  <c r="Y19" i="19"/>
  <c r="Y20" i="19"/>
  <c r="AK33" i="19"/>
  <c r="AJ33" i="19"/>
  <c r="AL33" i="19"/>
  <c r="X33" i="19"/>
  <c r="AI33" i="19"/>
  <c r="W33" i="19"/>
  <c r="AE33" i="19"/>
  <c r="S33" i="19"/>
  <c r="AB33" i="19"/>
  <c r="AA33" i="19"/>
  <c r="Z33" i="19"/>
  <c r="V33" i="19"/>
  <c r="Y33" i="19"/>
  <c r="AM33" i="19"/>
  <c r="T33" i="19"/>
  <c r="AH33" i="19"/>
  <c r="AG33" i="19"/>
  <c r="Z44" i="19"/>
  <c r="AK47" i="19"/>
  <c r="Y47" i="19"/>
  <c r="AJ47" i="19"/>
  <c r="X47" i="19"/>
  <c r="AF47" i="19"/>
  <c r="T47" i="19"/>
  <c r="AL47" i="19"/>
  <c r="U47" i="19"/>
  <c r="AI47" i="19"/>
  <c r="S47" i="19"/>
  <c r="AD47" i="19"/>
  <c r="AA47" i="19"/>
  <c r="Z47" i="19"/>
  <c r="W47" i="19"/>
  <c r="V47" i="19"/>
  <c r="AM47" i="19"/>
  <c r="AH47" i="19"/>
  <c r="AG47" i="19"/>
  <c r="Z57" i="19"/>
  <c r="AK69" i="19"/>
  <c r="Y69" i="19"/>
  <c r="AJ69" i="19"/>
  <c r="X69" i="19"/>
  <c r="AF69" i="19"/>
  <c r="T69" i="19"/>
  <c r="AM69" i="19"/>
  <c r="V69" i="19"/>
  <c r="AL69" i="19"/>
  <c r="U69" i="19"/>
  <c r="AI69" i="19"/>
  <c r="S69" i="19"/>
  <c r="AH69" i="19"/>
  <c r="AD69" i="19"/>
  <c r="W69" i="19"/>
  <c r="AG69" i="19"/>
  <c r="AE69" i="19"/>
  <c r="AC69" i="19"/>
  <c r="AK73" i="19"/>
  <c r="Y73" i="19"/>
  <c r="AJ73" i="19"/>
  <c r="X73" i="19"/>
  <c r="AF73" i="19"/>
  <c r="T73" i="19"/>
  <c r="AM73" i="19"/>
  <c r="V73" i="19"/>
  <c r="AL73" i="19"/>
  <c r="U73" i="19"/>
  <c r="AI73" i="19"/>
  <c r="S73" i="19"/>
  <c r="AH73" i="19"/>
  <c r="AD73" i="19"/>
  <c r="AC73" i="19"/>
  <c r="AB73" i="19"/>
  <c r="AA73" i="19"/>
  <c r="Z73" i="19"/>
  <c r="W73" i="19"/>
  <c r="AF17" i="19"/>
  <c r="T17" i="19"/>
  <c r="AB17" i="19"/>
  <c r="AK43" i="19"/>
  <c r="Y43" i="19"/>
  <c r="AJ43" i="19"/>
  <c r="X43" i="19"/>
  <c r="AF43" i="19"/>
  <c r="T43" i="19"/>
  <c r="AL43" i="19"/>
  <c r="U43" i="19"/>
  <c r="AI43" i="19"/>
  <c r="S43" i="19"/>
  <c r="AD43" i="19"/>
  <c r="AM43" i="19"/>
  <c r="AH43" i="19"/>
  <c r="AC43" i="19"/>
  <c r="AG43" i="19"/>
  <c r="AE43" i="19"/>
  <c r="AA43" i="19"/>
  <c r="Z43" i="19"/>
  <c r="W43" i="19"/>
  <c r="AD54" i="19"/>
  <c r="U54" i="19"/>
  <c r="W54" i="19"/>
  <c r="AL54" i="19"/>
  <c r="AI54" i="19"/>
  <c r="S14" i="19"/>
  <c r="S17" i="19"/>
  <c r="S20" i="19"/>
  <c r="AC11" i="19"/>
  <c r="Z12" i="19"/>
  <c r="Z13" i="19"/>
  <c r="Z14" i="19"/>
  <c r="Z15" i="19"/>
  <c r="Z16" i="19"/>
  <c r="Z17" i="19"/>
  <c r="Z18" i="19"/>
  <c r="Z19" i="19"/>
  <c r="Z20" i="19"/>
  <c r="S23" i="19"/>
  <c r="S26" i="19"/>
  <c r="S29" i="19"/>
  <c r="AI44" i="19"/>
  <c r="AA57" i="19"/>
  <c r="AE61" i="19"/>
  <c r="AK63" i="19"/>
  <c r="Y63" i="19"/>
  <c r="AJ63" i="19"/>
  <c r="X63" i="19"/>
  <c r="AF63" i="19"/>
  <c r="T63" i="19"/>
  <c r="AM63" i="19"/>
  <c r="V63" i="19"/>
  <c r="AL63" i="19"/>
  <c r="U63" i="19"/>
  <c r="AI63" i="19"/>
  <c r="S63" i="19"/>
  <c r="AH63" i="19"/>
  <c r="AD63" i="19"/>
  <c r="AG63" i="19"/>
  <c r="AE63" i="19"/>
  <c r="AA63" i="19"/>
  <c r="AC63" i="19"/>
  <c r="AB63" i="19"/>
  <c r="W63" i="19"/>
  <c r="AM9" i="19"/>
  <c r="AE11" i="19"/>
  <c r="AA12" i="19"/>
  <c r="AA13" i="19"/>
  <c r="AA15" i="19"/>
  <c r="AA16" i="19"/>
  <c r="AA17" i="19"/>
  <c r="AA18" i="19"/>
  <c r="AA19" i="19"/>
  <c r="AA20" i="19"/>
  <c r="T23" i="19"/>
  <c r="T26" i="19"/>
  <c r="T29" i="19"/>
  <c r="AK55" i="19"/>
  <c r="Y55" i="19"/>
  <c r="AJ55" i="19"/>
  <c r="X55" i="19"/>
  <c r="AF55" i="19"/>
  <c r="T55" i="19"/>
  <c r="AL55" i="19"/>
  <c r="U55" i="19"/>
  <c r="AI55" i="19"/>
  <c r="S55" i="19"/>
  <c r="AD55" i="19"/>
  <c r="AA55" i="19"/>
  <c r="Z55" i="19"/>
  <c r="W55" i="19"/>
  <c r="V55" i="19"/>
  <c r="AM55" i="19"/>
  <c r="AH55" i="19"/>
  <c r="AG55" i="19"/>
  <c r="T14" i="19"/>
  <c r="AF14" i="19"/>
  <c r="AB14" i="19"/>
  <c r="AK39" i="19"/>
  <c r="Y39" i="19"/>
  <c r="AJ39" i="19"/>
  <c r="X39" i="19"/>
  <c r="AL39" i="19"/>
  <c r="V39" i="19"/>
  <c r="AI39" i="19"/>
  <c r="U39" i="19"/>
  <c r="AE39" i="19"/>
  <c r="AB39" i="19"/>
  <c r="AA39" i="19"/>
  <c r="Z39" i="19"/>
  <c r="W39" i="19"/>
  <c r="T39" i="19"/>
  <c r="AM39" i="19"/>
  <c r="AH39" i="19"/>
  <c r="AG39" i="19"/>
  <c r="AC12" i="19"/>
  <c r="AC16" i="19"/>
  <c r="AE13" i="19"/>
  <c r="Z23" i="19"/>
  <c r="AL11" i="19"/>
  <c r="AK14" i="19"/>
  <c r="AK52" i="19"/>
  <c r="Y52" i="19"/>
  <c r="AJ52" i="19"/>
  <c r="X52" i="19"/>
  <c r="AF52" i="19"/>
  <c r="T52" i="19"/>
  <c r="AC52" i="19"/>
  <c r="AB52" i="19"/>
  <c r="AM52" i="19"/>
  <c r="V52" i="19"/>
  <c r="AH52" i="19"/>
  <c r="AG52" i="19"/>
  <c r="AE52" i="19"/>
  <c r="AD52" i="19"/>
  <c r="AA52" i="19"/>
  <c r="W52" i="19"/>
  <c r="U52" i="19"/>
  <c r="S52" i="19"/>
  <c r="T16" i="19"/>
  <c r="AF16" i="19"/>
  <c r="AB16" i="19"/>
  <c r="AC15" i="19"/>
  <c r="AC19" i="19"/>
  <c r="V26" i="19"/>
  <c r="V29" i="19"/>
  <c r="AK61" i="19"/>
  <c r="Y61" i="19"/>
  <c r="AJ61" i="19"/>
  <c r="X61" i="19"/>
  <c r="AF61" i="19"/>
  <c r="T61" i="19"/>
  <c r="AM61" i="19"/>
  <c r="V61" i="19"/>
  <c r="AL61" i="19"/>
  <c r="U61" i="19"/>
  <c r="AI61" i="19"/>
  <c r="S61" i="19"/>
  <c r="AH61" i="19"/>
  <c r="AD61" i="19"/>
  <c r="AC61" i="19"/>
  <c r="AB61" i="19"/>
  <c r="W61" i="19"/>
  <c r="AA61" i="19"/>
  <c r="Z61" i="19"/>
  <c r="AE12" i="19"/>
  <c r="AE15" i="19"/>
  <c r="AE17" i="19"/>
  <c r="AE19" i="19"/>
  <c r="Z29" i="19"/>
  <c r="AK13" i="19"/>
  <c r="AK15" i="19"/>
  <c r="AK17" i="19"/>
  <c r="AK19" i="19"/>
  <c r="AK20" i="19"/>
  <c r="AF23" i="19"/>
  <c r="AF26" i="19"/>
  <c r="AH42" i="19"/>
  <c r="AG42" i="19"/>
  <c r="AA42" i="19"/>
  <c r="Z42" i="19"/>
  <c r="AE54" i="19"/>
  <c r="Y9" i="19"/>
  <c r="S10" i="19"/>
  <c r="AM11" i="19"/>
  <c r="AL12" i="19"/>
  <c r="AL13" i="19"/>
  <c r="AL17" i="19"/>
  <c r="AL19" i="19"/>
  <c r="AG23" i="19"/>
  <c r="AG29" i="19"/>
  <c r="S39" i="19"/>
  <c r="AG54" i="19"/>
  <c r="Z58" i="19"/>
  <c r="AK70" i="19"/>
  <c r="Y70" i="19"/>
  <c r="AJ70" i="19"/>
  <c r="X70" i="19"/>
  <c r="AF70" i="19"/>
  <c r="T70" i="19"/>
  <c r="AD70" i="19"/>
  <c r="AC70" i="19"/>
  <c r="AB70" i="19"/>
  <c r="AA70" i="19"/>
  <c r="AM70" i="19"/>
  <c r="V70" i="19"/>
  <c r="W70" i="19"/>
  <c r="U70" i="19"/>
  <c r="S70" i="19"/>
  <c r="AL70" i="19"/>
  <c r="AI70" i="19"/>
  <c r="AH70" i="19"/>
  <c r="AF15" i="19"/>
  <c r="T15" i="19"/>
  <c r="AB15" i="19"/>
  <c r="T20" i="19"/>
  <c r="AF20" i="19"/>
  <c r="AB20" i="19"/>
  <c r="AJ26" i="19"/>
  <c r="X26" i="19"/>
  <c r="AI26" i="19"/>
  <c r="W26" i="19"/>
  <c r="AE26" i="19"/>
  <c r="AA26" i="19"/>
  <c r="AD26" i="19"/>
  <c r="AB26" i="19"/>
  <c r="AC26" i="19"/>
  <c r="AM26" i="19"/>
  <c r="Y26" i="19"/>
  <c r="AK26" i="19"/>
  <c r="U26" i="19"/>
  <c r="AK62" i="19"/>
  <c r="Y62" i="19"/>
  <c r="AJ62" i="19"/>
  <c r="X62" i="19"/>
  <c r="AF62" i="19"/>
  <c r="T62" i="19"/>
  <c r="AD62" i="19"/>
  <c r="AC62" i="19"/>
  <c r="AB62" i="19"/>
  <c r="AA62" i="19"/>
  <c r="AM62" i="19"/>
  <c r="V62" i="19"/>
  <c r="AH62" i="19"/>
  <c r="AG62" i="19"/>
  <c r="AE62" i="19"/>
  <c r="Z62" i="19"/>
  <c r="W62" i="19"/>
  <c r="S62" i="19"/>
  <c r="S12" i="19"/>
  <c r="AC13" i="19"/>
  <c r="AC17" i="19"/>
  <c r="AC20" i="19"/>
  <c r="V23" i="19"/>
  <c r="AK57" i="19"/>
  <c r="Y57" i="19"/>
  <c r="AJ57" i="19"/>
  <c r="X57" i="19"/>
  <c r="AF57" i="19"/>
  <c r="T57" i="19"/>
  <c r="AM57" i="19"/>
  <c r="AL57" i="19"/>
  <c r="U57" i="19"/>
  <c r="AI57" i="19"/>
  <c r="S57" i="19"/>
  <c r="AH57" i="19"/>
  <c r="AD57" i="19"/>
  <c r="W57" i="19"/>
  <c r="V57" i="19"/>
  <c r="AG57" i="19"/>
  <c r="AE57" i="19"/>
  <c r="AC57" i="19"/>
  <c r="AK11" i="19"/>
  <c r="AE14" i="19"/>
  <c r="AE18" i="19"/>
  <c r="AE20" i="19"/>
  <c r="Z26" i="19"/>
  <c r="S54" i="19"/>
  <c r="T9" i="19"/>
  <c r="AK12" i="19"/>
  <c r="AK16" i="19"/>
  <c r="AK18" i="19"/>
  <c r="AF29" i="19"/>
  <c r="AJ32" i="19"/>
  <c r="X32" i="19"/>
  <c r="AI32" i="19"/>
  <c r="W32" i="19"/>
  <c r="AE32" i="19"/>
  <c r="S32" i="19"/>
  <c r="AK32" i="19"/>
  <c r="T32" i="19"/>
  <c r="AH32" i="19"/>
  <c r="AD32" i="19"/>
  <c r="AG32" i="19"/>
  <c r="AF32" i="19"/>
  <c r="AB32" i="19"/>
  <c r="AA32" i="19"/>
  <c r="Z32" i="19"/>
  <c r="AK64" i="19"/>
  <c r="Y64" i="19"/>
  <c r="AJ64" i="19"/>
  <c r="X64" i="19"/>
  <c r="AF64" i="19"/>
  <c r="T64" i="19"/>
  <c r="AD64" i="19"/>
  <c r="AC64" i="19"/>
  <c r="AB64" i="19"/>
  <c r="AA64" i="19"/>
  <c r="AM64" i="19"/>
  <c r="V64" i="19"/>
  <c r="AL64" i="19"/>
  <c r="AI64" i="19"/>
  <c r="AH64" i="19"/>
  <c r="AE64" i="19"/>
  <c r="AG64" i="19"/>
  <c r="W64" i="19"/>
  <c r="U64" i="19"/>
  <c r="S64" i="19"/>
  <c r="AL14" i="19"/>
  <c r="AL16" i="19"/>
  <c r="AL18" i="19"/>
  <c r="Z9" i="19"/>
  <c r="T10" i="19"/>
  <c r="AJ11" i="19"/>
  <c r="AM12" i="19"/>
  <c r="AM13" i="19"/>
  <c r="AM14" i="19"/>
  <c r="AM15" i="19"/>
  <c r="AM16" i="19"/>
  <c r="AM17" i="19"/>
  <c r="AM18" i="19"/>
  <c r="AM20" i="19"/>
  <c r="AI21" i="19"/>
  <c r="AK21" i="19"/>
  <c r="X21" i="19"/>
  <c r="AJ21" i="19"/>
  <c r="W21" i="19"/>
  <c r="AF21" i="19"/>
  <c r="AH21" i="19"/>
  <c r="V21" i="19"/>
  <c r="AG21" i="19"/>
  <c r="U21" i="19"/>
  <c r="T21" i="19"/>
  <c r="AD21" i="19"/>
  <c r="AB21" i="19"/>
  <c r="AH23" i="19"/>
  <c r="AJ24" i="19"/>
  <c r="X24" i="19"/>
  <c r="AI24" i="19"/>
  <c r="W24" i="19"/>
  <c r="AK24" i="19"/>
  <c r="U24" i="19"/>
  <c r="AH24" i="19"/>
  <c r="T24" i="19"/>
  <c r="AG24" i="19"/>
  <c r="S24" i="19"/>
  <c r="AF24" i="19"/>
  <c r="AE24" i="19"/>
  <c r="AC24" i="19"/>
  <c r="AA24" i="19"/>
  <c r="AH26" i="19"/>
  <c r="AJ27" i="19"/>
  <c r="X27" i="19"/>
  <c r="AI27" i="19"/>
  <c r="W27" i="19"/>
  <c r="AK27" i="19"/>
  <c r="U27" i="19"/>
  <c r="AH27" i="19"/>
  <c r="T27" i="19"/>
  <c r="AE27" i="19"/>
  <c r="AG27" i="19"/>
  <c r="S27" i="19"/>
  <c r="AF27" i="19"/>
  <c r="AC27" i="19"/>
  <c r="AA27" i="19"/>
  <c r="AJ30" i="19"/>
  <c r="X30" i="19"/>
  <c r="AI30" i="19"/>
  <c r="W30" i="19"/>
  <c r="AK30" i="19"/>
  <c r="U30" i="19"/>
  <c r="AH30" i="19"/>
  <c r="T30" i="19"/>
  <c r="AG30" i="19"/>
  <c r="S30" i="19"/>
  <c r="AF30" i="19"/>
  <c r="AE30" i="19"/>
  <c r="AC30" i="19"/>
  <c r="AA30" i="19"/>
  <c r="S36" i="19"/>
  <c r="AC39" i="19"/>
  <c r="V43" i="19"/>
  <c r="AD46" i="19"/>
  <c r="W46" i="19"/>
  <c r="U46" i="19"/>
  <c r="AL46" i="19"/>
  <c r="AL74" i="19" s="1"/>
  <c r="AL75" i="19" s="1"/>
  <c r="AI46" i="19"/>
  <c r="AG50" i="19"/>
  <c r="AA50" i="19"/>
  <c r="Z50" i="19"/>
  <c r="AH54" i="19"/>
  <c r="AE58" i="19"/>
  <c r="AI62" i="19"/>
  <c r="AF19" i="19"/>
  <c r="T19" i="19"/>
  <c r="AB19" i="19"/>
  <c r="AJ29" i="19"/>
  <c r="X29" i="19"/>
  <c r="AI29" i="19"/>
  <c r="W29" i="19"/>
  <c r="AE29" i="19"/>
  <c r="AD29" i="19"/>
  <c r="AC29" i="19"/>
  <c r="AA29" i="19"/>
  <c r="AB29" i="19"/>
  <c r="AM29" i="19"/>
  <c r="Y29" i="19"/>
  <c r="AK29" i="19"/>
  <c r="U29" i="19"/>
  <c r="AC14" i="19"/>
  <c r="AC18" i="19"/>
  <c r="AK44" i="19"/>
  <c r="Y44" i="19"/>
  <c r="AJ44" i="19"/>
  <c r="X44" i="19"/>
  <c r="AF44" i="19"/>
  <c r="T44" i="19"/>
  <c r="AC44" i="19"/>
  <c r="AB44" i="19"/>
  <c r="AM44" i="19"/>
  <c r="V44" i="19"/>
  <c r="AH44" i="19"/>
  <c r="AG44" i="19"/>
  <c r="AE44" i="19"/>
  <c r="AA44" i="19"/>
  <c r="AD44" i="19"/>
  <c r="W44" i="19"/>
  <c r="U44" i="19"/>
  <c r="S44" i="19"/>
  <c r="AJ12" i="19"/>
  <c r="AJ13" i="19"/>
  <c r="AJ14" i="19"/>
  <c r="AJ15" i="19"/>
  <c r="AJ16" i="19"/>
  <c r="AJ17" i="19"/>
  <c r="AJ18" i="19"/>
  <c r="AJ19" i="19"/>
  <c r="AJ20" i="19"/>
  <c r="AL23" i="19"/>
  <c r="AL26" i="19"/>
  <c r="AL29" i="19"/>
  <c r="AC36" i="19"/>
  <c r="AD39" i="19"/>
  <c r="AB43" i="19"/>
  <c r="AG58" i="19"/>
  <c r="AL62" i="19"/>
  <c r="AK35" i="19"/>
  <c r="Y35" i="19"/>
  <c r="AJ35" i="19"/>
  <c r="X35" i="19"/>
  <c r="AF35" i="19"/>
  <c r="AE35" i="19"/>
  <c r="AA35" i="19"/>
  <c r="AK38" i="19"/>
  <c r="Y38" i="19"/>
  <c r="AJ38" i="19"/>
  <c r="X38" i="19"/>
  <c r="AF38" i="19"/>
  <c r="AE38" i="19"/>
  <c r="AA38" i="19"/>
  <c r="AK45" i="19"/>
  <c r="Y45" i="19"/>
  <c r="AJ45" i="19"/>
  <c r="X45" i="19"/>
  <c r="AF45" i="19"/>
  <c r="T45" i="19"/>
  <c r="AL45" i="19"/>
  <c r="U45" i="19"/>
  <c r="AI45" i="19"/>
  <c r="S45" i="19"/>
  <c r="AD45" i="19"/>
  <c r="AK53" i="19"/>
  <c r="Y53" i="19"/>
  <c r="AJ53" i="19"/>
  <c r="X53" i="19"/>
  <c r="AF53" i="19"/>
  <c r="T53" i="19"/>
  <c r="AL53" i="19"/>
  <c r="U53" i="19"/>
  <c r="AI53" i="19"/>
  <c r="S53" i="19"/>
  <c r="AD53" i="19"/>
  <c r="AG56" i="19"/>
  <c r="AH56" i="19"/>
  <c r="AK59" i="19"/>
  <c r="Y59" i="19"/>
  <c r="AJ59" i="19"/>
  <c r="X59" i="19"/>
  <c r="AF59" i="19"/>
  <c r="T59" i="19"/>
  <c r="AM59" i="19"/>
  <c r="V59" i="19"/>
  <c r="AL59" i="19"/>
  <c r="U59" i="19"/>
  <c r="AI59" i="19"/>
  <c r="S59" i="19"/>
  <c r="AH59" i="19"/>
  <c r="AD59" i="19"/>
  <c r="AK60" i="19"/>
  <c r="Y60" i="19"/>
  <c r="AJ60" i="19"/>
  <c r="X60" i="19"/>
  <c r="AF60" i="19"/>
  <c r="T60" i="19"/>
  <c r="AD60" i="19"/>
  <c r="AC60" i="19"/>
  <c r="AB60" i="19"/>
  <c r="AA60" i="19"/>
  <c r="AM60" i="19"/>
  <c r="V60" i="19"/>
  <c r="AK71" i="19"/>
  <c r="Y71" i="19"/>
  <c r="AJ71" i="19"/>
  <c r="X71" i="19"/>
  <c r="AF71" i="19"/>
  <c r="T71" i="19"/>
  <c r="AM71" i="19"/>
  <c r="V71" i="19"/>
  <c r="AL71" i="19"/>
  <c r="U71" i="19"/>
  <c r="AI71" i="19"/>
  <c r="S71" i="19"/>
  <c r="AH71" i="19"/>
  <c r="AD71" i="19"/>
  <c r="AK72" i="19"/>
  <c r="Y72" i="19"/>
  <c r="AJ72" i="19"/>
  <c r="X72" i="19"/>
  <c r="AF72" i="19"/>
  <c r="T72" i="19"/>
  <c r="AD72" i="19"/>
  <c r="AC72" i="19"/>
  <c r="AB72" i="19"/>
  <c r="AA72" i="19"/>
  <c r="AM72" i="19"/>
  <c r="V72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S22" i="19"/>
  <c r="AG22" i="19"/>
  <c r="S25" i="19"/>
  <c r="AG25" i="19"/>
  <c r="S28" i="19"/>
  <c r="AG28" i="19"/>
  <c r="T31" i="19"/>
  <c r="AK31" i="19"/>
  <c r="W35" i="19"/>
  <c r="W38" i="19"/>
  <c r="AD42" i="19"/>
  <c r="V45" i="19"/>
  <c r="AK46" i="19"/>
  <c r="Y46" i="19"/>
  <c r="AJ46" i="19"/>
  <c r="X46" i="19"/>
  <c r="AF46" i="19"/>
  <c r="T46" i="19"/>
  <c r="AC46" i="19"/>
  <c r="AB46" i="19"/>
  <c r="AM46" i="19"/>
  <c r="V46" i="19"/>
  <c r="AD50" i="19"/>
  <c r="V53" i="19"/>
  <c r="AK54" i="19"/>
  <c r="Y54" i="19"/>
  <c r="AJ54" i="19"/>
  <c r="X54" i="19"/>
  <c r="AF54" i="19"/>
  <c r="T54" i="19"/>
  <c r="AC54" i="19"/>
  <c r="AB54" i="19"/>
  <c r="AM54" i="19"/>
  <c r="V54" i="19"/>
  <c r="AI56" i="19"/>
  <c r="AA65" i="19"/>
  <c r="AE66" i="19"/>
  <c r="AG10" i="19"/>
  <c r="AG12" i="19"/>
  <c r="U14" i="19"/>
  <c r="AG15" i="19"/>
  <c r="U17" i="19"/>
  <c r="AG18" i="19"/>
  <c r="AK40" i="19"/>
  <c r="Y40" i="19"/>
  <c r="AJ40" i="19"/>
  <c r="X40" i="19"/>
  <c r="AF40" i="19"/>
  <c r="T40" i="19"/>
  <c r="AC40" i="19"/>
  <c r="AB40" i="19"/>
  <c r="AM40" i="19"/>
  <c r="V40" i="19"/>
  <c r="AA45" i="19"/>
  <c r="AK48" i="19"/>
  <c r="Y48" i="19"/>
  <c r="AJ48" i="19"/>
  <c r="X48" i="19"/>
  <c r="AF48" i="19"/>
  <c r="T48" i="19"/>
  <c r="AC48" i="19"/>
  <c r="AB48" i="19"/>
  <c r="AM48" i="19"/>
  <c r="V48" i="19"/>
  <c r="AH50" i="19"/>
  <c r="AA53" i="19"/>
  <c r="U60" i="19"/>
  <c r="AI66" i="19"/>
  <c r="AK67" i="19"/>
  <c r="Y67" i="19"/>
  <c r="AJ67" i="19"/>
  <c r="X67" i="19"/>
  <c r="AF67" i="19"/>
  <c r="T67" i="19"/>
  <c r="AM67" i="19"/>
  <c r="V67" i="19"/>
  <c r="AL67" i="19"/>
  <c r="U67" i="19"/>
  <c r="AI67" i="19"/>
  <c r="S67" i="19"/>
  <c r="AH67" i="19"/>
  <c r="AD67" i="19"/>
  <c r="AK68" i="19"/>
  <c r="Y68" i="19"/>
  <c r="AJ68" i="19"/>
  <c r="X68" i="19"/>
  <c r="AF68" i="19"/>
  <c r="T68" i="19"/>
  <c r="AD68" i="19"/>
  <c r="AC68" i="19"/>
  <c r="AB68" i="19"/>
  <c r="AA68" i="19"/>
  <c r="AM68" i="19"/>
  <c r="V68" i="19"/>
  <c r="U72" i="19"/>
  <c r="U9" i="19"/>
  <c r="AG11" i="19"/>
  <c r="U12" i="19"/>
  <c r="U13" i="19"/>
  <c r="AG14" i="19"/>
  <c r="U16" i="19"/>
  <c r="AG17" i="19"/>
  <c r="U19" i="19"/>
  <c r="U20" i="19"/>
  <c r="AC35" i="19"/>
  <c r="AH9" i="19"/>
  <c r="AH10" i="19"/>
  <c r="AH11" i="19"/>
  <c r="AH12" i="19"/>
  <c r="AH13" i="19"/>
  <c r="V14" i="19"/>
  <c r="AH14" i="19"/>
  <c r="V15" i="19"/>
  <c r="AH15" i="19"/>
  <c r="V16" i="19"/>
  <c r="AH16" i="19"/>
  <c r="V17" i="19"/>
  <c r="AH17" i="19"/>
  <c r="V18" i="19"/>
  <c r="AH18" i="19"/>
  <c r="V19" i="19"/>
  <c r="AH19" i="19"/>
  <c r="V20" i="19"/>
  <c r="AH20" i="19"/>
  <c r="Y22" i="19"/>
  <c r="AM22" i="19"/>
  <c r="Y25" i="19"/>
  <c r="AM25" i="19"/>
  <c r="Y28" i="19"/>
  <c r="AM28" i="19"/>
  <c r="AD35" i="19"/>
  <c r="AD38" i="19"/>
  <c r="S40" i="19"/>
  <c r="AK41" i="19"/>
  <c r="Y41" i="19"/>
  <c r="AJ41" i="19"/>
  <c r="X41" i="19"/>
  <c r="AF41" i="19"/>
  <c r="T41" i="19"/>
  <c r="AL41" i="19"/>
  <c r="U41" i="19"/>
  <c r="AI41" i="19"/>
  <c r="S41" i="19"/>
  <c r="AD41" i="19"/>
  <c r="AI42" i="19"/>
  <c r="AB45" i="19"/>
  <c r="Z46" i="19"/>
  <c r="S48" i="19"/>
  <c r="AK49" i="19"/>
  <c r="Y49" i="19"/>
  <c r="AJ49" i="19"/>
  <c r="X49" i="19"/>
  <c r="AF49" i="19"/>
  <c r="T49" i="19"/>
  <c r="AL49" i="19"/>
  <c r="U49" i="19"/>
  <c r="AI49" i="19"/>
  <c r="S49" i="19"/>
  <c r="AD49" i="19"/>
  <c r="AI50" i="19"/>
  <c r="AB53" i="19"/>
  <c r="Z54" i="19"/>
  <c r="W59" i="19"/>
  <c r="W60" i="19"/>
  <c r="W71" i="19"/>
  <c r="W72" i="19"/>
  <c r="AK56" i="19"/>
  <c r="Y56" i="19"/>
  <c r="AJ56" i="19"/>
  <c r="X56" i="19"/>
  <c r="AF56" i="19"/>
  <c r="T56" i="19"/>
  <c r="AC56" i="19"/>
  <c r="AB56" i="19"/>
  <c r="AA56" i="19"/>
  <c r="AM56" i="19"/>
  <c r="V56" i="19"/>
  <c r="AG9" i="19"/>
  <c r="U10" i="19"/>
  <c r="U11" i="19"/>
  <c r="AG13" i="19"/>
  <c r="U15" i="19"/>
  <c r="AG16" i="19"/>
  <c r="U18" i="19"/>
  <c r="AG19" i="19"/>
  <c r="AG20" i="19"/>
  <c r="AJ31" i="19"/>
  <c r="X31" i="19"/>
  <c r="AI31" i="19"/>
  <c r="W31" i="19"/>
  <c r="AE31" i="19"/>
  <c r="S31" i="19"/>
  <c r="AC38" i="19"/>
  <c r="V9" i="19"/>
  <c r="V10" i="19"/>
  <c r="V11" i="19"/>
  <c r="V12" i="19"/>
  <c r="V13" i="19"/>
  <c r="W9" i="19"/>
  <c r="AI9" i="19"/>
  <c r="W10" i="19"/>
  <c r="AI10" i="19"/>
  <c r="W11" i="19"/>
  <c r="AI11" i="19"/>
  <c r="W12" i="19"/>
  <c r="AI12" i="19"/>
  <c r="W13" i="19"/>
  <c r="AI13" i="19"/>
  <c r="W14" i="19"/>
  <c r="AI14" i="19"/>
  <c r="W15" i="19"/>
  <c r="AI15" i="19"/>
  <c r="W16" i="19"/>
  <c r="AI16" i="19"/>
  <c r="W17" i="19"/>
  <c r="AI17" i="19"/>
  <c r="W18" i="19"/>
  <c r="AI18" i="19"/>
  <c r="W19" i="19"/>
  <c r="AI19" i="19"/>
  <c r="W20" i="19"/>
  <c r="AI20" i="19"/>
  <c r="AJ22" i="19"/>
  <c r="X22" i="19"/>
  <c r="AI22" i="19"/>
  <c r="W22" i="19"/>
  <c r="AJ25" i="19"/>
  <c r="X25" i="19"/>
  <c r="AI25" i="19"/>
  <c r="W25" i="19"/>
  <c r="AJ28" i="19"/>
  <c r="X28" i="19"/>
  <c r="AI28" i="19"/>
  <c r="W28" i="19"/>
  <c r="AA31" i="19"/>
  <c r="AK34" i="19"/>
  <c r="Y34" i="19"/>
  <c r="AJ34" i="19"/>
  <c r="X34" i="19"/>
  <c r="AB34" i="19"/>
  <c r="AA34" i="19"/>
  <c r="AI34" i="19"/>
  <c r="U34" i="19"/>
  <c r="AG35" i="19"/>
  <c r="AK37" i="19"/>
  <c r="Y37" i="19"/>
  <c r="AJ37" i="19"/>
  <c r="X37" i="19"/>
  <c r="AB37" i="19"/>
  <c r="AA37" i="19"/>
  <c r="AI37" i="19"/>
  <c r="U37" i="19"/>
  <c r="AG38" i="19"/>
  <c r="U40" i="19"/>
  <c r="AC45" i="19"/>
  <c r="AA46" i="19"/>
  <c r="U48" i="19"/>
  <c r="AC53" i="19"/>
  <c r="AA54" i="19"/>
  <c r="U56" i="19"/>
  <c r="Z59" i="19"/>
  <c r="Z60" i="19"/>
  <c r="AK65" i="19"/>
  <c r="Y65" i="19"/>
  <c r="AJ65" i="19"/>
  <c r="X65" i="19"/>
  <c r="AF65" i="19"/>
  <c r="T65" i="19"/>
  <c r="AM65" i="19"/>
  <c r="V65" i="19"/>
  <c r="AL65" i="19"/>
  <c r="U65" i="19"/>
  <c r="AI65" i="19"/>
  <c r="S65" i="19"/>
  <c r="AH65" i="19"/>
  <c r="AD65" i="19"/>
  <c r="AK66" i="19"/>
  <c r="Y66" i="19"/>
  <c r="AJ66" i="19"/>
  <c r="X66" i="19"/>
  <c r="AF66" i="19"/>
  <c r="T66" i="19"/>
  <c r="AD66" i="19"/>
  <c r="AC66" i="19"/>
  <c r="AB66" i="19"/>
  <c r="AA66" i="19"/>
  <c r="AM66" i="19"/>
  <c r="V66" i="19"/>
  <c r="Z71" i="19"/>
  <c r="Z72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AB31" i="19"/>
  <c r="AH35" i="19"/>
  <c r="AH38" i="19"/>
  <c r="W40" i="19"/>
  <c r="AK42" i="19"/>
  <c r="Y42" i="19"/>
  <c r="AJ42" i="19"/>
  <c r="X42" i="19"/>
  <c r="AF42" i="19"/>
  <c r="T42" i="19"/>
  <c r="AC42" i="19"/>
  <c r="AB42" i="19"/>
  <c r="AM42" i="19"/>
  <c r="V42" i="19"/>
  <c r="AE45" i="19"/>
  <c r="W48" i="19"/>
  <c r="AK50" i="19"/>
  <c r="Y50" i="19"/>
  <c r="AJ50" i="19"/>
  <c r="X50" i="19"/>
  <c r="AF50" i="19"/>
  <c r="T50" i="19"/>
  <c r="AC50" i="19"/>
  <c r="AB50" i="19"/>
  <c r="AM50" i="19"/>
  <c r="V50" i="19"/>
  <c r="AE53" i="19"/>
  <c r="W56" i="19"/>
  <c r="AA59" i="19"/>
  <c r="AE60" i="19"/>
  <c r="AA71" i="19"/>
  <c r="AE72" i="19"/>
  <c r="AL67" i="18"/>
  <c r="AM67" i="18"/>
  <c r="S34" i="18"/>
  <c r="T67" i="18"/>
  <c r="Y67" i="18"/>
  <c r="AD67" i="18"/>
  <c r="V67" i="18"/>
  <c r="U67" i="18"/>
  <c r="Z67" i="18"/>
  <c r="AG67" i="18"/>
  <c r="AA67" i="18"/>
  <c r="AH67" i="18"/>
  <c r="S67" i="18"/>
  <c r="W67" i="18"/>
  <c r="AC67" i="18"/>
  <c r="AK67" i="18"/>
  <c r="X67" i="18"/>
  <c r="AB67" i="18"/>
  <c r="AF67" i="18"/>
  <c r="AJ67" i="18"/>
  <c r="AE67" i="18"/>
  <c r="AI67" i="18"/>
  <c r="AL34" i="18"/>
  <c r="AH34" i="18"/>
  <c r="AD34" i="18"/>
  <c r="Z34" i="18"/>
  <c r="V34" i="18"/>
  <c r="AK34" i="18"/>
  <c r="AG34" i="18"/>
  <c r="AC34" i="18"/>
  <c r="Y34" i="18"/>
  <c r="U34" i="18"/>
  <c r="AJ34" i="18"/>
  <c r="AF34" i="18"/>
  <c r="AB34" i="18"/>
  <c r="X34" i="18"/>
  <c r="T34" i="18"/>
  <c r="AM34" i="18"/>
  <c r="AI34" i="18"/>
  <c r="AE34" i="18"/>
  <c r="AA34" i="18"/>
  <c r="W34" i="18"/>
  <c r="AJ74" i="19" l="1"/>
  <c r="AJ75" i="19" s="1"/>
  <c r="AK74" i="19"/>
  <c r="AK75" i="19" s="1"/>
  <c r="AA74" i="19"/>
  <c r="AA75" i="19" s="1"/>
  <c r="AC74" i="19"/>
  <c r="AC75" i="19" s="1"/>
  <c r="AE74" i="19"/>
  <c r="AE75" i="19" s="1"/>
  <c r="Z74" i="19"/>
  <c r="Z75" i="19" s="1"/>
  <c r="AM74" i="19"/>
  <c r="Y74" i="19"/>
  <c r="AB74" i="19"/>
  <c r="AB75" i="19" s="1"/>
  <c r="AF74" i="19"/>
  <c r="AF75" i="19" s="1"/>
  <c r="X74" i="19"/>
  <c r="X75" i="19" s="1"/>
  <c r="S74" i="19"/>
  <c r="V74" i="19"/>
  <c r="V75" i="19" s="1"/>
  <c r="AG74" i="19"/>
  <c r="AG75" i="19" s="1"/>
  <c r="U74" i="19"/>
  <c r="U75" i="19" s="1"/>
  <c r="AH74" i="19"/>
  <c r="AH75" i="19" s="1"/>
  <c r="T74" i="19"/>
  <c r="T75" i="19" s="1"/>
  <c r="AD74" i="19"/>
  <c r="AD75" i="19" s="1"/>
  <c r="AI74" i="19"/>
  <c r="AI75" i="19" s="1"/>
  <c r="W74" i="19"/>
  <c r="W75" i="19" s="1"/>
  <c r="AM9" i="18"/>
  <c r="AA9" i="18"/>
  <c r="AJ9" i="18"/>
  <c r="AG9" i="18"/>
  <c r="AE9" i="18"/>
  <c r="AB9" i="18"/>
  <c r="AL9" i="18"/>
  <c r="Z9" i="18"/>
  <c r="Y9" i="18"/>
  <c r="X9" i="18"/>
  <c r="W9" i="18"/>
  <c r="V9" i="18"/>
  <c r="U9" i="18"/>
  <c r="T9" i="18"/>
  <c r="S9" i="18"/>
  <c r="AD9" i="18"/>
  <c r="AC9" i="18"/>
  <c r="AK9" i="18"/>
  <c r="AI9" i="18"/>
  <c r="AH9" i="18"/>
  <c r="AF9" i="18"/>
  <c r="X43" i="18"/>
  <c r="AD23" i="18"/>
  <c r="W60" i="18"/>
  <c r="W32" i="18"/>
  <c r="V11" i="18"/>
  <c r="AB65" i="18"/>
  <c r="AB15" i="18"/>
  <c r="T38" i="18"/>
  <c r="T18" i="18"/>
  <c r="AJ69" i="18"/>
  <c r="W47" i="18"/>
  <c r="X63" i="18"/>
  <c r="Y22" i="18"/>
  <c r="AC42" i="18"/>
  <c r="U33" i="18"/>
  <c r="AH50" i="18"/>
  <c r="U35" i="18"/>
  <c r="T13" i="18"/>
  <c r="X61" i="18"/>
  <c r="Y49" i="18"/>
  <c r="AA12" i="18"/>
  <c r="AA45" i="18"/>
  <c r="X24" i="18"/>
  <c r="S44" i="18"/>
  <c r="AF25" i="18"/>
  <c r="Y52" i="18"/>
  <c r="Z37" i="18"/>
  <c r="AE16" i="18"/>
  <c r="V66" i="18"/>
  <c r="AF17" i="18"/>
  <c r="S26" i="18"/>
  <c r="T68" i="18"/>
  <c r="T56" i="18"/>
  <c r="T46" i="18"/>
  <c r="Z27" i="18"/>
  <c r="S40" i="18"/>
  <c r="S41" i="18"/>
  <c r="T70" i="18"/>
  <c r="S58" i="18"/>
  <c r="S30" i="18"/>
  <c r="AH65" i="18"/>
  <c r="W51" i="18"/>
  <c r="AC14" i="18"/>
  <c r="X69" i="18"/>
  <c r="X70" i="18"/>
  <c r="U70" i="18"/>
  <c r="T42" i="18"/>
  <c r="AA22" i="18"/>
  <c r="U59" i="18"/>
  <c r="T31" i="18"/>
  <c r="T10" i="18"/>
  <c r="S66" i="18"/>
  <c r="X66" i="18"/>
  <c r="Y15" i="18"/>
  <c r="AD66" i="18"/>
  <c r="S65" i="18"/>
  <c r="U69" i="18"/>
  <c r="W70" i="18"/>
  <c r="X42" i="18"/>
  <c r="Y35" i="18"/>
  <c r="S45" i="18"/>
  <c r="Y24" i="18"/>
  <c r="Y44" i="18"/>
  <c r="S25" i="18"/>
  <c r="T27" i="18"/>
  <c r="U68" i="18"/>
  <c r="W68" i="18"/>
  <c r="Y13" i="18"/>
  <c r="S69" i="18"/>
  <c r="X28" i="18"/>
  <c r="AA21" i="18"/>
  <c r="Z21" i="18"/>
  <c r="S60" i="18"/>
  <c r="T21" i="18"/>
  <c r="U66" i="18"/>
  <c r="W33" i="18"/>
  <c r="Y10" i="18"/>
  <c r="AC68" i="18"/>
  <c r="AF46" i="18"/>
  <c r="U46" i="18"/>
  <c r="S68" i="18"/>
  <c r="U63" i="18"/>
  <c r="U22" i="18"/>
  <c r="U42" i="18"/>
  <c r="U21" i="18"/>
  <c r="S24" i="18"/>
  <c r="T69" i="18"/>
  <c r="AB50" i="18"/>
  <c r="AC66" i="18"/>
  <c r="AF22" i="18"/>
  <c r="Y66" i="18"/>
  <c r="S49" i="18"/>
  <c r="W50" i="18"/>
  <c r="AH68" i="18"/>
  <c r="AG68" i="18"/>
  <c r="AM68" i="18"/>
  <c r="AL68" i="18"/>
  <c r="AF68" i="18"/>
  <c r="AB68" i="18"/>
  <c r="AK68" i="18"/>
  <c r="Z68" i="18"/>
  <c r="AJ68" i="18"/>
  <c r="AE68" i="18"/>
  <c r="X68" i="18"/>
  <c r="AG65" i="18"/>
  <c r="U65" i="18"/>
  <c r="AC65" i="18"/>
  <c r="Y65" i="18"/>
  <c r="AM65" i="18"/>
  <c r="AL65" i="18"/>
  <c r="AF65" i="18"/>
  <c r="AK65" i="18"/>
  <c r="Z65" i="18"/>
  <c r="W65" i="18"/>
  <c r="AJ65" i="18"/>
  <c r="AE65" i="18"/>
  <c r="X65" i="18"/>
  <c r="AD65" i="18"/>
  <c r="S17" i="18"/>
  <c r="T66" i="18"/>
  <c r="U56" i="18"/>
  <c r="V68" i="18"/>
  <c r="AD68" i="18"/>
  <c r="V62" i="18"/>
  <c r="AC51" i="18"/>
  <c r="AA51" i="18"/>
  <c r="W36" i="18"/>
  <c r="W14" i="18"/>
  <c r="AE52" i="18"/>
  <c r="S37" i="18"/>
  <c r="AA16" i="18"/>
  <c r="T65" i="18"/>
  <c r="U50" i="18"/>
  <c r="W35" i="18"/>
  <c r="Z50" i="18"/>
  <c r="AG13" i="18"/>
  <c r="V13" i="18"/>
  <c r="AB13" i="18"/>
  <c r="S32" i="18"/>
  <c r="T63" i="18"/>
  <c r="V65" i="18"/>
  <c r="W13" i="18"/>
  <c r="AH33" i="18"/>
  <c r="Y33" i="18"/>
  <c r="AF33" i="18"/>
  <c r="AA35" i="18"/>
  <c r="T35" i="18"/>
  <c r="T33" i="18"/>
  <c r="U13" i="18"/>
  <c r="V33" i="18"/>
  <c r="W11" i="18"/>
  <c r="AA27" i="18"/>
  <c r="U27" i="18"/>
  <c r="Y68" i="18"/>
  <c r="S61" i="18"/>
  <c r="U49" i="18"/>
  <c r="S12" i="18"/>
  <c r="S16" i="18"/>
  <c r="T61" i="18"/>
  <c r="U12" i="18"/>
  <c r="V50" i="18"/>
  <c r="AI68" i="18"/>
  <c r="AH66" i="18"/>
  <c r="AG66" i="18"/>
  <c r="AM66" i="18"/>
  <c r="AL66" i="18"/>
  <c r="AF66" i="18"/>
  <c r="AB66" i="18"/>
  <c r="AK66" i="18"/>
  <c r="Z66" i="18"/>
  <c r="W66" i="18"/>
  <c r="AJ66" i="18"/>
  <c r="AE66" i="18"/>
  <c r="AI66" i="18"/>
  <c r="T59" i="18"/>
  <c r="AA31" i="18"/>
  <c r="U31" i="18"/>
  <c r="U10" i="18"/>
  <c r="V36" i="18"/>
  <c r="AA68" i="18"/>
  <c r="AI65" i="18"/>
  <c r="T22" i="18"/>
  <c r="V35" i="18"/>
  <c r="AA66" i="18"/>
  <c r="AI70" i="18"/>
  <c r="AD70" i="18"/>
  <c r="AA70" i="18"/>
  <c r="AH70" i="18"/>
  <c r="AG70" i="18"/>
  <c r="AC70" i="18"/>
  <c r="AM70" i="18"/>
  <c r="AL70" i="18"/>
  <c r="AF70" i="18"/>
  <c r="V70" i="18"/>
  <c r="AB70" i="18"/>
  <c r="AK70" i="18"/>
  <c r="Z70" i="18"/>
  <c r="AJ70" i="18"/>
  <c r="AE70" i="18"/>
  <c r="AI69" i="18"/>
  <c r="AD69" i="18"/>
  <c r="AA69" i="18"/>
  <c r="AH69" i="18"/>
  <c r="AG69" i="18"/>
  <c r="AC69" i="18"/>
  <c r="Y69" i="18"/>
  <c r="AM69" i="18"/>
  <c r="AL69" i="18"/>
  <c r="AF69" i="18"/>
  <c r="V69" i="18"/>
  <c r="AB69" i="18"/>
  <c r="AK69" i="18"/>
  <c r="Z69" i="18"/>
  <c r="W69" i="18"/>
  <c r="W57" i="18"/>
  <c r="W29" i="18"/>
  <c r="S70" i="18"/>
  <c r="T50" i="18"/>
  <c r="Y70" i="18"/>
  <c r="AA65" i="18"/>
  <c r="AE69" i="18"/>
  <c r="X18" i="18"/>
  <c r="AM55" i="18"/>
  <c r="AL55" i="18"/>
  <c r="AK55" i="18"/>
  <c r="AJ55" i="18"/>
  <c r="AH55" i="18"/>
  <c r="AF55" i="18"/>
  <c r="AA55" i="18"/>
  <c r="Z55" i="18"/>
  <c r="AI55" i="18"/>
  <c r="AE55" i="18"/>
  <c r="AC55" i="18"/>
  <c r="AB55" i="18"/>
  <c r="W55" i="18"/>
  <c r="V55" i="18"/>
  <c r="AG55" i="18"/>
  <c r="U55" i="18"/>
  <c r="S55" i="18"/>
  <c r="AD55" i="18"/>
  <c r="Y55" i="18"/>
  <c r="AM15" i="18"/>
  <c r="AL15" i="18"/>
  <c r="AK15" i="18"/>
  <c r="AJ15" i="18"/>
  <c r="AI15" i="18"/>
  <c r="AA15" i="18"/>
  <c r="Z15" i="18"/>
  <c r="AG15" i="18"/>
  <c r="AE15" i="18"/>
  <c r="AF15" i="18"/>
  <c r="AH15" i="18"/>
  <c r="X15" i="18"/>
  <c r="AD15" i="18"/>
  <c r="W15" i="18"/>
  <c r="V15" i="18"/>
  <c r="U15" i="18"/>
  <c r="S15" i="18"/>
  <c r="AC15" i="18"/>
  <c r="V32" i="18"/>
  <c r="X14" i="18"/>
  <c r="AA30" i="18"/>
  <c r="AB14" i="18"/>
  <c r="AM64" i="18"/>
  <c r="AL64" i="18"/>
  <c r="AK64" i="18"/>
  <c r="AJ64" i="18"/>
  <c r="AI64" i="18"/>
  <c r="AA64" i="18"/>
  <c r="Z64" i="18"/>
  <c r="Y64" i="18"/>
  <c r="AG64" i="18"/>
  <c r="AE64" i="18"/>
  <c r="AH64" i="18"/>
  <c r="AF64" i="18"/>
  <c r="W64" i="18"/>
  <c r="V64" i="18"/>
  <c r="U64" i="18"/>
  <c r="T64" i="18"/>
  <c r="S64" i="18"/>
  <c r="AC64" i="18"/>
  <c r="AB64" i="18"/>
  <c r="AM54" i="18"/>
  <c r="AL54" i="18"/>
  <c r="AK54" i="18"/>
  <c r="AJ54" i="18"/>
  <c r="AE54" i="18"/>
  <c r="AF54" i="18"/>
  <c r="AA54" i="18"/>
  <c r="Z54" i="18"/>
  <c r="Y54" i="18"/>
  <c r="AH54" i="18"/>
  <c r="AD54" i="18"/>
  <c r="AI54" i="18"/>
  <c r="AC54" i="18"/>
  <c r="AB54" i="18"/>
  <c r="W54" i="18"/>
  <c r="V54" i="18"/>
  <c r="U54" i="18"/>
  <c r="T54" i="18"/>
  <c r="AG54" i="18"/>
  <c r="S54" i="18"/>
  <c r="AM43" i="18"/>
  <c r="AL43" i="18"/>
  <c r="AK43" i="18"/>
  <c r="AJ43" i="18"/>
  <c r="AI43" i="18"/>
  <c r="AA43" i="18"/>
  <c r="Z43" i="18"/>
  <c r="Y43" i="18"/>
  <c r="AE43" i="18"/>
  <c r="AG43" i="18"/>
  <c r="AF43" i="18"/>
  <c r="AD43" i="18"/>
  <c r="W43" i="18"/>
  <c r="V43" i="18"/>
  <c r="U43" i="18"/>
  <c r="T43" i="18"/>
  <c r="S43" i="18"/>
  <c r="AC43" i="18"/>
  <c r="AB43" i="18"/>
  <c r="AM23" i="18"/>
  <c r="AL23" i="18"/>
  <c r="AK23" i="18"/>
  <c r="AJ23" i="18"/>
  <c r="AG23" i="18"/>
  <c r="AF23" i="18"/>
  <c r="AA23" i="18"/>
  <c r="Z23" i="18"/>
  <c r="Y23" i="18"/>
  <c r="AH23" i="18"/>
  <c r="AI23" i="18"/>
  <c r="AE23" i="18"/>
  <c r="AC23" i="18"/>
  <c r="X23" i="18"/>
  <c r="AB23" i="18"/>
  <c r="W23" i="18"/>
  <c r="V23" i="18"/>
  <c r="U23" i="18"/>
  <c r="T23" i="18"/>
  <c r="S23" i="18"/>
  <c r="V29" i="18"/>
  <c r="X12" i="18"/>
  <c r="AA25" i="18"/>
  <c r="T55" i="18"/>
  <c r="U61" i="18"/>
  <c r="V14" i="18"/>
  <c r="Y61" i="18"/>
  <c r="AM19" i="18"/>
  <c r="AL19" i="18"/>
  <c r="AK19" i="18"/>
  <c r="AJ19" i="18"/>
  <c r="AI19" i="18"/>
  <c r="AH19" i="18"/>
  <c r="AG19" i="18"/>
  <c r="AF19" i="18"/>
  <c r="AC19" i="18"/>
  <c r="AB19" i="18"/>
  <c r="AE19" i="18"/>
  <c r="X19" i="18"/>
  <c r="Y19" i="18"/>
  <c r="W19" i="18"/>
  <c r="V19" i="18"/>
  <c r="U19" i="18"/>
  <c r="T19" i="18"/>
  <c r="AA19" i="18"/>
  <c r="Z19" i="18"/>
  <c r="Y58" i="18"/>
  <c r="AM40" i="18"/>
  <c r="AL40" i="18"/>
  <c r="AK40" i="18"/>
  <c r="AJ40" i="18"/>
  <c r="AI40" i="18"/>
  <c r="AH40" i="18"/>
  <c r="AG40" i="18"/>
  <c r="AF40" i="18"/>
  <c r="AD40" i="18"/>
  <c r="AC40" i="18"/>
  <c r="AB40" i="18"/>
  <c r="AE40" i="18"/>
  <c r="Y40" i="18"/>
  <c r="W40" i="18"/>
  <c r="V40" i="18"/>
  <c r="U40" i="18"/>
  <c r="T40" i="18"/>
  <c r="X40" i="18"/>
  <c r="AA40" i="18"/>
  <c r="Z40" i="18"/>
  <c r="AM53" i="18"/>
  <c r="AL53" i="18"/>
  <c r="AK53" i="18"/>
  <c r="AJ53" i="18"/>
  <c r="AI53" i="18"/>
  <c r="AH53" i="18"/>
  <c r="AG53" i="18"/>
  <c r="AF53" i="18"/>
  <c r="AC53" i="18"/>
  <c r="AB53" i="18"/>
  <c r="AD53" i="18"/>
  <c r="W53" i="18"/>
  <c r="V53" i="18"/>
  <c r="U53" i="18"/>
  <c r="T53" i="18"/>
  <c r="Y53" i="18"/>
  <c r="X53" i="18"/>
  <c r="AM41" i="18"/>
  <c r="AL41" i="18"/>
  <c r="AK41" i="18"/>
  <c r="AJ41" i="18"/>
  <c r="AI41" i="18"/>
  <c r="AH41" i="18"/>
  <c r="AG41" i="18"/>
  <c r="AF41" i="18"/>
  <c r="AC41" i="18"/>
  <c r="AB41" i="18"/>
  <c r="AD41" i="18"/>
  <c r="W41" i="18"/>
  <c r="V41" i="18"/>
  <c r="U41" i="18"/>
  <c r="T41" i="18"/>
  <c r="AA41" i="18"/>
  <c r="Z41" i="18"/>
  <c r="AE41" i="18"/>
  <c r="X41" i="18"/>
  <c r="AM39" i="18"/>
  <c r="AL39" i="18"/>
  <c r="AK39" i="18"/>
  <c r="AJ39" i="18"/>
  <c r="AE39" i="18"/>
  <c r="AD39" i="18"/>
  <c r="AI39" i="18"/>
  <c r="AA39" i="18"/>
  <c r="Z39" i="18"/>
  <c r="Y39" i="18"/>
  <c r="AG39" i="18"/>
  <c r="AH39" i="18"/>
  <c r="AF39" i="18"/>
  <c r="W39" i="18"/>
  <c r="V39" i="18"/>
  <c r="U39" i="18"/>
  <c r="S39" i="18"/>
  <c r="X39" i="18"/>
  <c r="AC39" i="18"/>
  <c r="AB39" i="18"/>
  <c r="AM20" i="18"/>
  <c r="AL20" i="18"/>
  <c r="AK20" i="18"/>
  <c r="AJ20" i="18"/>
  <c r="AE20" i="18"/>
  <c r="AD20" i="18"/>
  <c r="AA20" i="18"/>
  <c r="Z20" i="18"/>
  <c r="Y20" i="18"/>
  <c r="AF20" i="18"/>
  <c r="AH20" i="18"/>
  <c r="AI20" i="18"/>
  <c r="AC20" i="18"/>
  <c r="AB20" i="18"/>
  <c r="W20" i="18"/>
  <c r="V20" i="18"/>
  <c r="U20" i="18"/>
  <c r="S20" i="18"/>
  <c r="AG20" i="18"/>
  <c r="AM38" i="18"/>
  <c r="AL38" i="18"/>
  <c r="AK38" i="18"/>
  <c r="AJ38" i="18"/>
  <c r="AE38" i="18"/>
  <c r="AD38" i="18"/>
  <c r="AA38" i="18"/>
  <c r="Z38" i="18"/>
  <c r="Y38" i="18"/>
  <c r="AG38" i="18"/>
  <c r="AF38" i="18"/>
  <c r="AH38" i="18"/>
  <c r="W38" i="18"/>
  <c r="V38" i="18"/>
  <c r="U38" i="18"/>
  <c r="S38" i="18"/>
  <c r="AI38" i="18"/>
  <c r="AC38" i="18"/>
  <c r="AB38" i="18"/>
  <c r="AM18" i="18"/>
  <c r="AL18" i="18"/>
  <c r="AK18" i="18"/>
  <c r="AJ18" i="18"/>
  <c r="AE18" i="18"/>
  <c r="AD18" i="18"/>
  <c r="AA18" i="18"/>
  <c r="Z18" i="18"/>
  <c r="Y18" i="18"/>
  <c r="AH18" i="18"/>
  <c r="AI18" i="18"/>
  <c r="AC18" i="18"/>
  <c r="AB18" i="18"/>
  <c r="W18" i="18"/>
  <c r="V18" i="18"/>
  <c r="AG18" i="18"/>
  <c r="S18" i="18"/>
  <c r="AF18" i="18"/>
  <c r="T20" i="18"/>
  <c r="T12" i="18"/>
  <c r="AD64" i="18"/>
  <c r="T49" i="18"/>
  <c r="X64" i="18"/>
  <c r="AD19" i="18"/>
  <c r="AM62" i="18"/>
  <c r="AL62" i="18"/>
  <c r="AI62" i="18"/>
  <c r="AH62" i="18"/>
  <c r="AG62" i="18"/>
  <c r="AF62" i="18"/>
  <c r="AJ62" i="18"/>
  <c r="AE62" i="18"/>
  <c r="AK62" i="18"/>
  <c r="Y62" i="18"/>
  <c r="U62" i="18"/>
  <c r="T62" i="18"/>
  <c r="S62" i="18"/>
  <c r="X62" i="18"/>
  <c r="AC62" i="18"/>
  <c r="AA62" i="18"/>
  <c r="AB62" i="18"/>
  <c r="Z62" i="18"/>
  <c r="AD62" i="18"/>
  <c r="AM51" i="18"/>
  <c r="AL51" i="18"/>
  <c r="AI51" i="18"/>
  <c r="AH51" i="18"/>
  <c r="AG51" i="18"/>
  <c r="AF51" i="18"/>
  <c r="AJ51" i="18"/>
  <c r="AD51" i="18"/>
  <c r="AK51" i="18"/>
  <c r="AE51" i="18"/>
  <c r="U51" i="18"/>
  <c r="T51" i="18"/>
  <c r="S51" i="18"/>
  <c r="Y51" i="18"/>
  <c r="X51" i="18"/>
  <c r="Z51" i="18"/>
  <c r="AM36" i="18"/>
  <c r="AL36" i="18"/>
  <c r="AI36" i="18"/>
  <c r="AH36" i="18"/>
  <c r="AG36" i="18"/>
  <c r="AF36" i="18"/>
  <c r="AK36" i="18"/>
  <c r="AD36" i="18"/>
  <c r="AJ36" i="18"/>
  <c r="U36" i="18"/>
  <c r="T36" i="18"/>
  <c r="S36" i="18"/>
  <c r="AA36" i="18"/>
  <c r="Z36" i="18"/>
  <c r="AC36" i="18"/>
  <c r="AB36" i="18"/>
  <c r="Y36" i="18"/>
  <c r="AE36" i="18"/>
  <c r="X36" i="18"/>
  <c r="AM14" i="18"/>
  <c r="AL14" i="18"/>
  <c r="AK14" i="18"/>
  <c r="AI14" i="18"/>
  <c r="AH14" i="18"/>
  <c r="AG14" i="18"/>
  <c r="AF14" i="18"/>
  <c r="AJ14" i="18"/>
  <c r="AE14" i="18"/>
  <c r="U14" i="18"/>
  <c r="T14" i="18"/>
  <c r="S14" i="18"/>
  <c r="AA14" i="18"/>
  <c r="Z14" i="18"/>
  <c r="AD14" i="18"/>
  <c r="S28" i="18"/>
  <c r="S19" i="18"/>
  <c r="W62" i="18"/>
  <c r="Y41" i="18"/>
  <c r="V60" i="18"/>
  <c r="X55" i="18"/>
  <c r="S53" i="18"/>
  <c r="T15" i="18"/>
  <c r="V57" i="18"/>
  <c r="X54" i="18"/>
  <c r="Y14" i="18"/>
  <c r="Z53" i="18"/>
  <c r="AM60" i="18"/>
  <c r="AL60" i="18"/>
  <c r="AK60" i="18"/>
  <c r="AJ60" i="18"/>
  <c r="AE60" i="18"/>
  <c r="AD60" i="18"/>
  <c r="AH60" i="18"/>
  <c r="AF60" i="18"/>
  <c r="AC60" i="18"/>
  <c r="AB60" i="18"/>
  <c r="AA60" i="18"/>
  <c r="Z60" i="18"/>
  <c r="Y60" i="18"/>
  <c r="X60" i="18"/>
  <c r="AI60" i="18"/>
  <c r="AG60" i="18"/>
  <c r="U60" i="18"/>
  <c r="T60" i="18"/>
  <c r="AM32" i="18"/>
  <c r="AL32" i="18"/>
  <c r="AK32" i="18"/>
  <c r="AJ32" i="18"/>
  <c r="AE32" i="18"/>
  <c r="AD32" i="18"/>
  <c r="AI32" i="18"/>
  <c r="AG32" i="18"/>
  <c r="AF32" i="18"/>
  <c r="AH32" i="18"/>
  <c r="AC32" i="18"/>
  <c r="AB32" i="18"/>
  <c r="AA32" i="18"/>
  <c r="Z32" i="18"/>
  <c r="Y32" i="18"/>
  <c r="X32" i="18"/>
  <c r="U32" i="18"/>
  <c r="T32" i="18"/>
  <c r="AM11" i="18"/>
  <c r="AL11" i="18"/>
  <c r="AK11" i="18"/>
  <c r="AJ11" i="18"/>
  <c r="AE11" i="18"/>
  <c r="AD11" i="18"/>
  <c r="AH11" i="18"/>
  <c r="AI11" i="18"/>
  <c r="AC11" i="18"/>
  <c r="AB11" i="18"/>
  <c r="AA11" i="18"/>
  <c r="Z11" i="18"/>
  <c r="Y11" i="18"/>
  <c r="AG11" i="18"/>
  <c r="AF11" i="18"/>
  <c r="X11" i="18"/>
  <c r="U11" i="18"/>
  <c r="T11" i="18"/>
  <c r="AM59" i="18"/>
  <c r="AL59" i="18"/>
  <c r="AK59" i="18"/>
  <c r="AJ59" i="18"/>
  <c r="AI59" i="18"/>
  <c r="AH59" i="18"/>
  <c r="AG59" i="18"/>
  <c r="AF59" i="18"/>
  <c r="X59" i="18"/>
  <c r="AD59" i="18"/>
  <c r="AE59" i="18"/>
  <c r="AA59" i="18"/>
  <c r="AC59" i="18"/>
  <c r="Z59" i="18"/>
  <c r="AB59" i="18"/>
  <c r="W59" i="18"/>
  <c r="V59" i="18"/>
  <c r="Y59" i="18"/>
  <c r="S59" i="18"/>
  <c r="AM31" i="18"/>
  <c r="AL31" i="18"/>
  <c r="AK31" i="18"/>
  <c r="AJ31" i="18"/>
  <c r="AI31" i="18"/>
  <c r="AH31" i="18"/>
  <c r="AG31" i="18"/>
  <c r="AF31" i="18"/>
  <c r="AE31" i="18"/>
  <c r="AD31" i="18"/>
  <c r="X31" i="18"/>
  <c r="Z31" i="18"/>
  <c r="AC31" i="18"/>
  <c r="AB31" i="18"/>
  <c r="Y31" i="18"/>
  <c r="W31" i="18"/>
  <c r="V31" i="18"/>
  <c r="S31" i="18"/>
  <c r="AM10" i="18"/>
  <c r="AL10" i="18"/>
  <c r="AK10" i="18"/>
  <c r="AJ10" i="18"/>
  <c r="AI10" i="18"/>
  <c r="AH10" i="18"/>
  <c r="AG10" i="18"/>
  <c r="AF10" i="18"/>
  <c r="AE10" i="18"/>
  <c r="AD10" i="18"/>
  <c r="X10" i="18"/>
  <c r="AA10" i="18"/>
  <c r="Z10" i="18"/>
  <c r="W10" i="18"/>
  <c r="V10" i="18"/>
  <c r="AC10" i="18"/>
  <c r="AB10" i="18"/>
  <c r="S10" i="18"/>
  <c r="S52" i="18"/>
  <c r="S11" i="18"/>
  <c r="V51" i="18"/>
  <c r="X20" i="18"/>
  <c r="Z52" i="18"/>
  <c r="AC52" i="18"/>
  <c r="AE53" i="18"/>
  <c r="AH43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X58" i="18"/>
  <c r="AA58" i="18"/>
  <c r="Z58" i="18"/>
  <c r="W58" i="18"/>
  <c r="V58" i="18"/>
  <c r="U58" i="18"/>
  <c r="T5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Y48" i="18"/>
  <c r="X48" i="18"/>
  <c r="AA48" i="18"/>
  <c r="Z48" i="18"/>
  <c r="W48" i="18"/>
  <c r="V48" i="18"/>
  <c r="U48" i="18"/>
  <c r="T48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Y30" i="18"/>
  <c r="X30" i="18"/>
  <c r="W30" i="18"/>
  <c r="V30" i="18"/>
  <c r="U30" i="18"/>
  <c r="T30" i="18"/>
  <c r="AI57" i="18"/>
  <c r="AH57" i="18"/>
  <c r="AG57" i="18"/>
  <c r="AF57" i="18"/>
  <c r="AE57" i="18"/>
  <c r="AJ57" i="18"/>
  <c r="AM57" i="18"/>
  <c r="AC57" i="18"/>
  <c r="AB57" i="18"/>
  <c r="AA57" i="18"/>
  <c r="Z57" i="18"/>
  <c r="Y57" i="18"/>
  <c r="AK57" i="18"/>
  <c r="AD57" i="18"/>
  <c r="X57" i="18"/>
  <c r="U57" i="18"/>
  <c r="T57" i="18"/>
  <c r="S57" i="18"/>
  <c r="AL57" i="18"/>
  <c r="AI47" i="18"/>
  <c r="AH47" i="18"/>
  <c r="AG47" i="18"/>
  <c r="AF47" i="18"/>
  <c r="AE47" i="18"/>
  <c r="AJ47" i="18"/>
  <c r="AD47" i="18"/>
  <c r="AM47" i="18"/>
  <c r="AK47" i="18"/>
  <c r="AC47" i="18"/>
  <c r="AB47" i="18"/>
  <c r="AA47" i="18"/>
  <c r="Z47" i="18"/>
  <c r="Y47" i="18"/>
  <c r="AL47" i="18"/>
  <c r="X47" i="18"/>
  <c r="U47" i="18"/>
  <c r="T47" i="18"/>
  <c r="S47" i="18"/>
  <c r="AI29" i="18"/>
  <c r="AH29" i="18"/>
  <c r="AG29" i="18"/>
  <c r="AF29" i="18"/>
  <c r="AE29" i="18"/>
  <c r="AM29" i="18"/>
  <c r="AK29" i="18"/>
  <c r="AD29" i="18"/>
  <c r="AC29" i="18"/>
  <c r="AB29" i="18"/>
  <c r="AL29" i="18"/>
  <c r="AA29" i="18"/>
  <c r="Z29" i="18"/>
  <c r="Y29" i="18"/>
  <c r="AJ29" i="18"/>
  <c r="X29" i="18"/>
  <c r="U29" i="18"/>
  <c r="T29" i="18"/>
  <c r="S29" i="18"/>
  <c r="Z30" i="18"/>
  <c r="S48" i="18"/>
  <c r="T39" i="18"/>
  <c r="U18" i="18"/>
  <c r="V47" i="18"/>
  <c r="X38" i="18"/>
  <c r="AA53" i="18"/>
  <c r="AB51" i="18"/>
  <c r="AC16" i="18"/>
  <c r="V61" i="18"/>
  <c r="V49" i="18"/>
  <c r="V12" i="18"/>
  <c r="W61" i="18"/>
  <c r="W49" i="18"/>
  <c r="W12" i="18"/>
  <c r="X13" i="18"/>
  <c r="Y42" i="18"/>
  <c r="Y12" i="18"/>
  <c r="Z25" i="18"/>
  <c r="AA52" i="18"/>
  <c r="AC50" i="18"/>
  <c r="AD63" i="18"/>
  <c r="AD16" i="18"/>
  <c r="AE17" i="18"/>
  <c r="AE56" i="18"/>
  <c r="AD56" i="18"/>
  <c r="AG56" i="18"/>
  <c r="AJ56" i="18"/>
  <c r="AM56" i="18"/>
  <c r="AC56" i="18"/>
  <c r="AB56" i="18"/>
  <c r="AH56" i="18"/>
  <c r="AF56" i="18"/>
  <c r="X56" i="18"/>
  <c r="AK56" i="18"/>
  <c r="AE46" i="18"/>
  <c r="AD46" i="18"/>
  <c r="AH46" i="18"/>
  <c r="AM46" i="18"/>
  <c r="AK46" i="18"/>
  <c r="AI46" i="18"/>
  <c r="AC46" i="18"/>
  <c r="AB46" i="18"/>
  <c r="X46" i="18"/>
  <c r="AL46" i="18"/>
  <c r="AG46" i="18"/>
  <c r="AE27" i="18"/>
  <c r="AD27" i="18"/>
  <c r="AI27" i="18"/>
  <c r="AK27" i="18"/>
  <c r="AG27" i="18"/>
  <c r="AF27" i="18"/>
  <c r="AC27" i="18"/>
  <c r="AB27" i="18"/>
  <c r="AL27" i="18"/>
  <c r="X27" i="18"/>
  <c r="AJ27" i="18"/>
  <c r="AH27" i="18"/>
  <c r="X22" i="18"/>
  <c r="Y56" i="18"/>
  <c r="Y37" i="18"/>
  <c r="Z45" i="18"/>
  <c r="Z49" i="18"/>
  <c r="AA50" i="18"/>
  <c r="AL56" i="18"/>
  <c r="AG28" i="18"/>
  <c r="AM28" i="18"/>
  <c r="AE28" i="18"/>
  <c r="AC28" i="18"/>
  <c r="AB28" i="18"/>
  <c r="AH28" i="18"/>
  <c r="AF28" i="18"/>
  <c r="AA28" i="18"/>
  <c r="Z28" i="18"/>
  <c r="Y28" i="18"/>
  <c r="AK28" i="18"/>
  <c r="AD28" i="18"/>
  <c r="AL28" i="18"/>
  <c r="AI28" i="18"/>
  <c r="AM17" i="18"/>
  <c r="AK17" i="18"/>
  <c r="AI17" i="18"/>
  <c r="AC17" i="18"/>
  <c r="AB17" i="18"/>
  <c r="AA17" i="18"/>
  <c r="Z17" i="18"/>
  <c r="Y17" i="18"/>
  <c r="AL17" i="18"/>
  <c r="AK26" i="18"/>
  <c r="AF26" i="18"/>
  <c r="AC26" i="18"/>
  <c r="AB26" i="18"/>
  <c r="AL26" i="18"/>
  <c r="AA26" i="18"/>
  <c r="Z26" i="18"/>
  <c r="Y26" i="18"/>
  <c r="AJ26" i="18"/>
  <c r="AH26" i="18"/>
  <c r="S56" i="18"/>
  <c r="S46" i="18"/>
  <c r="S27" i="18"/>
  <c r="X45" i="18"/>
  <c r="X35" i="18"/>
  <c r="Z63" i="18"/>
  <c r="Z16" i="18"/>
  <c r="AA49" i="18"/>
  <c r="AB63" i="18"/>
  <c r="AB42" i="18"/>
  <c r="AD61" i="18"/>
  <c r="AF42" i="18"/>
  <c r="AA63" i="18"/>
  <c r="AC63" i="18"/>
  <c r="AE26" i="18"/>
  <c r="AJ28" i="18"/>
  <c r="AM45" i="18"/>
  <c r="AL45" i="18"/>
  <c r="AK45" i="18"/>
  <c r="AJ45" i="18"/>
  <c r="AI45" i="18"/>
  <c r="AH45" i="18"/>
  <c r="AG45" i="18"/>
  <c r="AD45" i="18"/>
  <c r="AC45" i="18"/>
  <c r="AB45" i="18"/>
  <c r="AE45" i="18"/>
  <c r="AM24" i="18"/>
  <c r="AL24" i="18"/>
  <c r="AK24" i="18"/>
  <c r="AJ24" i="18"/>
  <c r="AI24" i="18"/>
  <c r="AH24" i="18"/>
  <c r="AG24" i="18"/>
  <c r="AC24" i="18"/>
  <c r="AB24" i="18"/>
  <c r="AF24" i="18"/>
  <c r="AD24" i="18"/>
  <c r="AM44" i="18"/>
  <c r="AL44" i="18"/>
  <c r="AK44" i="18"/>
  <c r="AJ44" i="18"/>
  <c r="AI44" i="18"/>
  <c r="AH44" i="18"/>
  <c r="AG44" i="18"/>
  <c r="AC44" i="18"/>
  <c r="AB44" i="18"/>
  <c r="AE44" i="18"/>
  <c r="AF44" i="18"/>
  <c r="AM25" i="18"/>
  <c r="AL25" i="18"/>
  <c r="AK25" i="18"/>
  <c r="AJ25" i="18"/>
  <c r="AI25" i="18"/>
  <c r="AH25" i="18"/>
  <c r="AG25" i="18"/>
  <c r="AC25" i="18"/>
  <c r="AB25" i="18"/>
  <c r="T28" i="18"/>
  <c r="T17" i="18"/>
  <c r="T26" i="18"/>
  <c r="U28" i="18"/>
  <c r="U17" i="18"/>
  <c r="U26" i="18"/>
  <c r="V56" i="18"/>
  <c r="V46" i="18"/>
  <c r="V27" i="18"/>
  <c r="W56" i="18"/>
  <c r="W46" i="18"/>
  <c r="W27" i="18"/>
  <c r="Z46" i="18"/>
  <c r="Z13" i="18"/>
  <c r="AB37" i="18"/>
  <c r="AD52" i="18"/>
  <c r="AJ46" i="18"/>
  <c r="V28" i="18"/>
  <c r="V17" i="18"/>
  <c r="V26" i="18"/>
  <c r="W28" i="18"/>
  <c r="W17" i="18"/>
  <c r="W26" i="18"/>
  <c r="X50" i="18"/>
  <c r="Z44" i="18"/>
  <c r="Z12" i="18"/>
  <c r="AA46" i="18"/>
  <c r="AA13" i="18"/>
  <c r="AC37" i="18"/>
  <c r="AD49" i="18"/>
  <c r="AE25" i="18"/>
  <c r="AF13" i="18"/>
  <c r="AJ17" i="18"/>
  <c r="AM63" i="18"/>
  <c r="AL63" i="18"/>
  <c r="AK63" i="18"/>
  <c r="AJ63" i="18"/>
  <c r="AI63" i="18"/>
  <c r="AH63" i="18"/>
  <c r="AG63" i="18"/>
  <c r="AF63" i="18"/>
  <c r="AM22" i="18"/>
  <c r="AL22" i="18"/>
  <c r="AK22" i="18"/>
  <c r="AJ22" i="18"/>
  <c r="AI22" i="18"/>
  <c r="AH22" i="18"/>
  <c r="AG22" i="18"/>
  <c r="AD22" i="18"/>
  <c r="AM42" i="18"/>
  <c r="AL42" i="18"/>
  <c r="AK42" i="18"/>
  <c r="AJ42" i="18"/>
  <c r="AI42" i="18"/>
  <c r="AH42" i="18"/>
  <c r="AG42" i="18"/>
  <c r="AE42" i="18"/>
  <c r="AD42" i="18"/>
  <c r="AM21" i="18"/>
  <c r="AL21" i="18"/>
  <c r="AK21" i="18"/>
  <c r="AJ21" i="18"/>
  <c r="AI21" i="18"/>
  <c r="AH21" i="18"/>
  <c r="AG21" i="18"/>
  <c r="AF21" i="18"/>
  <c r="AD21" i="18"/>
  <c r="AE21" i="18"/>
  <c r="T45" i="18"/>
  <c r="T24" i="18"/>
  <c r="T44" i="18"/>
  <c r="T25" i="18"/>
  <c r="U45" i="18"/>
  <c r="U24" i="18"/>
  <c r="U44" i="18"/>
  <c r="U25" i="18"/>
  <c r="X49" i="18"/>
  <c r="Z33" i="18"/>
  <c r="Z42" i="18"/>
  <c r="AA44" i="18"/>
  <c r="AB33" i="18"/>
  <c r="AB35" i="18"/>
  <c r="AM27" i="18"/>
  <c r="S63" i="18"/>
  <c r="S22" i="18"/>
  <c r="S42" i="18"/>
  <c r="S21" i="18"/>
  <c r="V45" i="18"/>
  <c r="V24" i="18"/>
  <c r="V44" i="18"/>
  <c r="V25" i="18"/>
  <c r="W45" i="18"/>
  <c r="W24" i="18"/>
  <c r="W44" i="18"/>
  <c r="W25" i="18"/>
  <c r="X26" i="18"/>
  <c r="Y27" i="18"/>
  <c r="Z61" i="18"/>
  <c r="AA33" i="18"/>
  <c r="AA42" i="18"/>
  <c r="AC33" i="18"/>
  <c r="AC35" i="18"/>
  <c r="AD17" i="18"/>
  <c r="AI56" i="18"/>
  <c r="AM26" i="18"/>
  <c r="X33" i="18"/>
  <c r="Y45" i="18"/>
  <c r="Y50" i="18"/>
  <c r="AA61" i="18"/>
  <c r="AE63" i="18"/>
  <c r="AG17" i="18"/>
  <c r="AM52" i="18"/>
  <c r="AL52" i="18"/>
  <c r="AK52" i="18"/>
  <c r="AJ52" i="18"/>
  <c r="AI52" i="18"/>
  <c r="AH52" i="18"/>
  <c r="AG52" i="18"/>
  <c r="AF52" i="18"/>
  <c r="X52" i="18"/>
  <c r="AM37" i="18"/>
  <c r="AL37" i="18"/>
  <c r="AK37" i="18"/>
  <c r="AJ37" i="18"/>
  <c r="AI37" i="18"/>
  <c r="AH37" i="18"/>
  <c r="AG37" i="18"/>
  <c r="AF37" i="18"/>
  <c r="X37" i="18"/>
  <c r="AE37" i="18"/>
  <c r="AM16" i="18"/>
  <c r="AL16" i="18"/>
  <c r="AK16" i="18"/>
  <c r="AJ16" i="18"/>
  <c r="AI16" i="18"/>
  <c r="AH16" i="18"/>
  <c r="AG16" i="18"/>
  <c r="AF16" i="18"/>
  <c r="X16" i="18"/>
  <c r="V63" i="18"/>
  <c r="V22" i="18"/>
  <c r="V42" i="18"/>
  <c r="V21" i="18"/>
  <c r="W63" i="18"/>
  <c r="W22" i="18"/>
  <c r="W42" i="18"/>
  <c r="W21" i="18"/>
  <c r="X25" i="18"/>
  <c r="Y63" i="18"/>
  <c r="Y25" i="18"/>
  <c r="AA37" i="18"/>
  <c r="AD44" i="18"/>
  <c r="AG26" i="18"/>
  <c r="AI26" i="18"/>
  <c r="X17" i="18"/>
  <c r="Y21" i="18"/>
  <c r="Z56" i="18"/>
  <c r="Z35" i="18"/>
  <c r="AB22" i="18"/>
  <c r="AB21" i="18"/>
  <c r="AD37" i="18"/>
  <c r="AM50" i="18"/>
  <c r="AL50" i="18"/>
  <c r="AK50" i="18"/>
  <c r="AJ50" i="18"/>
  <c r="AE50" i="18"/>
  <c r="AD50" i="18"/>
  <c r="AF50" i="18"/>
  <c r="AI50" i="18"/>
  <c r="AG50" i="18"/>
  <c r="T52" i="18"/>
  <c r="T37" i="18"/>
  <c r="T16" i="18"/>
  <c r="U52" i="18"/>
  <c r="U37" i="18"/>
  <c r="U16" i="18"/>
  <c r="X21" i="18"/>
  <c r="Z24" i="18"/>
  <c r="AA56" i="18"/>
  <c r="AC22" i="18"/>
  <c r="AC21" i="18"/>
  <c r="AD26" i="18"/>
  <c r="AE24" i="18"/>
  <c r="AH17" i="18"/>
  <c r="AM33" i="18"/>
  <c r="AL33" i="18"/>
  <c r="AK33" i="18"/>
  <c r="AJ33" i="18"/>
  <c r="AE33" i="18"/>
  <c r="AD33" i="18"/>
  <c r="AI33" i="18"/>
  <c r="AG33" i="18"/>
  <c r="AM35" i="18"/>
  <c r="AL35" i="18"/>
  <c r="AK35" i="18"/>
  <c r="AJ35" i="18"/>
  <c r="AE35" i="18"/>
  <c r="AD35" i="18"/>
  <c r="AI35" i="18"/>
  <c r="AG35" i="18"/>
  <c r="AF35" i="18"/>
  <c r="AH35" i="18"/>
  <c r="AM13" i="18"/>
  <c r="AL13" i="18"/>
  <c r="AK13" i="18"/>
  <c r="AJ13" i="18"/>
  <c r="AE13" i="18"/>
  <c r="AD13" i="18"/>
  <c r="AH13" i="18"/>
  <c r="AI13" i="18"/>
  <c r="AC13" i="18"/>
  <c r="AM61" i="18"/>
  <c r="AL61" i="18"/>
  <c r="AI61" i="18"/>
  <c r="AH61" i="18"/>
  <c r="AG61" i="18"/>
  <c r="AF61" i="18"/>
  <c r="AJ61" i="18"/>
  <c r="AE61" i="18"/>
  <c r="AC61" i="18"/>
  <c r="AB61" i="18"/>
  <c r="AK61" i="18"/>
  <c r="AM49" i="18"/>
  <c r="AL49" i="18"/>
  <c r="AI49" i="18"/>
  <c r="AH49" i="18"/>
  <c r="AG49" i="18"/>
  <c r="AF49" i="18"/>
  <c r="AJ49" i="18"/>
  <c r="AK49" i="18"/>
  <c r="AE49" i="18"/>
  <c r="AC49" i="18"/>
  <c r="AB49" i="18"/>
  <c r="AM12" i="18"/>
  <c r="AL12" i="18"/>
  <c r="AK12" i="18"/>
  <c r="AI12" i="18"/>
  <c r="AH12" i="18"/>
  <c r="AG12" i="18"/>
  <c r="AF12" i="18"/>
  <c r="AJ12" i="18"/>
  <c r="AE12" i="18"/>
  <c r="AC12" i="18"/>
  <c r="AB12" i="18"/>
  <c r="AD12" i="18"/>
  <c r="S33" i="18"/>
  <c r="S50" i="18"/>
  <c r="S35" i="18"/>
  <c r="S13" i="18"/>
  <c r="V52" i="18"/>
  <c r="V37" i="18"/>
  <c r="V16" i="18"/>
  <c r="W52" i="18"/>
  <c r="W37" i="18"/>
  <c r="W16" i="18"/>
  <c r="X44" i="18"/>
  <c r="Y46" i="18"/>
  <c r="Y16" i="18"/>
  <c r="Z22" i="18"/>
  <c r="AA24" i="18"/>
  <c r="AB52" i="18"/>
  <c r="AB16" i="18"/>
  <c r="AD25" i="18"/>
  <c r="AE22" i="18"/>
  <c r="AF45" i="18"/>
  <c r="S71" i="18" l="1"/>
  <c r="S75" i="19"/>
  <c r="C75" i="19" s="1"/>
  <c r="C74" i="19"/>
  <c r="W71" i="18"/>
  <c r="AF71" i="18"/>
  <c r="AF72" i="18" s="1"/>
  <c r="Y71" i="18"/>
  <c r="AH71" i="18"/>
  <c r="Z71" i="18"/>
  <c r="AI71" i="18"/>
  <c r="AI72" i="18" s="1"/>
  <c r="AL71" i="18"/>
  <c r="AK71" i="18"/>
  <c r="AB71" i="18"/>
  <c r="AB72" i="18" s="1"/>
  <c r="V71" i="18"/>
  <c r="X71" i="18"/>
  <c r="AC71" i="18"/>
  <c r="AC72" i="18" s="1"/>
  <c r="AE71" i="18"/>
  <c r="AE72" i="18" s="1"/>
  <c r="AD71" i="18"/>
  <c r="AD72" i="18" s="1"/>
  <c r="AG71" i="18"/>
  <c r="AJ71" i="18"/>
  <c r="T71" i="18"/>
  <c r="T72" i="18" s="1"/>
  <c r="AA71" i="18"/>
  <c r="U71" i="18"/>
  <c r="U72" i="18" s="1"/>
  <c r="AM71" i="18"/>
  <c r="W72" i="18"/>
  <c r="S72" i="18" l="1"/>
  <c r="C71" i="18"/>
  <c r="V72" i="18"/>
  <c r="AH72" i="18"/>
  <c r="X72" i="18"/>
  <c r="AG72" i="18"/>
  <c r="C72" i="18" l="1"/>
</calcChain>
</file>

<file path=xl/sharedStrings.xml><?xml version="1.0" encoding="utf-8"?>
<sst xmlns="http://schemas.openxmlformats.org/spreadsheetml/2006/main" count="4389" uniqueCount="454">
  <si>
    <t>รองศาสตราจารย์</t>
  </si>
  <si>
    <t>ข้าราชการ</t>
  </si>
  <si>
    <t>เอก</t>
  </si>
  <si>
    <t>วิทยาศาสตรดุษฎีบัณฑิต</t>
  </si>
  <si>
    <t>มหาวิทยาลัยเชียงใหม่</t>
  </si>
  <si>
    <t>2542</t>
  </si>
  <si>
    <t>2546</t>
  </si>
  <si>
    <t>โท</t>
  </si>
  <si>
    <t>Master of Science</t>
  </si>
  <si>
    <t>Central Luzon State University</t>
  </si>
  <si>
    <t>2528</t>
  </si>
  <si>
    <t>2530</t>
  </si>
  <si>
    <t>ตรี</t>
  </si>
  <si>
    <t>วิทยาศาสตรบัณฑิต</t>
  </si>
  <si>
    <t>มหาวิทยาลัยสงขลานครินทร์</t>
  </si>
  <si>
    <t>2526</t>
  </si>
  <si>
    <t>2541</t>
  </si>
  <si>
    <t>2545</t>
  </si>
  <si>
    <t>วิทยาศาสตรมหาบัณฑิต</t>
  </si>
  <si>
    <t>มหาวิทยาลัยเกษตรศาสตร์</t>
  </si>
  <si>
    <t>2534</t>
  </si>
  <si>
    <t>2525</t>
  </si>
  <si>
    <t>2529</t>
  </si>
  <si>
    <t>ผู้ช่วยศาสตราจารย์</t>
  </si>
  <si>
    <t>วท.ด.(ชีววิทยา)</t>
  </si>
  <si>
    <t>ชีววิทยา</t>
  </si>
  <si>
    <t>2551</t>
  </si>
  <si>
    <t>วท.ม.(ชีววิทยา)</t>
  </si>
  <si>
    <t>2540</t>
  </si>
  <si>
    <t>2543</t>
  </si>
  <si>
    <t>เทคโนโลยีการเกษตรบัณฑิต</t>
  </si>
  <si>
    <t>สถาบันเทคโนโลยีการเกษตรแม่โจ้</t>
  </si>
  <si>
    <t>2533</t>
  </si>
  <si>
    <t>2535</t>
  </si>
  <si>
    <t>จุฬาลงกรณ์มหาวิทยาลัย</t>
  </si>
  <si>
    <t>2537</t>
  </si>
  <si>
    <t>2532</t>
  </si>
  <si>
    <t>พนักงานมหาวิทยาลัย</t>
  </si>
  <si>
    <t>2549</t>
  </si>
  <si>
    <t>2554</t>
  </si>
  <si>
    <t>2544</t>
  </si>
  <si>
    <t>ศิลปศาสตรบัณฑิต</t>
  </si>
  <si>
    <t>มหาวิทยาลัยสุโขทัยธรรมาธิราช</t>
  </si>
  <si>
    <t>2553</t>
  </si>
  <si>
    <t>2557</t>
  </si>
  <si>
    <t>2536</t>
  </si>
  <si>
    <t>2548</t>
  </si>
  <si>
    <t>2538</t>
  </si>
  <si>
    <t>2527</t>
  </si>
  <si>
    <t>2539</t>
  </si>
  <si>
    <t>วท.บ.(ชีววิทยา)</t>
  </si>
  <si>
    <t>มหาวิทยาลัยรามคำแหง</t>
  </si>
  <si>
    <t>2522</t>
  </si>
  <si>
    <t>มหาวิทยาลัยมหิดล</t>
  </si>
  <si>
    <t>ปรัชญาดุษฎีบัณฑิต</t>
  </si>
  <si>
    <t>เกษตรศาสตร์</t>
  </si>
  <si>
    <t>อาจารย์</t>
  </si>
  <si>
    <t>2552</t>
  </si>
  <si>
    <t>2531</t>
  </si>
  <si>
    <t>มหาวิทยาลัยขอนแก่น</t>
  </si>
  <si>
    <t>2555</t>
  </si>
  <si>
    <t>2558</t>
  </si>
  <si>
    <t>มหาวิทยาลัยแม่โจ้</t>
  </si>
  <si>
    <t>2550</t>
  </si>
  <si>
    <t>วท.บ.(เกษตรศาสตร์)</t>
  </si>
  <si>
    <t>ศิลปศาสตรมหาบัณฑิต</t>
  </si>
  <si>
    <t>สถิติศาสตรมหาบัณฑิต</t>
  </si>
  <si>
    <t>สถิติ</t>
  </si>
  <si>
    <t>มหาวิทยาลัยมหาสารคาม</t>
  </si>
  <si>
    <t>มหาวิทยาลัยพายัพ</t>
  </si>
  <si>
    <t>2556</t>
  </si>
  <si>
    <t>2547</t>
  </si>
  <si>
    <t>นิเทศศาสตรบัณฑิต</t>
  </si>
  <si>
    <t>นิเทศศาสตร์</t>
  </si>
  <si>
    <t>บริหารธุรกิจบัณฑิต</t>
  </si>
  <si>
    <t>บธ.บ.(การตลาด)</t>
  </si>
  <si>
    <t>การตลาด</t>
  </si>
  <si>
    <t>สถาบันเทคโนโลยีพระจอมเกล้าเจ้าคุณทหารลาดกระบัง</t>
  </si>
  <si>
    <t>วท.บ.(เคมี)</t>
  </si>
  <si>
    <t>เคมี</t>
  </si>
  <si>
    <t>สถาบันบัณฑิตพัฒนบริหารศาสตร์</t>
  </si>
  <si>
    <t>คณะผลิตกรรมการเกษตร</t>
  </si>
  <si>
    <t>รศ. ดร.จักรพงษ์  พวงงามชื่น</t>
  </si>
  <si>
    <t>Ph.D.(Rural Development)</t>
  </si>
  <si>
    <t>Rural Development</t>
  </si>
  <si>
    <t>ศศ.ม.(พัฒนาสังคม)</t>
  </si>
  <si>
    <t>พัฒนาสังคม</t>
  </si>
  <si>
    <t>รศ. ดร.นคเรศ  รังควัต</t>
  </si>
  <si>
    <t>วท.ด.(ส่งเสริมการเกษตรและพัฒนาชนบท)</t>
  </si>
  <si>
    <t>ส่งเสริมการเกษตรและพัฒนาชนบท</t>
  </si>
  <si>
    <t>ทษ.ม.(ส่งเสริมการเกษตร)</t>
  </si>
  <si>
    <t>เทคโนโลยีการเกษตรมหาบัณฑิต</t>
  </si>
  <si>
    <t>ส่งเสริมการเกษตร</t>
  </si>
  <si>
    <t>ทษ.บ.(ส่งเสริมการเกษตร)</t>
  </si>
  <si>
    <t>วท.ม.(พืชสวน)</t>
  </si>
  <si>
    <t>พืชสวน</t>
  </si>
  <si>
    <t>Ph.D.(Applied Biological Sciences)</t>
  </si>
  <si>
    <t>Applied Biological Sciences</t>
  </si>
  <si>
    <t>Katholieke Universiteit Leuven</t>
  </si>
  <si>
    <t>วท.ม.(เกษตรศาสตร์)</t>
  </si>
  <si>
    <t>ผศ. ดร.กังสดาล  กนกหงษ์</t>
  </si>
  <si>
    <t>Ph.D.(Community Development)</t>
  </si>
  <si>
    <t>Community Development</t>
  </si>
  <si>
    <t>University of the Philippines Los Banos</t>
  </si>
  <si>
    <t>ศศ.ม.(พัฒนาชนบทศึกษา)</t>
  </si>
  <si>
    <t>พัฒนาชนบทศึกษา</t>
  </si>
  <si>
    <t>ศศ.บ.(สื่อสารมวลชน)</t>
  </si>
  <si>
    <t>สื่อสารมวลชน</t>
  </si>
  <si>
    <t>ผศ. ดร.จีราภรณ์  อินทสาร</t>
  </si>
  <si>
    <t>Doktor der Agrarwissenschaften</t>
  </si>
  <si>
    <t>Soil Science and Land Evaluation</t>
  </si>
  <si>
    <t>Hohenheim University</t>
  </si>
  <si>
    <t>ผศ. ดร.เฉลิมศรี  นนทสวัสดิ์ศรี</t>
  </si>
  <si>
    <t>Horticulture</t>
  </si>
  <si>
    <t>Ehime University</t>
  </si>
  <si>
    <t>วท.ด.(พืชสวน)</t>
  </si>
  <si>
    <t>ผศ. ดร.ณัฏฐ์พัชร  เถียรวรกานต์</t>
  </si>
  <si>
    <t>ปร.ด.(ชีววิทยา)</t>
  </si>
  <si>
    <t>Ph.D.(Horticulture)</t>
  </si>
  <si>
    <t>University of Hawaii</t>
  </si>
  <si>
    <t>Oregon State University</t>
  </si>
  <si>
    <t>ผศ. ดร.นพพร  บุญปลอด</t>
  </si>
  <si>
    <t>Agricultural</t>
  </si>
  <si>
    <t>University of Hohenheim</t>
  </si>
  <si>
    <t>ทษ.บ.(พืชศาสตร์)</t>
  </si>
  <si>
    <t>พืชศาสตร์</t>
  </si>
  <si>
    <t>ผศ. ดร.ปฏิภาณ  สุทธิกุลบุตร</t>
  </si>
  <si>
    <t>Ph.D.(Applied Bioscience and Biotechnology)</t>
  </si>
  <si>
    <t>Applied Bioscience and Biotechnology</t>
  </si>
  <si>
    <t>Mie University</t>
  </si>
  <si>
    <t>ผศ. ดร.พหล  ศักดิ์คะทัศน์</t>
  </si>
  <si>
    <t>สต.ม.(สถิติ)</t>
  </si>
  <si>
    <t>พืชไร่</t>
  </si>
  <si>
    <t>เกษตรศาสตร์-พืชไร่</t>
  </si>
  <si>
    <t>Ph.D.(Soil Fertility and Soil Organic Matter Turnover)</t>
  </si>
  <si>
    <t>Soil Fertility and Soil Organic Matter Turnover</t>
  </si>
  <si>
    <t>University of Copenhagen</t>
  </si>
  <si>
    <t>วท.ม.(ปฐพีศาสตร์)</t>
  </si>
  <si>
    <t>ปฐพีศาสตร์</t>
  </si>
  <si>
    <t>Master of Management(Development Management)</t>
  </si>
  <si>
    <t>Master of Management</t>
  </si>
  <si>
    <t>Development Management</t>
  </si>
  <si>
    <t>Master of Agricultural Science</t>
  </si>
  <si>
    <t>University of Tasmania</t>
  </si>
  <si>
    <t>วท.บ.(เกษตรศาสตร์-พืชสวน)</t>
  </si>
  <si>
    <t>เกษตรศาสตร์-พืชสวน</t>
  </si>
  <si>
    <t>ผศ.พาวิน  มะโนชัย</t>
  </si>
  <si>
    <t>วท.ม.(โรคพืช)</t>
  </si>
  <si>
    <t>โรคพืช</t>
  </si>
  <si>
    <t>อ. ดร.กอบลาภ  อารีศรีสม</t>
  </si>
  <si>
    <t>ปร.ด.(พัฒนาทรัพยากรชนบท)</t>
  </si>
  <si>
    <t>พัฒนาทรัพยากรชนบท</t>
  </si>
  <si>
    <t>วท.ม.(ส่งเสริมการเกษตร)</t>
  </si>
  <si>
    <t>อ. ดร.จุฑามาศ  อาจนาเสียว</t>
  </si>
  <si>
    <t>Ph.D.(Plant Agriculture-Crop Science)</t>
  </si>
  <si>
    <t>Plant Agriculture-Crop Science</t>
  </si>
  <si>
    <t>University of Guelph</t>
  </si>
  <si>
    <t>Botany</t>
  </si>
  <si>
    <t>University of Toronto</t>
  </si>
  <si>
    <t>อ. ดร.ชัชวิจก์  ถนอมถิ่น</t>
  </si>
  <si>
    <t>Ph.D.(Agronomy)</t>
  </si>
  <si>
    <t>Agronomy</t>
  </si>
  <si>
    <t>วท.บ.(พืชศาสตร์)</t>
  </si>
  <si>
    <t>National Chung Hsing University</t>
  </si>
  <si>
    <t>ทษ.บ.(พืชศาสตร์-ไม้ผล)</t>
  </si>
  <si>
    <t>พืชศาสตร์-ไม้ผล</t>
  </si>
  <si>
    <t>วท.ด.(สัตววิทยา)</t>
  </si>
  <si>
    <t>สัตววิทยา</t>
  </si>
  <si>
    <t>วท.ม.(เกษตรศาสตร์-พืชสวน)</t>
  </si>
  <si>
    <t>วท.บ.(พืชศาสตร์-พืชสวนประดับ)</t>
  </si>
  <si>
    <t>พืชศาสตร์-พืชสวนประดับ</t>
  </si>
  <si>
    <t>อ. ดร.ธิดารัตน์  ศิริบูรณ์</t>
  </si>
  <si>
    <t>วท.ม.(พืชไร่)</t>
  </si>
  <si>
    <t>วท.ด.(พืชไร่)</t>
  </si>
  <si>
    <t>วท.บ.(เกษตรศาสตร์-โรคพืช)</t>
  </si>
  <si>
    <t>เกษตรศาสตร์-โรคพืช</t>
  </si>
  <si>
    <t>อ. ดร.ปรมินทร์  นาระทะ</t>
  </si>
  <si>
    <t>อ. ดร.ประนอม  ยังคำมั่น</t>
  </si>
  <si>
    <t>M.Sc.(Agriculture)</t>
  </si>
  <si>
    <t>Agriculture</t>
  </si>
  <si>
    <t>Kagawa University</t>
  </si>
  <si>
    <t>Ph.D.(Plant Genetics)</t>
  </si>
  <si>
    <t>Plant Genetics</t>
  </si>
  <si>
    <t>วท.บ.(เทคโนโลยีการผลิตพืช)</t>
  </si>
  <si>
    <t>เทคโนโลยีการผลิตพืช</t>
  </si>
  <si>
    <t>Ph.D.(Plant Breeding and Plant Genetics)</t>
  </si>
  <si>
    <t>Plant Breeding and Plant Genetics</t>
  </si>
  <si>
    <t>University of Wisconsin-Madison</t>
  </si>
  <si>
    <t>วท.ม.(เทคโนโลยีชีวภาพเกษตร)</t>
  </si>
  <si>
    <t>เทคโนโลยีชีวภาพเกษตร</t>
  </si>
  <si>
    <t>อ. ดร.ปิยธิดา  อำนวยการ</t>
  </si>
  <si>
    <t>Ph.D.(Plant and Environmental Sciences)</t>
  </si>
  <si>
    <t>Plant and Environmental Sciences</t>
  </si>
  <si>
    <t>The University of Warwick</t>
  </si>
  <si>
    <t>M.Sc.(Horticulture)</t>
  </si>
  <si>
    <t>University of Reading</t>
  </si>
  <si>
    <t>วท.บ.(ชีววิทยา-หลักสูตรพิสิฐวิธาน)</t>
  </si>
  <si>
    <t>ชีววิทยา-หลักสูตรพิสิฐวิธาน</t>
  </si>
  <si>
    <t>Ph.D.(Soil and Environmental Sciences)</t>
  </si>
  <si>
    <t>Soil and Environmental Sciences</t>
  </si>
  <si>
    <t>วท.ม.(การใช้ที่ดินและการจัดการทรัพยากรธรรมชาติอย่างยั่งยืน)</t>
  </si>
  <si>
    <t>การใช้ที่ดินและการจัดการทรัพยากรธรรมชาติอย่างยั่งยืน</t>
  </si>
  <si>
    <t>กษ.บ.(การจัดการการผลิตพืช)</t>
  </si>
  <si>
    <t>เกษตรศาสตรบัณฑิต</t>
  </si>
  <si>
    <t>การจัดการการผลิตพืช</t>
  </si>
  <si>
    <t>วท.บ.(ชีววิทยาประยุกต์)</t>
  </si>
  <si>
    <t>ชีววิทยาประยุกต์</t>
  </si>
  <si>
    <t>สถาบันราชภัฏเชียงใหม่</t>
  </si>
  <si>
    <t>วท.ด.(โรคพืช)</t>
  </si>
  <si>
    <t>วท.ด.(เภสัชศาสตร์)</t>
  </si>
  <si>
    <t>เภสัชศาสตร์</t>
  </si>
  <si>
    <t>วท.ม.(พิษวิทยา)</t>
  </si>
  <si>
    <t>พิษวิทยา</t>
  </si>
  <si>
    <t>วท.ม.(เศรษฐศาสตร์เกษตร)</t>
  </si>
  <si>
    <t>เศรษฐศาสตร์เกษตร</t>
  </si>
  <si>
    <t>ศศ.บ.(นิเทศศาสตร์)</t>
  </si>
  <si>
    <t>วิทยาลัยครูเชียงใหม่</t>
  </si>
  <si>
    <t>อ. ดร.วาริน  สุทนต์</t>
  </si>
  <si>
    <t>วท.ด.(ปฐพีศาสตร์และการจัดการทรัพยากรธรรมชาติ)</t>
  </si>
  <si>
    <t>ปฐพีศาสตร์และการจัดการทรัพยากรธรรมชาติ</t>
  </si>
  <si>
    <t>วท.บ.(เกษตรศาสตร์-พืชไร่)</t>
  </si>
  <si>
    <t>Doctor of Science</t>
  </si>
  <si>
    <t>Osaka City University</t>
  </si>
  <si>
    <t>วท.ม.(วนศาสตร์)</t>
  </si>
  <si>
    <t>วนศาสตร์</t>
  </si>
  <si>
    <t>วท.บ.(วนศาสตร์)</t>
  </si>
  <si>
    <t>ปร.ด.(ปฐพีวิทยา)</t>
  </si>
  <si>
    <t>ปฐพีวิทยา</t>
  </si>
  <si>
    <t>ปร.ด.(กีฏวิทยา)</t>
  </si>
  <si>
    <t>กีฏวิทยา</t>
  </si>
  <si>
    <t>วท.บ.(อารักขาพืช-โรคพืชวิทยา)</t>
  </si>
  <si>
    <t>อารักขาพืช-โรคพืชวิทยา</t>
  </si>
  <si>
    <t>Ph.D.(Plant Biology)</t>
  </si>
  <si>
    <t>Plant Biology</t>
  </si>
  <si>
    <t>M.Sc.(Plant Biology)</t>
  </si>
  <si>
    <t>อ. ดร.สุเทพ  วัชรเวชศฤงคาร</t>
  </si>
  <si>
    <t>ปร.ด.(พันธุศาสตร์)</t>
  </si>
  <si>
    <t>พันธุศาสตร์</t>
  </si>
  <si>
    <t>2559</t>
  </si>
  <si>
    <t>วท.บ.(พืชศาสตร์-พืชผัก)</t>
  </si>
  <si>
    <t>พืชศาสตร์-พืชผัก</t>
  </si>
  <si>
    <t>Ph.D.(Mycology)</t>
  </si>
  <si>
    <t>Mycology</t>
  </si>
  <si>
    <t>Liverpool John Moores University</t>
  </si>
  <si>
    <t>Ph.D. in Agricultural Science(Science of Biological Resources)</t>
  </si>
  <si>
    <t>Doctor of Philosophy in Agricultural Science</t>
  </si>
  <si>
    <t>Science of Biological Resources</t>
  </si>
  <si>
    <t>Gifu University</t>
  </si>
  <si>
    <t>อ.ทวีป  เสนคำวงศ์</t>
  </si>
  <si>
    <t>อ.วินัย  แสงแก้ว</t>
  </si>
  <si>
    <t>วท.บ.(เทคโนโลยีการเกษตร)</t>
  </si>
  <si>
    <t>เทคโนโลยีการเกษตร</t>
  </si>
  <si>
    <t>วท.ม.(วิทยาศาสตร์ชีวภาพป่าไม้)</t>
  </si>
  <si>
    <t>วิทยาศาสตร์ชีวภาพป่าไม้</t>
  </si>
  <si>
    <t>วท.บ.(เศรษฐศาสตร์เกษตร)</t>
  </si>
  <si>
    <t>National Chiayi University</t>
  </si>
  <si>
    <t>มหาวิทยาลัยเทคโนโลยีสุรนารี</t>
  </si>
  <si>
    <t>เกษตรศาสตร์-พืชไร่นา</t>
  </si>
  <si>
    <t>พฤกษศาสตร์</t>
  </si>
  <si>
    <t>วท.บ.(พฤกษศาสตร์)</t>
  </si>
  <si>
    <t>04</t>
  </si>
  <si>
    <t>ทษ.บ.(สัตวศาสตร์-สัตว์ปีก)</t>
  </si>
  <si>
    <t>สัตวศาสตร์-สัตว์ปีก</t>
  </si>
  <si>
    <t>วท.บ.(เกษตรศาสตร์-สัตวศาสตร์)</t>
  </si>
  <si>
    <t>เกษตรศาสตร์-สัตวศาสตร์</t>
  </si>
  <si>
    <t>ศาสตราจารย์</t>
  </si>
  <si>
    <t>วท.ม.(กีฏวิทยา)</t>
  </si>
  <si>
    <t>ทษ.บ.(พืชศาสตร์-พืชผัก)</t>
  </si>
  <si>
    <t>ลำดับ</t>
  </si>
  <si>
    <t>ชื่อ - นามสกุล</t>
  </si>
  <si>
    <t>ตำแหน่ง</t>
  </si>
  <si>
    <t>วันที่บรรจุ</t>
  </si>
  <si>
    <t>ประเภทบุคลากร</t>
  </si>
  <si>
    <t>วุฒิการศึกษา</t>
  </si>
  <si>
    <t>ปีที่จบ</t>
  </si>
  <si>
    <t>นศ.บ.</t>
  </si>
  <si>
    <t>Master of Science in Agriculture</t>
  </si>
  <si>
    <t/>
  </si>
  <si>
    <t>จำนวนบุคลากรแยกตามคุณวุฒิ  (คน)</t>
  </si>
  <si>
    <t>จำนวนบุคลากรแยกตามตำแหน่งทางวิชาการ (คน)</t>
  </si>
  <si>
    <t xml:space="preserve"> 9 เดือนขึ้นไป</t>
  </si>
  <si>
    <t>ศ.</t>
  </si>
  <si>
    <t>รศ.</t>
  </si>
  <si>
    <t>ผศ.</t>
  </si>
  <si>
    <t>อ.</t>
  </si>
  <si>
    <t>วันที่เกษียณ</t>
  </si>
  <si>
    <t xml:space="preserve">ผลรวมจำนวนอาจารย์ : </t>
  </si>
  <si>
    <t xml:space="preserve">ผลรวมจำนวนอาจารย์ (คิดตามอายุงาน) : </t>
  </si>
  <si>
    <t>ü</t>
  </si>
  <si>
    <t>ที่</t>
  </si>
  <si>
    <t>จำนวนอาจารย์ประจำ คิดตามอายุงาน</t>
  </si>
  <si>
    <t>รวม</t>
  </si>
  <si>
    <t>ที่มา</t>
  </si>
  <si>
    <t>(2)</t>
  </si>
  <si>
    <t>(1)</t>
  </si>
  <si>
    <t>ตำแหน่งทางวิชาการ</t>
  </si>
  <si>
    <t>รวมทั้งหมด</t>
  </si>
  <si>
    <t>รศ. ดร.ศุภธิดา  อ่ำทอง</t>
  </si>
  <si>
    <t>ผศ. ดร.เนตรนภา  อินสลุด</t>
  </si>
  <si>
    <t>ผศ. ดร.วิชญ์ภาส  สังพาลี</t>
  </si>
  <si>
    <t>ผศ. ดร.วีณา  นิลวงศ์</t>
  </si>
  <si>
    <t>ผศ. ดร.สุรีย์วัลย์  เมฆกมล</t>
  </si>
  <si>
    <t>อ. ดร.นภารัศม์  เวชสิทธิ์นิรภัย</t>
  </si>
  <si>
    <t>ปร.ด.(พืชไร่)</t>
  </si>
  <si>
    <t>ปร.ด.(วนศาสตร์)</t>
  </si>
  <si>
    <t>2560</t>
  </si>
  <si>
    <t>อ. ดร.วงค์พันธ์  พรหมวงศ์</t>
  </si>
  <si>
    <t>Ph.D.(Agriculture Science)</t>
  </si>
  <si>
    <t>Agriculture Science</t>
  </si>
  <si>
    <t>M.Sc.(Horticultural Science)</t>
  </si>
  <si>
    <t>Horticultural Science</t>
  </si>
  <si>
    <t>วท.บ.(เกษตรศาสตร์-กีฏวิทยา)</t>
  </si>
  <si>
    <t>เกษตรศาสตร์-กีฏวิทยา</t>
  </si>
  <si>
    <t>2561</t>
  </si>
  <si>
    <t>น้อยกว่า 6 เดือน</t>
  </si>
  <si>
    <t xml:space="preserve"> 6 เดือนขึ้นไป</t>
  </si>
  <si>
    <t>แต่ไม่ถึง 9 เดือน</t>
  </si>
  <si>
    <t>6 เดือนขึ้นไป</t>
  </si>
  <si>
    <t>รศ. ดร.ธีรนุช  เจริญกิจ</t>
  </si>
  <si>
    <t>Doctor of Philosophy</t>
  </si>
  <si>
    <t>วท.บ.(การประมง-การเพาะเลี้ยงสัตว์น้ำ)</t>
  </si>
  <si>
    <t>การประมง-การเพาะเลี้ยงสัตว์น้ำ</t>
  </si>
  <si>
    <t>ศ. ดร.อานัฐ  ตันโช</t>
  </si>
  <si>
    <t>วท.ม.(เกษตรศาสตร์-ปฐพีวิทยา)</t>
  </si>
  <si>
    <t>เกษตรศาสตร์-ปฐพีวิทยา</t>
  </si>
  <si>
    <t>วท.บ.(เกษตรศาสตร์-ปฐพีวิทยา)</t>
  </si>
  <si>
    <t>Ph.D. in Agriculture(Horticulture)</t>
  </si>
  <si>
    <t>Doctor of Philosophy in Agriculture</t>
  </si>
  <si>
    <t>M.Sc. in Agriculture(Horticulture)</t>
  </si>
  <si>
    <t>ผศ. ดร.ชินพันธ์  ธนารุจ</t>
  </si>
  <si>
    <t>วท.บ.(เกษตรศาสตร์-ปฐพีศาสตร์และอนุรักษศาสตร์)</t>
  </si>
  <si>
    <t>เกษตรศาสตร์-ปฐพีศาสตร์และอนุรักษศาสตร์</t>
  </si>
  <si>
    <t>ผศ. ดร.ปรีดา  นาเทเวศน์</t>
  </si>
  <si>
    <t>ปร.ด.(ประชากรและการพัฒนา)</t>
  </si>
  <si>
    <t>ประชากรและการพัฒนา</t>
  </si>
  <si>
    <t>ผศ. ดร.วินัย  วิริยะอลงกรณ์</t>
  </si>
  <si>
    <t>อ. ดร.ธีรนิติ  พวงกฤษ</t>
  </si>
  <si>
    <t>อ. ดร.แสงเดือน  อินชนบท</t>
  </si>
  <si>
    <t>อ.ภรนาลินท์  สิงหบำรุง</t>
  </si>
  <si>
    <t>วท.ม.(เกษตรศาสตร์-พืชไร่นา)</t>
  </si>
  <si>
    <t>2562</t>
  </si>
  <si>
    <t>อาจารย์ประจำที่ดำรงตำแหน่งทางวิชาการ</t>
  </si>
  <si>
    <t>อาจารย์ประจำคณะที่มีคุณวุฒิปริญญาเอก</t>
  </si>
  <si>
    <t>ปริญญาตรี</t>
  </si>
  <si>
    <t>ปริญญาโท</t>
  </si>
  <si>
    <t>ปริญญาเอก</t>
  </si>
  <si>
    <t>ผศ. ดร.พิภัทร  เจียมพิริยะกุล</t>
  </si>
  <si>
    <t>ผศ. ดร.วาสนา  วิรุญรัตน์</t>
  </si>
  <si>
    <t>ผศ. ดร.อรพินธุ์  สฤษดิ์นำ</t>
  </si>
  <si>
    <t>อ. ดร.กุลชา  ชยรพ</t>
  </si>
  <si>
    <t>ปร.ด.(วิทยาการพฤกษเภสัชภัณฑ์)</t>
  </si>
  <si>
    <t>วิทยาการพฤกษเภสัชภัณฑ์</t>
  </si>
  <si>
    <t>วท.ม.(วิทยาการพืช)</t>
  </si>
  <si>
    <t>วิทยาการพืช</t>
  </si>
  <si>
    <t>D.Sc.(Biology and Geosciences-Plant Ecology)</t>
  </si>
  <si>
    <t>Biology and Geosciences-Plant Ecology</t>
  </si>
  <si>
    <t>วท.ม.(เกษตรศาสตร์-กีฏวิทยา)</t>
  </si>
  <si>
    <t>University of California, Davis</t>
  </si>
  <si>
    <t>M.Sc.(Plant Agriculture-Crop Science)</t>
  </si>
  <si>
    <t>Honours B.S.(Botany)</t>
  </si>
  <si>
    <t>Honours Bachelor of Science</t>
  </si>
  <si>
    <t>วท.บ.(เกษตรศาสตร์-พืชศาสตร์)</t>
  </si>
  <si>
    <t>เกษตรศาสตร์-พืชศาสตร์</t>
  </si>
  <si>
    <t>Ph.D.(Bioresource Production Science (Horticulture))</t>
  </si>
  <si>
    <t>Bioresource Production Science (Horticulture)</t>
  </si>
  <si>
    <t>Bioresource Production Science (Agriculture)</t>
  </si>
  <si>
    <t>วท.ม.(เกษตรศาสตร์-ส่งเสริมการเกษตร)</t>
  </si>
  <si>
    <t>เกษตรศาสตร์-ส่งเสริมการเกษตร</t>
  </si>
  <si>
    <t>วท.ม.(เกษตรศาสตร์-ปฐพีศาสตร์)</t>
  </si>
  <si>
    <t>เกษตรศาสตร์-ปฐพีศาสตร์</t>
  </si>
  <si>
    <t>ผศ. ดร.เจนจิรา  หม่องอ้น</t>
  </si>
  <si>
    <t>ผศ. ดร.ปิยะ  พละปัญญา</t>
  </si>
  <si>
    <t>ผศ. ดร.ผานิตย์  นาขยัน</t>
  </si>
  <si>
    <t>ผศ. ดร.ภาวิณี  อารีศรีสม</t>
  </si>
  <si>
    <t>2564</t>
  </si>
  <si>
    <t>รศ. ดร.ณัฐดนัย  ลิขิตตระการ</t>
  </si>
  <si>
    <t>รศ. ดร.พุฒิสรรค์  เครือคำ</t>
  </si>
  <si>
    <t>รศ. ดร.สิริวัฒน์  สาครวาสี</t>
  </si>
  <si>
    <t>Dr. sc. agr.(Soil Science and Land Evaluation)</t>
  </si>
  <si>
    <t>Dr. sc. agr.(Agricultural)</t>
  </si>
  <si>
    <t>ผศ. ดร.สุธีระ  เหิมฮึก</t>
  </si>
  <si>
    <t>อ. ดร.กาญจนา  จอมสังข์</t>
  </si>
  <si>
    <t>Ph.D.(Plant Resource Production)</t>
  </si>
  <si>
    <t>Plant Resource Production</t>
  </si>
  <si>
    <t>อ. ดร.จักรพงษ์  ไชยวงศ์</t>
  </si>
  <si>
    <t>อ. ดร.ธนะภูมิ  เหล่าจันตา</t>
  </si>
  <si>
    <t>Ph.D.(Horticultural Science)</t>
  </si>
  <si>
    <t>M.Sc. in Agriculture</t>
  </si>
  <si>
    <t>2565</t>
  </si>
  <si>
    <t>ผศ. ดร.จักรพงษ์  กางโสภา</t>
  </si>
  <si>
    <t>ผศ. ดร.สาวิกา  กอนแสง</t>
  </si>
  <si>
    <t>M.Sc. in Agriculture(Bioresource Production Science (Agriculture))</t>
  </si>
  <si>
    <t>รศ. ดร.ระวี  คเณชาบริรักษ์</t>
  </si>
  <si>
    <t>รศ. ดร.สายสกุล  ฟองมูล</t>
  </si>
  <si>
    <t>ผศ. ดร.ปัทมา  หาญนอก</t>
  </si>
  <si>
    <t>ผศ. ดร.รัชนี  พุทธา</t>
  </si>
  <si>
    <t>อ. ดร.อำพล  สอนสระเกษ</t>
  </si>
  <si>
    <t>ปร.ด.(สหวิทยาการเกษตร)</t>
  </si>
  <si>
    <t>สหวิทยาการเกษตร</t>
  </si>
  <si>
    <t>วท.บ.(พืชศาสตร์ (ไม้ผล))</t>
  </si>
  <si>
    <t>พืชศาสตร์ (ไม้ผล)</t>
  </si>
  <si>
    <t>ผศ. ดร.ฉัตรสุดา  เผือกใจแผ้ว</t>
  </si>
  <si>
    <t>ผศ. ดร.รัชชานนท์  สมบูรณ์ชัย</t>
  </si>
  <si>
    <t>รายงานประกันคุณภาพ ปีการศึกษา 2566 (กรกฎาคม 2566 - 31 ส.ค. 2567)</t>
  </si>
  <si>
    <t>รายชื่ออาจารย์ประจำ (ข้อมูล ณ วันที่ 31 ส.ค. 2567)</t>
  </si>
  <si>
    <t>รายชื่ออาจารย์ประจำ (ข้อมูล ณ วันที่ 31 ส.ค. 67)</t>
  </si>
  <si>
    <t>ผศ. ดร.จุฑามาศ  พิลาดี</t>
  </si>
  <si>
    <t>ผศ. ดร.เทิดศักดิ์  โทณลักษณ์</t>
  </si>
  <si>
    <t>ปีการศึกษา</t>
  </si>
  <si>
    <t xml:space="preserve">ข้อมูล ณ วันที่   </t>
  </si>
  <si>
    <t>ข้อมูล ณ วันที่</t>
  </si>
  <si>
    <t>ระดับการศึกษา</t>
  </si>
  <si>
    <t>วันที่เริ่มดำรงตำแหน่ง อ. / วันที่รับโอน</t>
  </si>
  <si>
    <t>วันที่เริ่มดำรงตำแหน่ง ผศ.</t>
  </si>
  <si>
    <t>วันที่เริ่มดำรงตำแหน่ง รศ.</t>
  </si>
  <si>
    <t>วันที่เริ่มดำรงตำแหน่ง ศ.</t>
  </si>
  <si>
    <t>ลาศึกษา</t>
  </si>
  <si>
    <t>รายงานประกันคุณภาพ ปีการศึกษา 2563 (มิถุนายน 2563 - 31 มีนาคม 2564)</t>
  </si>
  <si>
    <t>Doktor der Agrarwissenschaften(Soil Science and Land Evaluation)</t>
  </si>
  <si>
    <t>ผศ. ดร.ชิต  อินปรา</t>
  </si>
  <si>
    <t>ผศ. ดร.ณัฐดนัย  ลิขิตตระการ</t>
  </si>
  <si>
    <t>Doktor der Agrarwissenschaften(Agricultural)</t>
  </si>
  <si>
    <t>ผศ. ดร.พุฒิสรรค์  เครือคำ</t>
  </si>
  <si>
    <t>D.Sc.(Biology and Geosciences - Plant Ecology)</t>
  </si>
  <si>
    <t>Biology and Geosciences - Plant Ecology</t>
  </si>
  <si>
    <t>ผศ. ดร.ศมาพร  แสงยศ</t>
  </si>
  <si>
    <t>ผศ. ดร.สายสกุล  ฟองมูล</t>
  </si>
  <si>
    <t>University of the Philippines at Los Banos</t>
  </si>
  <si>
    <t>ผศ. ดร.สิริวัฒน์  สาครวาสี</t>
  </si>
  <si>
    <t>University of California Davis</t>
  </si>
  <si>
    <t>ผศ.ฉันทนา  วิชรัตน์</t>
  </si>
  <si>
    <t>ผศ.นพดล  จรัสสัมฤทธิ์</t>
  </si>
  <si>
    <t>M.Ag.Sc.(Horticulture)</t>
  </si>
  <si>
    <t>ผศ.วิชชา  ชาลีพรหม</t>
  </si>
  <si>
    <t>อ. ดร.จักรพงษ์  กางโสภา</t>
  </si>
  <si>
    <t>อ. ดร.จุฑามาศ  พิลาดี</t>
  </si>
  <si>
    <t>อ. ดร.ฉัตรสุดา  เผือกใจแผ้ว</t>
  </si>
  <si>
    <t>อ. ดร.เทิดศักดิ์  โทณลักษณ์</t>
  </si>
  <si>
    <t>อ. ดร.นเรศ  ศิริเกษร</t>
  </si>
  <si>
    <t>อ. ดร.ปัทมา  หาญนอก</t>
  </si>
  <si>
    <t>อ. ดร.เพ็ญนภา  จักรสมศักดิ์</t>
  </si>
  <si>
    <t>อ. ดร.รัชชานนท์  สมบูรณ์ชัย</t>
  </si>
  <si>
    <t>อ. ดร.รัชนี  พุทธา</t>
  </si>
  <si>
    <t>อ. ดร.สาวิกา  กอนแสง</t>
  </si>
  <si>
    <t>อ. ดร.สุธีระ  เหิมฮึก</t>
  </si>
  <si>
    <t>อ.จักรพงษ์  ไชยวงศ์</t>
  </si>
  <si>
    <t>รายงานประกันคุณภาพ ปีการศึกษา 2564 (มิถุนายน 2564 - 31 พ.ค. 2565)</t>
  </si>
  <si>
    <t>จำนวนอาจารย์ประจำ (ข้อมูล ณ วันที่ 31 พฤษภาคม 2565)</t>
  </si>
  <si>
    <t>M.Agric.Sci.(Horticulture)</t>
  </si>
  <si>
    <t>รายงานประกันคุณภาพ ปีการศึกษา 2565 (มิถุนายน 2565 - 31 พฤษภาคม 2566)</t>
  </si>
  <si>
    <t>จำนวนอาจารย์ประจำ (ข้อมูล ณ วันที่ 31 พฤษภาคม 2566)</t>
  </si>
  <si>
    <t>ผศ. ดร.เพ็ญนภา  จักรสมศักดิ์</t>
  </si>
  <si>
    <t>ผศ. ดร.ระวี  คเณชาบริรักษ์</t>
  </si>
  <si>
    <r>
      <t xml:space="preserve">จำนวนอาจารย์ประจำ </t>
    </r>
    <r>
      <rPr>
        <b/>
        <sz val="13"/>
        <color indexed="10"/>
        <rFont val="TH SarabunPSK"/>
        <family val="2"/>
      </rPr>
      <t>(ข้อมูล ณ วันที่ 31 มีนาคม 2564)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</si>
</sst>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7041E]d\ mmm\ yyyy;@"/>
    <numFmt numFmtId="165" formatCode="0;\-0;;@"/>
    <numFmt numFmtId="166" formatCode="0.0;\-0.0;;@"/>
  </numFmts>
  <fonts count="28">
    <font>
      <sz val="11"/>
      <color theme="1"/>
      <name val="Calibri"/>
      <family val="2"/>
      <charset val="222"/>
      <scheme val="minor"/>
    </font>
    <font>
      <sz val="10"/>
      <color indexed="8"/>
      <name val="MS Sans Serif"/>
      <family val="2"/>
      <charset val="222"/>
    </font>
    <font>
      <sz val="10"/>
      <name val="Arial"/>
      <family val="2"/>
    </font>
    <font>
      <sz val="10"/>
      <color indexed="8"/>
      <name val="MS Sans Serif"/>
      <family val="2"/>
      <charset val="222"/>
    </font>
    <font>
      <sz val="11"/>
      <color theme="1"/>
      <name val="Calibri"/>
      <family val="2"/>
      <charset val="222"/>
      <scheme val="minor"/>
    </font>
    <font>
      <sz val="10"/>
      <color indexed="8"/>
      <name val="MS Sans Serif"/>
      <family val="2"/>
      <charset val="222"/>
    </font>
    <font>
      <sz val="13"/>
      <color theme="1"/>
      <name val="Calibri"/>
      <family val="2"/>
      <charset val="222"/>
      <scheme val="minor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4"/>
      <color indexed="8"/>
      <name val="Wingdings"/>
      <charset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3"/>
      <color indexed="10"/>
      <name val="TH SarabunPSK"/>
      <family val="2"/>
    </font>
    <font>
      <b/>
      <sz val="13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</cellStyleXfs>
  <cellXfs count="212">
    <xf numFmtId="0" fontId="0" fillId="0" borderId="0" xfId="0"/>
    <xf numFmtId="14" fontId="0" fillId="0" borderId="0" xfId="0" applyNumberFormat="1"/>
    <xf numFmtId="43" fontId="0" fillId="0" borderId="0" xfId="0" applyNumberFormat="1"/>
    <xf numFmtId="0" fontId="0" fillId="0" borderId="0" xfId="0"/>
    <xf numFmtId="0" fontId="6" fillId="0" borderId="0" xfId="0" applyFont="1"/>
    <xf numFmtId="0" fontId="9" fillId="0" borderId="0" xfId="3" applyNumberFormat="1" applyFont="1" applyFill="1" applyBorder="1" applyAlignment="1" applyProtection="1"/>
    <xf numFmtId="3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vertical="center"/>
    </xf>
    <xf numFmtId="164" fontId="9" fillId="0" borderId="0" xfId="3" applyNumberFormat="1" applyFont="1" applyFill="1" applyBorder="1" applyAlignment="1" applyProtection="1"/>
    <xf numFmtId="164" fontId="9" fillId="0" borderId="0" xfId="3" applyNumberFormat="1" applyFont="1" applyAlignment="1">
      <alignment horizontal="center" vertical="center"/>
    </xf>
    <xf numFmtId="164" fontId="9" fillId="0" borderId="0" xfId="3" applyNumberFormat="1" applyFont="1" applyFill="1" applyBorder="1" applyAlignment="1" applyProtection="1">
      <alignment horizontal="center"/>
    </xf>
    <xf numFmtId="0" fontId="9" fillId="0" borderId="0" xfId="3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8" fillId="0" borderId="2" xfId="3" applyNumberFormat="1" applyFont="1" applyFill="1" applyBorder="1" applyAlignment="1" applyProtection="1"/>
    <xf numFmtId="164" fontId="10" fillId="0" borderId="2" xfId="0" applyNumberFormat="1" applyFont="1" applyBorder="1" applyAlignment="1">
      <alignment horizontal="center"/>
    </xf>
    <xf numFmtId="164" fontId="8" fillId="0" borderId="2" xfId="3" applyNumberFormat="1" applyFont="1" applyFill="1" applyBorder="1" applyAlignment="1" applyProtection="1">
      <alignment horizontal="center"/>
    </xf>
    <xf numFmtId="164" fontId="8" fillId="0" borderId="2" xfId="3" applyNumberFormat="1" applyFont="1" applyFill="1" applyBorder="1" applyAlignment="1" applyProtection="1"/>
    <xf numFmtId="3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164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64" fontId="8" fillId="0" borderId="2" xfId="3" applyNumberFormat="1" applyFont="1" applyBorder="1" applyAlignment="1">
      <alignment vertical="center"/>
    </xf>
    <xf numFmtId="0" fontId="8" fillId="0" borderId="3" xfId="3" applyNumberFormat="1" applyFont="1" applyFill="1" applyBorder="1" applyAlignment="1" applyProtection="1"/>
    <xf numFmtId="164" fontId="10" fillId="0" borderId="3" xfId="0" applyNumberFormat="1" applyFont="1" applyBorder="1" applyAlignment="1">
      <alignment horizontal="center"/>
    </xf>
    <xf numFmtId="164" fontId="8" fillId="0" borderId="3" xfId="3" applyNumberFormat="1" applyFont="1" applyFill="1" applyBorder="1" applyAlignment="1" applyProtection="1">
      <alignment horizontal="center"/>
    </xf>
    <xf numFmtId="164" fontId="8" fillId="0" borderId="3" xfId="3" applyNumberFormat="1" applyFont="1" applyFill="1" applyBorder="1" applyAlignment="1" applyProtection="1"/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8" fillId="0" borderId="5" xfId="3" applyNumberFormat="1" applyFont="1" applyFill="1" applyBorder="1" applyAlignment="1" applyProtection="1"/>
    <xf numFmtId="164" fontId="10" fillId="0" borderId="5" xfId="0" applyNumberFormat="1" applyFont="1" applyBorder="1" applyAlignment="1">
      <alignment horizontal="center"/>
    </xf>
    <xf numFmtId="164" fontId="8" fillId="0" borderId="5" xfId="3" applyNumberFormat="1" applyFont="1" applyFill="1" applyBorder="1" applyAlignment="1" applyProtection="1">
      <alignment horizontal="center"/>
    </xf>
    <xf numFmtId="164" fontId="8" fillId="0" borderId="5" xfId="3" applyNumberFormat="1" applyFont="1" applyFill="1" applyBorder="1" applyAlignment="1" applyProtection="1"/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14" fillId="5" borderId="7" xfId="3" applyFont="1" applyFill="1" applyBorder="1" applyAlignment="1">
      <alignment vertical="center"/>
    </xf>
    <xf numFmtId="0" fontId="17" fillId="5" borderId="7" xfId="3" applyNumberFormat="1" applyFont="1" applyFill="1" applyBorder="1" applyAlignment="1" applyProtection="1"/>
    <xf numFmtId="164" fontId="15" fillId="5" borderId="7" xfId="0" applyNumberFormat="1" applyFont="1" applyFill="1" applyBorder="1" applyAlignment="1">
      <alignment horizontal="center"/>
    </xf>
    <xf numFmtId="164" fontId="17" fillId="5" borderId="7" xfId="3" applyNumberFormat="1" applyFont="1" applyFill="1" applyBorder="1" applyAlignment="1" applyProtection="1">
      <alignment horizontal="center"/>
    </xf>
    <xf numFmtId="164" fontId="17" fillId="5" borderId="7" xfId="3" applyNumberFormat="1" applyFont="1" applyFill="1" applyBorder="1" applyAlignment="1" applyProtection="1"/>
    <xf numFmtId="0" fontId="17" fillId="5" borderId="7" xfId="3" applyFont="1" applyFill="1" applyBorder="1" applyAlignment="1">
      <alignment horizontal="center" vertical="center"/>
    </xf>
    <xf numFmtId="0" fontId="17" fillId="5" borderId="7" xfId="3" applyFont="1" applyFill="1" applyBorder="1" applyAlignment="1">
      <alignment vertical="center"/>
    </xf>
    <xf numFmtId="0" fontId="8" fillId="0" borderId="2" xfId="3" applyNumberFormat="1" applyFont="1" applyFill="1" applyBorder="1" applyAlignment="1" applyProtection="1">
      <alignment vertical="top"/>
    </xf>
    <xf numFmtId="164" fontId="10" fillId="0" borderId="2" xfId="0" applyNumberFormat="1" applyFont="1" applyBorder="1" applyAlignment="1">
      <alignment horizontal="center" vertical="top"/>
    </xf>
    <xf numFmtId="164" fontId="8" fillId="0" borderId="2" xfId="3" applyNumberFormat="1" applyFont="1" applyFill="1" applyBorder="1" applyAlignment="1" applyProtection="1">
      <alignment horizontal="center" vertical="top"/>
    </xf>
    <xf numFmtId="164" fontId="8" fillId="0" borderId="2" xfId="3" applyNumberFormat="1" applyFont="1" applyFill="1" applyBorder="1" applyAlignment="1" applyProtection="1">
      <alignment vertical="top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vertical="top" wrapText="1"/>
    </xf>
    <xf numFmtId="0" fontId="8" fillId="0" borderId="2" xfId="3" applyFont="1" applyBorder="1" applyAlignment="1">
      <alignment vertical="top"/>
    </xf>
    <xf numFmtId="0" fontId="0" fillId="0" borderId="0" xfId="0" applyAlignment="1">
      <alignment vertical="top"/>
    </xf>
    <xf numFmtId="0" fontId="9" fillId="0" borderId="2" xfId="3" applyFont="1" applyBorder="1" applyAlignment="1">
      <alignment vertic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2" fontId="16" fillId="3" borderId="6" xfId="0" applyNumberFormat="1" applyFont="1" applyFill="1" applyBorder="1" applyAlignment="1">
      <alignment horizontal="center"/>
    </xf>
    <xf numFmtId="0" fontId="20" fillId="0" borderId="0" xfId="0" applyFont="1"/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3" fillId="0" borderId="0" xfId="0" applyFont="1" applyFill="1" applyAlignment="1"/>
    <xf numFmtId="0" fontId="23" fillId="0" borderId="0" xfId="0" applyFont="1" applyFill="1" applyBorder="1" applyAlignment="1"/>
    <xf numFmtId="0" fontId="23" fillId="0" borderId="8" xfId="0" applyFont="1" applyFill="1" applyBorder="1" applyAlignment="1"/>
    <xf numFmtId="0" fontId="23" fillId="0" borderId="0" xfId="0" applyFont="1" applyFill="1" applyAlignment="1">
      <alignment horizontal="center"/>
    </xf>
    <xf numFmtId="0" fontId="16" fillId="3" borderId="6" xfId="0" applyFont="1" applyFill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/>
    </xf>
    <xf numFmtId="2" fontId="16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right" vertical="center"/>
    </xf>
    <xf numFmtId="2" fontId="16" fillId="3" borderId="6" xfId="0" quotePrefix="1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Border="1"/>
    <xf numFmtId="0" fontId="25" fillId="0" borderId="0" xfId="0" applyFont="1"/>
    <xf numFmtId="0" fontId="15" fillId="0" borderId="0" xfId="0" applyFont="1"/>
    <xf numFmtId="43" fontId="15" fillId="0" borderId="0" xfId="0" applyNumberFormat="1" applyFont="1"/>
    <xf numFmtId="2" fontId="15" fillId="0" borderId="0" xfId="0" applyNumberFormat="1" applyFont="1"/>
    <xf numFmtId="0" fontId="16" fillId="0" borderId="0" xfId="0" applyFont="1" applyFill="1"/>
    <xf numFmtId="0" fontId="15" fillId="0" borderId="0" xfId="0" applyFont="1" applyFill="1"/>
    <xf numFmtId="0" fontId="15" fillId="0" borderId="6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20" fillId="0" borderId="6" xfId="4" applyNumberFormat="1" applyFont="1" applyFill="1" applyBorder="1" applyAlignment="1">
      <alignment horizontal="center"/>
    </xf>
    <xf numFmtId="0" fontId="21" fillId="0" borderId="6" xfId="4" applyNumberFormat="1" applyFont="1" applyFill="1" applyBorder="1" applyAlignment="1">
      <alignment horizontal="center"/>
    </xf>
    <xf numFmtId="0" fontId="19" fillId="0" borderId="6" xfId="4" applyNumberFormat="1" applyFont="1" applyFill="1" applyBorder="1" applyAlignment="1">
      <alignment horizontal="center"/>
    </xf>
    <xf numFmtId="0" fontId="21" fillId="0" borderId="6" xfId="4" applyNumberFormat="1" applyFont="1" applyFill="1" applyBorder="1" applyAlignment="1">
      <alignment horizontal="center"/>
    </xf>
    <xf numFmtId="0" fontId="20" fillId="0" borderId="6" xfId="4" applyNumberFormat="1" applyFont="1" applyFill="1" applyBorder="1" applyAlignment="1">
      <alignment horizontal="center"/>
    </xf>
    <xf numFmtId="3" fontId="14" fillId="5" borderId="6" xfId="3" applyNumberFormat="1" applyFont="1" applyFill="1" applyBorder="1" applyAlignment="1">
      <alignment horizontal="left" vertical="center"/>
    </xf>
    <xf numFmtId="0" fontId="14" fillId="5" borderId="6" xfId="3" applyFont="1" applyFill="1" applyBorder="1" applyAlignment="1">
      <alignment vertical="center"/>
    </xf>
    <xf numFmtId="164" fontId="16" fillId="5" borderId="6" xfId="0" applyNumberFormat="1" applyFont="1" applyFill="1" applyBorder="1" applyAlignment="1">
      <alignment horizontal="center"/>
    </xf>
    <xf numFmtId="164" fontId="14" fillId="5" borderId="6" xfId="3" applyNumberFormat="1" applyFont="1" applyFill="1" applyBorder="1" applyAlignment="1">
      <alignment horizontal="center" vertical="center"/>
    </xf>
    <xf numFmtId="164" fontId="14" fillId="5" borderId="6" xfId="3" applyNumberFormat="1" applyFont="1" applyFill="1" applyBorder="1" applyAlignment="1" applyProtection="1">
      <alignment horizontal="center"/>
    </xf>
    <xf numFmtId="164" fontId="14" fillId="5" borderId="6" xfId="3" applyNumberFormat="1" applyFont="1" applyFill="1" applyBorder="1" applyAlignment="1" applyProtection="1"/>
    <xf numFmtId="0" fontId="14" fillId="5" borderId="6" xfId="3" applyFont="1" applyFill="1" applyBorder="1" applyAlignment="1">
      <alignment horizontal="center" vertical="center"/>
    </xf>
    <xf numFmtId="0" fontId="14" fillId="5" borderId="6" xfId="3" applyNumberFormat="1" applyFont="1" applyFill="1" applyBorder="1" applyAlignment="1" applyProtection="1"/>
    <xf numFmtId="0" fontId="10" fillId="5" borderId="6" xfId="0" applyFont="1" applyFill="1" applyBorder="1" applyAlignment="1">
      <alignment horizontal="center"/>
    </xf>
    <xf numFmtId="3" fontId="8" fillId="0" borderId="6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164" fontId="10" fillId="0" borderId="6" xfId="0" applyNumberFormat="1" applyFont="1" applyBorder="1" applyAlignment="1">
      <alignment horizontal="center"/>
    </xf>
    <xf numFmtId="164" fontId="8" fillId="0" borderId="6" xfId="3" applyNumberFormat="1" applyFont="1" applyBorder="1" applyAlignment="1">
      <alignment horizontal="center" vertical="center"/>
    </xf>
    <xf numFmtId="164" fontId="8" fillId="0" borderId="6" xfId="3" applyNumberFormat="1" applyFont="1" applyFill="1" applyBorder="1" applyAlignment="1" applyProtection="1">
      <alignment horizontal="center"/>
    </xf>
    <xf numFmtId="164" fontId="8" fillId="0" borderId="6" xfId="3" applyNumberFormat="1" applyFont="1" applyBorder="1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6" xfId="3" applyNumberFormat="1" applyFont="1" applyFill="1" applyBorder="1" applyAlignment="1" applyProtection="1"/>
    <xf numFmtId="0" fontId="10" fillId="0" borderId="6" xfId="0" applyFont="1" applyBorder="1" applyAlignment="1">
      <alignment horizontal="center"/>
    </xf>
    <xf numFmtId="164" fontId="8" fillId="0" borderId="6" xfId="3" applyNumberFormat="1" applyFont="1" applyFill="1" applyBorder="1" applyAlignment="1" applyProtection="1"/>
    <xf numFmtId="0" fontId="18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right" vertical="center"/>
    </xf>
    <xf numFmtId="166" fontId="7" fillId="0" borderId="6" xfId="3" applyNumberFormat="1" applyFont="1" applyBorder="1" applyAlignment="1">
      <alignment horizontal="center" vertical="center"/>
    </xf>
    <xf numFmtId="0" fontId="7" fillId="0" borderId="6" xfId="3" applyNumberFormat="1" applyFont="1" applyFill="1" applyBorder="1" applyAlignment="1" applyProtection="1">
      <alignment horizontal="center"/>
    </xf>
    <xf numFmtId="165" fontId="12" fillId="0" borderId="6" xfId="0" applyNumberFormat="1" applyFont="1" applyBorder="1" applyAlignment="1">
      <alignment horizontal="center"/>
    </xf>
    <xf numFmtId="3" fontId="8" fillId="2" borderId="6" xfId="3" applyNumberFormat="1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right" vertical="center"/>
    </xf>
    <xf numFmtId="166" fontId="7" fillId="2" borderId="6" xfId="3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/>
    </xf>
    <xf numFmtId="164" fontId="8" fillId="2" borderId="6" xfId="3" applyNumberFormat="1" applyFont="1" applyFill="1" applyBorder="1" applyAlignment="1">
      <alignment horizontal="center" vertical="center"/>
    </xf>
    <xf numFmtId="164" fontId="8" fillId="2" borderId="6" xfId="3" applyNumberFormat="1" applyFont="1" applyFill="1" applyBorder="1" applyAlignment="1" applyProtection="1">
      <alignment horizontal="center"/>
    </xf>
    <xf numFmtId="164" fontId="8" fillId="2" borderId="6" xfId="3" applyNumberFormat="1" applyFont="1" applyFill="1" applyBorder="1" applyAlignment="1" applyProtection="1"/>
    <xf numFmtId="0" fontId="8" fillId="2" borderId="6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7" fillId="2" borderId="6" xfId="3" applyNumberFormat="1" applyFont="1" applyFill="1" applyBorder="1" applyAlignment="1" applyProtection="1">
      <alignment horizontal="center"/>
    </xf>
    <xf numFmtId="165" fontId="12" fillId="2" borderId="6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6" fillId="4" borderId="6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>
      <alignment horizontal="center"/>
    </xf>
    <xf numFmtId="2" fontId="16" fillId="4" borderId="6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right" vertical="center"/>
    </xf>
    <xf numFmtId="2" fontId="16" fillId="4" borderId="6" xfId="0" quotePrefix="1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left" vertical="center"/>
    </xf>
    <xf numFmtId="2" fontId="16" fillId="0" borderId="6" xfId="0" quotePrefix="1" applyNumberFormat="1" applyFont="1" applyFill="1" applyBorder="1" applyAlignment="1">
      <alignment horizontal="center"/>
    </xf>
    <xf numFmtId="15" fontId="24" fillId="0" borderId="6" xfId="6" applyNumberFormat="1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5" fontId="15" fillId="0" borderId="6" xfId="0" applyNumberFormat="1" applyFont="1" applyBorder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14" fontId="25" fillId="0" borderId="0" xfId="0" applyNumberFormat="1" applyFont="1"/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4" fillId="5" borderId="6" xfId="3" applyNumberFormat="1" applyFont="1" applyFill="1" applyBorder="1" applyAlignment="1">
      <alignment horizontal="center"/>
    </xf>
    <xf numFmtId="164" fontId="14" fillId="5" borderId="6" xfId="3" applyNumberFormat="1" applyFont="1" applyFill="1" applyBorder="1"/>
    <xf numFmtId="0" fontId="14" fillId="5" borderId="6" xfId="3" applyFont="1" applyFill="1" applyBorder="1"/>
    <xf numFmtId="164" fontId="8" fillId="0" borderId="6" xfId="3" applyNumberFormat="1" applyFont="1" applyBorder="1" applyAlignment="1">
      <alignment horizontal="center"/>
    </xf>
    <xf numFmtId="0" fontId="8" fillId="0" borderId="6" xfId="3" applyFont="1" applyBorder="1"/>
    <xf numFmtId="164" fontId="8" fillId="0" borderId="6" xfId="3" applyNumberFormat="1" applyFont="1" applyBorder="1"/>
    <xf numFmtId="0" fontId="7" fillId="0" borderId="6" xfId="3" applyFont="1" applyBorder="1" applyAlignment="1">
      <alignment horizontal="center"/>
    </xf>
    <xf numFmtId="164" fontId="8" fillId="2" borderId="6" xfId="3" applyNumberFormat="1" applyFont="1" applyFill="1" applyBorder="1" applyAlignment="1">
      <alignment horizontal="center"/>
    </xf>
    <xf numFmtId="164" fontId="8" fillId="2" borderId="6" xfId="3" applyNumberFormat="1" applyFont="1" applyFill="1" applyBorder="1"/>
    <xf numFmtId="0" fontId="7" fillId="2" borderId="6" xfId="3" applyFont="1" applyFill="1" applyBorder="1" applyAlignment="1">
      <alignment horizontal="center"/>
    </xf>
    <xf numFmtId="0" fontId="21" fillId="0" borderId="0" xfId="0" applyFont="1"/>
    <xf numFmtId="0" fontId="10" fillId="0" borderId="6" xfId="0" applyFont="1" applyBorder="1"/>
    <xf numFmtId="0" fontId="27" fillId="5" borderId="6" xfId="9" applyFont="1" applyFill="1" applyBorder="1" applyAlignment="1">
      <alignment vertical="center"/>
    </xf>
    <xf numFmtId="0" fontId="9" fillId="5" borderId="6" xfId="9" applyFont="1" applyFill="1" applyBorder="1"/>
    <xf numFmtId="164" fontId="9" fillId="5" borderId="6" xfId="9" applyNumberFormat="1" applyFont="1" applyFill="1" applyBorder="1" applyAlignment="1">
      <alignment horizontal="center"/>
    </xf>
    <xf numFmtId="0" fontId="9" fillId="5" borderId="6" xfId="9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3" fontId="9" fillId="0" borderId="6" xfId="9" applyNumberFormat="1" applyFont="1" applyBorder="1" applyAlignment="1">
      <alignment horizontal="center" vertical="center"/>
    </xf>
    <xf numFmtId="0" fontId="9" fillId="0" borderId="6" xfId="9" applyFont="1" applyBorder="1" applyAlignment="1">
      <alignment vertical="center"/>
    </xf>
    <xf numFmtId="164" fontId="9" fillId="0" borderId="6" xfId="9" applyNumberFormat="1" applyFont="1" applyBorder="1" applyAlignment="1">
      <alignment horizontal="center" vertical="center"/>
    </xf>
    <xf numFmtId="164" fontId="9" fillId="0" borderId="6" xfId="9" applyNumberFormat="1" applyFont="1" applyBorder="1" applyAlignment="1">
      <alignment horizontal="center"/>
    </xf>
    <xf numFmtId="0" fontId="9" fillId="0" borderId="6" xfId="9" applyFont="1" applyBorder="1" applyAlignment="1">
      <alignment horizontal="center" vertical="center"/>
    </xf>
    <xf numFmtId="0" fontId="9" fillId="0" borderId="6" xfId="9" applyFont="1" applyBorder="1"/>
    <xf numFmtId="0" fontId="11" fillId="0" borderId="6" xfId="0" applyFont="1" applyBorder="1" applyAlignment="1">
      <alignment horizontal="center"/>
    </xf>
    <xf numFmtId="0" fontId="27" fillId="0" borderId="6" xfId="7" applyFont="1" applyBorder="1" applyAlignment="1">
      <alignment horizontal="right" vertical="center"/>
    </xf>
    <xf numFmtId="165" fontId="27" fillId="0" borderId="6" xfId="9" applyNumberFormat="1" applyFont="1" applyBorder="1" applyAlignment="1">
      <alignment horizontal="center" vertical="center"/>
    </xf>
    <xf numFmtId="164" fontId="27" fillId="0" borderId="6" xfId="9" applyNumberFormat="1" applyFont="1" applyBorder="1" applyAlignment="1">
      <alignment horizontal="center" vertical="center"/>
    </xf>
    <xf numFmtId="164" fontId="27" fillId="0" borderId="6" xfId="9" applyNumberFormat="1" applyFont="1" applyBorder="1" applyAlignment="1">
      <alignment horizontal="center"/>
    </xf>
    <xf numFmtId="0" fontId="27" fillId="0" borderId="6" xfId="9" applyFont="1" applyBorder="1" applyAlignment="1">
      <alignment vertical="center"/>
    </xf>
    <xf numFmtId="0" fontId="27" fillId="0" borderId="6" xfId="9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/>
    </xf>
    <xf numFmtId="3" fontId="9" fillId="2" borderId="6" xfId="9" applyNumberFormat="1" applyFont="1" applyFill="1" applyBorder="1" applyAlignment="1">
      <alignment horizontal="center" vertical="center"/>
    </xf>
    <xf numFmtId="0" fontId="27" fillId="2" borderId="6" xfId="7" applyFont="1" applyFill="1" applyBorder="1" applyAlignment="1">
      <alignment horizontal="right" vertical="center"/>
    </xf>
    <xf numFmtId="166" fontId="27" fillId="2" borderId="6" xfId="9" applyNumberFormat="1" applyFont="1" applyFill="1" applyBorder="1" applyAlignment="1">
      <alignment horizontal="center" vertical="center"/>
    </xf>
    <xf numFmtId="164" fontId="27" fillId="2" borderId="6" xfId="9" applyNumberFormat="1" applyFont="1" applyFill="1" applyBorder="1" applyAlignment="1">
      <alignment horizontal="center" vertical="center"/>
    </xf>
    <xf numFmtId="164" fontId="27" fillId="2" borderId="6" xfId="9" applyNumberFormat="1" applyFont="1" applyFill="1" applyBorder="1" applyAlignment="1">
      <alignment horizontal="center"/>
    </xf>
    <xf numFmtId="0" fontId="27" fillId="2" borderId="6" xfId="9" applyFont="1" applyFill="1" applyBorder="1" applyAlignment="1">
      <alignment vertical="center"/>
    </xf>
    <xf numFmtId="0" fontId="27" fillId="2" borderId="6" xfId="9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/>
    </xf>
    <xf numFmtId="166" fontId="22" fillId="2" borderId="6" xfId="0" applyNumberFormat="1" applyFont="1" applyFill="1" applyBorder="1" applyAlignment="1">
      <alignment horizontal="center"/>
    </xf>
    <xf numFmtId="2" fontId="15" fillId="0" borderId="6" xfId="6" applyNumberFormat="1" applyFont="1" applyFill="1" applyBorder="1" applyAlignment="1">
      <alignment horizontal="center"/>
    </xf>
    <xf numFmtId="2" fontId="24" fillId="0" borderId="6" xfId="6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4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0" fillId="0" borderId="4" xfId="0" applyBorder="1"/>
  </cellXfs>
  <cellStyles count="11">
    <cellStyle name="Comma 2" xfId="2" xr:uid="{00000000-0005-0000-0000-000001000000}"/>
    <cellStyle name="Normal 2" xfId="3" xr:uid="{00000000-0005-0000-0000-000003000000}"/>
    <cellStyle name="Normal 2 2" xfId="4" xr:uid="{00000000-0005-0000-0000-000004000000}"/>
    <cellStyle name="Normal 2 3" xfId="9" xr:uid="{00000000-0005-0000-0000-000005000000}"/>
    <cellStyle name="Normal 3" xfId="5" xr:uid="{00000000-0005-0000-0000-000006000000}"/>
    <cellStyle name="Normal 4" xfId="1" xr:uid="{00000000-0005-0000-0000-000007000000}"/>
    <cellStyle name="Normal 4 2" xfId="7" xr:uid="{00000000-0005-0000-0000-000008000000}"/>
    <cellStyle name="Normal 5" xfId="8" xr:uid="{00000000-0005-0000-0000-000009000000}"/>
    <cellStyle name="Normal 5 2" xfId="10" xr:uid="{00000000-0005-0000-0000-00000A000000}"/>
    <cellStyle name="จุลภาค" xfId="6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30"/>
  <sheetViews>
    <sheetView showGridLines="0" workbookViewId="0">
      <selection activeCell="C12" sqref="C12"/>
    </sheetView>
  </sheetViews>
  <sheetFormatPr defaultRowHeight="17.25"/>
  <cols>
    <col min="1" max="1" width="5.85546875" style="4" customWidth="1"/>
    <col min="2" max="2" width="32.28515625" style="4" customWidth="1"/>
    <col min="3" max="3" width="12.42578125" style="4" bestFit="1" customWidth="1"/>
    <col min="4" max="4" width="11.7109375" style="12" bestFit="1" customWidth="1"/>
    <col min="5" max="7" width="11.7109375" style="14" bestFit="1" customWidth="1"/>
    <col min="8" max="8" width="10.5703125" style="15" bestFit="1" customWidth="1"/>
    <col min="9" max="9" width="18.140625" style="4" bestFit="1" customWidth="1"/>
    <col min="10" max="10" width="8.85546875" style="4" hidden="1" customWidth="1"/>
    <col min="11" max="11" width="11" style="14" customWidth="1"/>
    <col min="12" max="12" width="8.5703125" style="13" customWidth="1"/>
    <col min="13" max="13" width="46.7109375" style="4" bestFit="1" customWidth="1"/>
    <col min="14" max="16" width="9" style="4" hidden="1" customWidth="1"/>
    <col min="17" max="17" width="9" style="13" hidden="1" customWidth="1"/>
    <col min="18" max="18" width="6" style="13" customWidth="1"/>
    <col min="20" max="21" width="9" style="3"/>
  </cols>
  <sheetData>
    <row r="1" spans="1:22" s="3" customFormat="1" ht="18.75">
      <c r="A1" s="62" t="s">
        <v>403</v>
      </c>
      <c r="B1" s="4"/>
      <c r="C1" s="4"/>
      <c r="D1" s="12"/>
      <c r="E1" s="14"/>
      <c r="F1" s="14"/>
      <c r="G1" s="14"/>
      <c r="H1" s="15"/>
      <c r="I1" s="4"/>
      <c r="J1" s="4"/>
      <c r="K1" s="14"/>
      <c r="L1" s="13"/>
      <c r="M1" s="4"/>
      <c r="N1" s="4"/>
      <c r="O1" s="4"/>
      <c r="P1" s="4"/>
      <c r="Q1" s="13"/>
      <c r="R1" s="13"/>
    </row>
    <row r="2" spans="1:22" s="3" customFormat="1" ht="18.75">
      <c r="A2" s="62" t="s">
        <v>405</v>
      </c>
      <c r="B2" s="4"/>
      <c r="C2" s="4"/>
      <c r="D2" s="12"/>
      <c r="E2" s="14"/>
      <c r="F2" s="14"/>
      <c r="G2" s="14"/>
      <c r="H2" s="15"/>
      <c r="I2" s="4"/>
      <c r="J2" s="4"/>
      <c r="K2" s="14"/>
      <c r="L2" s="13"/>
      <c r="M2" s="4"/>
      <c r="N2" s="4"/>
      <c r="O2" s="4"/>
      <c r="P2" s="4"/>
      <c r="Q2" s="13"/>
      <c r="R2" s="13"/>
    </row>
    <row r="3" spans="1:22" s="3" customFormat="1" ht="18.75">
      <c r="A3" s="62"/>
      <c r="B3" s="4"/>
      <c r="C3" s="4"/>
      <c r="D3" s="12"/>
      <c r="E3" s="14"/>
      <c r="F3" s="14"/>
      <c r="G3" s="14"/>
      <c r="H3" s="15"/>
      <c r="I3" s="4"/>
      <c r="J3" s="4"/>
      <c r="K3" s="14"/>
      <c r="L3" s="13"/>
      <c r="M3" s="4"/>
      <c r="N3" s="4"/>
      <c r="O3" s="4"/>
      <c r="P3" s="4"/>
      <c r="Q3" s="13"/>
      <c r="R3" s="13"/>
    </row>
    <row r="4" spans="1:22" s="3" customFormat="1" ht="18.75">
      <c r="A4" s="16" t="s">
        <v>268</v>
      </c>
      <c r="B4" s="16" t="s">
        <v>269</v>
      </c>
      <c r="C4" s="16" t="s">
        <v>270</v>
      </c>
      <c r="D4" s="17" t="s">
        <v>271</v>
      </c>
      <c r="E4" s="17" t="s">
        <v>412</v>
      </c>
      <c r="F4" s="17" t="s">
        <v>413</v>
      </c>
      <c r="G4" s="17" t="s">
        <v>414</v>
      </c>
      <c r="H4" s="17" t="s">
        <v>415</v>
      </c>
      <c r="I4" s="16" t="s">
        <v>272</v>
      </c>
      <c r="J4" s="16"/>
      <c r="K4" s="17"/>
      <c r="L4" s="16" t="s">
        <v>411</v>
      </c>
      <c r="M4" s="16" t="s">
        <v>273</v>
      </c>
      <c r="N4" s="18"/>
      <c r="O4" s="18"/>
      <c r="P4" s="18"/>
      <c r="Q4" s="19"/>
      <c r="R4" s="16" t="s">
        <v>274</v>
      </c>
    </row>
    <row r="5" spans="1:22" ht="21">
      <c r="A5" s="43" t="s">
        <v>81</v>
      </c>
      <c r="B5" s="44"/>
      <c r="C5" s="44"/>
      <c r="D5" s="45"/>
      <c r="E5" s="46"/>
      <c r="F5" s="46"/>
      <c r="G5" s="46"/>
      <c r="H5" s="47"/>
      <c r="I5" s="44"/>
      <c r="J5" s="44"/>
      <c r="K5" s="46"/>
      <c r="L5" s="48"/>
      <c r="M5" s="49"/>
      <c r="N5" s="49"/>
      <c r="O5" s="44"/>
      <c r="P5" s="49"/>
      <c r="Q5" s="48"/>
      <c r="R5" s="48"/>
      <c r="S5" s="3"/>
      <c r="V5" s="3"/>
    </row>
    <row r="6" spans="1:22" ht="18.75">
      <c r="A6" s="24">
        <v>1</v>
      </c>
      <c r="B6" s="25" t="s">
        <v>322</v>
      </c>
      <c r="C6" s="25" t="s">
        <v>265</v>
      </c>
      <c r="D6" s="21">
        <v>32643</v>
      </c>
      <c r="E6" s="26">
        <v>32643</v>
      </c>
      <c r="F6" s="22"/>
      <c r="G6" s="26">
        <v>38763</v>
      </c>
      <c r="H6" s="28">
        <v>42591</v>
      </c>
      <c r="I6" s="25" t="s">
        <v>1</v>
      </c>
      <c r="J6" s="20"/>
      <c r="K6" s="26">
        <v>46296</v>
      </c>
      <c r="L6" s="27" t="s">
        <v>2</v>
      </c>
      <c r="M6" s="25" t="s">
        <v>96</v>
      </c>
      <c r="N6" s="25" t="s">
        <v>319</v>
      </c>
      <c r="O6" s="25" t="s">
        <v>97</v>
      </c>
      <c r="P6" s="25" t="s">
        <v>98</v>
      </c>
      <c r="Q6" s="27" t="s">
        <v>33</v>
      </c>
      <c r="R6" s="27" t="s">
        <v>49</v>
      </c>
      <c r="S6" s="3"/>
      <c r="V6" s="3"/>
    </row>
    <row r="7" spans="1:22" ht="18.75">
      <c r="A7" s="20" t="s">
        <v>277</v>
      </c>
      <c r="B7" s="20"/>
      <c r="C7" s="20"/>
      <c r="D7" s="21"/>
      <c r="E7" s="22"/>
      <c r="F7" s="22"/>
      <c r="G7" s="22"/>
      <c r="H7" s="23"/>
      <c r="I7" s="20"/>
      <c r="J7" s="20"/>
      <c r="K7" s="22"/>
      <c r="L7" s="27" t="s">
        <v>7</v>
      </c>
      <c r="M7" s="25" t="s">
        <v>323</v>
      </c>
      <c r="N7" s="25" t="s">
        <v>18</v>
      </c>
      <c r="O7" s="25" t="s">
        <v>324</v>
      </c>
      <c r="P7" s="25" t="s">
        <v>19</v>
      </c>
      <c r="Q7" s="27" t="s">
        <v>15</v>
      </c>
      <c r="R7" s="27" t="s">
        <v>10</v>
      </c>
      <c r="S7" s="3"/>
      <c r="V7" s="3"/>
    </row>
    <row r="8" spans="1:22" ht="18.75">
      <c r="A8" s="37" t="s">
        <v>277</v>
      </c>
      <c r="B8" s="37"/>
      <c r="C8" s="37"/>
      <c r="D8" s="38"/>
      <c r="E8" s="39"/>
      <c r="F8" s="39"/>
      <c r="G8" s="39"/>
      <c r="H8" s="40"/>
      <c r="I8" s="37"/>
      <c r="J8" s="37"/>
      <c r="K8" s="39"/>
      <c r="L8" s="41" t="s">
        <v>12</v>
      </c>
      <c r="M8" s="42" t="s">
        <v>325</v>
      </c>
      <c r="N8" s="42" t="s">
        <v>13</v>
      </c>
      <c r="O8" s="42" t="s">
        <v>324</v>
      </c>
      <c r="P8" s="42" t="s">
        <v>19</v>
      </c>
      <c r="Q8" s="41" t="s">
        <v>52</v>
      </c>
      <c r="R8" s="41" t="s">
        <v>15</v>
      </c>
      <c r="S8" s="3"/>
      <c r="V8" s="3"/>
    </row>
    <row r="9" spans="1:22" ht="18.75">
      <c r="A9" s="24">
        <v>2</v>
      </c>
      <c r="B9" s="25" t="s">
        <v>82</v>
      </c>
      <c r="C9" s="25" t="s">
        <v>0</v>
      </c>
      <c r="D9" s="21">
        <v>39297</v>
      </c>
      <c r="E9" s="26">
        <v>39297</v>
      </c>
      <c r="F9" s="26">
        <v>40217</v>
      </c>
      <c r="G9" s="26">
        <v>41492</v>
      </c>
      <c r="H9" s="23"/>
      <c r="I9" s="25" t="s">
        <v>37</v>
      </c>
      <c r="J9" s="20"/>
      <c r="K9" s="26">
        <v>50314</v>
      </c>
      <c r="L9" s="27" t="s">
        <v>2</v>
      </c>
      <c r="M9" s="25" t="s">
        <v>83</v>
      </c>
      <c r="N9" s="25" t="s">
        <v>319</v>
      </c>
      <c r="O9" s="25" t="s">
        <v>84</v>
      </c>
      <c r="P9" s="25" t="s">
        <v>9</v>
      </c>
      <c r="Q9" s="27" t="s">
        <v>71</v>
      </c>
      <c r="R9" s="27" t="s">
        <v>63</v>
      </c>
      <c r="S9" s="3"/>
      <c r="V9" s="3"/>
    </row>
    <row r="10" spans="1:22" ht="18.75">
      <c r="A10" s="20" t="s">
        <v>277</v>
      </c>
      <c r="B10" s="20"/>
      <c r="C10" s="20"/>
      <c r="D10" s="21"/>
      <c r="E10" s="22"/>
      <c r="F10" s="22"/>
      <c r="G10" s="22"/>
      <c r="H10" s="23"/>
      <c r="I10" s="20"/>
      <c r="J10" s="20"/>
      <c r="K10" s="22"/>
      <c r="L10" s="27" t="s">
        <v>7</v>
      </c>
      <c r="M10" s="25" t="s">
        <v>85</v>
      </c>
      <c r="N10" s="25" t="s">
        <v>65</v>
      </c>
      <c r="O10" s="25" t="s">
        <v>86</v>
      </c>
      <c r="P10" s="25" t="s">
        <v>80</v>
      </c>
      <c r="Q10" s="27" t="s">
        <v>29</v>
      </c>
      <c r="R10" s="27" t="s">
        <v>17</v>
      </c>
      <c r="S10" s="3"/>
      <c r="V10" s="3"/>
    </row>
    <row r="11" spans="1:22" ht="18.75">
      <c r="A11" s="37" t="s">
        <v>277</v>
      </c>
      <c r="B11" s="37"/>
      <c r="C11" s="37"/>
      <c r="D11" s="38"/>
      <c r="E11" s="39"/>
      <c r="F11" s="39"/>
      <c r="G11" s="39"/>
      <c r="H11" s="40"/>
      <c r="I11" s="37"/>
      <c r="J11" s="37"/>
      <c r="K11" s="39"/>
      <c r="L11" s="41" t="s">
        <v>12</v>
      </c>
      <c r="M11" s="42" t="s">
        <v>75</v>
      </c>
      <c r="N11" s="42" t="s">
        <v>74</v>
      </c>
      <c r="O11" s="42" t="s">
        <v>76</v>
      </c>
      <c r="P11" s="42" t="s">
        <v>51</v>
      </c>
      <c r="Q11" s="41" t="s">
        <v>49</v>
      </c>
      <c r="R11" s="41" t="s">
        <v>5</v>
      </c>
      <c r="S11" s="3"/>
      <c r="V11" s="3"/>
    </row>
    <row r="12" spans="1:22" ht="18.75">
      <c r="A12" s="24">
        <v>3</v>
      </c>
      <c r="B12" s="25" t="s">
        <v>375</v>
      </c>
      <c r="C12" s="25" t="s">
        <v>0</v>
      </c>
      <c r="D12" s="21">
        <v>41066</v>
      </c>
      <c r="E12" s="26">
        <v>41066</v>
      </c>
      <c r="F12" s="26">
        <v>42334</v>
      </c>
      <c r="G12" s="26">
        <v>43769</v>
      </c>
      <c r="H12" s="23"/>
      <c r="I12" s="25" t="s">
        <v>37</v>
      </c>
      <c r="J12" s="20"/>
      <c r="K12" s="26">
        <v>52505</v>
      </c>
      <c r="L12" s="27" t="s">
        <v>2</v>
      </c>
      <c r="M12" s="25" t="s">
        <v>166</v>
      </c>
      <c r="N12" s="25" t="s">
        <v>3</v>
      </c>
      <c r="O12" s="25" t="s">
        <v>167</v>
      </c>
      <c r="P12" s="25" t="s">
        <v>34</v>
      </c>
      <c r="Q12" s="27" t="s">
        <v>26</v>
      </c>
      <c r="R12" s="27" t="s">
        <v>60</v>
      </c>
      <c r="S12" s="3"/>
      <c r="V12" s="3"/>
    </row>
    <row r="13" spans="1:22" ht="18.75">
      <c r="A13" s="20" t="s">
        <v>277</v>
      </c>
      <c r="B13" s="20"/>
      <c r="C13" s="20"/>
      <c r="D13" s="21"/>
      <c r="E13" s="22"/>
      <c r="F13" s="22"/>
      <c r="G13" s="22"/>
      <c r="H13" s="23"/>
      <c r="I13" s="20"/>
      <c r="J13" s="20"/>
      <c r="K13" s="22"/>
      <c r="L13" s="27" t="s">
        <v>7</v>
      </c>
      <c r="M13" s="25" t="s">
        <v>99</v>
      </c>
      <c r="N13" s="25" t="s">
        <v>18</v>
      </c>
      <c r="O13" s="25" t="s">
        <v>55</v>
      </c>
      <c r="P13" s="25" t="s">
        <v>4</v>
      </c>
      <c r="Q13" s="27" t="s">
        <v>46</v>
      </c>
      <c r="R13" s="27" t="s">
        <v>26</v>
      </c>
      <c r="S13" s="3"/>
      <c r="V13" s="3"/>
    </row>
    <row r="14" spans="1:22" ht="18.75">
      <c r="A14" s="37" t="s">
        <v>277</v>
      </c>
      <c r="B14" s="37"/>
      <c r="C14" s="37"/>
      <c r="D14" s="38"/>
      <c r="E14" s="39"/>
      <c r="F14" s="39"/>
      <c r="G14" s="39"/>
      <c r="H14" s="40"/>
      <c r="I14" s="37"/>
      <c r="J14" s="37"/>
      <c r="K14" s="39"/>
      <c r="L14" s="41" t="s">
        <v>12</v>
      </c>
      <c r="M14" s="42" t="s">
        <v>64</v>
      </c>
      <c r="N14" s="42" t="s">
        <v>13</v>
      </c>
      <c r="O14" s="42" t="s">
        <v>55</v>
      </c>
      <c r="P14" s="42" t="s">
        <v>4</v>
      </c>
      <c r="Q14" s="41" t="s">
        <v>40</v>
      </c>
      <c r="R14" s="41" t="s">
        <v>46</v>
      </c>
      <c r="S14" s="3"/>
      <c r="V14" s="3"/>
    </row>
    <row r="15" spans="1:22" ht="18.75">
      <c r="A15" s="24">
        <v>4</v>
      </c>
      <c r="B15" s="25" t="s">
        <v>318</v>
      </c>
      <c r="C15" s="25" t="s">
        <v>0</v>
      </c>
      <c r="D15" s="21">
        <v>36416</v>
      </c>
      <c r="E15" s="26">
        <v>36416</v>
      </c>
      <c r="F15" s="26">
        <v>38447</v>
      </c>
      <c r="G15" s="26">
        <v>42501</v>
      </c>
      <c r="H15" s="23"/>
      <c r="I15" s="25" t="s">
        <v>37</v>
      </c>
      <c r="J15" s="20"/>
      <c r="K15" s="26">
        <v>45931</v>
      </c>
      <c r="L15" s="27" t="s">
        <v>2</v>
      </c>
      <c r="M15" s="25" t="s">
        <v>118</v>
      </c>
      <c r="N15" s="25" t="s">
        <v>319</v>
      </c>
      <c r="O15" s="25" t="s">
        <v>113</v>
      </c>
      <c r="P15" s="25" t="s">
        <v>119</v>
      </c>
      <c r="Q15" s="27" t="s">
        <v>47</v>
      </c>
      <c r="R15" s="27" t="s">
        <v>5</v>
      </c>
      <c r="S15" s="3"/>
      <c r="V15" s="3"/>
    </row>
    <row r="16" spans="1:22" ht="18.75">
      <c r="A16" s="20" t="s">
        <v>277</v>
      </c>
      <c r="B16" s="20"/>
      <c r="C16" s="20"/>
      <c r="D16" s="21"/>
      <c r="E16" s="22"/>
      <c r="F16" s="22"/>
      <c r="G16" s="22"/>
      <c r="H16" s="23"/>
      <c r="I16" s="20"/>
      <c r="J16" s="20"/>
      <c r="K16" s="22"/>
      <c r="L16" s="27" t="s">
        <v>7</v>
      </c>
      <c r="M16" s="25" t="s">
        <v>194</v>
      </c>
      <c r="N16" s="25" t="s">
        <v>8</v>
      </c>
      <c r="O16" s="25" t="s">
        <v>113</v>
      </c>
      <c r="P16" s="25" t="s">
        <v>120</v>
      </c>
      <c r="Q16" s="27" t="s">
        <v>33</v>
      </c>
      <c r="R16" s="27" t="s">
        <v>47</v>
      </c>
      <c r="S16" s="3"/>
      <c r="V16" s="3"/>
    </row>
    <row r="17" spans="1:22" ht="18.75">
      <c r="A17" s="37" t="s">
        <v>277</v>
      </c>
      <c r="B17" s="37"/>
      <c r="C17" s="37"/>
      <c r="D17" s="38"/>
      <c r="E17" s="39"/>
      <c r="F17" s="39"/>
      <c r="G17" s="39"/>
      <c r="H17" s="40"/>
      <c r="I17" s="37"/>
      <c r="J17" s="37"/>
      <c r="K17" s="39"/>
      <c r="L17" s="41" t="s">
        <v>12</v>
      </c>
      <c r="M17" s="42" t="s">
        <v>64</v>
      </c>
      <c r="N17" s="42" t="s">
        <v>13</v>
      </c>
      <c r="O17" s="42" t="s">
        <v>55</v>
      </c>
      <c r="P17" s="42" t="s">
        <v>59</v>
      </c>
      <c r="Q17" s="41" t="s">
        <v>48</v>
      </c>
      <c r="R17" s="41" t="s">
        <v>58</v>
      </c>
      <c r="S17" s="3"/>
      <c r="V17" s="3"/>
    </row>
    <row r="18" spans="1:22" ht="18.75">
      <c r="A18" s="24">
        <v>5</v>
      </c>
      <c r="B18" s="25" t="s">
        <v>87</v>
      </c>
      <c r="C18" s="25" t="s">
        <v>0</v>
      </c>
      <c r="D18" s="21">
        <v>33910</v>
      </c>
      <c r="E18" s="26">
        <v>33910</v>
      </c>
      <c r="F18" s="26">
        <v>35928</v>
      </c>
      <c r="G18" s="26">
        <v>38119</v>
      </c>
      <c r="H18" s="23"/>
      <c r="I18" s="25" t="s">
        <v>1</v>
      </c>
      <c r="J18" s="20"/>
      <c r="K18" s="26">
        <v>46296</v>
      </c>
      <c r="L18" s="27" t="s">
        <v>2</v>
      </c>
      <c r="M18" s="25" t="s">
        <v>88</v>
      </c>
      <c r="N18" s="25" t="s">
        <v>3</v>
      </c>
      <c r="O18" s="25" t="s">
        <v>89</v>
      </c>
      <c r="P18" s="25" t="s">
        <v>4</v>
      </c>
      <c r="Q18" s="27" t="s">
        <v>63</v>
      </c>
      <c r="R18" s="27" t="s">
        <v>60</v>
      </c>
      <c r="S18" s="3"/>
      <c r="V18" s="3"/>
    </row>
    <row r="19" spans="1:22" ht="18.75">
      <c r="A19" s="20" t="s">
        <v>277</v>
      </c>
      <c r="B19" s="20"/>
      <c r="C19" s="20"/>
      <c r="D19" s="21"/>
      <c r="E19" s="22"/>
      <c r="F19" s="22"/>
      <c r="G19" s="22"/>
      <c r="H19" s="23"/>
      <c r="I19" s="20"/>
      <c r="J19" s="20"/>
      <c r="K19" s="22"/>
      <c r="L19" s="27" t="s">
        <v>7</v>
      </c>
      <c r="M19" s="25" t="s">
        <v>90</v>
      </c>
      <c r="N19" s="25" t="s">
        <v>91</v>
      </c>
      <c r="O19" s="25" t="s">
        <v>92</v>
      </c>
      <c r="P19" s="25" t="s">
        <v>31</v>
      </c>
      <c r="Q19" s="27" t="s">
        <v>32</v>
      </c>
      <c r="R19" s="27" t="s">
        <v>33</v>
      </c>
      <c r="S19" s="3"/>
      <c r="V19" s="3"/>
    </row>
    <row r="20" spans="1:22" ht="18.75">
      <c r="A20" s="37" t="s">
        <v>277</v>
      </c>
      <c r="B20" s="37"/>
      <c r="C20" s="37"/>
      <c r="D20" s="38"/>
      <c r="E20" s="39"/>
      <c r="F20" s="39"/>
      <c r="G20" s="39"/>
      <c r="H20" s="40"/>
      <c r="I20" s="37"/>
      <c r="J20" s="37"/>
      <c r="K20" s="39"/>
      <c r="L20" s="41" t="s">
        <v>12</v>
      </c>
      <c r="M20" s="42" t="s">
        <v>93</v>
      </c>
      <c r="N20" s="42" t="s">
        <v>30</v>
      </c>
      <c r="O20" s="42" t="s">
        <v>92</v>
      </c>
      <c r="P20" s="42" t="s">
        <v>31</v>
      </c>
      <c r="Q20" s="41" t="s">
        <v>58</v>
      </c>
      <c r="R20" s="41" t="s">
        <v>32</v>
      </c>
      <c r="S20" s="3"/>
      <c r="V20" s="3"/>
    </row>
    <row r="21" spans="1:22" ht="18.75">
      <c r="A21" s="24">
        <v>6</v>
      </c>
      <c r="B21" s="25" t="s">
        <v>376</v>
      </c>
      <c r="C21" s="25" t="s">
        <v>0</v>
      </c>
      <c r="D21" s="21">
        <v>41913</v>
      </c>
      <c r="E21" s="26">
        <v>41913</v>
      </c>
      <c r="F21" s="26">
        <v>42736</v>
      </c>
      <c r="G21" s="26">
        <v>44001</v>
      </c>
      <c r="H21" s="23"/>
      <c r="I21" s="25" t="s">
        <v>37</v>
      </c>
      <c r="J21" s="20"/>
      <c r="K21" s="26">
        <v>48488</v>
      </c>
      <c r="L21" s="27" t="s">
        <v>2</v>
      </c>
      <c r="M21" s="25" t="s">
        <v>88</v>
      </c>
      <c r="N21" s="25" t="s">
        <v>3</v>
      </c>
      <c r="O21" s="25" t="s">
        <v>89</v>
      </c>
      <c r="P21" s="25" t="s">
        <v>4</v>
      </c>
      <c r="Q21" s="27" t="s">
        <v>38</v>
      </c>
      <c r="R21" s="27" t="s">
        <v>39</v>
      </c>
      <c r="S21" s="3"/>
      <c r="V21" s="3"/>
    </row>
    <row r="22" spans="1:22" ht="18.75">
      <c r="A22" s="20" t="s">
        <v>277</v>
      </c>
      <c r="B22" s="20"/>
      <c r="C22" s="20"/>
      <c r="D22" s="21"/>
      <c r="E22" s="22"/>
      <c r="F22" s="22"/>
      <c r="G22" s="22"/>
      <c r="H22" s="23"/>
      <c r="I22" s="20"/>
      <c r="J22" s="20"/>
      <c r="K22" s="22"/>
      <c r="L22" s="27" t="s">
        <v>7</v>
      </c>
      <c r="M22" s="25" t="s">
        <v>99</v>
      </c>
      <c r="N22" s="25" t="s">
        <v>18</v>
      </c>
      <c r="O22" s="25" t="s">
        <v>55</v>
      </c>
      <c r="P22" s="25" t="s">
        <v>4</v>
      </c>
      <c r="Q22" s="27" t="s">
        <v>35</v>
      </c>
      <c r="R22" s="27" t="s">
        <v>49</v>
      </c>
      <c r="S22" s="3"/>
      <c r="V22" s="3"/>
    </row>
    <row r="23" spans="1:22" ht="18.75">
      <c r="A23" s="37" t="s">
        <v>277</v>
      </c>
      <c r="B23" s="37"/>
      <c r="C23" s="37"/>
      <c r="D23" s="38"/>
      <c r="E23" s="39"/>
      <c r="F23" s="39"/>
      <c r="G23" s="39"/>
      <c r="H23" s="40"/>
      <c r="I23" s="37"/>
      <c r="J23" s="37"/>
      <c r="K23" s="39"/>
      <c r="L23" s="41" t="s">
        <v>12</v>
      </c>
      <c r="M23" s="42" t="s">
        <v>164</v>
      </c>
      <c r="N23" s="42" t="s">
        <v>30</v>
      </c>
      <c r="O23" s="42" t="s">
        <v>165</v>
      </c>
      <c r="P23" s="42" t="s">
        <v>31</v>
      </c>
      <c r="Q23" s="41" t="s">
        <v>33</v>
      </c>
      <c r="R23" s="41" t="s">
        <v>35</v>
      </c>
      <c r="S23" s="3"/>
      <c r="V23" s="3"/>
    </row>
    <row r="24" spans="1:22" ht="18.75">
      <c r="A24" s="24">
        <v>7</v>
      </c>
      <c r="B24" s="25" t="s">
        <v>392</v>
      </c>
      <c r="C24" s="25" t="s">
        <v>0</v>
      </c>
      <c r="D24" s="21">
        <v>41061</v>
      </c>
      <c r="E24" s="26">
        <v>41061</v>
      </c>
      <c r="F24" s="26">
        <v>42761</v>
      </c>
      <c r="G24" s="22">
        <v>44966</v>
      </c>
      <c r="H24" s="23"/>
      <c r="I24" s="25" t="s">
        <v>37</v>
      </c>
      <c r="J24" s="20"/>
      <c r="K24" s="26">
        <v>49949</v>
      </c>
      <c r="L24" s="27" t="s">
        <v>2</v>
      </c>
      <c r="M24" s="25" t="s">
        <v>228</v>
      </c>
      <c r="N24" s="25" t="s">
        <v>54</v>
      </c>
      <c r="O24" s="25" t="s">
        <v>229</v>
      </c>
      <c r="P24" s="25" t="s">
        <v>19</v>
      </c>
      <c r="Q24" s="27" t="s">
        <v>57</v>
      </c>
      <c r="R24" s="27" t="s">
        <v>60</v>
      </c>
      <c r="S24" s="3"/>
      <c r="V24" s="3"/>
    </row>
    <row r="25" spans="1:22" ht="18.75">
      <c r="A25" s="20" t="s">
        <v>277</v>
      </c>
      <c r="B25" s="20"/>
      <c r="C25" s="20"/>
      <c r="D25" s="21"/>
      <c r="E25" s="22"/>
      <c r="F25" s="22"/>
      <c r="G25" s="22"/>
      <c r="H25" s="23"/>
      <c r="I25" s="20"/>
      <c r="J25" s="20"/>
      <c r="K25" s="22"/>
      <c r="L25" s="27" t="s">
        <v>7</v>
      </c>
      <c r="M25" s="25" t="s">
        <v>356</v>
      </c>
      <c r="N25" s="25" t="s">
        <v>18</v>
      </c>
      <c r="O25" s="25" t="s">
        <v>312</v>
      </c>
      <c r="P25" s="25" t="s">
        <v>4</v>
      </c>
      <c r="Q25" s="27" t="s">
        <v>40</v>
      </c>
      <c r="R25" s="27" t="s">
        <v>6</v>
      </c>
      <c r="S25" s="3"/>
      <c r="V25" s="3"/>
    </row>
    <row r="26" spans="1:22" ht="18.75">
      <c r="A26" s="37" t="s">
        <v>277</v>
      </c>
      <c r="B26" s="37"/>
      <c r="C26" s="37"/>
      <c r="D26" s="38"/>
      <c r="E26" s="39"/>
      <c r="F26" s="39"/>
      <c r="G26" s="39"/>
      <c r="H26" s="40"/>
      <c r="I26" s="37"/>
      <c r="J26" s="37"/>
      <c r="K26" s="39"/>
      <c r="L26" s="41" t="s">
        <v>12</v>
      </c>
      <c r="M26" s="42" t="s">
        <v>230</v>
      </c>
      <c r="N26" s="42" t="s">
        <v>13</v>
      </c>
      <c r="O26" s="42" t="s">
        <v>231</v>
      </c>
      <c r="P26" s="42" t="s">
        <v>62</v>
      </c>
      <c r="Q26" s="41" t="s">
        <v>35</v>
      </c>
      <c r="R26" s="41" t="s">
        <v>16</v>
      </c>
      <c r="S26" s="3"/>
      <c r="V26" s="3"/>
    </row>
    <row r="27" spans="1:22" ht="18.75">
      <c r="A27" s="24">
        <v>8</v>
      </c>
      <c r="B27" s="25" t="s">
        <v>297</v>
      </c>
      <c r="C27" s="25" t="s">
        <v>0</v>
      </c>
      <c r="D27" s="21">
        <v>35800</v>
      </c>
      <c r="E27" s="26">
        <v>36875</v>
      </c>
      <c r="F27" s="26">
        <v>40219</v>
      </c>
      <c r="G27" s="26">
        <v>42241</v>
      </c>
      <c r="H27" s="23"/>
      <c r="I27" s="25" t="s">
        <v>37</v>
      </c>
      <c r="J27" s="20"/>
      <c r="K27" s="26">
        <v>47392</v>
      </c>
      <c r="L27" s="27" t="s">
        <v>2</v>
      </c>
      <c r="M27" s="25" t="s">
        <v>134</v>
      </c>
      <c r="N27" s="25" t="s">
        <v>319</v>
      </c>
      <c r="O27" s="25" t="s">
        <v>135</v>
      </c>
      <c r="P27" s="25" t="s">
        <v>136</v>
      </c>
      <c r="Q27" s="27" t="s">
        <v>6</v>
      </c>
      <c r="R27" s="27" t="s">
        <v>39</v>
      </c>
      <c r="S27" s="3"/>
      <c r="V27" s="3"/>
    </row>
    <row r="28" spans="1:22" s="3" customFormat="1" ht="18.75">
      <c r="A28" s="20" t="s">
        <v>277</v>
      </c>
      <c r="B28" s="20"/>
      <c r="C28" s="20"/>
      <c r="D28" s="21"/>
      <c r="E28" s="22"/>
      <c r="F28" s="22"/>
      <c r="G28" s="22"/>
      <c r="H28" s="23"/>
      <c r="I28" s="20"/>
      <c r="J28" s="20"/>
      <c r="K28" s="22"/>
      <c r="L28" s="27" t="s">
        <v>7</v>
      </c>
      <c r="M28" s="25" t="s">
        <v>137</v>
      </c>
      <c r="N28" s="25" t="s">
        <v>18</v>
      </c>
      <c r="O28" s="25" t="s">
        <v>138</v>
      </c>
      <c r="P28" s="25" t="s">
        <v>59</v>
      </c>
      <c r="Q28" s="27" t="s">
        <v>45</v>
      </c>
      <c r="R28" s="27" t="s">
        <v>28</v>
      </c>
    </row>
    <row r="29" spans="1:22" ht="18.75">
      <c r="A29" s="37" t="s">
        <v>277</v>
      </c>
      <c r="B29" s="37"/>
      <c r="C29" s="37"/>
      <c r="D29" s="38"/>
      <c r="E29" s="39"/>
      <c r="F29" s="39"/>
      <c r="G29" s="39"/>
      <c r="H29" s="40"/>
      <c r="I29" s="37"/>
      <c r="J29" s="37"/>
      <c r="K29" s="39"/>
      <c r="L29" s="41" t="s">
        <v>12</v>
      </c>
      <c r="M29" s="42" t="s">
        <v>64</v>
      </c>
      <c r="N29" s="42" t="s">
        <v>13</v>
      </c>
      <c r="O29" s="42" t="s">
        <v>55</v>
      </c>
      <c r="P29" s="42" t="s">
        <v>59</v>
      </c>
      <c r="Q29" s="41" t="s">
        <v>58</v>
      </c>
      <c r="R29" s="41" t="s">
        <v>33</v>
      </c>
      <c r="S29" s="3"/>
      <c r="V29" s="3"/>
    </row>
    <row r="30" spans="1:22" ht="18.75">
      <c r="A30" s="24">
        <v>9</v>
      </c>
      <c r="B30" s="25" t="s">
        <v>393</v>
      </c>
      <c r="C30" s="25" t="s">
        <v>0</v>
      </c>
      <c r="D30" s="21">
        <v>39266</v>
      </c>
      <c r="E30" s="26">
        <v>39071</v>
      </c>
      <c r="F30" s="26">
        <v>41327</v>
      </c>
      <c r="G30" s="22">
        <v>44980</v>
      </c>
      <c r="H30" s="23"/>
      <c r="I30" s="25" t="s">
        <v>37</v>
      </c>
      <c r="J30" s="20"/>
      <c r="K30" s="26">
        <v>50314</v>
      </c>
      <c r="L30" s="27" t="s">
        <v>2</v>
      </c>
      <c r="M30" s="25" t="s">
        <v>101</v>
      </c>
      <c r="N30" s="25" t="s">
        <v>319</v>
      </c>
      <c r="O30" s="25" t="s">
        <v>102</v>
      </c>
      <c r="P30" s="25" t="s">
        <v>103</v>
      </c>
      <c r="Q30" s="27" t="s">
        <v>6</v>
      </c>
      <c r="R30" s="27" t="s">
        <v>38</v>
      </c>
      <c r="S30" s="3"/>
      <c r="V30" s="3"/>
    </row>
    <row r="31" spans="1:22" ht="18.75">
      <c r="A31" s="20" t="s">
        <v>277</v>
      </c>
      <c r="B31" s="20"/>
      <c r="C31" s="20"/>
      <c r="D31" s="21"/>
      <c r="E31" s="22"/>
      <c r="F31" s="22"/>
      <c r="G31" s="22"/>
      <c r="H31" s="23"/>
      <c r="I31" s="20"/>
      <c r="J31" s="20"/>
      <c r="K31" s="22"/>
      <c r="L31" s="27" t="s">
        <v>7</v>
      </c>
      <c r="M31" s="25" t="s">
        <v>139</v>
      </c>
      <c r="N31" s="25" t="s">
        <v>140</v>
      </c>
      <c r="O31" s="25" t="s">
        <v>141</v>
      </c>
      <c r="P31" s="25" t="s">
        <v>103</v>
      </c>
      <c r="Q31" s="27" t="s">
        <v>5</v>
      </c>
      <c r="R31" s="27" t="s">
        <v>40</v>
      </c>
      <c r="S31" s="3"/>
      <c r="V31" s="3"/>
    </row>
    <row r="32" spans="1:22" ht="18.75">
      <c r="A32" s="37" t="s">
        <v>277</v>
      </c>
      <c r="B32" s="37"/>
      <c r="C32" s="37"/>
      <c r="D32" s="38"/>
      <c r="E32" s="39"/>
      <c r="F32" s="39"/>
      <c r="G32" s="39"/>
      <c r="H32" s="40"/>
      <c r="I32" s="37"/>
      <c r="J32" s="37"/>
      <c r="K32" s="39"/>
      <c r="L32" s="41" t="s">
        <v>12</v>
      </c>
      <c r="M32" s="42" t="s">
        <v>75</v>
      </c>
      <c r="N32" s="42" t="s">
        <v>74</v>
      </c>
      <c r="O32" s="42" t="s">
        <v>76</v>
      </c>
      <c r="P32" s="42" t="s">
        <v>69</v>
      </c>
      <c r="Q32" s="41" t="s">
        <v>47</v>
      </c>
      <c r="R32" s="41" t="s">
        <v>5</v>
      </c>
      <c r="S32" s="3"/>
      <c r="V32" s="3"/>
    </row>
    <row r="33" spans="1:22" ht="18.75">
      <c r="A33" s="24">
        <v>10</v>
      </c>
      <c r="B33" s="25" t="s">
        <v>377</v>
      </c>
      <c r="C33" s="25" t="s">
        <v>0</v>
      </c>
      <c r="D33" s="21">
        <v>40452</v>
      </c>
      <c r="E33" s="26">
        <v>40452</v>
      </c>
      <c r="F33" s="26">
        <v>42306</v>
      </c>
      <c r="G33" s="26">
        <v>43612</v>
      </c>
      <c r="H33" s="23"/>
      <c r="I33" s="25" t="s">
        <v>37</v>
      </c>
      <c r="J33" s="20"/>
      <c r="K33" s="26">
        <v>51775</v>
      </c>
      <c r="L33" s="27" t="s">
        <v>2</v>
      </c>
      <c r="M33" s="25" t="s">
        <v>232</v>
      </c>
      <c r="N33" s="25" t="s">
        <v>319</v>
      </c>
      <c r="O33" s="25" t="s">
        <v>233</v>
      </c>
      <c r="P33" s="25" t="s">
        <v>357</v>
      </c>
      <c r="Q33" s="27" t="s">
        <v>71</v>
      </c>
      <c r="R33" s="27" t="s">
        <v>43</v>
      </c>
      <c r="S33" s="3"/>
      <c r="V33" s="3"/>
    </row>
    <row r="34" spans="1:22" ht="18.75">
      <c r="A34" s="20" t="s">
        <v>277</v>
      </c>
      <c r="B34" s="20"/>
      <c r="C34" s="20"/>
      <c r="D34" s="21"/>
      <c r="E34" s="22"/>
      <c r="F34" s="22"/>
      <c r="G34" s="22"/>
      <c r="H34" s="23"/>
      <c r="I34" s="20"/>
      <c r="J34" s="20"/>
      <c r="K34" s="22"/>
      <c r="L34" s="27" t="s">
        <v>7</v>
      </c>
      <c r="M34" s="25" t="s">
        <v>234</v>
      </c>
      <c r="N34" s="25" t="s">
        <v>8</v>
      </c>
      <c r="O34" s="25" t="s">
        <v>233</v>
      </c>
      <c r="P34" s="25" t="s">
        <v>357</v>
      </c>
      <c r="Q34" s="27" t="s">
        <v>71</v>
      </c>
      <c r="R34" s="27" t="s">
        <v>57</v>
      </c>
      <c r="S34" s="3"/>
      <c r="V34" s="3"/>
    </row>
    <row r="35" spans="1:22" ht="18.75">
      <c r="A35" s="37" t="s">
        <v>277</v>
      </c>
      <c r="B35" s="37"/>
      <c r="C35" s="37"/>
      <c r="D35" s="38"/>
      <c r="E35" s="39"/>
      <c r="F35" s="39"/>
      <c r="G35" s="39"/>
      <c r="H35" s="40"/>
      <c r="I35" s="37"/>
      <c r="J35" s="37"/>
      <c r="K35" s="39"/>
      <c r="L35" s="41" t="s">
        <v>12</v>
      </c>
      <c r="M35" s="42" t="s">
        <v>259</v>
      </c>
      <c r="N35" s="42" t="s">
        <v>13</v>
      </c>
      <c r="O35" s="42" t="s">
        <v>258</v>
      </c>
      <c r="P35" s="42" t="s">
        <v>53</v>
      </c>
      <c r="Q35" s="41" t="s">
        <v>16</v>
      </c>
      <c r="R35" s="41" t="s">
        <v>17</v>
      </c>
      <c r="S35" s="3"/>
      <c r="V35" s="3"/>
    </row>
    <row r="36" spans="1:22" ht="18.75">
      <c r="A36" s="24">
        <v>11</v>
      </c>
      <c r="B36" s="25" t="s">
        <v>100</v>
      </c>
      <c r="C36" s="25" t="s">
        <v>23</v>
      </c>
      <c r="D36" s="21">
        <v>40848</v>
      </c>
      <c r="E36" s="26">
        <v>40848</v>
      </c>
      <c r="F36" s="26">
        <v>41726</v>
      </c>
      <c r="G36" s="22"/>
      <c r="H36" s="23"/>
      <c r="I36" s="25" t="s">
        <v>37</v>
      </c>
      <c r="J36" s="20"/>
      <c r="K36" s="26">
        <v>49218</v>
      </c>
      <c r="L36" s="27" t="s">
        <v>2</v>
      </c>
      <c r="M36" s="25" t="s">
        <v>101</v>
      </c>
      <c r="N36" s="25" t="s">
        <v>319</v>
      </c>
      <c r="O36" s="25" t="s">
        <v>102</v>
      </c>
      <c r="P36" s="25" t="s">
        <v>103</v>
      </c>
      <c r="Q36" s="27" t="s">
        <v>17</v>
      </c>
      <c r="R36" s="27" t="s">
        <v>46</v>
      </c>
      <c r="S36" s="3"/>
      <c r="V36" s="3"/>
    </row>
    <row r="37" spans="1:22" ht="18.75">
      <c r="A37" s="20" t="s">
        <v>277</v>
      </c>
      <c r="B37" s="20"/>
      <c r="C37" s="20"/>
      <c r="D37" s="21"/>
      <c r="E37" s="22"/>
      <c r="F37" s="22"/>
      <c r="G37" s="22"/>
      <c r="H37" s="23"/>
      <c r="I37" s="20"/>
      <c r="J37" s="20"/>
      <c r="K37" s="22"/>
      <c r="L37" s="27" t="s">
        <v>7</v>
      </c>
      <c r="M37" s="25" t="s">
        <v>104</v>
      </c>
      <c r="N37" s="25" t="s">
        <v>65</v>
      </c>
      <c r="O37" s="25" t="s">
        <v>105</v>
      </c>
      <c r="P37" s="25" t="s">
        <v>53</v>
      </c>
      <c r="Q37" s="27" t="s">
        <v>49</v>
      </c>
      <c r="R37" s="27" t="s">
        <v>40</v>
      </c>
      <c r="S37" s="3"/>
      <c r="V37" s="3"/>
    </row>
    <row r="38" spans="1:22" ht="18.75">
      <c r="A38" s="37" t="s">
        <v>277</v>
      </c>
      <c r="B38" s="37"/>
      <c r="C38" s="37"/>
      <c r="D38" s="38"/>
      <c r="E38" s="39"/>
      <c r="F38" s="39"/>
      <c r="G38" s="39"/>
      <c r="H38" s="40"/>
      <c r="I38" s="37"/>
      <c r="J38" s="37"/>
      <c r="K38" s="39"/>
      <c r="L38" s="41" t="s">
        <v>12</v>
      </c>
      <c r="M38" s="42" t="s">
        <v>106</v>
      </c>
      <c r="N38" s="42" t="s">
        <v>41</v>
      </c>
      <c r="O38" s="42" t="s">
        <v>107</v>
      </c>
      <c r="P38" s="42" t="s">
        <v>51</v>
      </c>
      <c r="Q38" s="41" t="s">
        <v>45</v>
      </c>
      <c r="R38" s="41" t="s">
        <v>49</v>
      </c>
      <c r="S38" s="3"/>
      <c r="V38" s="3"/>
    </row>
    <row r="39" spans="1:22" ht="18.75">
      <c r="A39" s="24">
        <v>12</v>
      </c>
      <c r="B39" s="25" t="s">
        <v>389</v>
      </c>
      <c r="C39" s="25" t="s">
        <v>23</v>
      </c>
      <c r="D39" s="21">
        <v>43654</v>
      </c>
      <c r="E39" s="26">
        <v>43654</v>
      </c>
      <c r="F39" s="22">
        <v>44631</v>
      </c>
      <c r="G39" s="22"/>
      <c r="H39" s="23"/>
      <c r="I39" s="25" t="s">
        <v>37</v>
      </c>
      <c r="J39" s="20"/>
      <c r="K39" s="26">
        <v>53601</v>
      </c>
      <c r="L39" s="27" t="s">
        <v>2</v>
      </c>
      <c r="M39" s="25" t="s">
        <v>303</v>
      </c>
      <c r="N39" s="25" t="s">
        <v>54</v>
      </c>
      <c r="O39" s="25" t="s">
        <v>132</v>
      </c>
      <c r="P39" s="25" t="s">
        <v>59</v>
      </c>
      <c r="Q39" s="27" t="s">
        <v>44</v>
      </c>
      <c r="R39" s="27" t="s">
        <v>340</v>
      </c>
      <c r="S39" s="3"/>
      <c r="V39" s="3"/>
    </row>
    <row r="40" spans="1:22" ht="18.75">
      <c r="A40" s="20" t="s">
        <v>277</v>
      </c>
      <c r="B40" s="20"/>
      <c r="C40" s="20"/>
      <c r="D40" s="21"/>
      <c r="E40" s="22"/>
      <c r="F40" s="22"/>
      <c r="G40" s="22"/>
      <c r="H40" s="23"/>
      <c r="I40" s="20"/>
      <c r="J40" s="20"/>
      <c r="K40" s="22"/>
      <c r="L40" s="27" t="s">
        <v>7</v>
      </c>
      <c r="M40" s="25" t="s">
        <v>172</v>
      </c>
      <c r="N40" s="25" t="s">
        <v>18</v>
      </c>
      <c r="O40" s="25" t="s">
        <v>132</v>
      </c>
      <c r="P40" s="25" t="s">
        <v>59</v>
      </c>
      <c r="Q40" s="27" t="s">
        <v>39</v>
      </c>
      <c r="R40" s="27" t="s">
        <v>61</v>
      </c>
      <c r="S40" s="3"/>
      <c r="V40" s="3"/>
    </row>
    <row r="41" spans="1:22" ht="18.75">
      <c r="A41" s="37" t="s">
        <v>277</v>
      </c>
      <c r="B41" s="37"/>
      <c r="C41" s="37"/>
      <c r="D41" s="38"/>
      <c r="E41" s="39"/>
      <c r="F41" s="39"/>
      <c r="G41" s="39"/>
      <c r="H41" s="40"/>
      <c r="I41" s="37"/>
      <c r="J41" s="37"/>
      <c r="K41" s="39"/>
      <c r="L41" s="41" t="s">
        <v>12</v>
      </c>
      <c r="M41" s="42" t="s">
        <v>64</v>
      </c>
      <c r="N41" s="42" t="s">
        <v>13</v>
      </c>
      <c r="O41" s="42" t="s">
        <v>55</v>
      </c>
      <c r="P41" s="42" t="s">
        <v>59</v>
      </c>
      <c r="Q41" s="41" t="s">
        <v>46</v>
      </c>
      <c r="R41" s="41" t="s">
        <v>57</v>
      </c>
      <c r="S41" s="3"/>
      <c r="V41" s="3"/>
    </row>
    <row r="42" spans="1:22" ht="18.75">
      <c r="A42" s="24">
        <v>13</v>
      </c>
      <c r="B42" s="25" t="s">
        <v>108</v>
      </c>
      <c r="C42" s="25" t="s">
        <v>23</v>
      </c>
      <c r="D42" s="21">
        <v>36923</v>
      </c>
      <c r="E42" s="26">
        <v>36923</v>
      </c>
      <c r="F42" s="26">
        <v>41067</v>
      </c>
      <c r="G42" s="22"/>
      <c r="H42" s="23"/>
      <c r="I42" s="25" t="s">
        <v>37</v>
      </c>
      <c r="J42" s="20"/>
      <c r="K42" s="26">
        <v>48853</v>
      </c>
      <c r="L42" s="27" t="s">
        <v>2</v>
      </c>
      <c r="M42" s="25" t="s">
        <v>378</v>
      </c>
      <c r="N42" s="25" t="s">
        <v>109</v>
      </c>
      <c r="O42" s="25" t="s">
        <v>110</v>
      </c>
      <c r="P42" s="25" t="s">
        <v>111</v>
      </c>
      <c r="Q42" s="27" t="s">
        <v>6</v>
      </c>
      <c r="R42" s="27" t="s">
        <v>38</v>
      </c>
      <c r="S42" s="3"/>
      <c r="V42" s="3"/>
    </row>
    <row r="43" spans="1:22" ht="18.75">
      <c r="A43" s="20" t="s">
        <v>277</v>
      </c>
      <c r="B43" s="20"/>
      <c r="C43" s="20"/>
      <c r="D43" s="21"/>
      <c r="E43" s="22"/>
      <c r="F43" s="22"/>
      <c r="G43" s="22"/>
      <c r="H43" s="23"/>
      <c r="I43" s="20"/>
      <c r="J43" s="20"/>
      <c r="K43" s="22"/>
      <c r="L43" s="27" t="s">
        <v>7</v>
      </c>
      <c r="M43" s="25" t="s">
        <v>99</v>
      </c>
      <c r="N43" s="25" t="s">
        <v>18</v>
      </c>
      <c r="O43" s="25" t="s">
        <v>55</v>
      </c>
      <c r="P43" s="25" t="s">
        <v>4</v>
      </c>
      <c r="Q43" s="27" t="s">
        <v>47</v>
      </c>
      <c r="R43" s="27" t="s">
        <v>28</v>
      </c>
      <c r="S43" s="3"/>
      <c r="V43" s="3"/>
    </row>
    <row r="44" spans="1:22" ht="18.75">
      <c r="A44" s="37" t="s">
        <v>277</v>
      </c>
      <c r="B44" s="37"/>
      <c r="C44" s="37"/>
      <c r="D44" s="38"/>
      <c r="E44" s="39"/>
      <c r="F44" s="39"/>
      <c r="G44" s="39"/>
      <c r="H44" s="40"/>
      <c r="I44" s="37"/>
      <c r="J44" s="37"/>
      <c r="K44" s="39"/>
      <c r="L44" s="41" t="s">
        <v>12</v>
      </c>
      <c r="M44" s="42" t="s">
        <v>64</v>
      </c>
      <c r="N44" s="42" t="s">
        <v>13</v>
      </c>
      <c r="O44" s="42" t="s">
        <v>55</v>
      </c>
      <c r="P44" s="42" t="s">
        <v>4</v>
      </c>
      <c r="Q44" s="41" t="s">
        <v>20</v>
      </c>
      <c r="R44" s="41" t="s">
        <v>47</v>
      </c>
      <c r="S44" s="3"/>
      <c r="V44" s="3"/>
    </row>
    <row r="45" spans="1:22" ht="18.75">
      <c r="A45" s="24">
        <v>14</v>
      </c>
      <c r="B45" s="25" t="s">
        <v>406</v>
      </c>
      <c r="C45" s="25" t="s">
        <v>23</v>
      </c>
      <c r="D45" s="21">
        <v>38443</v>
      </c>
      <c r="E45" s="26">
        <v>42979</v>
      </c>
      <c r="F45" s="22">
        <v>44924</v>
      </c>
      <c r="G45" s="22"/>
      <c r="H45" s="23"/>
      <c r="I45" s="25" t="s">
        <v>37</v>
      </c>
      <c r="J45" s="20"/>
      <c r="K45" s="26">
        <v>50314</v>
      </c>
      <c r="L45" s="27" t="s">
        <v>2</v>
      </c>
      <c r="M45" s="25" t="s">
        <v>307</v>
      </c>
      <c r="N45" s="25" t="s">
        <v>319</v>
      </c>
      <c r="O45" s="25" t="s">
        <v>308</v>
      </c>
      <c r="P45" s="25" t="s">
        <v>255</v>
      </c>
      <c r="Q45" s="27" t="s">
        <v>57</v>
      </c>
      <c r="R45" s="27" t="s">
        <v>70</v>
      </c>
      <c r="S45" s="3"/>
      <c r="V45" s="3"/>
    </row>
    <row r="46" spans="1:22" ht="18.75">
      <c r="A46" s="20" t="s">
        <v>277</v>
      </c>
      <c r="B46" s="20"/>
      <c r="C46" s="20"/>
      <c r="D46" s="21"/>
      <c r="E46" s="22"/>
      <c r="F46" s="22"/>
      <c r="G46" s="22"/>
      <c r="H46" s="23"/>
      <c r="I46" s="20"/>
      <c r="J46" s="20"/>
      <c r="K46" s="22"/>
      <c r="L46" s="27" t="s">
        <v>7</v>
      </c>
      <c r="M46" s="25" t="s">
        <v>309</v>
      </c>
      <c r="N46" s="25" t="s">
        <v>8</v>
      </c>
      <c r="O46" s="25" t="s">
        <v>310</v>
      </c>
      <c r="P46" s="25" t="s">
        <v>255</v>
      </c>
      <c r="Q46" s="27" t="s">
        <v>63</v>
      </c>
      <c r="R46" s="27" t="s">
        <v>57</v>
      </c>
      <c r="S46" s="3"/>
      <c r="V46" s="3"/>
    </row>
    <row r="47" spans="1:22" ht="18.75">
      <c r="A47" s="37" t="s">
        <v>277</v>
      </c>
      <c r="B47" s="37"/>
      <c r="C47" s="37"/>
      <c r="D47" s="38"/>
      <c r="E47" s="39"/>
      <c r="F47" s="39"/>
      <c r="G47" s="39"/>
      <c r="H47" s="40"/>
      <c r="I47" s="37"/>
      <c r="J47" s="37"/>
      <c r="K47" s="39"/>
      <c r="L47" s="41" t="s">
        <v>12</v>
      </c>
      <c r="M47" s="42" t="s">
        <v>169</v>
      </c>
      <c r="N47" s="42" t="s">
        <v>13</v>
      </c>
      <c r="O47" s="42" t="s">
        <v>170</v>
      </c>
      <c r="P47" s="42" t="s">
        <v>62</v>
      </c>
      <c r="Q47" s="41" t="s">
        <v>47</v>
      </c>
      <c r="R47" s="41" t="s">
        <v>5</v>
      </c>
      <c r="S47" s="3"/>
      <c r="V47" s="3"/>
    </row>
    <row r="48" spans="1:22" ht="18.75">
      <c r="A48" s="24">
        <v>15</v>
      </c>
      <c r="B48" s="25" t="s">
        <v>370</v>
      </c>
      <c r="C48" s="25" t="s">
        <v>23</v>
      </c>
      <c r="D48" s="21">
        <v>43070</v>
      </c>
      <c r="E48" s="26">
        <v>43070</v>
      </c>
      <c r="F48" s="26">
        <v>43777</v>
      </c>
      <c r="G48" s="22"/>
      <c r="H48" s="23"/>
      <c r="I48" s="25" t="s">
        <v>37</v>
      </c>
      <c r="J48" s="20"/>
      <c r="K48" s="26">
        <v>52140</v>
      </c>
      <c r="L48" s="27" t="s">
        <v>2</v>
      </c>
      <c r="M48" s="25" t="s">
        <v>173</v>
      </c>
      <c r="N48" s="25" t="s">
        <v>3</v>
      </c>
      <c r="O48" s="25" t="s">
        <v>132</v>
      </c>
      <c r="P48" s="25" t="s">
        <v>4</v>
      </c>
      <c r="Q48" s="27" t="s">
        <v>26</v>
      </c>
      <c r="R48" s="27" t="s">
        <v>44</v>
      </c>
      <c r="S48" s="3"/>
      <c r="V48" s="3"/>
    </row>
    <row r="49" spans="1:22" ht="18.75">
      <c r="A49" s="20" t="s">
        <v>277</v>
      </c>
      <c r="B49" s="20"/>
      <c r="C49" s="20"/>
      <c r="D49" s="21"/>
      <c r="E49" s="22"/>
      <c r="F49" s="22"/>
      <c r="G49" s="22"/>
      <c r="H49" s="23"/>
      <c r="I49" s="20"/>
      <c r="J49" s="20"/>
      <c r="K49" s="22"/>
      <c r="L49" s="27" t="s">
        <v>7</v>
      </c>
      <c r="M49" s="25" t="s">
        <v>99</v>
      </c>
      <c r="N49" s="25" t="s">
        <v>18</v>
      </c>
      <c r="O49" s="25" t="s">
        <v>55</v>
      </c>
      <c r="P49" s="25" t="s">
        <v>4</v>
      </c>
      <c r="Q49" s="27" t="s">
        <v>46</v>
      </c>
      <c r="R49" s="27" t="s">
        <v>26</v>
      </c>
      <c r="S49" s="3"/>
      <c r="V49" s="3"/>
    </row>
    <row r="50" spans="1:22" ht="18.75">
      <c r="A50" s="37" t="s">
        <v>277</v>
      </c>
      <c r="B50" s="37"/>
      <c r="C50" s="37"/>
      <c r="D50" s="38"/>
      <c r="E50" s="39"/>
      <c r="F50" s="39"/>
      <c r="G50" s="39"/>
      <c r="H50" s="40"/>
      <c r="I50" s="37"/>
      <c r="J50" s="37"/>
      <c r="K50" s="39"/>
      <c r="L50" s="41" t="s">
        <v>12</v>
      </c>
      <c r="M50" s="42" t="s">
        <v>64</v>
      </c>
      <c r="N50" s="42" t="s">
        <v>13</v>
      </c>
      <c r="O50" s="42" t="s">
        <v>55</v>
      </c>
      <c r="P50" s="42" t="s">
        <v>4</v>
      </c>
      <c r="Q50" s="41" t="s">
        <v>40</v>
      </c>
      <c r="R50" s="41" t="s">
        <v>46</v>
      </c>
      <c r="S50" s="3"/>
      <c r="V50" s="3"/>
    </row>
    <row r="51" spans="1:22" ht="18.75">
      <c r="A51" s="24">
        <v>16</v>
      </c>
      <c r="B51" s="25" t="s">
        <v>401</v>
      </c>
      <c r="C51" s="25" t="s">
        <v>23</v>
      </c>
      <c r="D51" s="21">
        <v>43192</v>
      </c>
      <c r="E51" s="26">
        <v>43192</v>
      </c>
      <c r="F51" s="22">
        <v>44733</v>
      </c>
      <c r="G51" s="22"/>
      <c r="H51" s="23"/>
      <c r="I51" s="25" t="s">
        <v>37</v>
      </c>
      <c r="J51" s="20"/>
      <c r="K51" s="26">
        <v>52871</v>
      </c>
      <c r="L51" s="27" t="s">
        <v>2</v>
      </c>
      <c r="M51" s="25" t="s">
        <v>208</v>
      </c>
      <c r="N51" s="25" t="s">
        <v>3</v>
      </c>
      <c r="O51" s="25" t="s">
        <v>148</v>
      </c>
      <c r="P51" s="25" t="s">
        <v>4</v>
      </c>
      <c r="Q51" s="27" t="s">
        <v>43</v>
      </c>
      <c r="R51" s="27" t="s">
        <v>305</v>
      </c>
      <c r="S51" s="3"/>
      <c r="V51" s="3"/>
    </row>
    <row r="52" spans="1:22" ht="18.75">
      <c r="A52" s="20" t="s">
        <v>277</v>
      </c>
      <c r="B52" s="20"/>
      <c r="C52" s="20"/>
      <c r="D52" s="21"/>
      <c r="E52" s="22"/>
      <c r="F52" s="22"/>
      <c r="G52" s="22"/>
      <c r="H52" s="23"/>
      <c r="I52" s="20"/>
      <c r="J52" s="20"/>
      <c r="K52" s="22"/>
      <c r="L52" s="27" t="s">
        <v>7</v>
      </c>
      <c r="M52" s="25" t="s">
        <v>147</v>
      </c>
      <c r="N52" s="25" t="s">
        <v>18</v>
      </c>
      <c r="O52" s="25" t="s">
        <v>148</v>
      </c>
      <c r="P52" s="25" t="s">
        <v>4</v>
      </c>
      <c r="Q52" s="27" t="s">
        <v>38</v>
      </c>
      <c r="R52" s="27" t="s">
        <v>26</v>
      </c>
      <c r="S52" s="3"/>
      <c r="V52" s="3"/>
    </row>
    <row r="53" spans="1:22" ht="18.75">
      <c r="A53" s="37" t="s">
        <v>277</v>
      </c>
      <c r="B53" s="37"/>
      <c r="C53" s="37"/>
      <c r="D53" s="38"/>
      <c r="E53" s="39"/>
      <c r="F53" s="39"/>
      <c r="G53" s="39"/>
      <c r="H53" s="40"/>
      <c r="I53" s="37"/>
      <c r="J53" s="37"/>
      <c r="K53" s="39"/>
      <c r="L53" s="41" t="s">
        <v>12</v>
      </c>
      <c r="M53" s="42" t="s">
        <v>64</v>
      </c>
      <c r="N53" s="42" t="s">
        <v>13</v>
      </c>
      <c r="O53" s="42" t="s">
        <v>55</v>
      </c>
      <c r="P53" s="42" t="s">
        <v>4</v>
      </c>
      <c r="Q53" s="41" t="s">
        <v>17</v>
      </c>
      <c r="R53" s="41" t="s">
        <v>38</v>
      </c>
      <c r="S53" s="3"/>
      <c r="V53" s="3"/>
    </row>
    <row r="54" spans="1:22" ht="18.75">
      <c r="A54" s="24">
        <v>17</v>
      </c>
      <c r="B54" s="25" t="s">
        <v>112</v>
      </c>
      <c r="C54" s="25" t="s">
        <v>23</v>
      </c>
      <c r="D54" s="21">
        <v>34639</v>
      </c>
      <c r="E54" s="26">
        <v>34639</v>
      </c>
      <c r="F54" s="26">
        <v>38887</v>
      </c>
      <c r="G54" s="22"/>
      <c r="H54" s="23"/>
      <c r="I54" s="25" t="s">
        <v>37</v>
      </c>
      <c r="J54" s="20"/>
      <c r="K54" s="26">
        <v>46296</v>
      </c>
      <c r="L54" s="27" t="s">
        <v>2</v>
      </c>
      <c r="M54" s="25" t="s">
        <v>326</v>
      </c>
      <c r="N54" s="25" t="s">
        <v>327</v>
      </c>
      <c r="O54" s="25" t="s">
        <v>113</v>
      </c>
      <c r="P54" s="25" t="s">
        <v>114</v>
      </c>
      <c r="Q54" s="27" t="s">
        <v>40</v>
      </c>
      <c r="R54" s="27" t="s">
        <v>71</v>
      </c>
      <c r="S54" s="3"/>
      <c r="V54" s="3"/>
    </row>
    <row r="55" spans="1:22" ht="18.75">
      <c r="A55" s="20" t="s">
        <v>277</v>
      </c>
      <c r="B55" s="20"/>
      <c r="C55" s="20"/>
      <c r="D55" s="21"/>
      <c r="E55" s="22"/>
      <c r="F55" s="22"/>
      <c r="G55" s="22"/>
      <c r="H55" s="23"/>
      <c r="I55" s="20"/>
      <c r="J55" s="20"/>
      <c r="K55" s="22"/>
      <c r="L55" s="27" t="s">
        <v>7</v>
      </c>
      <c r="M55" s="25" t="s">
        <v>328</v>
      </c>
      <c r="N55" s="25" t="s">
        <v>276</v>
      </c>
      <c r="O55" s="25" t="s">
        <v>113</v>
      </c>
      <c r="P55" s="25" t="s">
        <v>180</v>
      </c>
      <c r="Q55" s="27" t="s">
        <v>5</v>
      </c>
      <c r="R55" s="27" t="s">
        <v>40</v>
      </c>
      <c r="S55" s="3"/>
      <c r="V55" s="3"/>
    </row>
    <row r="56" spans="1:22" ht="18.75">
      <c r="A56" s="20" t="s">
        <v>277</v>
      </c>
      <c r="B56" s="20"/>
      <c r="C56" s="20"/>
      <c r="D56" s="21"/>
      <c r="E56" s="22"/>
      <c r="F56" s="22"/>
      <c r="G56" s="22"/>
      <c r="H56" s="23"/>
      <c r="I56" s="20"/>
      <c r="J56" s="20"/>
      <c r="K56" s="22"/>
      <c r="L56" s="27" t="s">
        <v>7</v>
      </c>
      <c r="M56" s="25" t="s">
        <v>99</v>
      </c>
      <c r="N56" s="25" t="s">
        <v>18</v>
      </c>
      <c r="O56" s="25" t="s">
        <v>55</v>
      </c>
      <c r="P56" s="25" t="s">
        <v>19</v>
      </c>
      <c r="Q56" s="27" t="s">
        <v>58</v>
      </c>
      <c r="R56" s="27" t="s">
        <v>33</v>
      </c>
      <c r="S56" s="3"/>
      <c r="V56" s="3"/>
    </row>
    <row r="57" spans="1:22" ht="18.75">
      <c r="A57" s="37" t="s">
        <v>277</v>
      </c>
      <c r="B57" s="37"/>
      <c r="C57" s="37"/>
      <c r="D57" s="38"/>
      <c r="E57" s="39"/>
      <c r="F57" s="39"/>
      <c r="G57" s="39"/>
      <c r="H57" s="40"/>
      <c r="I57" s="37"/>
      <c r="J57" s="37"/>
      <c r="K57" s="39"/>
      <c r="L57" s="41" t="s">
        <v>12</v>
      </c>
      <c r="M57" s="42" t="s">
        <v>144</v>
      </c>
      <c r="N57" s="42" t="s">
        <v>13</v>
      </c>
      <c r="O57" s="42" t="s">
        <v>145</v>
      </c>
      <c r="P57" s="42" t="s">
        <v>4</v>
      </c>
      <c r="Q57" s="41" t="s">
        <v>48</v>
      </c>
      <c r="R57" s="41" t="s">
        <v>58</v>
      </c>
      <c r="S57" s="3"/>
      <c r="V57" s="3"/>
    </row>
    <row r="58" spans="1:22" ht="18.75">
      <c r="A58" s="24">
        <v>18</v>
      </c>
      <c r="B58" s="25" t="s">
        <v>329</v>
      </c>
      <c r="C58" s="25" t="s">
        <v>23</v>
      </c>
      <c r="D58" s="21">
        <v>40424</v>
      </c>
      <c r="E58" s="26">
        <v>40424</v>
      </c>
      <c r="F58" s="26">
        <v>43195</v>
      </c>
      <c r="G58" s="22"/>
      <c r="H58" s="23"/>
      <c r="I58" s="25" t="s">
        <v>37</v>
      </c>
      <c r="J58" s="20"/>
      <c r="K58" s="26">
        <v>47392</v>
      </c>
      <c r="L58" s="27" t="s">
        <v>2</v>
      </c>
      <c r="M58" s="25" t="s">
        <v>118</v>
      </c>
      <c r="N58" s="25" t="s">
        <v>319</v>
      </c>
      <c r="O58" s="25" t="s">
        <v>113</v>
      </c>
      <c r="P58" s="25" t="s">
        <v>163</v>
      </c>
      <c r="Q58" s="27" t="s">
        <v>46</v>
      </c>
      <c r="R58" s="27" t="s">
        <v>43</v>
      </c>
      <c r="S58" s="3"/>
      <c r="V58" s="3"/>
    </row>
    <row r="59" spans="1:22" ht="18.75">
      <c r="A59" s="20" t="s">
        <v>277</v>
      </c>
      <c r="B59" s="20"/>
      <c r="C59" s="20"/>
      <c r="D59" s="21"/>
      <c r="E59" s="22"/>
      <c r="F59" s="22"/>
      <c r="G59" s="22"/>
      <c r="H59" s="23"/>
      <c r="I59" s="20"/>
      <c r="J59" s="20"/>
      <c r="K59" s="22"/>
      <c r="L59" s="27" t="s">
        <v>7</v>
      </c>
      <c r="M59" s="25" t="s">
        <v>99</v>
      </c>
      <c r="N59" s="25" t="s">
        <v>18</v>
      </c>
      <c r="O59" s="25" t="s">
        <v>55</v>
      </c>
      <c r="P59" s="25" t="s">
        <v>4</v>
      </c>
      <c r="Q59" s="27" t="s">
        <v>33</v>
      </c>
      <c r="R59" s="27" t="s">
        <v>49</v>
      </c>
      <c r="S59" s="3"/>
      <c r="V59" s="3"/>
    </row>
    <row r="60" spans="1:22" ht="18.75">
      <c r="A60" s="37" t="s">
        <v>277</v>
      </c>
      <c r="B60" s="37"/>
      <c r="C60" s="37"/>
      <c r="D60" s="38"/>
      <c r="E60" s="39"/>
      <c r="F60" s="39"/>
      <c r="G60" s="39"/>
      <c r="H60" s="40"/>
      <c r="I60" s="37"/>
      <c r="J60" s="37"/>
      <c r="K60" s="39"/>
      <c r="L60" s="41" t="s">
        <v>12</v>
      </c>
      <c r="M60" s="42" t="s">
        <v>164</v>
      </c>
      <c r="N60" s="42" t="s">
        <v>30</v>
      </c>
      <c r="O60" s="42" t="s">
        <v>165</v>
      </c>
      <c r="P60" s="42" t="s">
        <v>31</v>
      </c>
      <c r="Q60" s="41" t="s">
        <v>36</v>
      </c>
      <c r="R60" s="41" t="s">
        <v>20</v>
      </c>
      <c r="S60" s="3"/>
      <c r="V60" s="3"/>
    </row>
    <row r="61" spans="1:22" ht="18.75">
      <c r="A61" s="24">
        <v>19</v>
      </c>
      <c r="B61" s="25" t="s">
        <v>116</v>
      </c>
      <c r="C61" s="25" t="s">
        <v>23</v>
      </c>
      <c r="D61" s="21">
        <v>36052</v>
      </c>
      <c r="E61" s="26">
        <v>36052</v>
      </c>
      <c r="F61" s="26">
        <v>38637</v>
      </c>
      <c r="G61" s="22"/>
      <c r="H61" s="23"/>
      <c r="I61" s="25" t="s">
        <v>1</v>
      </c>
      <c r="J61" s="20"/>
      <c r="K61" s="26">
        <v>47027</v>
      </c>
      <c r="L61" s="27" t="s">
        <v>2</v>
      </c>
      <c r="M61" s="25" t="s">
        <v>117</v>
      </c>
      <c r="N61" s="25" t="s">
        <v>54</v>
      </c>
      <c r="O61" s="25" t="s">
        <v>25</v>
      </c>
      <c r="P61" s="25" t="s">
        <v>53</v>
      </c>
      <c r="Q61" s="27" t="s">
        <v>28</v>
      </c>
      <c r="R61" s="27" t="s">
        <v>17</v>
      </c>
      <c r="S61" s="3"/>
      <c r="V61" s="3"/>
    </row>
    <row r="62" spans="1:22" ht="18.75">
      <c r="A62" s="20" t="s">
        <v>277</v>
      </c>
      <c r="B62" s="20"/>
      <c r="C62" s="20"/>
      <c r="D62" s="21"/>
      <c r="E62" s="22"/>
      <c r="F62" s="22"/>
      <c r="G62" s="22"/>
      <c r="H62" s="23"/>
      <c r="I62" s="20"/>
      <c r="J62" s="20"/>
      <c r="K62" s="22"/>
      <c r="L62" s="27" t="s">
        <v>7</v>
      </c>
      <c r="M62" s="25" t="s">
        <v>99</v>
      </c>
      <c r="N62" s="25" t="s">
        <v>18</v>
      </c>
      <c r="O62" s="25" t="s">
        <v>55</v>
      </c>
      <c r="P62" s="25" t="s">
        <v>19</v>
      </c>
      <c r="Q62" s="27" t="s">
        <v>32</v>
      </c>
      <c r="R62" s="27" t="s">
        <v>35</v>
      </c>
      <c r="S62" s="3"/>
      <c r="V62" s="3"/>
    </row>
    <row r="63" spans="1:22" ht="18.75">
      <c r="A63" s="37" t="s">
        <v>277</v>
      </c>
      <c r="B63" s="37"/>
      <c r="C63" s="37"/>
      <c r="D63" s="38"/>
      <c r="E63" s="39"/>
      <c r="F63" s="39"/>
      <c r="G63" s="39"/>
      <c r="H63" s="40"/>
      <c r="I63" s="37"/>
      <c r="J63" s="37"/>
      <c r="K63" s="39"/>
      <c r="L63" s="41" t="s">
        <v>12</v>
      </c>
      <c r="M63" s="42" t="s">
        <v>64</v>
      </c>
      <c r="N63" s="42" t="s">
        <v>13</v>
      </c>
      <c r="O63" s="42" t="s">
        <v>55</v>
      </c>
      <c r="P63" s="42" t="s">
        <v>19</v>
      </c>
      <c r="Q63" s="41" t="s">
        <v>10</v>
      </c>
      <c r="R63" s="41" t="s">
        <v>36</v>
      </c>
      <c r="S63" s="3"/>
      <c r="V63" s="3"/>
    </row>
    <row r="64" spans="1:22" ht="18.75">
      <c r="A64" s="24">
        <v>20</v>
      </c>
      <c r="B64" s="25" t="s">
        <v>407</v>
      </c>
      <c r="C64" s="25" t="s">
        <v>23</v>
      </c>
      <c r="D64" s="21">
        <v>41254</v>
      </c>
      <c r="E64" s="26">
        <v>41254</v>
      </c>
      <c r="F64" s="22">
        <v>45079</v>
      </c>
      <c r="G64" s="22"/>
      <c r="H64" s="23"/>
      <c r="I64" s="25" t="s">
        <v>37</v>
      </c>
      <c r="J64" s="20"/>
      <c r="K64" s="26">
        <v>51410</v>
      </c>
      <c r="L64" s="27" t="s">
        <v>2</v>
      </c>
      <c r="M64" s="25" t="s">
        <v>115</v>
      </c>
      <c r="N64" s="25" t="s">
        <v>3</v>
      </c>
      <c r="O64" s="25" t="s">
        <v>95</v>
      </c>
      <c r="P64" s="25" t="s">
        <v>19</v>
      </c>
      <c r="Q64" s="27" t="s">
        <v>46</v>
      </c>
      <c r="R64" s="27" t="s">
        <v>43</v>
      </c>
      <c r="S64" s="3"/>
      <c r="V64" s="3"/>
    </row>
    <row r="65" spans="1:22" ht="18.75">
      <c r="A65" s="20" t="s">
        <v>277</v>
      </c>
      <c r="B65" s="20"/>
      <c r="C65" s="20"/>
      <c r="D65" s="21"/>
      <c r="E65" s="22"/>
      <c r="F65" s="22"/>
      <c r="G65" s="22"/>
      <c r="H65" s="23"/>
      <c r="I65" s="20"/>
      <c r="J65" s="20"/>
      <c r="K65" s="22"/>
      <c r="L65" s="27" t="s">
        <v>7</v>
      </c>
      <c r="M65" s="25" t="s">
        <v>168</v>
      </c>
      <c r="N65" s="25" t="s">
        <v>18</v>
      </c>
      <c r="O65" s="25" t="s">
        <v>145</v>
      </c>
      <c r="P65" s="25" t="s">
        <v>19</v>
      </c>
      <c r="Q65" s="27" t="s">
        <v>40</v>
      </c>
      <c r="R65" s="27" t="s">
        <v>46</v>
      </c>
      <c r="S65" s="3"/>
      <c r="V65" s="3"/>
    </row>
    <row r="66" spans="1:22" ht="18.75">
      <c r="A66" s="37" t="s">
        <v>277</v>
      </c>
      <c r="B66" s="37"/>
      <c r="C66" s="37"/>
      <c r="D66" s="38"/>
      <c r="E66" s="39"/>
      <c r="F66" s="39"/>
      <c r="G66" s="39"/>
      <c r="H66" s="40"/>
      <c r="I66" s="37"/>
      <c r="J66" s="37"/>
      <c r="K66" s="39"/>
      <c r="L66" s="41" t="s">
        <v>12</v>
      </c>
      <c r="M66" s="42" t="s">
        <v>169</v>
      </c>
      <c r="N66" s="42" t="s">
        <v>13</v>
      </c>
      <c r="O66" s="42" t="s">
        <v>170</v>
      </c>
      <c r="P66" s="42" t="s">
        <v>62</v>
      </c>
      <c r="Q66" s="41" t="s">
        <v>28</v>
      </c>
      <c r="R66" s="41" t="s">
        <v>40</v>
      </c>
      <c r="S66" s="3"/>
      <c r="V66" s="3"/>
    </row>
    <row r="67" spans="1:22" ht="18.75">
      <c r="A67" s="24">
        <v>21</v>
      </c>
      <c r="B67" s="25" t="s">
        <v>121</v>
      </c>
      <c r="C67" s="25" t="s">
        <v>23</v>
      </c>
      <c r="D67" s="21">
        <v>38231</v>
      </c>
      <c r="E67" s="26">
        <v>38231</v>
      </c>
      <c r="F67" s="26">
        <v>39836</v>
      </c>
      <c r="G67" s="22"/>
      <c r="H67" s="23"/>
      <c r="I67" s="25" t="s">
        <v>37</v>
      </c>
      <c r="J67" s="20"/>
      <c r="K67" s="26">
        <v>46661</v>
      </c>
      <c r="L67" s="27" t="s">
        <v>2</v>
      </c>
      <c r="M67" s="25" t="s">
        <v>379</v>
      </c>
      <c r="N67" s="25" t="s">
        <v>109</v>
      </c>
      <c r="O67" s="25" t="s">
        <v>122</v>
      </c>
      <c r="P67" s="25" t="s">
        <v>123</v>
      </c>
      <c r="Q67" s="27" t="s">
        <v>29</v>
      </c>
      <c r="R67" s="27" t="s">
        <v>46</v>
      </c>
      <c r="S67" s="3"/>
      <c r="V67" s="3"/>
    </row>
    <row r="68" spans="1:22" ht="18.75">
      <c r="A68" s="20" t="s">
        <v>277</v>
      </c>
      <c r="B68" s="20"/>
      <c r="C68" s="20"/>
      <c r="D68" s="21"/>
      <c r="E68" s="22"/>
      <c r="F68" s="22"/>
      <c r="G68" s="22"/>
      <c r="H68" s="23"/>
      <c r="I68" s="20"/>
      <c r="J68" s="20"/>
      <c r="K68" s="22"/>
      <c r="L68" s="27" t="s">
        <v>7</v>
      </c>
      <c r="M68" s="25" t="s">
        <v>99</v>
      </c>
      <c r="N68" s="25" t="s">
        <v>18</v>
      </c>
      <c r="O68" s="25" t="s">
        <v>55</v>
      </c>
      <c r="P68" s="25" t="s">
        <v>4</v>
      </c>
      <c r="Q68" s="27" t="s">
        <v>33</v>
      </c>
      <c r="R68" s="27" t="s">
        <v>49</v>
      </c>
      <c r="S68" s="3"/>
      <c r="V68" s="3"/>
    </row>
    <row r="69" spans="1:22" ht="18.75">
      <c r="A69" s="37" t="s">
        <v>277</v>
      </c>
      <c r="B69" s="37"/>
      <c r="C69" s="37"/>
      <c r="D69" s="38"/>
      <c r="E69" s="39"/>
      <c r="F69" s="39"/>
      <c r="G69" s="39"/>
      <c r="H69" s="40"/>
      <c r="I69" s="37"/>
      <c r="J69" s="37"/>
      <c r="K69" s="39"/>
      <c r="L69" s="41" t="s">
        <v>12</v>
      </c>
      <c r="M69" s="42" t="s">
        <v>124</v>
      </c>
      <c r="N69" s="42" t="s">
        <v>30</v>
      </c>
      <c r="O69" s="42" t="s">
        <v>125</v>
      </c>
      <c r="P69" s="42" t="s">
        <v>31</v>
      </c>
      <c r="Q69" s="41" t="s">
        <v>36</v>
      </c>
      <c r="R69" s="41" t="s">
        <v>20</v>
      </c>
      <c r="S69" s="3"/>
      <c r="V69" s="3"/>
    </row>
    <row r="70" spans="1:22" ht="18.75">
      <c r="A70" s="24">
        <v>22</v>
      </c>
      <c r="B70" s="25" t="s">
        <v>298</v>
      </c>
      <c r="C70" s="25" t="s">
        <v>23</v>
      </c>
      <c r="D70" s="21">
        <v>40983</v>
      </c>
      <c r="E70" s="26">
        <v>40983</v>
      </c>
      <c r="F70" s="26">
        <v>42093</v>
      </c>
      <c r="G70" s="22"/>
      <c r="H70" s="23"/>
      <c r="I70" s="25" t="s">
        <v>37</v>
      </c>
      <c r="J70" s="20"/>
      <c r="K70" s="26">
        <v>51044</v>
      </c>
      <c r="L70" s="27" t="s">
        <v>2</v>
      </c>
      <c r="M70" s="25" t="s">
        <v>173</v>
      </c>
      <c r="N70" s="25" t="s">
        <v>3</v>
      </c>
      <c r="O70" s="25" t="s">
        <v>132</v>
      </c>
      <c r="P70" s="25" t="s">
        <v>4</v>
      </c>
      <c r="Q70" s="27" t="s">
        <v>40</v>
      </c>
      <c r="R70" s="27" t="s">
        <v>38</v>
      </c>
      <c r="S70" s="3"/>
      <c r="V70" s="3"/>
    </row>
    <row r="71" spans="1:22" ht="18.75">
      <c r="A71" s="37" t="s">
        <v>277</v>
      </c>
      <c r="B71" s="37"/>
      <c r="C71" s="37"/>
      <c r="D71" s="38"/>
      <c r="E71" s="39"/>
      <c r="F71" s="39"/>
      <c r="G71" s="39"/>
      <c r="H71" s="40"/>
      <c r="I71" s="37"/>
      <c r="J71" s="37"/>
      <c r="K71" s="39"/>
      <c r="L71" s="41" t="s">
        <v>12</v>
      </c>
      <c r="M71" s="42" t="s">
        <v>174</v>
      </c>
      <c r="N71" s="42" t="s">
        <v>13</v>
      </c>
      <c r="O71" s="42" t="s">
        <v>175</v>
      </c>
      <c r="P71" s="42" t="s">
        <v>4</v>
      </c>
      <c r="Q71" s="41" t="s">
        <v>28</v>
      </c>
      <c r="R71" s="41" t="s">
        <v>40</v>
      </c>
      <c r="S71" s="3"/>
      <c r="V71" s="3"/>
    </row>
    <row r="72" spans="1:22" ht="18.75">
      <c r="A72" s="24">
        <v>23</v>
      </c>
      <c r="B72" s="25" t="s">
        <v>126</v>
      </c>
      <c r="C72" s="25" t="s">
        <v>23</v>
      </c>
      <c r="D72" s="21">
        <v>34453</v>
      </c>
      <c r="E72" s="26">
        <v>34453</v>
      </c>
      <c r="F72" s="26">
        <v>37140</v>
      </c>
      <c r="G72" s="22"/>
      <c r="H72" s="23"/>
      <c r="I72" s="25" t="s">
        <v>37</v>
      </c>
      <c r="J72" s="20"/>
      <c r="K72" s="26">
        <v>46661</v>
      </c>
      <c r="L72" s="27" t="s">
        <v>2</v>
      </c>
      <c r="M72" s="25" t="s">
        <v>127</v>
      </c>
      <c r="N72" s="25" t="s">
        <v>319</v>
      </c>
      <c r="O72" s="25" t="s">
        <v>128</v>
      </c>
      <c r="P72" s="25" t="s">
        <v>129</v>
      </c>
      <c r="Q72" s="27" t="s">
        <v>6</v>
      </c>
      <c r="R72" s="27" t="s">
        <v>46</v>
      </c>
      <c r="S72" s="3"/>
      <c r="V72" s="3"/>
    </row>
    <row r="73" spans="1:22" ht="18.75">
      <c r="A73" s="20" t="s">
        <v>277</v>
      </c>
      <c r="B73" s="20"/>
      <c r="C73" s="20"/>
      <c r="D73" s="21"/>
      <c r="E73" s="22"/>
      <c r="F73" s="22"/>
      <c r="G73" s="22"/>
      <c r="H73" s="23"/>
      <c r="I73" s="20"/>
      <c r="J73" s="20"/>
      <c r="K73" s="22"/>
      <c r="L73" s="27" t="s">
        <v>7</v>
      </c>
      <c r="M73" s="25" t="s">
        <v>99</v>
      </c>
      <c r="N73" s="25" t="s">
        <v>18</v>
      </c>
      <c r="O73" s="25" t="s">
        <v>55</v>
      </c>
      <c r="P73" s="25" t="s">
        <v>4</v>
      </c>
      <c r="Q73" s="27" t="s">
        <v>58</v>
      </c>
      <c r="R73" s="27" t="s">
        <v>33</v>
      </c>
      <c r="S73" s="3"/>
      <c r="V73" s="3"/>
    </row>
    <row r="74" spans="1:22" ht="18.75">
      <c r="A74" s="37" t="s">
        <v>277</v>
      </c>
      <c r="B74" s="37"/>
      <c r="C74" s="37"/>
      <c r="D74" s="38"/>
      <c r="E74" s="39"/>
      <c r="F74" s="39"/>
      <c r="G74" s="39"/>
      <c r="H74" s="40"/>
      <c r="I74" s="37"/>
      <c r="J74" s="37"/>
      <c r="K74" s="39"/>
      <c r="L74" s="41" t="s">
        <v>12</v>
      </c>
      <c r="M74" s="42" t="s">
        <v>330</v>
      </c>
      <c r="N74" s="42" t="s">
        <v>13</v>
      </c>
      <c r="O74" s="42" t="s">
        <v>331</v>
      </c>
      <c r="P74" s="42" t="s">
        <v>4</v>
      </c>
      <c r="Q74" s="41" t="s">
        <v>48</v>
      </c>
      <c r="R74" s="41" t="s">
        <v>58</v>
      </c>
      <c r="S74" s="3"/>
      <c r="V74" s="3"/>
    </row>
    <row r="75" spans="1:22" ht="18.75">
      <c r="A75" s="24">
        <v>24</v>
      </c>
      <c r="B75" s="25" t="s">
        <v>332</v>
      </c>
      <c r="C75" s="25" t="s">
        <v>23</v>
      </c>
      <c r="D75" s="21">
        <v>40757</v>
      </c>
      <c r="E75" s="26">
        <v>40757</v>
      </c>
      <c r="F75" s="26">
        <v>43006</v>
      </c>
      <c r="G75" s="22"/>
      <c r="H75" s="23"/>
      <c r="I75" s="25" t="s">
        <v>37</v>
      </c>
      <c r="J75" s="20"/>
      <c r="K75" s="26">
        <v>51410</v>
      </c>
      <c r="L75" s="27" t="s">
        <v>2</v>
      </c>
      <c r="M75" s="25" t="s">
        <v>181</v>
      </c>
      <c r="N75" s="25" t="s">
        <v>319</v>
      </c>
      <c r="O75" s="25" t="s">
        <v>182</v>
      </c>
      <c r="P75" s="25" t="s">
        <v>114</v>
      </c>
      <c r="Q75" s="27" t="s">
        <v>63</v>
      </c>
      <c r="R75" s="27" t="s">
        <v>43</v>
      </c>
      <c r="S75" s="3"/>
      <c r="V75" s="3"/>
    </row>
    <row r="76" spans="1:22" ht="18.75">
      <c r="A76" s="20" t="s">
        <v>277</v>
      </c>
      <c r="B76" s="20"/>
      <c r="C76" s="20"/>
      <c r="D76" s="21"/>
      <c r="E76" s="22"/>
      <c r="F76" s="22"/>
      <c r="G76" s="22"/>
      <c r="H76" s="23"/>
      <c r="I76" s="20"/>
      <c r="J76" s="20"/>
      <c r="K76" s="22"/>
      <c r="L76" s="27" t="s">
        <v>7</v>
      </c>
      <c r="M76" s="25" t="s">
        <v>178</v>
      </c>
      <c r="N76" s="25" t="s">
        <v>8</v>
      </c>
      <c r="O76" s="25" t="s">
        <v>179</v>
      </c>
      <c r="P76" s="25" t="s">
        <v>180</v>
      </c>
      <c r="Q76" s="27" t="s">
        <v>46</v>
      </c>
      <c r="R76" s="27" t="s">
        <v>63</v>
      </c>
      <c r="S76" s="3"/>
      <c r="V76" s="3"/>
    </row>
    <row r="77" spans="1:22" ht="18.75">
      <c r="A77" s="20" t="s">
        <v>277</v>
      </c>
      <c r="B77" s="20"/>
      <c r="C77" s="20"/>
      <c r="D77" s="21"/>
      <c r="E77" s="22"/>
      <c r="F77" s="22"/>
      <c r="G77" s="22"/>
      <c r="H77" s="23"/>
      <c r="I77" s="20"/>
      <c r="J77" s="20"/>
      <c r="K77" s="22"/>
      <c r="L77" s="27" t="s">
        <v>7</v>
      </c>
      <c r="M77" s="25" t="s">
        <v>94</v>
      </c>
      <c r="N77" s="25" t="s">
        <v>18</v>
      </c>
      <c r="O77" s="25" t="s">
        <v>95</v>
      </c>
      <c r="P77" s="25" t="s">
        <v>62</v>
      </c>
      <c r="Q77" s="27" t="s">
        <v>6</v>
      </c>
      <c r="R77" s="27" t="s">
        <v>46</v>
      </c>
      <c r="S77" s="3"/>
      <c r="V77" s="3"/>
    </row>
    <row r="78" spans="1:22" ht="18.75">
      <c r="A78" s="37" t="s">
        <v>277</v>
      </c>
      <c r="B78" s="37"/>
      <c r="C78" s="37"/>
      <c r="D78" s="38"/>
      <c r="E78" s="39"/>
      <c r="F78" s="39"/>
      <c r="G78" s="39"/>
      <c r="H78" s="40"/>
      <c r="I78" s="37"/>
      <c r="J78" s="37"/>
      <c r="K78" s="39"/>
      <c r="L78" s="41" t="s">
        <v>12</v>
      </c>
      <c r="M78" s="42" t="s">
        <v>183</v>
      </c>
      <c r="N78" s="42" t="s">
        <v>13</v>
      </c>
      <c r="O78" s="42" t="s">
        <v>184</v>
      </c>
      <c r="P78" s="42" t="s">
        <v>68</v>
      </c>
      <c r="Q78" s="41" t="s">
        <v>5</v>
      </c>
      <c r="R78" s="41" t="s">
        <v>6</v>
      </c>
      <c r="S78" s="3"/>
      <c r="V78" s="3"/>
    </row>
    <row r="79" spans="1:22" ht="18.75">
      <c r="A79" s="24">
        <v>25</v>
      </c>
      <c r="B79" s="25" t="s">
        <v>394</v>
      </c>
      <c r="C79" s="25" t="s">
        <v>23</v>
      </c>
      <c r="D79" s="21">
        <v>42262</v>
      </c>
      <c r="E79" s="26">
        <v>42262</v>
      </c>
      <c r="F79" s="22">
        <v>44733</v>
      </c>
      <c r="G79" s="22"/>
      <c r="H79" s="23"/>
      <c r="I79" s="25" t="s">
        <v>37</v>
      </c>
      <c r="J79" s="20"/>
      <c r="K79" s="26">
        <v>51410</v>
      </c>
      <c r="L79" s="27" t="s">
        <v>2</v>
      </c>
      <c r="M79" s="25" t="s">
        <v>185</v>
      </c>
      <c r="N79" s="25" t="s">
        <v>319</v>
      </c>
      <c r="O79" s="25" t="s">
        <v>186</v>
      </c>
      <c r="P79" s="25" t="s">
        <v>187</v>
      </c>
      <c r="Q79" s="27" t="s">
        <v>43</v>
      </c>
      <c r="R79" s="27" t="s">
        <v>61</v>
      </c>
      <c r="S79" s="3"/>
      <c r="V79" s="3"/>
    </row>
    <row r="80" spans="1:22" ht="18.75">
      <c r="A80" s="20" t="s">
        <v>277</v>
      </c>
      <c r="B80" s="20"/>
      <c r="C80" s="20"/>
      <c r="D80" s="21"/>
      <c r="E80" s="22"/>
      <c r="F80" s="22"/>
      <c r="G80" s="22"/>
      <c r="H80" s="23"/>
      <c r="I80" s="20"/>
      <c r="J80" s="20"/>
      <c r="K80" s="22"/>
      <c r="L80" s="27" t="s">
        <v>7</v>
      </c>
      <c r="M80" s="25" t="s">
        <v>188</v>
      </c>
      <c r="N80" s="25" t="s">
        <v>18</v>
      </c>
      <c r="O80" s="25" t="s">
        <v>189</v>
      </c>
      <c r="P80" s="25" t="s">
        <v>19</v>
      </c>
      <c r="Q80" s="27" t="s">
        <v>17</v>
      </c>
      <c r="R80" s="27" t="s">
        <v>71</v>
      </c>
      <c r="S80" s="3"/>
      <c r="V80" s="3"/>
    </row>
    <row r="81" spans="1:22" ht="18.75">
      <c r="A81" s="37" t="s">
        <v>277</v>
      </c>
      <c r="B81" s="37"/>
      <c r="C81" s="37"/>
      <c r="D81" s="38"/>
      <c r="E81" s="39"/>
      <c r="F81" s="39"/>
      <c r="G81" s="39"/>
      <c r="H81" s="40"/>
      <c r="I81" s="37"/>
      <c r="J81" s="37"/>
      <c r="K81" s="39"/>
      <c r="L81" s="41" t="s">
        <v>12</v>
      </c>
      <c r="M81" s="42" t="s">
        <v>64</v>
      </c>
      <c r="N81" s="42" t="s">
        <v>13</v>
      </c>
      <c r="O81" s="42" t="s">
        <v>55</v>
      </c>
      <c r="P81" s="42" t="s">
        <v>19</v>
      </c>
      <c r="Q81" s="41" t="s">
        <v>28</v>
      </c>
      <c r="R81" s="41" t="s">
        <v>40</v>
      </c>
      <c r="S81" s="3"/>
      <c r="V81" s="3"/>
    </row>
    <row r="82" spans="1:22" ht="18.75">
      <c r="A82" s="24">
        <v>26</v>
      </c>
      <c r="B82" s="25" t="s">
        <v>371</v>
      </c>
      <c r="C82" s="25" t="s">
        <v>23</v>
      </c>
      <c r="D82" s="21">
        <v>42663</v>
      </c>
      <c r="E82" s="26">
        <v>42663</v>
      </c>
      <c r="F82" s="26">
        <v>43392</v>
      </c>
      <c r="G82" s="22"/>
      <c r="H82" s="23"/>
      <c r="I82" s="25" t="s">
        <v>37</v>
      </c>
      <c r="J82" s="20"/>
      <c r="K82" s="26">
        <v>51044</v>
      </c>
      <c r="L82" s="27" t="s">
        <v>2</v>
      </c>
      <c r="M82" s="25" t="s">
        <v>88</v>
      </c>
      <c r="N82" s="25" t="s">
        <v>3</v>
      </c>
      <c r="O82" s="25" t="s">
        <v>89</v>
      </c>
      <c r="P82" s="25" t="s">
        <v>4</v>
      </c>
      <c r="Q82" s="27" t="s">
        <v>57</v>
      </c>
      <c r="R82" s="27" t="s">
        <v>44</v>
      </c>
      <c r="S82" s="3"/>
      <c r="V82" s="3"/>
    </row>
    <row r="83" spans="1:22" ht="18.75">
      <c r="A83" s="20" t="s">
        <v>277</v>
      </c>
      <c r="B83" s="20"/>
      <c r="C83" s="20"/>
      <c r="D83" s="21"/>
      <c r="E83" s="22"/>
      <c r="F83" s="22"/>
      <c r="G83" s="22"/>
      <c r="H83" s="23"/>
      <c r="I83" s="20"/>
      <c r="J83" s="20"/>
      <c r="K83" s="22"/>
      <c r="L83" s="27" t="s">
        <v>7</v>
      </c>
      <c r="M83" s="25" t="s">
        <v>152</v>
      </c>
      <c r="N83" s="25" t="s">
        <v>18</v>
      </c>
      <c r="O83" s="25" t="s">
        <v>92</v>
      </c>
      <c r="P83" s="25" t="s">
        <v>62</v>
      </c>
      <c r="Q83" s="27" t="s">
        <v>29</v>
      </c>
      <c r="R83" s="27" t="s">
        <v>71</v>
      </c>
      <c r="S83" s="3"/>
      <c r="V83" s="3"/>
    </row>
    <row r="84" spans="1:22" ht="18.75">
      <c r="A84" s="20" t="s">
        <v>277</v>
      </c>
      <c r="B84" s="20"/>
      <c r="C84" s="20"/>
      <c r="D84" s="21"/>
      <c r="E84" s="22"/>
      <c r="F84" s="22"/>
      <c r="G84" s="22"/>
      <c r="H84" s="23"/>
      <c r="I84" s="20"/>
      <c r="J84" s="20"/>
      <c r="K84" s="22"/>
      <c r="L84" s="27" t="s">
        <v>12</v>
      </c>
      <c r="M84" s="25" t="s">
        <v>275</v>
      </c>
      <c r="N84" s="25" t="s">
        <v>72</v>
      </c>
      <c r="O84" s="20"/>
      <c r="P84" s="25" t="s">
        <v>42</v>
      </c>
      <c r="Q84" s="27" t="s">
        <v>17</v>
      </c>
      <c r="R84" s="27" t="s">
        <v>63</v>
      </c>
      <c r="S84" s="3"/>
      <c r="V84" s="3"/>
    </row>
    <row r="85" spans="1:22" ht="18.75">
      <c r="A85" s="37" t="s">
        <v>277</v>
      </c>
      <c r="B85" s="37"/>
      <c r="C85" s="37"/>
      <c r="D85" s="38"/>
      <c r="E85" s="39"/>
      <c r="F85" s="39"/>
      <c r="G85" s="39"/>
      <c r="H85" s="40"/>
      <c r="I85" s="37"/>
      <c r="J85" s="37"/>
      <c r="K85" s="39"/>
      <c r="L85" s="41" t="s">
        <v>12</v>
      </c>
      <c r="M85" s="42" t="s">
        <v>254</v>
      </c>
      <c r="N85" s="42" t="s">
        <v>13</v>
      </c>
      <c r="O85" s="42" t="s">
        <v>214</v>
      </c>
      <c r="P85" s="42" t="s">
        <v>62</v>
      </c>
      <c r="Q85" s="41" t="s">
        <v>49</v>
      </c>
      <c r="R85" s="41" t="s">
        <v>5</v>
      </c>
      <c r="S85" s="3"/>
      <c r="V85" s="3"/>
    </row>
    <row r="86" spans="1:22" ht="18.75">
      <c r="A86" s="24">
        <v>27</v>
      </c>
      <c r="B86" s="25" t="s">
        <v>372</v>
      </c>
      <c r="C86" s="25" t="s">
        <v>23</v>
      </c>
      <c r="D86" s="21">
        <v>41571</v>
      </c>
      <c r="E86" s="26">
        <v>41571</v>
      </c>
      <c r="F86" s="26">
        <v>43766</v>
      </c>
      <c r="G86" s="22"/>
      <c r="H86" s="23"/>
      <c r="I86" s="25" t="s">
        <v>37</v>
      </c>
      <c r="J86" s="20"/>
      <c r="K86" s="26">
        <v>49218</v>
      </c>
      <c r="L86" s="27" t="s">
        <v>2</v>
      </c>
      <c r="M86" s="25" t="s">
        <v>198</v>
      </c>
      <c r="N86" s="25" t="s">
        <v>319</v>
      </c>
      <c r="O86" s="25" t="s">
        <v>199</v>
      </c>
      <c r="P86" s="25" t="s">
        <v>163</v>
      </c>
      <c r="Q86" s="27" t="s">
        <v>26</v>
      </c>
      <c r="R86" s="27" t="s">
        <v>70</v>
      </c>
      <c r="S86" s="3"/>
      <c r="V86" s="3"/>
    </row>
    <row r="87" spans="1:22" ht="18.75">
      <c r="A87" s="20" t="s">
        <v>277</v>
      </c>
      <c r="B87" s="20"/>
      <c r="C87" s="20"/>
      <c r="D87" s="21"/>
      <c r="E87" s="22"/>
      <c r="F87" s="22"/>
      <c r="G87" s="22"/>
      <c r="H87" s="23"/>
      <c r="I87" s="20"/>
      <c r="J87" s="20"/>
      <c r="K87" s="22"/>
      <c r="L87" s="27" t="s">
        <v>7</v>
      </c>
      <c r="M87" s="25" t="s">
        <v>200</v>
      </c>
      <c r="N87" s="25" t="s">
        <v>18</v>
      </c>
      <c r="O87" s="25" t="s">
        <v>201</v>
      </c>
      <c r="P87" s="25" t="s">
        <v>62</v>
      </c>
      <c r="Q87" s="27" t="s">
        <v>6</v>
      </c>
      <c r="R87" s="27" t="s">
        <v>63</v>
      </c>
      <c r="S87" s="3"/>
      <c r="V87" s="3"/>
    </row>
    <row r="88" spans="1:22" ht="18.75">
      <c r="A88" s="20" t="s">
        <v>277</v>
      </c>
      <c r="B88" s="20"/>
      <c r="C88" s="20"/>
      <c r="D88" s="21"/>
      <c r="E88" s="22"/>
      <c r="F88" s="22"/>
      <c r="G88" s="22"/>
      <c r="H88" s="23"/>
      <c r="I88" s="20"/>
      <c r="J88" s="20"/>
      <c r="K88" s="22"/>
      <c r="L88" s="27" t="s">
        <v>12</v>
      </c>
      <c r="M88" s="25" t="s">
        <v>202</v>
      </c>
      <c r="N88" s="25" t="s">
        <v>203</v>
      </c>
      <c r="O88" s="25" t="s">
        <v>204</v>
      </c>
      <c r="P88" s="25" t="s">
        <v>42</v>
      </c>
      <c r="Q88" s="27" t="s">
        <v>40</v>
      </c>
      <c r="R88" s="27" t="s">
        <v>71</v>
      </c>
      <c r="S88" s="3"/>
      <c r="V88" s="3"/>
    </row>
    <row r="89" spans="1:22" ht="18.75">
      <c r="A89" s="37" t="s">
        <v>277</v>
      </c>
      <c r="B89" s="37"/>
      <c r="C89" s="37"/>
      <c r="D89" s="38"/>
      <c r="E89" s="39"/>
      <c r="F89" s="39"/>
      <c r="G89" s="39"/>
      <c r="H89" s="40"/>
      <c r="I89" s="37"/>
      <c r="J89" s="37"/>
      <c r="K89" s="39"/>
      <c r="L89" s="41" t="s">
        <v>12</v>
      </c>
      <c r="M89" s="42" t="s">
        <v>205</v>
      </c>
      <c r="N89" s="42" t="s">
        <v>13</v>
      </c>
      <c r="O89" s="42" t="s">
        <v>206</v>
      </c>
      <c r="P89" s="42" t="s">
        <v>207</v>
      </c>
      <c r="Q89" s="41" t="s">
        <v>33</v>
      </c>
      <c r="R89" s="41" t="s">
        <v>49</v>
      </c>
      <c r="S89" s="3"/>
      <c r="V89" s="3"/>
    </row>
    <row r="90" spans="1:22" ht="18.75">
      <c r="A90" s="24">
        <v>28</v>
      </c>
      <c r="B90" s="25" t="s">
        <v>130</v>
      </c>
      <c r="C90" s="25" t="s">
        <v>23</v>
      </c>
      <c r="D90" s="21">
        <v>33760</v>
      </c>
      <c r="E90" s="26">
        <v>33760</v>
      </c>
      <c r="F90" s="26">
        <v>38679</v>
      </c>
      <c r="G90" s="22"/>
      <c r="H90" s="23"/>
      <c r="I90" s="25" t="s">
        <v>37</v>
      </c>
      <c r="J90" s="20"/>
      <c r="K90" s="26">
        <v>46296</v>
      </c>
      <c r="L90" s="27" t="s">
        <v>2</v>
      </c>
      <c r="M90" s="25" t="s">
        <v>333</v>
      </c>
      <c r="N90" s="25" t="s">
        <v>54</v>
      </c>
      <c r="O90" s="25" t="s">
        <v>334</v>
      </c>
      <c r="P90" s="25" t="s">
        <v>80</v>
      </c>
      <c r="Q90" s="27" t="s">
        <v>16</v>
      </c>
      <c r="R90" s="27" t="s">
        <v>6</v>
      </c>
      <c r="S90" s="3"/>
      <c r="V90" s="3"/>
    </row>
    <row r="91" spans="1:22" ht="18.75">
      <c r="A91" s="20" t="s">
        <v>277</v>
      </c>
      <c r="B91" s="20"/>
      <c r="C91" s="20"/>
      <c r="D91" s="21"/>
      <c r="E91" s="22"/>
      <c r="F91" s="22"/>
      <c r="G91" s="22"/>
      <c r="H91" s="23"/>
      <c r="I91" s="20"/>
      <c r="J91" s="20"/>
      <c r="K91" s="22"/>
      <c r="L91" s="27" t="s">
        <v>7</v>
      </c>
      <c r="M91" s="25" t="s">
        <v>131</v>
      </c>
      <c r="N91" s="25" t="s">
        <v>66</v>
      </c>
      <c r="O91" s="25" t="s">
        <v>67</v>
      </c>
      <c r="P91" s="25" t="s">
        <v>34</v>
      </c>
      <c r="Q91" s="27" t="s">
        <v>36</v>
      </c>
      <c r="R91" s="27" t="s">
        <v>33</v>
      </c>
      <c r="S91" s="3"/>
      <c r="V91" s="3"/>
    </row>
    <row r="92" spans="1:22" ht="18.75">
      <c r="A92" s="37" t="s">
        <v>277</v>
      </c>
      <c r="B92" s="37"/>
      <c r="C92" s="37"/>
      <c r="D92" s="38"/>
      <c r="E92" s="39"/>
      <c r="F92" s="39"/>
      <c r="G92" s="39"/>
      <c r="H92" s="40"/>
      <c r="I92" s="37"/>
      <c r="J92" s="37"/>
      <c r="K92" s="39"/>
      <c r="L92" s="41" t="s">
        <v>12</v>
      </c>
      <c r="M92" s="42" t="s">
        <v>263</v>
      </c>
      <c r="N92" s="42" t="s">
        <v>13</v>
      </c>
      <c r="O92" s="42" t="s">
        <v>264</v>
      </c>
      <c r="P92" s="42" t="s">
        <v>19</v>
      </c>
      <c r="Q92" s="41" t="s">
        <v>10</v>
      </c>
      <c r="R92" s="41" t="s">
        <v>36</v>
      </c>
      <c r="S92" s="3"/>
      <c r="V92" s="3"/>
    </row>
    <row r="93" spans="1:22" ht="18.75">
      <c r="A93" s="24">
        <v>29</v>
      </c>
      <c r="B93" s="25" t="s">
        <v>346</v>
      </c>
      <c r="C93" s="25" t="s">
        <v>23</v>
      </c>
      <c r="D93" s="21">
        <v>34282</v>
      </c>
      <c r="E93" s="26">
        <v>34669</v>
      </c>
      <c r="F93" s="26">
        <v>43475</v>
      </c>
      <c r="G93" s="22"/>
      <c r="H93" s="23"/>
      <c r="I93" s="25" t="s">
        <v>37</v>
      </c>
      <c r="J93" s="20"/>
      <c r="K93" s="26">
        <v>45931</v>
      </c>
      <c r="L93" s="27" t="s">
        <v>2</v>
      </c>
      <c r="M93" s="25" t="s">
        <v>208</v>
      </c>
      <c r="N93" s="25" t="s">
        <v>3</v>
      </c>
      <c r="O93" s="25" t="s">
        <v>148</v>
      </c>
      <c r="P93" s="25" t="s">
        <v>19</v>
      </c>
      <c r="Q93" s="27" t="s">
        <v>29</v>
      </c>
      <c r="R93" s="27" t="s">
        <v>63</v>
      </c>
      <c r="S93" s="3"/>
      <c r="V93" s="3"/>
    </row>
    <row r="94" spans="1:22" ht="18.75">
      <c r="A94" s="20" t="s">
        <v>277</v>
      </c>
      <c r="B94" s="20"/>
      <c r="C94" s="20"/>
      <c r="D94" s="21"/>
      <c r="E94" s="22"/>
      <c r="F94" s="22"/>
      <c r="G94" s="22"/>
      <c r="H94" s="23"/>
      <c r="I94" s="20"/>
      <c r="J94" s="20"/>
      <c r="K94" s="22"/>
      <c r="L94" s="27" t="s">
        <v>7</v>
      </c>
      <c r="M94" s="25" t="s">
        <v>99</v>
      </c>
      <c r="N94" s="25" t="s">
        <v>18</v>
      </c>
      <c r="O94" s="25" t="s">
        <v>55</v>
      </c>
      <c r="P94" s="25" t="s">
        <v>19</v>
      </c>
      <c r="Q94" s="27" t="s">
        <v>58</v>
      </c>
      <c r="R94" s="27" t="s">
        <v>45</v>
      </c>
      <c r="S94" s="3"/>
      <c r="V94" s="3"/>
    </row>
    <row r="95" spans="1:22" ht="18.75">
      <c r="A95" s="37" t="s">
        <v>277</v>
      </c>
      <c r="B95" s="37"/>
      <c r="C95" s="37"/>
      <c r="D95" s="38"/>
      <c r="E95" s="39"/>
      <c r="F95" s="39"/>
      <c r="G95" s="39"/>
      <c r="H95" s="40"/>
      <c r="I95" s="37"/>
      <c r="J95" s="37"/>
      <c r="K95" s="39"/>
      <c r="L95" s="41" t="s">
        <v>12</v>
      </c>
      <c r="M95" s="42" t="s">
        <v>174</v>
      </c>
      <c r="N95" s="42" t="s">
        <v>13</v>
      </c>
      <c r="O95" s="42" t="s">
        <v>175</v>
      </c>
      <c r="P95" s="42" t="s">
        <v>19</v>
      </c>
      <c r="Q95" s="41" t="s">
        <v>48</v>
      </c>
      <c r="R95" s="41" t="s">
        <v>58</v>
      </c>
      <c r="S95" s="3"/>
      <c r="V95" s="3"/>
    </row>
    <row r="96" spans="1:22" ht="18.75">
      <c r="A96" s="24">
        <v>30</v>
      </c>
      <c r="B96" s="25" t="s">
        <v>373</v>
      </c>
      <c r="C96" s="25" t="s">
        <v>23</v>
      </c>
      <c r="D96" s="21">
        <v>40718</v>
      </c>
      <c r="E96" s="26">
        <v>40725</v>
      </c>
      <c r="F96" s="26">
        <v>43344</v>
      </c>
      <c r="G96" s="22"/>
      <c r="H96" s="23"/>
      <c r="I96" s="25" t="s">
        <v>37</v>
      </c>
      <c r="J96" s="20"/>
      <c r="K96" s="26">
        <v>51044</v>
      </c>
      <c r="L96" s="27" t="s">
        <v>2</v>
      </c>
      <c r="M96" s="25" t="s">
        <v>209</v>
      </c>
      <c r="N96" s="25" t="s">
        <v>3</v>
      </c>
      <c r="O96" s="25" t="s">
        <v>210</v>
      </c>
      <c r="P96" s="25" t="s">
        <v>4</v>
      </c>
      <c r="Q96" s="27" t="s">
        <v>38</v>
      </c>
      <c r="R96" s="27" t="s">
        <v>43</v>
      </c>
      <c r="S96" s="3"/>
      <c r="V96" s="3"/>
    </row>
    <row r="97" spans="1:22" ht="18.75">
      <c r="A97" s="20" t="s">
        <v>277</v>
      </c>
      <c r="B97" s="20"/>
      <c r="C97" s="20"/>
      <c r="D97" s="21"/>
      <c r="E97" s="22"/>
      <c r="F97" s="22"/>
      <c r="G97" s="22"/>
      <c r="H97" s="23"/>
      <c r="I97" s="20"/>
      <c r="J97" s="20"/>
      <c r="K97" s="22"/>
      <c r="L97" s="27" t="s">
        <v>7</v>
      </c>
      <c r="M97" s="25" t="s">
        <v>211</v>
      </c>
      <c r="N97" s="25" t="s">
        <v>18</v>
      </c>
      <c r="O97" s="25" t="s">
        <v>212</v>
      </c>
      <c r="P97" s="25" t="s">
        <v>4</v>
      </c>
      <c r="Q97" s="27" t="s">
        <v>17</v>
      </c>
      <c r="R97" s="27" t="s">
        <v>46</v>
      </c>
      <c r="S97" s="3"/>
      <c r="V97" s="3"/>
    </row>
    <row r="98" spans="1:22" ht="18.75">
      <c r="A98" s="37" t="s">
        <v>277</v>
      </c>
      <c r="B98" s="37"/>
      <c r="C98" s="37"/>
      <c r="D98" s="38"/>
      <c r="E98" s="39"/>
      <c r="F98" s="39"/>
      <c r="G98" s="39"/>
      <c r="H98" s="40"/>
      <c r="I98" s="37"/>
      <c r="J98" s="37"/>
      <c r="K98" s="39"/>
      <c r="L98" s="41" t="s">
        <v>12</v>
      </c>
      <c r="M98" s="42" t="s">
        <v>78</v>
      </c>
      <c r="N98" s="42" t="s">
        <v>13</v>
      </c>
      <c r="O98" s="42" t="s">
        <v>79</v>
      </c>
      <c r="P98" s="42" t="s">
        <v>62</v>
      </c>
      <c r="Q98" s="41" t="s">
        <v>28</v>
      </c>
      <c r="R98" s="41" t="s">
        <v>40</v>
      </c>
      <c r="S98" s="3"/>
      <c r="V98" s="3"/>
    </row>
    <row r="99" spans="1:22" ht="18.75">
      <c r="A99" s="24">
        <v>31</v>
      </c>
      <c r="B99" s="25" t="s">
        <v>402</v>
      </c>
      <c r="C99" s="25" t="s">
        <v>23</v>
      </c>
      <c r="D99" s="21">
        <v>34722</v>
      </c>
      <c r="E99" s="26">
        <v>42125</v>
      </c>
      <c r="F99" s="22">
        <v>45216</v>
      </c>
      <c r="G99" s="22"/>
      <c r="H99" s="23"/>
      <c r="I99" s="25" t="s">
        <v>37</v>
      </c>
      <c r="J99" s="20"/>
      <c r="K99" s="26">
        <v>47392</v>
      </c>
      <c r="L99" s="27" t="s">
        <v>2</v>
      </c>
      <c r="M99" s="25" t="s">
        <v>150</v>
      </c>
      <c r="N99" s="25" t="s">
        <v>54</v>
      </c>
      <c r="O99" s="25" t="s">
        <v>151</v>
      </c>
      <c r="P99" s="25" t="s">
        <v>62</v>
      </c>
      <c r="Q99" s="27" t="s">
        <v>43</v>
      </c>
      <c r="R99" s="27" t="s">
        <v>44</v>
      </c>
      <c r="S99" s="3"/>
      <c r="V99" s="3"/>
    </row>
    <row r="100" spans="1:22" ht="18.75">
      <c r="A100" s="20" t="s">
        <v>277</v>
      </c>
      <c r="B100" s="20"/>
      <c r="C100" s="20"/>
      <c r="D100" s="21"/>
      <c r="E100" s="22"/>
      <c r="F100" s="22"/>
      <c r="G100" s="22"/>
      <c r="H100" s="23"/>
      <c r="I100" s="20"/>
      <c r="J100" s="20"/>
      <c r="K100" s="22"/>
      <c r="L100" s="27" t="s">
        <v>7</v>
      </c>
      <c r="M100" s="25" t="s">
        <v>213</v>
      </c>
      <c r="N100" s="25" t="s">
        <v>18</v>
      </c>
      <c r="O100" s="25" t="s">
        <v>214</v>
      </c>
      <c r="P100" s="25" t="s">
        <v>62</v>
      </c>
      <c r="Q100" s="27" t="s">
        <v>5</v>
      </c>
      <c r="R100" s="27" t="s">
        <v>17</v>
      </c>
      <c r="S100" s="3"/>
      <c r="V100" s="3"/>
    </row>
    <row r="101" spans="1:22" ht="18.75">
      <c r="A101" s="37" t="s">
        <v>277</v>
      </c>
      <c r="B101" s="37"/>
      <c r="C101" s="37"/>
      <c r="D101" s="38"/>
      <c r="E101" s="39"/>
      <c r="F101" s="39"/>
      <c r="G101" s="39"/>
      <c r="H101" s="40"/>
      <c r="I101" s="37"/>
      <c r="J101" s="37"/>
      <c r="K101" s="39"/>
      <c r="L101" s="41" t="s">
        <v>12</v>
      </c>
      <c r="M101" s="42" t="s">
        <v>215</v>
      </c>
      <c r="N101" s="42" t="s">
        <v>41</v>
      </c>
      <c r="O101" s="42" t="s">
        <v>73</v>
      </c>
      <c r="P101" s="42" t="s">
        <v>216</v>
      </c>
      <c r="Q101" s="41" t="s">
        <v>58</v>
      </c>
      <c r="R101" s="41" t="s">
        <v>45</v>
      </c>
      <c r="S101" s="3"/>
      <c r="V101" s="3"/>
    </row>
    <row r="102" spans="1:22" ht="18.75">
      <c r="A102" s="24">
        <v>32</v>
      </c>
      <c r="B102" s="25" t="s">
        <v>395</v>
      </c>
      <c r="C102" s="25" t="s">
        <v>23</v>
      </c>
      <c r="D102" s="21">
        <v>44046</v>
      </c>
      <c r="E102" s="26">
        <v>44046</v>
      </c>
      <c r="F102" s="22">
        <v>44733</v>
      </c>
      <c r="G102" s="22"/>
      <c r="H102" s="23"/>
      <c r="I102" s="25" t="s">
        <v>37</v>
      </c>
      <c r="J102" s="20"/>
      <c r="K102" s="26">
        <v>51044</v>
      </c>
      <c r="L102" s="27" t="s">
        <v>2</v>
      </c>
      <c r="M102" s="25" t="s">
        <v>303</v>
      </c>
      <c r="N102" s="25" t="s">
        <v>54</v>
      </c>
      <c r="O102" s="25" t="s">
        <v>132</v>
      </c>
      <c r="P102" s="25" t="s">
        <v>59</v>
      </c>
      <c r="Q102" s="27" t="s">
        <v>26</v>
      </c>
      <c r="R102" s="27" t="s">
        <v>44</v>
      </c>
      <c r="S102" s="3"/>
      <c r="V102" s="3"/>
    </row>
    <row r="103" spans="1:22" ht="18.75">
      <c r="A103" s="20" t="s">
        <v>277</v>
      </c>
      <c r="B103" s="20"/>
      <c r="C103" s="20"/>
      <c r="D103" s="21"/>
      <c r="E103" s="22"/>
      <c r="F103" s="22"/>
      <c r="G103" s="22"/>
      <c r="H103" s="23"/>
      <c r="I103" s="20"/>
      <c r="J103" s="20"/>
      <c r="K103" s="22"/>
      <c r="L103" s="27" t="s">
        <v>7</v>
      </c>
      <c r="M103" s="25" t="s">
        <v>172</v>
      </c>
      <c r="N103" s="25" t="s">
        <v>18</v>
      </c>
      <c r="O103" s="25" t="s">
        <v>132</v>
      </c>
      <c r="P103" s="25" t="s">
        <v>59</v>
      </c>
      <c r="Q103" s="27" t="s">
        <v>71</v>
      </c>
      <c r="R103" s="27" t="s">
        <v>38</v>
      </c>
      <c r="S103" s="3"/>
      <c r="V103" s="3"/>
    </row>
    <row r="104" spans="1:22" ht="18.75">
      <c r="A104" s="37" t="s">
        <v>277</v>
      </c>
      <c r="B104" s="37"/>
      <c r="C104" s="37"/>
      <c r="D104" s="38"/>
      <c r="E104" s="39"/>
      <c r="F104" s="39"/>
      <c r="G104" s="39"/>
      <c r="H104" s="40"/>
      <c r="I104" s="37"/>
      <c r="J104" s="37"/>
      <c r="K104" s="39"/>
      <c r="L104" s="41" t="s">
        <v>12</v>
      </c>
      <c r="M104" s="42" t="s">
        <v>183</v>
      </c>
      <c r="N104" s="42" t="s">
        <v>13</v>
      </c>
      <c r="O104" s="42" t="s">
        <v>184</v>
      </c>
      <c r="P104" s="42" t="s">
        <v>256</v>
      </c>
      <c r="Q104" s="41" t="s">
        <v>16</v>
      </c>
      <c r="R104" s="41" t="s">
        <v>17</v>
      </c>
      <c r="S104" s="3"/>
      <c r="V104" s="3"/>
    </row>
    <row r="105" spans="1:22" ht="18.75">
      <c r="A105" s="24">
        <v>33</v>
      </c>
      <c r="B105" s="25" t="s">
        <v>347</v>
      </c>
      <c r="C105" s="25" t="s">
        <v>23</v>
      </c>
      <c r="D105" s="21">
        <v>41143</v>
      </c>
      <c r="E105" s="26">
        <v>41143</v>
      </c>
      <c r="F105" s="26">
        <v>43104</v>
      </c>
      <c r="G105" s="22"/>
      <c r="H105" s="23"/>
      <c r="I105" s="25" t="s">
        <v>37</v>
      </c>
      <c r="J105" s="20"/>
      <c r="K105" s="26">
        <v>51775</v>
      </c>
      <c r="L105" s="27" t="s">
        <v>2</v>
      </c>
      <c r="M105" s="25" t="s">
        <v>218</v>
      </c>
      <c r="N105" s="25" t="s">
        <v>3</v>
      </c>
      <c r="O105" s="25" t="s">
        <v>219</v>
      </c>
      <c r="P105" s="25" t="s">
        <v>4</v>
      </c>
      <c r="Q105" s="27" t="s">
        <v>26</v>
      </c>
      <c r="R105" s="27" t="s">
        <v>39</v>
      </c>
      <c r="S105" s="3"/>
      <c r="V105" s="3"/>
    </row>
    <row r="106" spans="1:22" ht="18.75">
      <c r="A106" s="20" t="s">
        <v>277</v>
      </c>
      <c r="B106" s="20"/>
      <c r="C106" s="20"/>
      <c r="D106" s="21"/>
      <c r="E106" s="22"/>
      <c r="F106" s="22"/>
      <c r="G106" s="22"/>
      <c r="H106" s="23"/>
      <c r="I106" s="20"/>
      <c r="J106" s="20"/>
      <c r="K106" s="22"/>
      <c r="L106" s="27" t="s">
        <v>7</v>
      </c>
      <c r="M106" s="25" t="s">
        <v>99</v>
      </c>
      <c r="N106" s="25" t="s">
        <v>18</v>
      </c>
      <c r="O106" s="25" t="s">
        <v>55</v>
      </c>
      <c r="P106" s="25" t="s">
        <v>4</v>
      </c>
      <c r="Q106" s="27" t="s">
        <v>71</v>
      </c>
      <c r="R106" s="27" t="s">
        <v>63</v>
      </c>
      <c r="S106" s="3"/>
      <c r="V106" s="3"/>
    </row>
    <row r="107" spans="1:22" ht="18.75">
      <c r="A107" s="37" t="s">
        <v>277</v>
      </c>
      <c r="B107" s="37"/>
      <c r="C107" s="37"/>
      <c r="D107" s="38"/>
      <c r="E107" s="39"/>
      <c r="F107" s="39"/>
      <c r="G107" s="39"/>
      <c r="H107" s="40"/>
      <c r="I107" s="37"/>
      <c r="J107" s="37"/>
      <c r="K107" s="39"/>
      <c r="L107" s="41" t="s">
        <v>12</v>
      </c>
      <c r="M107" s="42" t="s">
        <v>220</v>
      </c>
      <c r="N107" s="42" t="s">
        <v>13</v>
      </c>
      <c r="O107" s="42" t="s">
        <v>133</v>
      </c>
      <c r="P107" s="42" t="s">
        <v>4</v>
      </c>
      <c r="Q107" s="41" t="s">
        <v>5</v>
      </c>
      <c r="R107" s="41" t="s">
        <v>6</v>
      </c>
      <c r="S107" s="3"/>
      <c r="V107" s="3"/>
    </row>
    <row r="108" spans="1:22" ht="18.75">
      <c r="A108" s="24">
        <v>34</v>
      </c>
      <c r="B108" s="25" t="s">
        <v>299</v>
      </c>
      <c r="C108" s="25" t="s">
        <v>23</v>
      </c>
      <c r="D108" s="21">
        <v>40301</v>
      </c>
      <c r="E108" s="26">
        <v>40301</v>
      </c>
      <c r="F108" s="26">
        <v>42334</v>
      </c>
      <c r="G108" s="22"/>
      <c r="H108" s="23"/>
      <c r="I108" s="25" t="s">
        <v>37</v>
      </c>
      <c r="J108" s="20"/>
      <c r="K108" s="26">
        <v>49218</v>
      </c>
      <c r="L108" s="27" t="s">
        <v>2</v>
      </c>
      <c r="M108" s="25" t="s">
        <v>354</v>
      </c>
      <c r="N108" s="25" t="s">
        <v>221</v>
      </c>
      <c r="O108" s="25" t="s">
        <v>355</v>
      </c>
      <c r="P108" s="25" t="s">
        <v>222</v>
      </c>
      <c r="Q108" s="27" t="s">
        <v>63</v>
      </c>
      <c r="R108" s="27" t="s">
        <v>43</v>
      </c>
      <c r="S108" s="3"/>
      <c r="V108" s="3"/>
    </row>
    <row r="109" spans="1:22" ht="18.75">
      <c r="A109" s="20" t="s">
        <v>277</v>
      </c>
      <c r="B109" s="20"/>
      <c r="C109" s="20"/>
      <c r="D109" s="21"/>
      <c r="E109" s="22"/>
      <c r="F109" s="22"/>
      <c r="G109" s="22"/>
      <c r="H109" s="23"/>
      <c r="I109" s="20"/>
      <c r="J109" s="20"/>
      <c r="K109" s="22"/>
      <c r="L109" s="27" t="s">
        <v>7</v>
      </c>
      <c r="M109" s="25" t="s">
        <v>223</v>
      </c>
      <c r="N109" s="25" t="s">
        <v>18</v>
      </c>
      <c r="O109" s="25" t="s">
        <v>224</v>
      </c>
      <c r="P109" s="25" t="s">
        <v>19</v>
      </c>
      <c r="Q109" s="27" t="s">
        <v>16</v>
      </c>
      <c r="R109" s="27" t="s">
        <v>17</v>
      </c>
      <c r="S109" s="3"/>
      <c r="V109" s="3"/>
    </row>
    <row r="110" spans="1:22" ht="18.75">
      <c r="A110" s="37" t="s">
        <v>277</v>
      </c>
      <c r="B110" s="37"/>
      <c r="C110" s="37"/>
      <c r="D110" s="38"/>
      <c r="E110" s="39"/>
      <c r="F110" s="39"/>
      <c r="G110" s="39"/>
      <c r="H110" s="40"/>
      <c r="I110" s="37"/>
      <c r="J110" s="37"/>
      <c r="K110" s="39"/>
      <c r="L110" s="41" t="s">
        <v>12</v>
      </c>
      <c r="M110" s="42" t="s">
        <v>225</v>
      </c>
      <c r="N110" s="42" t="s">
        <v>13</v>
      </c>
      <c r="O110" s="42" t="s">
        <v>224</v>
      </c>
      <c r="P110" s="42" t="s">
        <v>19</v>
      </c>
      <c r="Q110" s="41" t="s">
        <v>45</v>
      </c>
      <c r="R110" s="41" t="s">
        <v>28</v>
      </c>
      <c r="S110" s="3"/>
      <c r="V110" s="3"/>
    </row>
    <row r="111" spans="1:22" ht="18.75">
      <c r="A111" s="24">
        <v>35</v>
      </c>
      <c r="B111" s="25" t="s">
        <v>335</v>
      </c>
      <c r="C111" s="25" t="s">
        <v>23</v>
      </c>
      <c r="D111" s="21">
        <v>35810</v>
      </c>
      <c r="E111" s="26">
        <v>41759</v>
      </c>
      <c r="F111" s="26">
        <v>43259</v>
      </c>
      <c r="G111" s="22"/>
      <c r="H111" s="23"/>
      <c r="I111" s="25" t="s">
        <v>37</v>
      </c>
      <c r="J111" s="20"/>
      <c r="K111" s="26">
        <v>47757</v>
      </c>
      <c r="L111" s="27" t="s">
        <v>2</v>
      </c>
      <c r="M111" s="25" t="s">
        <v>115</v>
      </c>
      <c r="N111" s="25" t="s">
        <v>3</v>
      </c>
      <c r="O111" s="25" t="s">
        <v>95</v>
      </c>
      <c r="P111" s="25" t="s">
        <v>4</v>
      </c>
      <c r="Q111" s="27" t="s">
        <v>57</v>
      </c>
      <c r="R111" s="27" t="s">
        <v>70</v>
      </c>
      <c r="S111" s="3"/>
      <c r="V111" s="3"/>
    </row>
    <row r="112" spans="1:22" ht="18.75">
      <c r="A112" s="20" t="s">
        <v>277</v>
      </c>
      <c r="B112" s="20"/>
      <c r="C112" s="20"/>
      <c r="D112" s="21"/>
      <c r="E112" s="22"/>
      <c r="F112" s="22"/>
      <c r="G112" s="22"/>
      <c r="H112" s="23"/>
      <c r="I112" s="20"/>
      <c r="J112" s="20"/>
      <c r="K112" s="22"/>
      <c r="L112" s="27" t="s">
        <v>7</v>
      </c>
      <c r="M112" s="25" t="s">
        <v>99</v>
      </c>
      <c r="N112" s="25" t="s">
        <v>18</v>
      </c>
      <c r="O112" s="25" t="s">
        <v>55</v>
      </c>
      <c r="P112" s="25" t="s">
        <v>4</v>
      </c>
      <c r="Q112" s="27" t="s">
        <v>40</v>
      </c>
      <c r="R112" s="27" t="s">
        <v>71</v>
      </c>
      <c r="S112" s="3"/>
      <c r="V112" s="3"/>
    </row>
    <row r="113" spans="1:22" ht="18.75">
      <c r="A113" s="37" t="s">
        <v>277</v>
      </c>
      <c r="B113" s="37"/>
      <c r="C113" s="37"/>
      <c r="D113" s="38"/>
      <c r="E113" s="39"/>
      <c r="F113" s="39"/>
      <c r="G113" s="39"/>
      <c r="H113" s="40"/>
      <c r="I113" s="37"/>
      <c r="J113" s="37"/>
      <c r="K113" s="39"/>
      <c r="L113" s="41" t="s">
        <v>12</v>
      </c>
      <c r="M113" s="42" t="s">
        <v>164</v>
      </c>
      <c r="N113" s="42" t="s">
        <v>30</v>
      </c>
      <c r="O113" s="42" t="s">
        <v>165</v>
      </c>
      <c r="P113" s="42" t="s">
        <v>31</v>
      </c>
      <c r="Q113" s="41" t="s">
        <v>20</v>
      </c>
      <c r="R113" s="41" t="s">
        <v>45</v>
      </c>
      <c r="S113" s="3"/>
      <c r="V113" s="3"/>
    </row>
    <row r="114" spans="1:22" ht="18.75">
      <c r="A114" s="24">
        <v>36</v>
      </c>
      <c r="B114" s="25" t="s">
        <v>300</v>
      </c>
      <c r="C114" s="25" t="s">
        <v>23</v>
      </c>
      <c r="D114" s="21">
        <v>39995</v>
      </c>
      <c r="E114" s="26">
        <v>39995</v>
      </c>
      <c r="F114" s="26">
        <v>42093</v>
      </c>
      <c r="G114" s="22"/>
      <c r="H114" s="23"/>
      <c r="I114" s="25" t="s">
        <v>37</v>
      </c>
      <c r="J114" s="20"/>
      <c r="K114" s="26">
        <v>50314</v>
      </c>
      <c r="L114" s="27" t="s">
        <v>2</v>
      </c>
      <c r="M114" s="25" t="s">
        <v>226</v>
      </c>
      <c r="N114" s="25" t="s">
        <v>54</v>
      </c>
      <c r="O114" s="25" t="s">
        <v>227</v>
      </c>
      <c r="P114" s="25" t="s">
        <v>19</v>
      </c>
      <c r="Q114" s="27" t="s">
        <v>6</v>
      </c>
      <c r="R114" s="27" t="s">
        <v>57</v>
      </c>
      <c r="S114" s="3"/>
      <c r="V114" s="3"/>
    </row>
    <row r="115" spans="1:22" ht="18.75">
      <c r="A115" s="20" t="s">
        <v>277</v>
      </c>
      <c r="B115" s="20"/>
      <c r="C115" s="20"/>
      <c r="D115" s="21"/>
      <c r="E115" s="22"/>
      <c r="F115" s="22"/>
      <c r="G115" s="22"/>
      <c r="H115" s="23"/>
      <c r="I115" s="20"/>
      <c r="J115" s="20"/>
      <c r="K115" s="22"/>
      <c r="L115" s="27" t="s">
        <v>7</v>
      </c>
      <c r="M115" s="25" t="s">
        <v>99</v>
      </c>
      <c r="N115" s="25" t="s">
        <v>18</v>
      </c>
      <c r="O115" s="25" t="s">
        <v>55</v>
      </c>
      <c r="P115" s="25" t="s">
        <v>4</v>
      </c>
      <c r="Q115" s="27" t="s">
        <v>29</v>
      </c>
      <c r="R115" s="27" t="s">
        <v>17</v>
      </c>
      <c r="S115" s="3"/>
      <c r="V115" s="3"/>
    </row>
    <row r="116" spans="1:22" ht="18.75">
      <c r="A116" s="37" t="s">
        <v>277</v>
      </c>
      <c r="B116" s="37"/>
      <c r="C116" s="37"/>
      <c r="D116" s="38"/>
      <c r="E116" s="39"/>
      <c r="F116" s="39"/>
      <c r="G116" s="39"/>
      <c r="H116" s="40"/>
      <c r="I116" s="37"/>
      <c r="J116" s="37"/>
      <c r="K116" s="39"/>
      <c r="L116" s="41" t="s">
        <v>12</v>
      </c>
      <c r="M116" s="42" t="s">
        <v>64</v>
      </c>
      <c r="N116" s="42" t="s">
        <v>13</v>
      </c>
      <c r="O116" s="42" t="s">
        <v>55</v>
      </c>
      <c r="P116" s="42" t="s">
        <v>14</v>
      </c>
      <c r="Q116" s="41" t="s">
        <v>49</v>
      </c>
      <c r="R116" s="41" t="s">
        <v>29</v>
      </c>
      <c r="S116" s="3"/>
      <c r="V116" s="3"/>
    </row>
    <row r="117" spans="1:22" ht="18.75">
      <c r="A117" s="24">
        <v>37</v>
      </c>
      <c r="B117" s="25" t="s">
        <v>390</v>
      </c>
      <c r="C117" s="25" t="s">
        <v>23</v>
      </c>
      <c r="D117" s="21">
        <v>41365</v>
      </c>
      <c r="E117" s="26">
        <v>41365</v>
      </c>
      <c r="F117" s="22">
        <v>44524</v>
      </c>
      <c r="G117" s="22"/>
      <c r="H117" s="23"/>
      <c r="I117" s="25" t="s">
        <v>37</v>
      </c>
      <c r="J117" s="20"/>
      <c r="K117" s="26">
        <v>50679</v>
      </c>
      <c r="L117" s="27" t="s">
        <v>2</v>
      </c>
      <c r="M117" s="25" t="s">
        <v>173</v>
      </c>
      <c r="N117" s="25" t="s">
        <v>3</v>
      </c>
      <c r="O117" s="25" t="s">
        <v>132</v>
      </c>
      <c r="P117" s="25" t="s">
        <v>4</v>
      </c>
      <c r="Q117" s="27" t="s">
        <v>40</v>
      </c>
      <c r="R117" s="27" t="s">
        <v>63</v>
      </c>
      <c r="S117" s="3"/>
      <c r="V117" s="3"/>
    </row>
    <row r="118" spans="1:22" ht="18.75">
      <c r="A118" s="37" t="s">
        <v>277</v>
      </c>
      <c r="B118" s="37"/>
      <c r="C118" s="37"/>
      <c r="D118" s="38"/>
      <c r="E118" s="39"/>
      <c r="F118" s="39"/>
      <c r="G118" s="39"/>
      <c r="H118" s="40"/>
      <c r="I118" s="37"/>
      <c r="J118" s="37"/>
      <c r="K118" s="39"/>
      <c r="L118" s="41" t="s">
        <v>12</v>
      </c>
      <c r="M118" s="42" t="s">
        <v>64</v>
      </c>
      <c r="N118" s="42" t="s">
        <v>13</v>
      </c>
      <c r="O118" s="42" t="s">
        <v>55</v>
      </c>
      <c r="P118" s="42" t="s">
        <v>4</v>
      </c>
      <c r="Q118" s="41" t="s">
        <v>49</v>
      </c>
      <c r="R118" s="41" t="s">
        <v>29</v>
      </c>
      <c r="S118" s="3"/>
      <c r="V118" s="3"/>
    </row>
    <row r="119" spans="1:22" ht="18.75">
      <c r="A119" s="24">
        <v>38</v>
      </c>
      <c r="B119" s="25" t="s">
        <v>380</v>
      </c>
      <c r="C119" s="25" t="s">
        <v>23</v>
      </c>
      <c r="D119" s="21">
        <v>41918</v>
      </c>
      <c r="E119" s="26">
        <v>41918</v>
      </c>
      <c r="F119" s="26">
        <v>44126</v>
      </c>
      <c r="G119" s="22"/>
      <c r="H119" s="23"/>
      <c r="I119" s="25" t="s">
        <v>37</v>
      </c>
      <c r="J119" s="20"/>
      <c r="K119" s="26">
        <v>54697</v>
      </c>
      <c r="L119" s="27" t="s">
        <v>2</v>
      </c>
      <c r="M119" s="25" t="s">
        <v>304</v>
      </c>
      <c r="N119" s="25" t="s">
        <v>54</v>
      </c>
      <c r="O119" s="25" t="s">
        <v>224</v>
      </c>
      <c r="P119" s="25" t="s">
        <v>19</v>
      </c>
      <c r="Q119" s="27" t="s">
        <v>238</v>
      </c>
      <c r="R119" s="27" t="s">
        <v>340</v>
      </c>
      <c r="S119" s="3"/>
      <c r="V119" s="3"/>
    </row>
    <row r="120" spans="1:22" ht="18.75">
      <c r="A120" s="20" t="s">
        <v>277</v>
      </c>
      <c r="B120" s="20"/>
      <c r="C120" s="20"/>
      <c r="D120" s="21"/>
      <c r="E120" s="22"/>
      <c r="F120" s="22"/>
      <c r="G120" s="22"/>
      <c r="H120" s="23"/>
      <c r="I120" s="20"/>
      <c r="J120" s="20"/>
      <c r="K120" s="22"/>
      <c r="L120" s="27" t="s">
        <v>7</v>
      </c>
      <c r="M120" s="25" t="s">
        <v>252</v>
      </c>
      <c r="N120" s="25" t="s">
        <v>18</v>
      </c>
      <c r="O120" s="25" t="s">
        <v>253</v>
      </c>
      <c r="P120" s="25" t="s">
        <v>19</v>
      </c>
      <c r="Q120" s="27" t="s">
        <v>60</v>
      </c>
      <c r="R120" s="27" t="s">
        <v>44</v>
      </c>
      <c r="S120" s="3"/>
      <c r="V120" s="3"/>
    </row>
    <row r="121" spans="1:22" ht="18.75">
      <c r="A121" s="37" t="s">
        <v>277</v>
      </c>
      <c r="B121" s="37"/>
      <c r="C121" s="37"/>
      <c r="D121" s="38"/>
      <c r="E121" s="39"/>
      <c r="F121" s="39"/>
      <c r="G121" s="39"/>
      <c r="H121" s="40"/>
      <c r="I121" s="37"/>
      <c r="J121" s="37"/>
      <c r="K121" s="39"/>
      <c r="L121" s="41" t="s">
        <v>12</v>
      </c>
      <c r="M121" s="42" t="s">
        <v>225</v>
      </c>
      <c r="N121" s="42" t="s">
        <v>13</v>
      </c>
      <c r="O121" s="42" t="s">
        <v>224</v>
      </c>
      <c r="P121" s="42" t="s">
        <v>19</v>
      </c>
      <c r="Q121" s="41" t="s">
        <v>26</v>
      </c>
      <c r="R121" s="41" t="s">
        <v>60</v>
      </c>
      <c r="S121" s="3"/>
      <c r="V121" s="3"/>
    </row>
    <row r="122" spans="1:22" ht="18.75">
      <c r="A122" s="24">
        <v>39</v>
      </c>
      <c r="B122" s="25" t="s">
        <v>301</v>
      </c>
      <c r="C122" s="25" t="s">
        <v>23</v>
      </c>
      <c r="D122" s="21">
        <v>39406</v>
      </c>
      <c r="E122" s="26">
        <v>39406</v>
      </c>
      <c r="F122" s="26">
        <v>42457</v>
      </c>
      <c r="G122" s="22"/>
      <c r="H122" s="23"/>
      <c r="I122" s="25" t="s">
        <v>37</v>
      </c>
      <c r="J122" s="20"/>
      <c r="K122" s="26">
        <v>45566</v>
      </c>
      <c r="L122" s="27" t="s">
        <v>2</v>
      </c>
      <c r="M122" s="25" t="s">
        <v>241</v>
      </c>
      <c r="N122" s="25" t="s">
        <v>319</v>
      </c>
      <c r="O122" s="25" t="s">
        <v>242</v>
      </c>
      <c r="P122" s="25" t="s">
        <v>243</v>
      </c>
      <c r="Q122" s="27" t="s">
        <v>47</v>
      </c>
      <c r="R122" s="27" t="s">
        <v>5</v>
      </c>
      <c r="S122" s="3"/>
      <c r="V122" s="3"/>
    </row>
    <row r="123" spans="1:22" ht="18.75">
      <c r="A123" s="20" t="s">
        <v>277</v>
      </c>
      <c r="B123" s="20"/>
      <c r="C123" s="20"/>
      <c r="D123" s="21"/>
      <c r="E123" s="22"/>
      <c r="F123" s="22"/>
      <c r="G123" s="22"/>
      <c r="H123" s="23"/>
      <c r="I123" s="20"/>
      <c r="J123" s="20"/>
      <c r="K123" s="22"/>
      <c r="L123" s="27" t="s">
        <v>7</v>
      </c>
      <c r="M123" s="25" t="s">
        <v>27</v>
      </c>
      <c r="N123" s="25" t="s">
        <v>18</v>
      </c>
      <c r="O123" s="25" t="s">
        <v>25</v>
      </c>
      <c r="P123" s="25" t="s">
        <v>4</v>
      </c>
      <c r="Q123" s="27" t="s">
        <v>20</v>
      </c>
      <c r="R123" s="27" t="s">
        <v>47</v>
      </c>
      <c r="S123" s="3"/>
      <c r="V123" s="3"/>
    </row>
    <row r="124" spans="1:22" ht="18.75">
      <c r="A124" s="37" t="s">
        <v>277</v>
      </c>
      <c r="B124" s="37"/>
      <c r="C124" s="37"/>
      <c r="D124" s="38"/>
      <c r="E124" s="39"/>
      <c r="F124" s="39"/>
      <c r="G124" s="39"/>
      <c r="H124" s="40"/>
      <c r="I124" s="37"/>
      <c r="J124" s="37"/>
      <c r="K124" s="39"/>
      <c r="L124" s="41" t="s">
        <v>12</v>
      </c>
      <c r="M124" s="42" t="s">
        <v>174</v>
      </c>
      <c r="N124" s="42" t="s">
        <v>13</v>
      </c>
      <c r="O124" s="42" t="s">
        <v>175</v>
      </c>
      <c r="P124" s="42" t="s">
        <v>4</v>
      </c>
      <c r="Q124" s="41" t="s">
        <v>21</v>
      </c>
      <c r="R124" s="41" t="s">
        <v>22</v>
      </c>
      <c r="S124" s="3"/>
      <c r="V124" s="3"/>
    </row>
    <row r="125" spans="1:22" ht="18.75">
      <c r="A125" s="24">
        <v>40</v>
      </c>
      <c r="B125" s="25" t="s">
        <v>348</v>
      </c>
      <c r="C125" s="25" t="s">
        <v>23</v>
      </c>
      <c r="D125" s="21">
        <v>40792</v>
      </c>
      <c r="E125" s="26">
        <v>40792</v>
      </c>
      <c r="F125" s="26">
        <v>43186</v>
      </c>
      <c r="G125" s="22"/>
      <c r="H125" s="23"/>
      <c r="I125" s="25" t="s">
        <v>37</v>
      </c>
      <c r="J125" s="20"/>
      <c r="K125" s="26">
        <v>51044</v>
      </c>
      <c r="L125" s="27" t="s">
        <v>2</v>
      </c>
      <c r="M125" s="58" t="s">
        <v>244</v>
      </c>
      <c r="N125" s="25" t="s">
        <v>245</v>
      </c>
      <c r="O125" s="25" t="s">
        <v>246</v>
      </c>
      <c r="P125" s="25" t="s">
        <v>247</v>
      </c>
      <c r="Q125" s="27" t="s">
        <v>71</v>
      </c>
      <c r="R125" s="27" t="s">
        <v>57</v>
      </c>
      <c r="S125" s="3"/>
      <c r="V125" s="3"/>
    </row>
    <row r="126" spans="1:22" ht="18.75">
      <c r="A126" s="20" t="s">
        <v>277</v>
      </c>
      <c r="B126" s="20"/>
      <c r="C126" s="20"/>
      <c r="D126" s="21"/>
      <c r="E126" s="22"/>
      <c r="F126" s="22"/>
      <c r="G126" s="22"/>
      <c r="H126" s="23"/>
      <c r="I126" s="20"/>
      <c r="J126" s="20"/>
      <c r="K126" s="22"/>
      <c r="L126" s="27" t="s">
        <v>7</v>
      </c>
      <c r="M126" s="25" t="s">
        <v>99</v>
      </c>
      <c r="N126" s="25" t="s">
        <v>18</v>
      </c>
      <c r="O126" s="25" t="s">
        <v>55</v>
      </c>
      <c r="P126" s="25" t="s">
        <v>4</v>
      </c>
      <c r="Q126" s="27" t="s">
        <v>29</v>
      </c>
      <c r="R126" s="27" t="s">
        <v>6</v>
      </c>
      <c r="S126" s="3"/>
      <c r="V126" s="3"/>
    </row>
    <row r="127" spans="1:22" ht="18.75">
      <c r="A127" s="37" t="s">
        <v>277</v>
      </c>
      <c r="B127" s="37"/>
      <c r="C127" s="37"/>
      <c r="D127" s="38"/>
      <c r="E127" s="39"/>
      <c r="F127" s="39"/>
      <c r="G127" s="39"/>
      <c r="H127" s="40"/>
      <c r="I127" s="37"/>
      <c r="J127" s="37"/>
      <c r="K127" s="39"/>
      <c r="L127" s="41" t="s">
        <v>12</v>
      </c>
      <c r="M127" s="42" t="s">
        <v>64</v>
      </c>
      <c r="N127" s="42" t="s">
        <v>13</v>
      </c>
      <c r="O127" s="42" t="s">
        <v>55</v>
      </c>
      <c r="P127" s="42" t="s">
        <v>4</v>
      </c>
      <c r="Q127" s="41" t="s">
        <v>49</v>
      </c>
      <c r="R127" s="41" t="s">
        <v>29</v>
      </c>
      <c r="S127" s="3"/>
      <c r="V127" s="3"/>
    </row>
    <row r="128" spans="1:22" ht="18.75">
      <c r="A128" s="24">
        <v>41</v>
      </c>
      <c r="B128" s="25" t="s">
        <v>146</v>
      </c>
      <c r="C128" s="25" t="s">
        <v>23</v>
      </c>
      <c r="D128" s="21">
        <v>34151</v>
      </c>
      <c r="E128" s="26">
        <v>34151</v>
      </c>
      <c r="F128" s="26">
        <v>37280</v>
      </c>
      <c r="G128" s="22"/>
      <c r="H128" s="23"/>
      <c r="I128" s="25" t="s">
        <v>37</v>
      </c>
      <c r="J128" s="20"/>
      <c r="K128" s="26">
        <v>45566</v>
      </c>
      <c r="L128" s="27" t="s">
        <v>7</v>
      </c>
      <c r="M128" s="25" t="s">
        <v>99</v>
      </c>
      <c r="N128" s="25" t="s">
        <v>18</v>
      </c>
      <c r="O128" s="25" t="s">
        <v>55</v>
      </c>
      <c r="P128" s="25" t="s">
        <v>4</v>
      </c>
      <c r="Q128" s="27" t="s">
        <v>36</v>
      </c>
      <c r="R128" s="27" t="s">
        <v>33</v>
      </c>
      <c r="S128" s="3"/>
      <c r="V128" s="3"/>
    </row>
    <row r="129" spans="1:22" ht="18.75">
      <c r="A129" s="37" t="s">
        <v>277</v>
      </c>
      <c r="B129" s="37"/>
      <c r="C129" s="37"/>
      <c r="D129" s="38"/>
      <c r="E129" s="39"/>
      <c r="F129" s="39"/>
      <c r="G129" s="39"/>
      <c r="H129" s="40"/>
      <c r="I129" s="37"/>
      <c r="J129" s="37"/>
      <c r="K129" s="39"/>
      <c r="L129" s="41" t="s">
        <v>12</v>
      </c>
      <c r="M129" s="42" t="s">
        <v>124</v>
      </c>
      <c r="N129" s="42" t="s">
        <v>30</v>
      </c>
      <c r="O129" s="42" t="s">
        <v>125</v>
      </c>
      <c r="P129" s="42" t="s">
        <v>31</v>
      </c>
      <c r="Q129" s="41" t="s">
        <v>22</v>
      </c>
      <c r="R129" s="41" t="s">
        <v>58</v>
      </c>
      <c r="S129" s="3"/>
      <c r="V129" s="3"/>
    </row>
    <row r="130" spans="1:22" ht="18.75">
      <c r="A130" s="24">
        <v>42</v>
      </c>
      <c r="B130" s="25" t="s">
        <v>149</v>
      </c>
      <c r="C130" s="25" t="s">
        <v>56</v>
      </c>
      <c r="D130" s="21">
        <v>40224</v>
      </c>
      <c r="E130" s="26">
        <v>41955</v>
      </c>
      <c r="F130" s="22"/>
      <c r="G130" s="22"/>
      <c r="H130" s="23"/>
      <c r="I130" s="25" t="s">
        <v>37</v>
      </c>
      <c r="J130" s="20"/>
      <c r="K130" s="26">
        <v>50679</v>
      </c>
      <c r="L130" s="27" t="s">
        <v>2</v>
      </c>
      <c r="M130" s="25" t="s">
        <v>150</v>
      </c>
      <c r="N130" s="25" t="s">
        <v>54</v>
      </c>
      <c r="O130" s="25" t="s">
        <v>151</v>
      </c>
      <c r="P130" s="25" t="s">
        <v>62</v>
      </c>
      <c r="Q130" s="27" t="s">
        <v>43</v>
      </c>
      <c r="R130" s="27" t="s">
        <v>70</v>
      </c>
      <c r="S130" s="3"/>
      <c r="V130" s="3"/>
    </row>
    <row r="131" spans="1:22" ht="18.75">
      <c r="A131" s="20"/>
      <c r="B131" s="20"/>
      <c r="C131" s="20"/>
      <c r="D131" s="21"/>
      <c r="E131" s="22"/>
      <c r="F131" s="22"/>
      <c r="G131" s="22"/>
      <c r="H131" s="23"/>
      <c r="I131" s="20"/>
      <c r="J131" s="20"/>
      <c r="K131" s="22"/>
      <c r="L131" s="27" t="s">
        <v>7</v>
      </c>
      <c r="M131" s="25" t="s">
        <v>152</v>
      </c>
      <c r="N131" s="25" t="s">
        <v>18</v>
      </c>
      <c r="O131" s="25" t="s">
        <v>92</v>
      </c>
      <c r="P131" s="25" t="s">
        <v>62</v>
      </c>
      <c r="Q131" s="27" t="s">
        <v>46</v>
      </c>
      <c r="R131" s="27" t="s">
        <v>26</v>
      </c>
      <c r="S131" s="3"/>
      <c r="V131" s="3"/>
    </row>
    <row r="132" spans="1:22" ht="18.75">
      <c r="A132" s="37" t="s">
        <v>277</v>
      </c>
      <c r="B132" s="37"/>
      <c r="C132" s="37"/>
      <c r="D132" s="38"/>
      <c r="E132" s="39"/>
      <c r="F132" s="39"/>
      <c r="G132" s="39"/>
      <c r="H132" s="40"/>
      <c r="I132" s="37"/>
      <c r="J132" s="37"/>
      <c r="K132" s="39"/>
      <c r="L132" s="41" t="s">
        <v>12</v>
      </c>
      <c r="M132" s="42" t="s">
        <v>320</v>
      </c>
      <c r="N132" s="42" t="s">
        <v>13</v>
      </c>
      <c r="O132" s="42" t="s">
        <v>321</v>
      </c>
      <c r="P132" s="42" t="s">
        <v>62</v>
      </c>
      <c r="Q132" s="41" t="s">
        <v>28</v>
      </c>
      <c r="R132" s="41" t="s">
        <v>71</v>
      </c>
      <c r="S132" s="3"/>
      <c r="V132" s="3"/>
    </row>
    <row r="133" spans="1:22" ht="18.75">
      <c r="A133" s="24">
        <v>43</v>
      </c>
      <c r="B133" s="25" t="s">
        <v>381</v>
      </c>
      <c r="C133" s="25" t="s">
        <v>56</v>
      </c>
      <c r="D133" s="21">
        <v>44531</v>
      </c>
      <c r="E133" s="26">
        <v>44531</v>
      </c>
      <c r="F133" s="22"/>
      <c r="G133" s="22"/>
      <c r="H133" s="23"/>
      <c r="I133" s="25" t="s">
        <v>37</v>
      </c>
      <c r="J133" s="20"/>
      <c r="K133" s="26">
        <v>44895</v>
      </c>
      <c r="L133" s="27" t="s">
        <v>2</v>
      </c>
      <c r="M133" s="25" t="s">
        <v>382</v>
      </c>
      <c r="N133" s="25" t="s">
        <v>319</v>
      </c>
      <c r="O133" s="25" t="s">
        <v>383</v>
      </c>
      <c r="P133" s="25" t="s">
        <v>114</v>
      </c>
      <c r="Q133" s="27" t="s">
        <v>305</v>
      </c>
      <c r="R133" s="27" t="s">
        <v>374</v>
      </c>
      <c r="S133" s="3"/>
      <c r="V133" s="3"/>
    </row>
    <row r="134" spans="1:22" ht="18.75">
      <c r="A134" s="20" t="s">
        <v>277</v>
      </c>
      <c r="B134" s="20"/>
      <c r="C134" s="20"/>
      <c r="D134" s="21"/>
      <c r="E134" s="22"/>
      <c r="F134" s="22"/>
      <c r="G134" s="22"/>
      <c r="H134" s="23"/>
      <c r="I134" s="20"/>
      <c r="J134" s="20"/>
      <c r="K134" s="22"/>
      <c r="L134" s="27" t="s">
        <v>7</v>
      </c>
      <c r="M134" s="25" t="s">
        <v>387</v>
      </c>
      <c r="N134" s="25" t="s">
        <v>276</v>
      </c>
      <c r="O134" s="20"/>
      <c r="P134" s="25" t="s">
        <v>180</v>
      </c>
      <c r="Q134" s="27" t="s">
        <v>61</v>
      </c>
      <c r="R134" s="27" t="s">
        <v>305</v>
      </c>
      <c r="S134" s="3"/>
      <c r="V134" s="3"/>
    </row>
    <row r="135" spans="1:22" ht="18.75">
      <c r="A135" s="37" t="s">
        <v>277</v>
      </c>
      <c r="B135" s="37"/>
      <c r="C135" s="37"/>
      <c r="D135" s="38"/>
      <c r="E135" s="39"/>
      <c r="F135" s="39"/>
      <c r="G135" s="39"/>
      <c r="H135" s="40"/>
      <c r="I135" s="37"/>
      <c r="J135" s="37"/>
      <c r="K135" s="39"/>
      <c r="L135" s="41" t="s">
        <v>12</v>
      </c>
      <c r="M135" s="42" t="s">
        <v>64</v>
      </c>
      <c r="N135" s="42" t="s">
        <v>13</v>
      </c>
      <c r="O135" s="42" t="s">
        <v>55</v>
      </c>
      <c r="P135" s="42" t="s">
        <v>62</v>
      </c>
      <c r="Q135" s="41" t="s">
        <v>39</v>
      </c>
      <c r="R135" s="41" t="s">
        <v>61</v>
      </c>
      <c r="S135" s="3"/>
      <c r="V135" s="3"/>
    </row>
    <row r="136" spans="1:22" ht="18.75">
      <c r="A136" s="24">
        <v>44</v>
      </c>
      <c r="B136" s="25" t="s">
        <v>349</v>
      </c>
      <c r="C136" s="25" t="s">
        <v>56</v>
      </c>
      <c r="D136" s="21">
        <v>43753</v>
      </c>
      <c r="E136" s="26">
        <v>43753</v>
      </c>
      <c r="F136" s="22"/>
      <c r="G136" s="22"/>
      <c r="H136" s="23"/>
      <c r="I136" s="25" t="s">
        <v>37</v>
      </c>
      <c r="J136" s="20"/>
      <c r="K136" s="26">
        <v>53601</v>
      </c>
      <c r="L136" s="27" t="s">
        <v>2</v>
      </c>
      <c r="M136" s="25" t="s">
        <v>350</v>
      </c>
      <c r="N136" s="25" t="s">
        <v>54</v>
      </c>
      <c r="O136" s="25" t="s">
        <v>351</v>
      </c>
      <c r="P136" s="25" t="s">
        <v>53</v>
      </c>
      <c r="Q136" s="27" t="s">
        <v>39</v>
      </c>
      <c r="R136" s="27" t="s">
        <v>305</v>
      </c>
      <c r="S136" s="3"/>
      <c r="V136" s="3"/>
    </row>
    <row r="137" spans="1:22" ht="18.75">
      <c r="A137" s="20" t="s">
        <v>277</v>
      </c>
      <c r="B137" s="20"/>
      <c r="C137" s="20"/>
      <c r="D137" s="21"/>
      <c r="E137" s="22"/>
      <c r="F137" s="22"/>
      <c r="G137" s="22"/>
      <c r="H137" s="23"/>
      <c r="I137" s="20"/>
      <c r="J137" s="20"/>
      <c r="K137" s="22"/>
      <c r="L137" s="27" t="s">
        <v>7</v>
      </c>
      <c r="M137" s="25" t="s">
        <v>352</v>
      </c>
      <c r="N137" s="25" t="s">
        <v>18</v>
      </c>
      <c r="O137" s="25" t="s">
        <v>353</v>
      </c>
      <c r="P137" s="25" t="s">
        <v>53</v>
      </c>
      <c r="Q137" s="27" t="s">
        <v>26</v>
      </c>
      <c r="R137" s="27" t="s">
        <v>39</v>
      </c>
      <c r="S137" s="3"/>
      <c r="V137" s="3"/>
    </row>
    <row r="138" spans="1:22" ht="18.75">
      <c r="A138" s="37" t="s">
        <v>277</v>
      </c>
      <c r="B138" s="37"/>
      <c r="C138" s="37"/>
      <c r="D138" s="38"/>
      <c r="E138" s="39"/>
      <c r="F138" s="39"/>
      <c r="G138" s="39"/>
      <c r="H138" s="40"/>
      <c r="I138" s="37"/>
      <c r="J138" s="37"/>
      <c r="K138" s="39"/>
      <c r="L138" s="41" t="s">
        <v>12</v>
      </c>
      <c r="M138" s="42" t="s">
        <v>50</v>
      </c>
      <c r="N138" s="42" t="s">
        <v>13</v>
      </c>
      <c r="O138" s="42" t="s">
        <v>25</v>
      </c>
      <c r="P138" s="42" t="s">
        <v>4</v>
      </c>
      <c r="Q138" s="41" t="s">
        <v>71</v>
      </c>
      <c r="R138" s="41" t="s">
        <v>26</v>
      </c>
      <c r="S138" s="3"/>
      <c r="V138" s="3"/>
    </row>
    <row r="139" spans="1:22" ht="18.75">
      <c r="A139" s="24">
        <v>45</v>
      </c>
      <c r="B139" s="25" t="s">
        <v>384</v>
      </c>
      <c r="C139" s="25" t="s">
        <v>56</v>
      </c>
      <c r="D139" s="21">
        <v>39510</v>
      </c>
      <c r="E139" s="26">
        <v>39510</v>
      </c>
      <c r="F139" s="22"/>
      <c r="G139" s="22"/>
      <c r="H139" s="23"/>
      <c r="I139" s="25" t="s">
        <v>37</v>
      </c>
      <c r="J139" s="20"/>
      <c r="K139" s="26">
        <v>50314</v>
      </c>
      <c r="L139" s="27" t="s">
        <v>2</v>
      </c>
      <c r="M139" s="25" t="s">
        <v>218</v>
      </c>
      <c r="N139" s="25" t="s">
        <v>3</v>
      </c>
      <c r="O139" s="25" t="s">
        <v>219</v>
      </c>
      <c r="P139" s="25" t="s">
        <v>4</v>
      </c>
      <c r="Q139" s="27" t="s">
        <v>39</v>
      </c>
      <c r="R139" s="27" t="s">
        <v>374</v>
      </c>
      <c r="S139" s="3"/>
      <c r="V139" s="3"/>
    </row>
    <row r="140" spans="1:22" ht="18.75">
      <c r="A140" s="20" t="s">
        <v>277</v>
      </c>
      <c r="B140" s="20"/>
      <c r="C140" s="20"/>
      <c r="D140" s="21"/>
      <c r="E140" s="22"/>
      <c r="F140" s="22"/>
      <c r="G140" s="22"/>
      <c r="H140" s="23"/>
      <c r="I140" s="20"/>
      <c r="J140" s="20"/>
      <c r="K140" s="22"/>
      <c r="L140" s="27" t="s">
        <v>7</v>
      </c>
      <c r="M140" s="25" t="s">
        <v>368</v>
      </c>
      <c r="N140" s="25" t="s">
        <v>18</v>
      </c>
      <c r="O140" s="25" t="s">
        <v>369</v>
      </c>
      <c r="P140" s="25" t="s">
        <v>4</v>
      </c>
      <c r="Q140" s="27" t="s">
        <v>40</v>
      </c>
      <c r="R140" s="27" t="s">
        <v>38</v>
      </c>
      <c r="S140" s="3"/>
      <c r="V140" s="3"/>
    </row>
    <row r="141" spans="1:22" ht="18.75">
      <c r="A141" s="37" t="s">
        <v>277</v>
      </c>
      <c r="B141" s="37"/>
      <c r="C141" s="37"/>
      <c r="D141" s="38"/>
      <c r="E141" s="39"/>
      <c r="F141" s="39"/>
      <c r="G141" s="39"/>
      <c r="H141" s="40"/>
      <c r="I141" s="37"/>
      <c r="J141" s="37"/>
      <c r="K141" s="39"/>
      <c r="L141" s="41" t="s">
        <v>12</v>
      </c>
      <c r="M141" s="42" t="s">
        <v>330</v>
      </c>
      <c r="N141" s="42" t="s">
        <v>13</v>
      </c>
      <c r="O141" s="42" t="s">
        <v>331</v>
      </c>
      <c r="P141" s="42" t="s">
        <v>4</v>
      </c>
      <c r="Q141" s="41" t="s">
        <v>47</v>
      </c>
      <c r="R141" s="41" t="s">
        <v>29</v>
      </c>
      <c r="S141" s="3"/>
      <c r="V141" s="3"/>
    </row>
    <row r="142" spans="1:22" ht="18.75">
      <c r="A142" s="24">
        <v>46</v>
      </c>
      <c r="B142" s="25" t="s">
        <v>153</v>
      </c>
      <c r="C142" s="25" t="s">
        <v>56</v>
      </c>
      <c r="D142" s="21">
        <v>40961</v>
      </c>
      <c r="E142" s="26">
        <v>40961</v>
      </c>
      <c r="F142" s="22"/>
      <c r="G142" s="22"/>
      <c r="H142" s="23"/>
      <c r="I142" s="25" t="s">
        <v>37</v>
      </c>
      <c r="J142" s="20"/>
      <c r="K142" s="26">
        <v>50314</v>
      </c>
      <c r="L142" s="27" t="s">
        <v>2</v>
      </c>
      <c r="M142" s="25" t="s">
        <v>154</v>
      </c>
      <c r="N142" s="25" t="s">
        <v>319</v>
      </c>
      <c r="O142" s="25" t="s">
        <v>155</v>
      </c>
      <c r="P142" s="25" t="s">
        <v>156</v>
      </c>
      <c r="Q142" s="27" t="s">
        <v>71</v>
      </c>
      <c r="R142" s="27" t="s">
        <v>60</v>
      </c>
      <c r="S142" s="3"/>
      <c r="V142" s="3"/>
    </row>
    <row r="143" spans="1:22" ht="18.75">
      <c r="A143" s="20" t="s">
        <v>277</v>
      </c>
      <c r="B143" s="20"/>
      <c r="C143" s="20"/>
      <c r="D143" s="21"/>
      <c r="E143" s="22"/>
      <c r="F143" s="22"/>
      <c r="G143" s="22"/>
      <c r="H143" s="23"/>
      <c r="I143" s="20"/>
      <c r="J143" s="20"/>
      <c r="K143" s="22"/>
      <c r="L143" s="27" t="s">
        <v>7</v>
      </c>
      <c r="M143" s="25" t="s">
        <v>358</v>
      </c>
      <c r="N143" s="25" t="s">
        <v>8</v>
      </c>
      <c r="O143" s="25" t="s">
        <v>155</v>
      </c>
      <c r="P143" s="25" t="s">
        <v>156</v>
      </c>
      <c r="Q143" s="27" t="s">
        <v>29</v>
      </c>
      <c r="R143" s="27" t="s">
        <v>71</v>
      </c>
      <c r="S143" s="3"/>
      <c r="V143" s="3"/>
    </row>
    <row r="144" spans="1:22" ht="18.75">
      <c r="A144" s="37" t="s">
        <v>277</v>
      </c>
      <c r="B144" s="37"/>
      <c r="C144" s="37"/>
      <c r="D144" s="38"/>
      <c r="E144" s="39"/>
      <c r="F144" s="39"/>
      <c r="G144" s="39"/>
      <c r="H144" s="40"/>
      <c r="I144" s="37"/>
      <c r="J144" s="37"/>
      <c r="K144" s="39"/>
      <c r="L144" s="41" t="s">
        <v>12</v>
      </c>
      <c r="M144" s="42" t="s">
        <v>359</v>
      </c>
      <c r="N144" s="42" t="s">
        <v>360</v>
      </c>
      <c r="O144" s="42" t="s">
        <v>157</v>
      </c>
      <c r="P144" s="42" t="s">
        <v>158</v>
      </c>
      <c r="Q144" s="41" t="s">
        <v>49</v>
      </c>
      <c r="R144" s="41" t="s">
        <v>29</v>
      </c>
      <c r="S144" s="3"/>
      <c r="V144" s="3"/>
    </row>
    <row r="145" spans="1:22" ht="18.75">
      <c r="A145" s="24">
        <v>47</v>
      </c>
      <c r="B145" s="25" t="s">
        <v>159</v>
      </c>
      <c r="C145" s="25" t="s">
        <v>56</v>
      </c>
      <c r="D145" s="21">
        <v>32848</v>
      </c>
      <c r="E145" s="26">
        <v>39706</v>
      </c>
      <c r="F145" s="22"/>
      <c r="G145" s="22"/>
      <c r="H145" s="23"/>
      <c r="I145" s="25" t="s">
        <v>37</v>
      </c>
      <c r="J145" s="20"/>
      <c r="K145" s="26">
        <v>45566</v>
      </c>
      <c r="L145" s="27" t="s">
        <v>2</v>
      </c>
      <c r="M145" s="25" t="s">
        <v>160</v>
      </c>
      <c r="N145" s="25" t="s">
        <v>319</v>
      </c>
      <c r="O145" s="25" t="s">
        <v>161</v>
      </c>
      <c r="P145" s="25" t="s">
        <v>103</v>
      </c>
      <c r="Q145" s="27" t="s">
        <v>5</v>
      </c>
      <c r="R145" s="27" t="s">
        <v>71</v>
      </c>
      <c r="S145" s="3"/>
      <c r="V145" s="3"/>
    </row>
    <row r="146" spans="1:22" ht="18.75">
      <c r="A146" s="20" t="s">
        <v>277</v>
      </c>
      <c r="B146" s="20"/>
      <c r="C146" s="20"/>
      <c r="D146" s="21"/>
      <c r="E146" s="22"/>
      <c r="F146" s="22"/>
      <c r="G146" s="22"/>
      <c r="H146" s="23"/>
      <c r="I146" s="20"/>
      <c r="J146" s="20"/>
      <c r="K146" s="22"/>
      <c r="L146" s="27" t="s">
        <v>7</v>
      </c>
      <c r="M146" s="25" t="s">
        <v>99</v>
      </c>
      <c r="N146" s="25" t="s">
        <v>18</v>
      </c>
      <c r="O146" s="25" t="s">
        <v>55</v>
      </c>
      <c r="P146" s="25" t="s">
        <v>4</v>
      </c>
      <c r="Q146" s="27" t="s">
        <v>11</v>
      </c>
      <c r="R146" s="27" t="s">
        <v>32</v>
      </c>
      <c r="S146" s="3"/>
      <c r="V146" s="3"/>
    </row>
    <row r="147" spans="1:22" ht="18.75">
      <c r="A147" s="37" t="s">
        <v>277</v>
      </c>
      <c r="B147" s="37"/>
      <c r="C147" s="37"/>
      <c r="D147" s="38"/>
      <c r="E147" s="39"/>
      <c r="F147" s="39"/>
      <c r="G147" s="39"/>
      <c r="H147" s="40"/>
      <c r="I147" s="37"/>
      <c r="J147" s="37"/>
      <c r="K147" s="39"/>
      <c r="L147" s="41" t="s">
        <v>12</v>
      </c>
      <c r="M147" s="42" t="s">
        <v>361</v>
      </c>
      <c r="N147" s="42" t="s">
        <v>13</v>
      </c>
      <c r="O147" s="42" t="s">
        <v>362</v>
      </c>
      <c r="P147" s="42" t="s">
        <v>59</v>
      </c>
      <c r="Q147" s="41" t="s">
        <v>21</v>
      </c>
      <c r="R147" s="41" t="s">
        <v>10</v>
      </c>
      <c r="S147" s="3"/>
      <c r="V147" s="3"/>
    </row>
    <row r="148" spans="1:22" ht="18.75">
      <c r="A148" s="24">
        <v>48</v>
      </c>
      <c r="B148" s="25" t="s">
        <v>385</v>
      </c>
      <c r="C148" s="25" t="s">
        <v>56</v>
      </c>
      <c r="D148" s="21">
        <v>44531</v>
      </c>
      <c r="E148" s="26">
        <v>44531</v>
      </c>
      <c r="F148" s="22"/>
      <c r="G148" s="22"/>
      <c r="H148" s="23"/>
      <c r="I148" s="25" t="s">
        <v>37</v>
      </c>
      <c r="J148" s="20"/>
      <c r="K148" s="26">
        <v>44895</v>
      </c>
      <c r="L148" s="27" t="s">
        <v>2</v>
      </c>
      <c r="M148" s="25" t="s">
        <v>386</v>
      </c>
      <c r="N148" s="25" t="s">
        <v>319</v>
      </c>
      <c r="O148" s="25" t="s">
        <v>310</v>
      </c>
      <c r="P148" s="25" t="s">
        <v>114</v>
      </c>
      <c r="Q148" s="27" t="s">
        <v>238</v>
      </c>
      <c r="R148" s="27" t="s">
        <v>340</v>
      </c>
      <c r="S148" s="3"/>
      <c r="V148" s="3"/>
    </row>
    <row r="149" spans="1:22" ht="18.75">
      <c r="A149" s="20" t="s">
        <v>277</v>
      </c>
      <c r="B149" s="20"/>
      <c r="C149" s="20"/>
      <c r="D149" s="21"/>
      <c r="E149" s="22"/>
      <c r="F149" s="22"/>
      <c r="G149" s="22"/>
      <c r="H149" s="23"/>
      <c r="I149" s="20"/>
      <c r="J149" s="20"/>
      <c r="K149" s="22"/>
      <c r="L149" s="27" t="s">
        <v>7</v>
      </c>
      <c r="M149" s="25" t="s">
        <v>387</v>
      </c>
      <c r="N149" s="25" t="s">
        <v>276</v>
      </c>
      <c r="O149" s="20"/>
      <c r="P149" s="25" t="s">
        <v>180</v>
      </c>
      <c r="Q149" s="27" t="s">
        <v>44</v>
      </c>
      <c r="R149" s="27" t="s">
        <v>238</v>
      </c>
      <c r="S149" s="3"/>
      <c r="V149" s="3"/>
    </row>
    <row r="150" spans="1:22" ht="18.75">
      <c r="A150" s="20" t="s">
        <v>277</v>
      </c>
      <c r="B150" s="20"/>
      <c r="C150" s="20"/>
      <c r="D150" s="21"/>
      <c r="E150" s="22"/>
      <c r="F150" s="22"/>
      <c r="G150" s="22"/>
      <c r="H150" s="23"/>
      <c r="I150" s="20"/>
      <c r="J150" s="20"/>
      <c r="K150" s="22"/>
      <c r="L150" s="27" t="s">
        <v>7</v>
      </c>
      <c r="M150" s="25" t="s">
        <v>94</v>
      </c>
      <c r="N150" s="25" t="s">
        <v>18</v>
      </c>
      <c r="O150" s="25" t="s">
        <v>95</v>
      </c>
      <c r="P150" s="25" t="s">
        <v>62</v>
      </c>
      <c r="Q150" s="27" t="s">
        <v>43</v>
      </c>
      <c r="R150" s="27" t="s">
        <v>70</v>
      </c>
      <c r="S150" s="3"/>
      <c r="V150" s="3"/>
    </row>
    <row r="151" spans="1:22" ht="18.75">
      <c r="A151" s="37" t="s">
        <v>277</v>
      </c>
      <c r="B151" s="37"/>
      <c r="C151" s="37"/>
      <c r="D151" s="38"/>
      <c r="E151" s="39"/>
      <c r="F151" s="39"/>
      <c r="G151" s="39"/>
      <c r="H151" s="40"/>
      <c r="I151" s="37"/>
      <c r="J151" s="37"/>
      <c r="K151" s="39"/>
      <c r="L151" s="41" t="s">
        <v>12</v>
      </c>
      <c r="M151" s="42" t="s">
        <v>162</v>
      </c>
      <c r="N151" s="42" t="s">
        <v>13</v>
      </c>
      <c r="O151" s="42" t="s">
        <v>125</v>
      </c>
      <c r="P151" s="42" t="s">
        <v>62</v>
      </c>
      <c r="Q151" s="41" t="s">
        <v>38</v>
      </c>
      <c r="R151" s="41" t="s">
        <v>43</v>
      </c>
      <c r="S151" s="3"/>
      <c r="V151" s="3"/>
    </row>
    <row r="152" spans="1:22" ht="18.75">
      <c r="A152" s="24">
        <v>49</v>
      </c>
      <c r="B152" s="25" t="s">
        <v>171</v>
      </c>
      <c r="C152" s="25" t="s">
        <v>56</v>
      </c>
      <c r="D152" s="21">
        <v>37553</v>
      </c>
      <c r="E152" s="26">
        <v>41941</v>
      </c>
      <c r="F152" s="22"/>
      <c r="G152" s="22"/>
      <c r="H152" s="23"/>
      <c r="I152" s="25" t="s">
        <v>37</v>
      </c>
      <c r="J152" s="20"/>
      <c r="K152" s="26">
        <v>50679</v>
      </c>
      <c r="L152" s="27" t="s">
        <v>2</v>
      </c>
      <c r="M152" s="25" t="s">
        <v>160</v>
      </c>
      <c r="N152" s="25" t="s">
        <v>319</v>
      </c>
      <c r="O152" s="25" t="s">
        <v>161</v>
      </c>
      <c r="P152" s="25" t="s">
        <v>163</v>
      </c>
      <c r="Q152" s="27" t="s">
        <v>46</v>
      </c>
      <c r="R152" s="27" t="s">
        <v>44</v>
      </c>
      <c r="S152" s="3"/>
      <c r="V152" s="3"/>
    </row>
    <row r="153" spans="1:22" ht="18.75">
      <c r="A153" s="20" t="s">
        <v>277</v>
      </c>
      <c r="B153" s="20"/>
      <c r="C153" s="20"/>
      <c r="D153" s="21"/>
      <c r="E153" s="22"/>
      <c r="F153" s="22"/>
      <c r="G153" s="22"/>
      <c r="H153" s="23"/>
      <c r="I153" s="20"/>
      <c r="J153" s="20"/>
      <c r="K153" s="22"/>
      <c r="L153" s="27" t="s">
        <v>7</v>
      </c>
      <c r="M153" s="25" t="s">
        <v>172</v>
      </c>
      <c r="N153" s="25" t="s">
        <v>18</v>
      </c>
      <c r="O153" s="25" t="s">
        <v>132</v>
      </c>
      <c r="P153" s="25" t="s">
        <v>62</v>
      </c>
      <c r="Q153" s="27" t="s">
        <v>5</v>
      </c>
      <c r="R153" s="27" t="s">
        <v>17</v>
      </c>
      <c r="S153" s="3"/>
      <c r="V153" s="3"/>
    </row>
    <row r="154" spans="1:22" ht="18.75">
      <c r="A154" s="37" t="s">
        <v>277</v>
      </c>
      <c r="B154" s="37"/>
      <c r="C154" s="37"/>
      <c r="D154" s="38"/>
      <c r="E154" s="39"/>
      <c r="F154" s="39"/>
      <c r="G154" s="39"/>
      <c r="H154" s="40"/>
      <c r="I154" s="37"/>
      <c r="J154" s="37"/>
      <c r="K154" s="39"/>
      <c r="L154" s="41" t="s">
        <v>12</v>
      </c>
      <c r="M154" s="42" t="s">
        <v>162</v>
      </c>
      <c r="N154" s="42" t="s">
        <v>13</v>
      </c>
      <c r="O154" s="42" t="s">
        <v>125</v>
      </c>
      <c r="P154" s="42" t="s">
        <v>62</v>
      </c>
      <c r="Q154" s="41" t="s">
        <v>47</v>
      </c>
      <c r="R154" s="41" t="s">
        <v>5</v>
      </c>
      <c r="S154" s="3"/>
      <c r="V154" s="3"/>
    </row>
    <row r="155" spans="1:22" ht="18.75">
      <c r="A155" s="24">
        <v>50</v>
      </c>
      <c r="B155" s="25" t="s">
        <v>336</v>
      </c>
      <c r="C155" s="25" t="s">
        <v>56</v>
      </c>
      <c r="D155" s="21">
        <v>43445</v>
      </c>
      <c r="E155" s="26">
        <v>43445</v>
      </c>
      <c r="F155" s="22"/>
      <c r="G155" s="22"/>
      <c r="H155" s="23"/>
      <c r="I155" s="25" t="s">
        <v>37</v>
      </c>
      <c r="J155" s="20"/>
      <c r="K155" s="26">
        <v>53601</v>
      </c>
      <c r="L155" s="27" t="s">
        <v>2</v>
      </c>
      <c r="M155" s="25" t="s">
        <v>363</v>
      </c>
      <c r="N155" s="25" t="s">
        <v>319</v>
      </c>
      <c r="O155" s="25" t="s">
        <v>364</v>
      </c>
      <c r="P155" s="25" t="s">
        <v>114</v>
      </c>
      <c r="Q155" s="27" t="s">
        <v>61</v>
      </c>
      <c r="R155" s="27" t="s">
        <v>313</v>
      </c>
      <c r="S155" s="3"/>
      <c r="V155" s="3"/>
    </row>
    <row r="156" spans="1:22" ht="37.5">
      <c r="A156" s="50" t="s">
        <v>277</v>
      </c>
      <c r="B156" s="50"/>
      <c r="C156" s="50"/>
      <c r="D156" s="51"/>
      <c r="E156" s="52"/>
      <c r="F156" s="52"/>
      <c r="G156" s="52"/>
      <c r="H156" s="53"/>
      <c r="I156" s="50"/>
      <c r="J156" s="50"/>
      <c r="K156" s="52"/>
      <c r="L156" s="54" t="s">
        <v>7</v>
      </c>
      <c r="M156" s="55" t="s">
        <v>391</v>
      </c>
      <c r="N156" s="56" t="s">
        <v>276</v>
      </c>
      <c r="O156" s="56" t="s">
        <v>365</v>
      </c>
      <c r="P156" s="56" t="s">
        <v>180</v>
      </c>
      <c r="Q156" s="54" t="s">
        <v>70</v>
      </c>
      <c r="R156" s="54" t="s">
        <v>61</v>
      </c>
      <c r="S156" s="3"/>
      <c r="V156" s="3"/>
    </row>
    <row r="157" spans="1:22" ht="18.75">
      <c r="A157" s="20" t="s">
        <v>277</v>
      </c>
      <c r="B157" s="20"/>
      <c r="C157" s="20"/>
      <c r="D157" s="21"/>
      <c r="E157" s="22"/>
      <c r="F157" s="22"/>
      <c r="G157" s="22"/>
      <c r="H157" s="23"/>
      <c r="I157" s="20"/>
      <c r="J157" s="20"/>
      <c r="K157" s="22"/>
      <c r="L157" s="27" t="s">
        <v>7</v>
      </c>
      <c r="M157" s="25" t="s">
        <v>94</v>
      </c>
      <c r="N157" s="25" t="s">
        <v>18</v>
      </c>
      <c r="O157" s="25" t="s">
        <v>95</v>
      </c>
      <c r="P157" s="25" t="s">
        <v>62</v>
      </c>
      <c r="Q157" s="27" t="s">
        <v>43</v>
      </c>
      <c r="R157" s="27" t="s">
        <v>60</v>
      </c>
      <c r="S157" s="3"/>
      <c r="V157" s="3"/>
    </row>
    <row r="158" spans="1:22" ht="18.75">
      <c r="A158" s="37" t="s">
        <v>277</v>
      </c>
      <c r="B158" s="37"/>
      <c r="C158" s="37"/>
      <c r="D158" s="38"/>
      <c r="E158" s="39"/>
      <c r="F158" s="39"/>
      <c r="G158" s="39"/>
      <c r="H158" s="40"/>
      <c r="I158" s="37"/>
      <c r="J158" s="37"/>
      <c r="K158" s="39"/>
      <c r="L158" s="41" t="s">
        <v>12</v>
      </c>
      <c r="M158" s="42" t="s">
        <v>169</v>
      </c>
      <c r="N158" s="42" t="s">
        <v>13</v>
      </c>
      <c r="O158" s="42" t="s">
        <v>170</v>
      </c>
      <c r="P158" s="42" t="s">
        <v>62</v>
      </c>
      <c r="Q158" s="41" t="s">
        <v>46</v>
      </c>
      <c r="R158" s="41" t="s">
        <v>57</v>
      </c>
      <c r="S158" s="3"/>
      <c r="V158" s="3"/>
    </row>
    <row r="159" spans="1:22" ht="18.75">
      <c r="A159" s="24">
        <v>51</v>
      </c>
      <c r="B159" s="25" t="s">
        <v>302</v>
      </c>
      <c r="C159" s="25" t="s">
        <v>56</v>
      </c>
      <c r="D159" s="21">
        <v>42767</v>
      </c>
      <c r="E159" s="26">
        <v>42767</v>
      </c>
      <c r="F159" s="22"/>
      <c r="G159" s="22"/>
      <c r="H159" s="23"/>
      <c r="I159" s="25" t="s">
        <v>37</v>
      </c>
      <c r="J159" s="20"/>
      <c r="K159" s="26">
        <v>48488</v>
      </c>
      <c r="L159" s="27" t="s">
        <v>2</v>
      </c>
      <c r="M159" s="25" t="s">
        <v>88</v>
      </c>
      <c r="N159" s="25" t="s">
        <v>3</v>
      </c>
      <c r="O159" s="25" t="s">
        <v>89</v>
      </c>
      <c r="P159" s="25" t="s">
        <v>4</v>
      </c>
      <c r="Q159" s="27" t="s">
        <v>63</v>
      </c>
      <c r="R159" s="27" t="s">
        <v>61</v>
      </c>
      <c r="S159" s="3"/>
      <c r="V159" s="3"/>
    </row>
    <row r="160" spans="1:22" ht="18.75">
      <c r="A160" s="20" t="s">
        <v>277</v>
      </c>
      <c r="B160" s="20"/>
      <c r="C160" s="20"/>
      <c r="D160" s="21"/>
      <c r="E160" s="22"/>
      <c r="F160" s="22"/>
      <c r="G160" s="22"/>
      <c r="H160" s="23"/>
      <c r="I160" s="20"/>
      <c r="J160" s="20"/>
      <c r="K160" s="22"/>
      <c r="L160" s="27" t="s">
        <v>7</v>
      </c>
      <c r="M160" s="25" t="s">
        <v>366</v>
      </c>
      <c r="N160" s="25" t="s">
        <v>18</v>
      </c>
      <c r="O160" s="25" t="s">
        <v>367</v>
      </c>
      <c r="P160" s="25" t="s">
        <v>4</v>
      </c>
      <c r="Q160" s="27" t="s">
        <v>28</v>
      </c>
      <c r="R160" s="27" t="s">
        <v>29</v>
      </c>
      <c r="S160" s="3"/>
      <c r="V160" s="3"/>
    </row>
    <row r="161" spans="1:22" ht="18.75">
      <c r="A161" s="37" t="s">
        <v>277</v>
      </c>
      <c r="B161" s="37"/>
      <c r="C161" s="37"/>
      <c r="D161" s="38"/>
      <c r="E161" s="39"/>
      <c r="F161" s="39"/>
      <c r="G161" s="39"/>
      <c r="H161" s="40"/>
      <c r="I161" s="37"/>
      <c r="J161" s="37"/>
      <c r="K161" s="39"/>
      <c r="L161" s="41" t="s">
        <v>12</v>
      </c>
      <c r="M161" s="42" t="s">
        <v>261</v>
      </c>
      <c r="N161" s="42" t="s">
        <v>30</v>
      </c>
      <c r="O161" s="42" t="s">
        <v>262</v>
      </c>
      <c r="P161" s="42" t="s">
        <v>31</v>
      </c>
      <c r="Q161" s="41" t="s">
        <v>33</v>
      </c>
      <c r="R161" s="41" t="s">
        <v>35</v>
      </c>
      <c r="S161" s="3"/>
      <c r="V161" s="3"/>
    </row>
    <row r="162" spans="1:22" ht="18.75">
      <c r="A162" s="24">
        <v>52</v>
      </c>
      <c r="B162" s="25" t="s">
        <v>176</v>
      </c>
      <c r="C162" s="25" t="s">
        <v>56</v>
      </c>
      <c r="D162" s="21">
        <v>42356</v>
      </c>
      <c r="E162" s="26">
        <v>42356</v>
      </c>
      <c r="F162" s="22"/>
      <c r="G162" s="22"/>
      <c r="H162" s="23"/>
      <c r="I162" s="25" t="s">
        <v>37</v>
      </c>
      <c r="J162" s="20"/>
      <c r="K162" s="26">
        <v>51775</v>
      </c>
      <c r="L162" s="27" t="s">
        <v>2</v>
      </c>
      <c r="M162" s="25" t="s">
        <v>88</v>
      </c>
      <c r="N162" s="25" t="s">
        <v>3</v>
      </c>
      <c r="O162" s="25" t="s">
        <v>89</v>
      </c>
      <c r="P162" s="25" t="s">
        <v>4</v>
      </c>
      <c r="Q162" s="27" t="s">
        <v>26</v>
      </c>
      <c r="R162" s="27" t="s">
        <v>61</v>
      </c>
      <c r="S162" s="3"/>
      <c r="V162" s="3"/>
    </row>
    <row r="163" spans="1:22" ht="18.75">
      <c r="A163" s="20" t="s">
        <v>277</v>
      </c>
      <c r="B163" s="20"/>
      <c r="C163" s="20"/>
      <c r="D163" s="21"/>
      <c r="E163" s="22"/>
      <c r="F163" s="22"/>
      <c r="G163" s="22"/>
      <c r="H163" s="23"/>
      <c r="I163" s="20"/>
      <c r="J163" s="20"/>
      <c r="K163" s="22"/>
      <c r="L163" s="27" t="s">
        <v>7</v>
      </c>
      <c r="M163" s="25" t="s">
        <v>152</v>
      </c>
      <c r="N163" s="25" t="s">
        <v>18</v>
      </c>
      <c r="O163" s="25" t="s">
        <v>92</v>
      </c>
      <c r="P163" s="25" t="s">
        <v>62</v>
      </c>
      <c r="Q163" s="27" t="s">
        <v>71</v>
      </c>
      <c r="R163" s="27" t="s">
        <v>63</v>
      </c>
      <c r="S163" s="3"/>
      <c r="V163" s="3"/>
    </row>
    <row r="164" spans="1:22" ht="18.75">
      <c r="A164" s="37" t="s">
        <v>277</v>
      </c>
      <c r="B164" s="37"/>
      <c r="C164" s="37"/>
      <c r="D164" s="38"/>
      <c r="E164" s="39"/>
      <c r="F164" s="39"/>
      <c r="G164" s="39"/>
      <c r="H164" s="40"/>
      <c r="I164" s="37"/>
      <c r="J164" s="37"/>
      <c r="K164" s="39"/>
      <c r="L164" s="41" t="s">
        <v>12</v>
      </c>
      <c r="M164" s="42" t="s">
        <v>169</v>
      </c>
      <c r="N164" s="42" t="s">
        <v>13</v>
      </c>
      <c r="O164" s="42" t="s">
        <v>170</v>
      </c>
      <c r="P164" s="42" t="s">
        <v>62</v>
      </c>
      <c r="Q164" s="41" t="s">
        <v>40</v>
      </c>
      <c r="R164" s="41" t="s">
        <v>6</v>
      </c>
      <c r="S164" s="3"/>
      <c r="V164" s="3"/>
    </row>
    <row r="165" spans="1:22" ht="18.75">
      <c r="A165" s="24">
        <v>53</v>
      </c>
      <c r="B165" s="25" t="s">
        <v>177</v>
      </c>
      <c r="C165" s="25" t="s">
        <v>56</v>
      </c>
      <c r="D165" s="21">
        <v>39758</v>
      </c>
      <c r="E165" s="26">
        <v>39758</v>
      </c>
      <c r="F165" s="22"/>
      <c r="G165" s="22"/>
      <c r="H165" s="23"/>
      <c r="I165" s="25" t="s">
        <v>37</v>
      </c>
      <c r="J165" s="20"/>
      <c r="K165" s="26">
        <v>49218</v>
      </c>
      <c r="L165" s="27" t="s">
        <v>2</v>
      </c>
      <c r="M165" s="25" t="s">
        <v>118</v>
      </c>
      <c r="N165" s="25" t="s">
        <v>319</v>
      </c>
      <c r="O165" s="25" t="s">
        <v>113</v>
      </c>
      <c r="P165" s="25" t="s">
        <v>114</v>
      </c>
      <c r="Q165" s="27" t="s">
        <v>46</v>
      </c>
      <c r="R165" s="27" t="s">
        <v>26</v>
      </c>
      <c r="S165" s="3"/>
      <c r="V165" s="3"/>
    </row>
    <row r="166" spans="1:22" ht="18.75">
      <c r="A166" s="20" t="s">
        <v>277</v>
      </c>
      <c r="B166" s="20"/>
      <c r="C166" s="20"/>
      <c r="D166" s="21"/>
      <c r="E166" s="22"/>
      <c r="F166" s="22"/>
      <c r="G166" s="22"/>
      <c r="H166" s="23"/>
      <c r="I166" s="20"/>
      <c r="J166" s="20"/>
      <c r="K166" s="22"/>
      <c r="L166" s="27" t="s">
        <v>7</v>
      </c>
      <c r="M166" s="25" t="s">
        <v>178</v>
      </c>
      <c r="N166" s="25" t="s">
        <v>8</v>
      </c>
      <c r="O166" s="25" t="s">
        <v>179</v>
      </c>
      <c r="P166" s="25" t="s">
        <v>180</v>
      </c>
      <c r="Q166" s="27" t="s">
        <v>6</v>
      </c>
      <c r="R166" s="27" t="s">
        <v>46</v>
      </c>
      <c r="S166" s="3"/>
      <c r="V166" s="3"/>
    </row>
    <row r="167" spans="1:22" ht="18.75">
      <c r="A167" s="37" t="s">
        <v>277</v>
      </c>
      <c r="B167" s="37"/>
      <c r="C167" s="37"/>
      <c r="D167" s="38"/>
      <c r="E167" s="39"/>
      <c r="F167" s="39"/>
      <c r="G167" s="39"/>
      <c r="H167" s="40"/>
      <c r="I167" s="37"/>
      <c r="J167" s="37"/>
      <c r="K167" s="39"/>
      <c r="L167" s="41" t="s">
        <v>12</v>
      </c>
      <c r="M167" s="42" t="s">
        <v>162</v>
      </c>
      <c r="N167" s="42" t="s">
        <v>13</v>
      </c>
      <c r="O167" s="42" t="s">
        <v>125</v>
      </c>
      <c r="P167" s="42" t="s">
        <v>62</v>
      </c>
      <c r="Q167" s="41" t="s">
        <v>45</v>
      </c>
      <c r="R167" s="41" t="s">
        <v>28</v>
      </c>
      <c r="S167" s="3"/>
      <c r="V167" s="3"/>
    </row>
    <row r="168" spans="1:22" ht="18.75">
      <c r="A168" s="24">
        <v>54</v>
      </c>
      <c r="B168" s="25" t="s">
        <v>190</v>
      </c>
      <c r="C168" s="25" t="s">
        <v>56</v>
      </c>
      <c r="D168" s="21">
        <v>42219</v>
      </c>
      <c r="E168" s="26">
        <v>42219</v>
      </c>
      <c r="F168" s="22"/>
      <c r="G168" s="22"/>
      <c r="H168" s="23"/>
      <c r="I168" s="25" t="s">
        <v>37</v>
      </c>
      <c r="J168" s="20"/>
      <c r="K168" s="26">
        <v>53601</v>
      </c>
      <c r="L168" s="27" t="s">
        <v>2</v>
      </c>
      <c r="M168" s="25" t="s">
        <v>191</v>
      </c>
      <c r="N168" s="25" t="s">
        <v>319</v>
      </c>
      <c r="O168" s="25" t="s">
        <v>192</v>
      </c>
      <c r="P168" s="25" t="s">
        <v>193</v>
      </c>
      <c r="Q168" s="27" t="s">
        <v>43</v>
      </c>
      <c r="R168" s="27" t="s">
        <v>61</v>
      </c>
      <c r="S168" s="3"/>
      <c r="V168" s="3"/>
    </row>
    <row r="169" spans="1:22" ht="18.75">
      <c r="A169" s="20" t="s">
        <v>277</v>
      </c>
      <c r="B169" s="20"/>
      <c r="C169" s="20"/>
      <c r="D169" s="21"/>
      <c r="E169" s="22"/>
      <c r="F169" s="22"/>
      <c r="G169" s="22"/>
      <c r="H169" s="23"/>
      <c r="I169" s="20"/>
      <c r="J169" s="20"/>
      <c r="K169" s="22"/>
      <c r="L169" s="27" t="s">
        <v>7</v>
      </c>
      <c r="M169" s="25" t="s">
        <v>194</v>
      </c>
      <c r="N169" s="25" t="s">
        <v>8</v>
      </c>
      <c r="O169" s="25" t="s">
        <v>113</v>
      </c>
      <c r="P169" s="25" t="s">
        <v>195</v>
      </c>
      <c r="Q169" s="27" t="s">
        <v>57</v>
      </c>
      <c r="R169" s="27" t="s">
        <v>43</v>
      </c>
      <c r="S169" s="3"/>
      <c r="V169" s="3"/>
    </row>
    <row r="170" spans="1:22" ht="18.75">
      <c r="A170" s="37" t="s">
        <v>277</v>
      </c>
      <c r="B170" s="37"/>
      <c r="C170" s="37"/>
      <c r="D170" s="38"/>
      <c r="E170" s="39"/>
      <c r="F170" s="39"/>
      <c r="G170" s="39"/>
      <c r="H170" s="40"/>
      <c r="I170" s="37"/>
      <c r="J170" s="37"/>
      <c r="K170" s="39"/>
      <c r="L170" s="41" t="s">
        <v>12</v>
      </c>
      <c r="M170" s="42" t="s">
        <v>196</v>
      </c>
      <c r="N170" s="42" t="s">
        <v>13</v>
      </c>
      <c r="O170" s="42" t="s">
        <v>197</v>
      </c>
      <c r="P170" s="42" t="s">
        <v>53</v>
      </c>
      <c r="Q170" s="41" t="s">
        <v>71</v>
      </c>
      <c r="R170" s="41" t="s">
        <v>26</v>
      </c>
      <c r="S170" s="3"/>
      <c r="V170" s="3"/>
    </row>
    <row r="171" spans="1:22" ht="18.75">
      <c r="A171" s="24">
        <v>55</v>
      </c>
      <c r="B171" s="25" t="s">
        <v>306</v>
      </c>
      <c r="C171" s="25" t="s">
        <v>56</v>
      </c>
      <c r="D171" s="21">
        <v>43040</v>
      </c>
      <c r="E171" s="26">
        <v>43040</v>
      </c>
      <c r="F171" s="22"/>
      <c r="G171" s="22"/>
      <c r="H171" s="23"/>
      <c r="I171" s="25" t="s">
        <v>37</v>
      </c>
      <c r="J171" s="20"/>
      <c r="K171" s="26">
        <v>52871</v>
      </c>
      <c r="L171" s="27" t="s">
        <v>2</v>
      </c>
      <c r="M171" s="25" t="s">
        <v>24</v>
      </c>
      <c r="N171" s="25" t="s">
        <v>3</v>
      </c>
      <c r="O171" s="25" t="s">
        <v>25</v>
      </c>
      <c r="P171" s="25" t="s">
        <v>4</v>
      </c>
      <c r="Q171" s="27" t="s">
        <v>39</v>
      </c>
      <c r="R171" s="27" t="s">
        <v>305</v>
      </c>
      <c r="S171" s="3"/>
      <c r="V171" s="3"/>
    </row>
    <row r="172" spans="1:22" ht="18.75">
      <c r="A172" s="20" t="s">
        <v>277</v>
      </c>
      <c r="B172" s="20"/>
      <c r="C172" s="20"/>
      <c r="D172" s="21"/>
      <c r="E172" s="22"/>
      <c r="F172" s="22"/>
      <c r="G172" s="22"/>
      <c r="H172" s="23"/>
      <c r="I172" s="20"/>
      <c r="J172" s="20"/>
      <c r="K172" s="22"/>
      <c r="L172" s="27" t="s">
        <v>7</v>
      </c>
      <c r="M172" s="25" t="s">
        <v>266</v>
      </c>
      <c r="N172" s="25" t="s">
        <v>18</v>
      </c>
      <c r="O172" s="25" t="s">
        <v>229</v>
      </c>
      <c r="P172" s="25" t="s">
        <v>19</v>
      </c>
      <c r="Q172" s="27" t="s">
        <v>38</v>
      </c>
      <c r="R172" s="27" t="s">
        <v>43</v>
      </c>
      <c r="S172" s="3"/>
      <c r="V172" s="3"/>
    </row>
    <row r="173" spans="1:22" ht="18.75">
      <c r="A173" s="37" t="s">
        <v>277</v>
      </c>
      <c r="B173" s="37"/>
      <c r="C173" s="37"/>
      <c r="D173" s="38"/>
      <c r="E173" s="39"/>
      <c r="F173" s="39"/>
      <c r="G173" s="39"/>
      <c r="H173" s="40"/>
      <c r="I173" s="37"/>
      <c r="J173" s="37"/>
      <c r="K173" s="39"/>
      <c r="L173" s="41" t="s">
        <v>12</v>
      </c>
      <c r="M173" s="42" t="s">
        <v>311</v>
      </c>
      <c r="N173" s="42" t="s">
        <v>13</v>
      </c>
      <c r="O173" s="42" t="s">
        <v>312</v>
      </c>
      <c r="P173" s="42" t="s">
        <v>62</v>
      </c>
      <c r="Q173" s="41" t="s">
        <v>17</v>
      </c>
      <c r="R173" s="41" t="s">
        <v>38</v>
      </c>
      <c r="S173" s="3"/>
      <c r="V173" s="3"/>
    </row>
    <row r="174" spans="1:22" ht="18.75">
      <c r="A174" s="24">
        <v>56</v>
      </c>
      <c r="B174" s="25" t="s">
        <v>217</v>
      </c>
      <c r="C174" s="25" t="s">
        <v>56</v>
      </c>
      <c r="D174" s="21">
        <v>34698</v>
      </c>
      <c r="E174" s="26">
        <v>41759</v>
      </c>
      <c r="F174" s="22"/>
      <c r="G174" s="22"/>
      <c r="H174" s="23"/>
      <c r="I174" s="25" t="s">
        <v>1</v>
      </c>
      <c r="J174" s="20"/>
      <c r="K174" s="26">
        <v>47027</v>
      </c>
      <c r="L174" s="27" t="s">
        <v>2</v>
      </c>
      <c r="M174" s="25" t="s">
        <v>118</v>
      </c>
      <c r="N174" s="25" t="s">
        <v>319</v>
      </c>
      <c r="O174" s="25" t="s">
        <v>113</v>
      </c>
      <c r="P174" s="25" t="s">
        <v>163</v>
      </c>
      <c r="Q174" s="27" t="s">
        <v>63</v>
      </c>
      <c r="R174" s="27" t="s">
        <v>60</v>
      </c>
      <c r="S174" s="3"/>
      <c r="V174" s="3"/>
    </row>
    <row r="175" spans="1:22" ht="18.75">
      <c r="A175" s="20" t="s">
        <v>277</v>
      </c>
      <c r="B175" s="20"/>
      <c r="C175" s="20"/>
      <c r="D175" s="21"/>
      <c r="E175" s="22"/>
      <c r="F175" s="22"/>
      <c r="G175" s="22"/>
      <c r="H175" s="23"/>
      <c r="I175" s="20"/>
      <c r="J175" s="20"/>
      <c r="K175" s="22"/>
      <c r="L175" s="27" t="s">
        <v>7</v>
      </c>
      <c r="M175" s="25" t="s">
        <v>168</v>
      </c>
      <c r="N175" s="25" t="s">
        <v>18</v>
      </c>
      <c r="O175" s="25" t="s">
        <v>145</v>
      </c>
      <c r="P175" s="25" t="s">
        <v>19</v>
      </c>
      <c r="Q175" s="27" t="s">
        <v>32</v>
      </c>
      <c r="R175" s="27" t="s">
        <v>35</v>
      </c>
      <c r="S175" s="3"/>
      <c r="V175" s="3"/>
    </row>
    <row r="176" spans="1:22" ht="18.75">
      <c r="A176" s="37" t="s">
        <v>277</v>
      </c>
      <c r="B176" s="37"/>
      <c r="C176" s="37"/>
      <c r="D176" s="38"/>
      <c r="E176" s="39"/>
      <c r="F176" s="39"/>
      <c r="G176" s="39"/>
      <c r="H176" s="40"/>
      <c r="I176" s="37"/>
      <c r="J176" s="37"/>
      <c r="K176" s="39"/>
      <c r="L176" s="41" t="s">
        <v>12</v>
      </c>
      <c r="M176" s="42" t="s">
        <v>164</v>
      </c>
      <c r="N176" s="42" t="s">
        <v>30</v>
      </c>
      <c r="O176" s="42" t="s">
        <v>165</v>
      </c>
      <c r="P176" s="42" t="s">
        <v>31</v>
      </c>
      <c r="Q176" s="41" t="s">
        <v>58</v>
      </c>
      <c r="R176" s="41" t="s">
        <v>32</v>
      </c>
      <c r="S176" s="3"/>
      <c r="V176" s="3"/>
    </row>
    <row r="177" spans="1:22" ht="18.75">
      <c r="A177" s="24">
        <v>57</v>
      </c>
      <c r="B177" s="25" t="s">
        <v>235</v>
      </c>
      <c r="C177" s="25" t="s">
        <v>56</v>
      </c>
      <c r="D177" s="21">
        <v>42200</v>
      </c>
      <c r="E177" s="26">
        <v>42200</v>
      </c>
      <c r="F177" s="22"/>
      <c r="G177" s="22"/>
      <c r="H177" s="23"/>
      <c r="I177" s="25" t="s">
        <v>37</v>
      </c>
      <c r="J177" s="20"/>
      <c r="K177" s="26">
        <v>50679</v>
      </c>
      <c r="L177" s="27" t="s">
        <v>2</v>
      </c>
      <c r="M177" s="25" t="s">
        <v>236</v>
      </c>
      <c r="N177" s="25" t="s">
        <v>54</v>
      </c>
      <c r="O177" s="25" t="s">
        <v>237</v>
      </c>
      <c r="P177" s="25" t="s">
        <v>62</v>
      </c>
      <c r="Q177" s="27" t="s">
        <v>43</v>
      </c>
      <c r="R177" s="27" t="s">
        <v>238</v>
      </c>
      <c r="S177" s="3"/>
      <c r="V177" s="3"/>
    </row>
    <row r="178" spans="1:22" s="57" customFormat="1" ht="18.75">
      <c r="A178" s="20" t="s">
        <v>277</v>
      </c>
      <c r="B178" s="20"/>
      <c r="C178" s="20"/>
      <c r="D178" s="21"/>
      <c r="E178" s="22"/>
      <c r="F178" s="22"/>
      <c r="G178" s="22"/>
      <c r="H178" s="23"/>
      <c r="I178" s="20"/>
      <c r="J178" s="20"/>
      <c r="K178" s="22"/>
      <c r="L178" s="27" t="s">
        <v>7</v>
      </c>
      <c r="M178" s="25" t="s">
        <v>94</v>
      </c>
      <c r="N178" s="25" t="s">
        <v>18</v>
      </c>
      <c r="O178" s="25" t="s">
        <v>95</v>
      </c>
      <c r="P178" s="25" t="s">
        <v>62</v>
      </c>
      <c r="Q178" s="27" t="s">
        <v>71</v>
      </c>
      <c r="R178" s="27" t="s">
        <v>63</v>
      </c>
      <c r="S178" s="3"/>
      <c r="T178" s="3"/>
      <c r="U178" s="3"/>
      <c r="V178" s="3"/>
    </row>
    <row r="179" spans="1:22" ht="18.75">
      <c r="A179" s="37" t="s">
        <v>277</v>
      </c>
      <c r="B179" s="37"/>
      <c r="C179" s="37"/>
      <c r="D179" s="38"/>
      <c r="E179" s="39"/>
      <c r="F179" s="39"/>
      <c r="G179" s="39"/>
      <c r="H179" s="40"/>
      <c r="I179" s="37"/>
      <c r="J179" s="37"/>
      <c r="K179" s="39"/>
      <c r="L179" s="41" t="s">
        <v>12</v>
      </c>
      <c r="M179" s="42" t="s">
        <v>239</v>
      </c>
      <c r="N179" s="42" t="s">
        <v>13</v>
      </c>
      <c r="O179" s="42" t="s">
        <v>240</v>
      </c>
      <c r="P179" s="42" t="s">
        <v>62</v>
      </c>
      <c r="Q179" s="41" t="s">
        <v>16</v>
      </c>
      <c r="R179" s="41" t="s">
        <v>29</v>
      </c>
      <c r="S179" s="3"/>
      <c r="V179" s="3"/>
    </row>
    <row r="180" spans="1:22" ht="18.75">
      <c r="A180" s="24">
        <v>58</v>
      </c>
      <c r="B180" s="25" t="s">
        <v>337</v>
      </c>
      <c r="C180" s="25" t="s">
        <v>56</v>
      </c>
      <c r="D180" s="21">
        <v>37020</v>
      </c>
      <c r="E180" s="26">
        <v>42979</v>
      </c>
      <c r="F180" s="22"/>
      <c r="G180" s="22"/>
      <c r="H180" s="23"/>
      <c r="I180" s="25" t="s">
        <v>37</v>
      </c>
      <c r="J180" s="25" t="s">
        <v>260</v>
      </c>
      <c r="K180" s="26">
        <v>48122</v>
      </c>
      <c r="L180" s="27" t="s">
        <v>2</v>
      </c>
      <c r="M180" s="25" t="s">
        <v>236</v>
      </c>
      <c r="N180" s="25" t="s">
        <v>54</v>
      </c>
      <c r="O180" s="25" t="s">
        <v>237</v>
      </c>
      <c r="P180" s="25" t="s">
        <v>62</v>
      </c>
      <c r="Q180" s="27" t="s">
        <v>60</v>
      </c>
      <c r="R180" s="27" t="s">
        <v>313</v>
      </c>
      <c r="S180" s="3"/>
      <c r="V180" s="3"/>
    </row>
    <row r="181" spans="1:22" ht="18.75">
      <c r="A181" s="20" t="s">
        <v>277</v>
      </c>
      <c r="B181" s="20"/>
      <c r="C181" s="20"/>
      <c r="D181" s="21"/>
      <c r="E181" s="22"/>
      <c r="F181" s="22"/>
      <c r="G181" s="22"/>
      <c r="H181" s="23"/>
      <c r="I181" s="20"/>
      <c r="J181" s="20"/>
      <c r="K181" s="22"/>
      <c r="L181" s="27" t="s">
        <v>7</v>
      </c>
      <c r="M181" s="25" t="s">
        <v>94</v>
      </c>
      <c r="N181" s="25" t="s">
        <v>18</v>
      </c>
      <c r="O181" s="25" t="s">
        <v>95</v>
      </c>
      <c r="P181" s="25" t="s">
        <v>62</v>
      </c>
      <c r="Q181" s="27" t="s">
        <v>47</v>
      </c>
      <c r="R181" s="27" t="s">
        <v>5</v>
      </c>
      <c r="S181" s="3"/>
      <c r="V181" s="3"/>
    </row>
    <row r="182" spans="1:22" ht="18.75">
      <c r="A182" s="37" t="s">
        <v>277</v>
      </c>
      <c r="B182" s="37"/>
      <c r="C182" s="37"/>
      <c r="D182" s="38"/>
      <c r="E182" s="39"/>
      <c r="F182" s="39"/>
      <c r="G182" s="39"/>
      <c r="H182" s="40"/>
      <c r="I182" s="37"/>
      <c r="J182" s="37"/>
      <c r="K182" s="39"/>
      <c r="L182" s="41" t="s">
        <v>12</v>
      </c>
      <c r="M182" s="42" t="s">
        <v>267</v>
      </c>
      <c r="N182" s="42" t="s">
        <v>30</v>
      </c>
      <c r="O182" s="42" t="s">
        <v>240</v>
      </c>
      <c r="P182" s="42" t="s">
        <v>31</v>
      </c>
      <c r="Q182" s="41" t="s">
        <v>33</v>
      </c>
      <c r="R182" s="41" t="s">
        <v>35</v>
      </c>
      <c r="S182" s="3"/>
      <c r="V182" s="3"/>
    </row>
    <row r="183" spans="1:22" ht="18.75">
      <c r="A183" s="24">
        <v>59</v>
      </c>
      <c r="B183" s="25" t="s">
        <v>396</v>
      </c>
      <c r="C183" s="25" t="s">
        <v>56</v>
      </c>
      <c r="D183" s="21">
        <v>45078</v>
      </c>
      <c r="E183" s="26">
        <v>45078</v>
      </c>
      <c r="F183" s="22"/>
      <c r="G183" s="22"/>
      <c r="H183" s="23"/>
      <c r="I183" s="25" t="s">
        <v>37</v>
      </c>
      <c r="J183" s="25" t="s">
        <v>260</v>
      </c>
      <c r="K183" s="26">
        <v>48122</v>
      </c>
      <c r="L183" s="27" t="s">
        <v>2</v>
      </c>
      <c r="M183" s="25" t="s">
        <v>397</v>
      </c>
      <c r="N183" s="25" t="s">
        <v>54</v>
      </c>
      <c r="O183" s="25" t="s">
        <v>398</v>
      </c>
      <c r="P183" s="25" t="s">
        <v>62</v>
      </c>
      <c r="Q183" s="27" t="s">
        <v>340</v>
      </c>
      <c r="R183" s="27" t="s">
        <v>388</v>
      </c>
      <c r="S183" s="3"/>
      <c r="V183" s="3"/>
    </row>
    <row r="184" spans="1:22" ht="18.75">
      <c r="A184" s="20" t="s">
        <v>277</v>
      </c>
      <c r="B184" s="20"/>
      <c r="C184" s="20"/>
      <c r="D184" s="21"/>
      <c r="E184" s="22"/>
      <c r="F184" s="22"/>
      <c r="G184" s="22"/>
      <c r="H184" s="23"/>
      <c r="I184" s="20"/>
      <c r="J184" s="20"/>
      <c r="K184" s="22"/>
      <c r="L184" s="27" t="s">
        <v>7</v>
      </c>
      <c r="M184" s="25" t="s">
        <v>94</v>
      </c>
      <c r="N184" s="25" t="s">
        <v>18</v>
      </c>
      <c r="O184" s="25" t="s">
        <v>95</v>
      </c>
      <c r="P184" s="25" t="s">
        <v>62</v>
      </c>
      <c r="Q184" s="27" t="s">
        <v>61</v>
      </c>
      <c r="R184" s="27" t="s">
        <v>340</v>
      </c>
      <c r="S184" s="3"/>
      <c r="V184" s="3"/>
    </row>
    <row r="185" spans="1:22" ht="18.75">
      <c r="A185" s="37" t="s">
        <v>277</v>
      </c>
      <c r="B185" s="37"/>
      <c r="C185" s="37"/>
      <c r="D185" s="38"/>
      <c r="E185" s="39"/>
      <c r="F185" s="39"/>
      <c r="G185" s="39"/>
      <c r="H185" s="40"/>
      <c r="I185" s="37"/>
      <c r="J185" s="37"/>
      <c r="K185" s="39"/>
      <c r="L185" s="41" t="s">
        <v>12</v>
      </c>
      <c r="M185" s="42" t="s">
        <v>399</v>
      </c>
      <c r="N185" s="42" t="s">
        <v>13</v>
      </c>
      <c r="O185" s="42" t="s">
        <v>400</v>
      </c>
      <c r="P185" s="42" t="s">
        <v>62</v>
      </c>
      <c r="Q185" s="41" t="s">
        <v>39</v>
      </c>
      <c r="R185" s="41" t="s">
        <v>44</v>
      </c>
      <c r="S185" s="3"/>
      <c r="V185" s="3"/>
    </row>
    <row r="186" spans="1:22" ht="18.75">
      <c r="A186" s="24">
        <v>60</v>
      </c>
      <c r="B186" s="25" t="s">
        <v>248</v>
      </c>
      <c r="C186" s="25" t="s">
        <v>56</v>
      </c>
      <c r="D186" s="21">
        <v>41869</v>
      </c>
      <c r="E186" s="26">
        <v>41869</v>
      </c>
      <c r="F186" s="22"/>
      <c r="G186" s="22"/>
      <c r="H186" s="23"/>
      <c r="I186" s="25" t="s">
        <v>37</v>
      </c>
      <c r="J186" s="20"/>
      <c r="K186" s="26">
        <v>52871</v>
      </c>
      <c r="L186" s="27" t="s">
        <v>7</v>
      </c>
      <c r="M186" s="25" t="s">
        <v>94</v>
      </c>
      <c r="N186" s="25" t="s">
        <v>18</v>
      </c>
      <c r="O186" s="25" t="s">
        <v>95</v>
      </c>
      <c r="P186" s="25" t="s">
        <v>62</v>
      </c>
      <c r="Q186" s="27" t="s">
        <v>38</v>
      </c>
      <c r="R186" s="27" t="s">
        <v>57</v>
      </c>
      <c r="S186" s="3"/>
      <c r="V186" s="3"/>
    </row>
    <row r="187" spans="1:22" ht="18.75">
      <c r="A187" s="37" t="s">
        <v>277</v>
      </c>
      <c r="B187" s="37"/>
      <c r="C187" s="37"/>
      <c r="D187" s="38"/>
      <c r="E187" s="39"/>
      <c r="F187" s="39"/>
      <c r="G187" s="39"/>
      <c r="H187" s="40"/>
      <c r="I187" s="37"/>
      <c r="J187" s="37"/>
      <c r="K187" s="39"/>
      <c r="L187" s="41" t="s">
        <v>12</v>
      </c>
      <c r="M187" s="42" t="s">
        <v>239</v>
      </c>
      <c r="N187" s="42" t="s">
        <v>13</v>
      </c>
      <c r="O187" s="42" t="s">
        <v>240</v>
      </c>
      <c r="P187" s="42" t="s">
        <v>62</v>
      </c>
      <c r="Q187" s="41" t="s">
        <v>17</v>
      </c>
      <c r="R187" s="41" t="s">
        <v>38</v>
      </c>
      <c r="S187" s="3"/>
      <c r="V187" s="3"/>
    </row>
    <row r="188" spans="1:22" ht="18.75">
      <c r="A188" s="24">
        <v>61</v>
      </c>
      <c r="B188" s="25" t="s">
        <v>338</v>
      </c>
      <c r="C188" s="25" t="s">
        <v>56</v>
      </c>
      <c r="D188" s="21">
        <v>37809</v>
      </c>
      <c r="E188" s="26">
        <v>37809</v>
      </c>
      <c r="F188" s="22"/>
      <c r="G188" s="22"/>
      <c r="H188" s="23"/>
      <c r="I188" s="25" t="s">
        <v>37</v>
      </c>
      <c r="J188" s="20"/>
      <c r="K188" s="26">
        <v>49949</v>
      </c>
      <c r="L188" s="27" t="s">
        <v>7</v>
      </c>
      <c r="M188" s="25" t="s">
        <v>339</v>
      </c>
      <c r="N188" s="25" t="s">
        <v>18</v>
      </c>
      <c r="O188" s="25" t="s">
        <v>257</v>
      </c>
      <c r="P188" s="25" t="s">
        <v>19</v>
      </c>
      <c r="Q188" s="27" t="s">
        <v>5</v>
      </c>
      <c r="R188" s="27" t="s">
        <v>6</v>
      </c>
      <c r="S188" s="3"/>
      <c r="V188" s="3"/>
    </row>
    <row r="189" spans="1:22" ht="18.75">
      <c r="A189" s="37" t="s">
        <v>277</v>
      </c>
      <c r="B189" s="37"/>
      <c r="C189" s="37"/>
      <c r="D189" s="38"/>
      <c r="E189" s="39"/>
      <c r="F189" s="39"/>
      <c r="G189" s="39"/>
      <c r="H189" s="40"/>
      <c r="I189" s="37"/>
      <c r="J189" s="37"/>
      <c r="K189" s="39"/>
      <c r="L189" s="41" t="s">
        <v>12</v>
      </c>
      <c r="M189" s="42" t="s">
        <v>64</v>
      </c>
      <c r="N189" s="42" t="s">
        <v>13</v>
      </c>
      <c r="O189" s="42" t="s">
        <v>55</v>
      </c>
      <c r="P189" s="42" t="s">
        <v>19</v>
      </c>
      <c r="Q189" s="41" t="s">
        <v>35</v>
      </c>
      <c r="R189" s="41" t="s">
        <v>16</v>
      </c>
      <c r="S189" s="3"/>
      <c r="V189" s="3"/>
    </row>
    <row r="190" spans="1:22" ht="18.75">
      <c r="A190" s="24">
        <v>62</v>
      </c>
      <c r="B190" s="25" t="s">
        <v>249</v>
      </c>
      <c r="C190" s="25" t="s">
        <v>56</v>
      </c>
      <c r="D190" s="21">
        <v>34288</v>
      </c>
      <c r="E190" s="26">
        <v>34288</v>
      </c>
      <c r="F190" s="22"/>
      <c r="G190" s="22"/>
      <c r="H190" s="23"/>
      <c r="I190" s="25" t="s">
        <v>37</v>
      </c>
      <c r="J190" s="20"/>
      <c r="K190" s="26">
        <v>46661</v>
      </c>
      <c r="L190" s="27" t="s">
        <v>7</v>
      </c>
      <c r="M190" s="25" t="s">
        <v>168</v>
      </c>
      <c r="N190" s="25" t="s">
        <v>18</v>
      </c>
      <c r="O190" s="25" t="s">
        <v>145</v>
      </c>
      <c r="P190" s="25" t="s">
        <v>19</v>
      </c>
      <c r="Q190" s="27" t="s">
        <v>36</v>
      </c>
      <c r="R190" s="27" t="s">
        <v>45</v>
      </c>
      <c r="S190" s="3"/>
      <c r="V190" s="3"/>
    </row>
    <row r="191" spans="1:22" ht="18.75">
      <c r="A191" s="29"/>
      <c r="B191" s="29"/>
      <c r="C191" s="29"/>
      <c r="D191" s="30"/>
      <c r="E191" s="31"/>
      <c r="F191" s="31"/>
      <c r="G191" s="31"/>
      <c r="H191" s="32"/>
      <c r="I191" s="29"/>
      <c r="J191" s="29"/>
      <c r="K191" s="31"/>
      <c r="L191" s="33" t="s">
        <v>12</v>
      </c>
      <c r="M191" s="34" t="s">
        <v>250</v>
      </c>
      <c r="N191" s="34" t="s">
        <v>13</v>
      </c>
      <c r="O191" s="34" t="s">
        <v>251</v>
      </c>
      <c r="P191" s="34" t="s">
        <v>77</v>
      </c>
      <c r="Q191" s="33" t="s">
        <v>11</v>
      </c>
      <c r="R191" s="33" t="s">
        <v>36</v>
      </c>
      <c r="S191" s="3"/>
      <c r="V191" s="3"/>
    </row>
    <row r="192" spans="1:22">
      <c r="A192" s="6"/>
      <c r="B192" s="7"/>
      <c r="C192" s="7"/>
      <c r="E192" s="9"/>
      <c r="F192" s="10"/>
      <c r="G192" s="10"/>
      <c r="H192" s="8"/>
      <c r="I192" s="7"/>
      <c r="J192" s="5"/>
      <c r="K192" s="9"/>
      <c r="L192" s="11"/>
      <c r="M192" s="7"/>
      <c r="N192" s="7"/>
      <c r="O192" s="7"/>
      <c r="P192" s="7"/>
      <c r="S192" s="3"/>
      <c r="V192" s="3"/>
    </row>
    <row r="193" spans="1:22">
      <c r="A193" s="5"/>
      <c r="B193" s="5"/>
      <c r="C193" s="5"/>
      <c r="E193" s="10"/>
      <c r="F193" s="10"/>
      <c r="G193" s="10"/>
      <c r="H193" s="8"/>
      <c r="I193" s="5"/>
      <c r="J193" s="5"/>
      <c r="K193" s="10"/>
      <c r="L193" s="11"/>
      <c r="M193" s="7"/>
      <c r="N193" s="7"/>
      <c r="O193" s="7"/>
      <c r="P193" s="7"/>
      <c r="S193" s="3"/>
      <c r="V193" s="3"/>
    </row>
    <row r="194" spans="1:22">
      <c r="A194" s="5"/>
      <c r="B194" s="5"/>
      <c r="C194" s="5"/>
      <c r="E194" s="10"/>
      <c r="F194" s="10"/>
      <c r="G194" s="10"/>
      <c r="H194" s="8"/>
      <c r="I194" s="5"/>
      <c r="J194" s="5"/>
      <c r="K194" s="10"/>
      <c r="S194" s="3"/>
      <c r="V194" s="3"/>
    </row>
    <row r="195" spans="1:22">
      <c r="S195" s="3"/>
      <c r="V195" s="3"/>
    </row>
    <row r="196" spans="1:22">
      <c r="S196" s="3"/>
      <c r="V196" s="3"/>
    </row>
    <row r="197" spans="1:22">
      <c r="S197" s="3"/>
      <c r="V197" s="3"/>
    </row>
    <row r="198" spans="1:22">
      <c r="S198" s="3"/>
      <c r="V198" s="3"/>
    </row>
    <row r="199" spans="1:22">
      <c r="S199" s="3"/>
      <c r="V199" s="3"/>
    </row>
    <row r="200" spans="1:22">
      <c r="S200" s="3"/>
      <c r="V200" s="3"/>
    </row>
    <row r="201" spans="1:22">
      <c r="S201" s="3"/>
      <c r="V201" s="3"/>
    </row>
    <row r="202" spans="1:22">
      <c r="S202" s="3"/>
      <c r="V202" s="3"/>
    </row>
    <row r="203" spans="1:22">
      <c r="S203" s="3"/>
      <c r="V203" s="3"/>
    </row>
    <row r="204" spans="1:22">
      <c r="S204" s="3"/>
      <c r="V204" s="3"/>
    </row>
    <row r="205" spans="1:22">
      <c r="S205" s="3"/>
      <c r="V205" s="3"/>
    </row>
    <row r="206" spans="1:22">
      <c r="S206" s="3"/>
      <c r="V206" s="3"/>
    </row>
    <row r="207" spans="1:22">
      <c r="S207" s="3"/>
      <c r="V207" s="3"/>
    </row>
    <row r="208" spans="1:22">
      <c r="S208" s="3"/>
      <c r="V208" s="3"/>
    </row>
    <row r="209" spans="19:24">
      <c r="S209" s="3"/>
      <c r="V209" s="3"/>
    </row>
    <row r="210" spans="19:24">
      <c r="S210" s="3"/>
      <c r="V210" s="3"/>
    </row>
    <row r="211" spans="19:24">
      <c r="S211" s="3"/>
      <c r="V211" s="3"/>
    </row>
    <row r="212" spans="19:24">
      <c r="S212" s="3"/>
      <c r="V212" s="3"/>
    </row>
    <row r="213" spans="19:24">
      <c r="S213" s="3"/>
      <c r="V213" s="3"/>
    </row>
    <row r="214" spans="19:24">
      <c r="S214" s="3"/>
      <c r="V214" s="3"/>
    </row>
    <row r="215" spans="19:24">
      <c r="S215" s="3"/>
      <c r="V215" s="3"/>
    </row>
    <row r="216" spans="19:24">
      <c r="S216" s="3"/>
      <c r="V216" s="3"/>
    </row>
    <row r="217" spans="19:24">
      <c r="S217" s="3"/>
      <c r="V217" s="3"/>
    </row>
    <row r="218" spans="19:24">
      <c r="S218" s="3"/>
      <c r="V218" s="3"/>
    </row>
    <row r="219" spans="19:24">
      <c r="S219" s="3"/>
      <c r="V219" s="3"/>
    </row>
    <row r="220" spans="19:24">
      <c r="S220" s="3"/>
      <c r="V220" s="3"/>
      <c r="W220" s="3"/>
    </row>
    <row r="221" spans="19:24">
      <c r="S221" s="3"/>
      <c r="V221" s="3"/>
      <c r="W221" s="3"/>
      <c r="X221" s="3"/>
    </row>
    <row r="222" spans="19:24">
      <c r="S222" s="3"/>
      <c r="V222" s="3"/>
      <c r="X222" s="3"/>
    </row>
    <row r="223" spans="19:24">
      <c r="S223" s="3"/>
      <c r="V223" s="3"/>
    </row>
    <row r="224" spans="19:24">
      <c r="S224" s="3"/>
      <c r="V224" s="3"/>
    </row>
    <row r="225" spans="1:33">
      <c r="S225" s="3"/>
      <c r="V225" s="3"/>
    </row>
    <row r="226" spans="1:33">
      <c r="S226" s="3"/>
      <c r="V226" s="3"/>
      <c r="Y226" s="3"/>
      <c r="Z226" s="3"/>
      <c r="AA226" s="3"/>
      <c r="AB226" s="3"/>
      <c r="AC226" s="3"/>
      <c r="AD226" s="3"/>
    </row>
    <row r="227" spans="1:33">
      <c r="S227" s="3"/>
      <c r="V227" s="3"/>
      <c r="Y227" s="3"/>
      <c r="Z227" s="3"/>
      <c r="AA227" s="3"/>
      <c r="AB227" s="3"/>
      <c r="AC227" s="3"/>
      <c r="AD227" s="3"/>
      <c r="AE227" s="3"/>
      <c r="AF227" s="3"/>
    </row>
    <row r="228" spans="1:33">
      <c r="S228" s="3"/>
      <c r="V228" s="3"/>
      <c r="AE228" s="3"/>
      <c r="AF228" s="3"/>
      <c r="AG228" s="3"/>
    </row>
    <row r="229" spans="1:33" s="3" customFormat="1">
      <c r="A229" s="4"/>
      <c r="B229" s="4"/>
      <c r="C229" s="4"/>
      <c r="D229" s="12"/>
      <c r="E229" s="14"/>
      <c r="F229" s="14"/>
      <c r="G229" s="14"/>
      <c r="H229" s="15"/>
      <c r="I229" s="4"/>
      <c r="J229" s="4"/>
      <c r="K229" s="14"/>
      <c r="L229" s="13"/>
      <c r="M229" s="4"/>
      <c r="N229" s="4"/>
      <c r="O229" s="4"/>
      <c r="P229" s="4"/>
      <c r="Q229" s="13"/>
      <c r="R229" s="13"/>
      <c r="V229"/>
      <c r="W229"/>
      <c r="X229"/>
      <c r="Y229"/>
      <c r="Z229"/>
      <c r="AA229"/>
      <c r="AB229"/>
      <c r="AC229"/>
      <c r="AD229"/>
      <c r="AE229"/>
      <c r="AF229"/>
    </row>
    <row r="230" spans="1:33" s="3" customFormat="1">
      <c r="A230" s="4"/>
      <c r="B230" s="4"/>
      <c r="C230" s="4"/>
      <c r="D230" s="12"/>
      <c r="E230" s="14"/>
      <c r="F230" s="14"/>
      <c r="G230" s="14"/>
      <c r="H230" s="15"/>
      <c r="I230" s="4"/>
      <c r="J230" s="4"/>
      <c r="K230" s="14"/>
      <c r="L230" s="13"/>
      <c r="M230" s="4"/>
      <c r="N230" s="4"/>
      <c r="O230" s="4"/>
      <c r="P230" s="4"/>
      <c r="Q230" s="13"/>
      <c r="R230" s="13"/>
      <c r="S230"/>
      <c r="V230"/>
      <c r="W230"/>
      <c r="X230"/>
      <c r="Y230"/>
      <c r="Z230"/>
      <c r="AA230"/>
      <c r="AB230"/>
      <c r="AC230"/>
      <c r="AD230"/>
      <c r="AE230"/>
      <c r="AF230"/>
      <c r="AG230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"/>
  <sheetViews>
    <sheetView zoomScaleNormal="100" workbookViewId="0">
      <selection activeCell="G13" sqref="G13"/>
    </sheetView>
  </sheetViews>
  <sheetFormatPr defaultRowHeight="15"/>
  <cols>
    <col min="1" max="1" width="12.28515625" customWidth="1"/>
    <col min="2" max="2" width="19.28515625" customWidth="1"/>
    <col min="3" max="3" width="10.42578125" customWidth="1"/>
    <col min="4" max="4" width="10.140625" customWidth="1"/>
    <col min="5" max="5" width="11.42578125" customWidth="1"/>
    <col min="6" max="6" width="11.85546875" customWidth="1"/>
    <col min="7" max="7" width="29.42578125" style="3" customWidth="1"/>
  </cols>
  <sheetData>
    <row r="1" spans="1:8" ht="23.25">
      <c r="A1" s="69" t="s">
        <v>342</v>
      </c>
      <c r="B1" s="69"/>
      <c r="C1" s="69"/>
      <c r="D1" s="69"/>
      <c r="E1" s="69"/>
      <c r="F1" s="69"/>
      <c r="G1" s="69"/>
    </row>
    <row r="2" spans="1:8" s="3" customFormat="1" ht="23.25">
      <c r="A2" s="66"/>
      <c r="B2" s="66"/>
      <c r="C2" s="67"/>
      <c r="D2" s="67"/>
      <c r="E2" s="67"/>
      <c r="F2" s="68"/>
      <c r="G2" s="67"/>
    </row>
    <row r="3" spans="1:8" ht="21">
      <c r="A3" s="130" t="s">
        <v>289</v>
      </c>
      <c r="B3" s="130" t="s">
        <v>408</v>
      </c>
      <c r="C3" s="131" t="s">
        <v>290</v>
      </c>
      <c r="D3" s="131"/>
      <c r="E3" s="131"/>
      <c r="F3" s="131"/>
      <c r="G3" s="139" t="s">
        <v>409</v>
      </c>
    </row>
    <row r="4" spans="1:8" ht="21">
      <c r="A4" s="130"/>
      <c r="B4" s="130"/>
      <c r="C4" s="133" t="s">
        <v>343</v>
      </c>
      <c r="D4" s="133" t="s">
        <v>344</v>
      </c>
      <c r="E4" s="133" t="s">
        <v>345</v>
      </c>
      <c r="F4" s="132" t="s">
        <v>291</v>
      </c>
      <c r="G4" s="140"/>
    </row>
    <row r="5" spans="1:8" ht="21" hidden="1">
      <c r="A5" s="130"/>
      <c r="B5" s="134" t="s">
        <v>292</v>
      </c>
      <c r="C5" s="134"/>
      <c r="D5" s="134"/>
      <c r="E5" s="135" t="s">
        <v>294</v>
      </c>
      <c r="F5" s="135" t="s">
        <v>293</v>
      </c>
      <c r="G5" s="135"/>
    </row>
    <row r="6" spans="1:8" s="3" customFormat="1" ht="21">
      <c r="A6" s="141">
        <v>1</v>
      </c>
      <c r="B6" s="136">
        <v>2567</v>
      </c>
      <c r="C6" s="206">
        <v>0</v>
      </c>
      <c r="D6" s="207"/>
      <c r="E6" s="137"/>
      <c r="F6" s="206">
        <f>SUM(C6:E6)</f>
        <v>0</v>
      </c>
      <c r="G6" s="137"/>
    </row>
    <row r="7" spans="1:8" ht="21">
      <c r="A7" s="76">
        <v>2</v>
      </c>
      <c r="B7" s="129">
        <v>2566</v>
      </c>
      <c r="C7" s="206">
        <v>0</v>
      </c>
      <c r="D7" s="206">
        <v>5</v>
      </c>
      <c r="E7" s="206">
        <v>57</v>
      </c>
      <c r="F7" s="206">
        <f>SUM(C7:E7)</f>
        <v>62</v>
      </c>
      <c r="G7" s="138">
        <v>243861</v>
      </c>
    </row>
    <row r="8" spans="1:8" ht="21">
      <c r="A8" s="141">
        <v>3</v>
      </c>
      <c r="B8" s="129">
        <v>2565</v>
      </c>
      <c r="C8" s="206">
        <v>0</v>
      </c>
      <c r="D8" s="205">
        <v>4</v>
      </c>
      <c r="E8" s="205">
        <v>58</v>
      </c>
      <c r="F8" s="206">
        <f t="shared" ref="F8:F10" si="0">SUM(C8:E8)</f>
        <v>62</v>
      </c>
      <c r="G8" s="138">
        <v>243404</v>
      </c>
      <c r="H8" s="3"/>
    </row>
    <row r="9" spans="1:8" ht="21">
      <c r="A9" s="76">
        <v>4</v>
      </c>
      <c r="B9" s="129">
        <v>2564</v>
      </c>
      <c r="C9" s="206">
        <v>0</v>
      </c>
      <c r="D9" s="205">
        <v>6</v>
      </c>
      <c r="E9" s="205">
        <v>58</v>
      </c>
      <c r="F9" s="206">
        <f t="shared" si="0"/>
        <v>64</v>
      </c>
      <c r="G9" s="138">
        <v>243039</v>
      </c>
      <c r="H9" s="3"/>
    </row>
    <row r="10" spans="1:8" ht="21">
      <c r="A10" s="141">
        <v>5</v>
      </c>
      <c r="B10" s="129">
        <v>2563</v>
      </c>
      <c r="C10" s="205">
        <v>0</v>
      </c>
      <c r="D10" s="205">
        <v>8</v>
      </c>
      <c r="E10" s="205">
        <v>56.5</v>
      </c>
      <c r="F10" s="206">
        <f t="shared" si="0"/>
        <v>64.5</v>
      </c>
      <c r="G10" s="138">
        <v>242613</v>
      </c>
      <c r="H10" s="3"/>
    </row>
    <row r="12" spans="1:8">
      <c r="D12" s="2"/>
    </row>
  </sheetData>
  <mergeCells count="5">
    <mergeCell ref="A1:G1"/>
    <mergeCell ref="G3:G4"/>
    <mergeCell ref="A3:A5"/>
    <mergeCell ref="B3:B4"/>
    <mergeCell ref="C3:F3"/>
  </mergeCells>
  <pageMargins left="0.39370078740157483" right="0.39370078740157483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11"/>
  <sheetViews>
    <sheetView zoomScaleNormal="100" workbookViewId="0">
      <selection activeCell="M17" sqref="M17"/>
    </sheetView>
  </sheetViews>
  <sheetFormatPr defaultRowHeight="21"/>
  <cols>
    <col min="1" max="1" width="6.28515625" style="79" customWidth="1"/>
    <col min="2" max="2" width="21.7109375" style="79" bestFit="1" customWidth="1"/>
    <col min="3" max="4" width="7.5703125" style="79" customWidth="1"/>
    <col min="5" max="5" width="8" style="79" customWidth="1"/>
    <col min="6" max="6" width="7.5703125" style="79" customWidth="1"/>
    <col min="7" max="7" width="8.42578125" style="79" customWidth="1"/>
    <col min="8" max="8" width="9" style="79" customWidth="1"/>
    <col min="9" max="9" width="12.7109375" style="79" bestFit="1" customWidth="1"/>
    <col min="10" max="16384" width="9.140625" style="79"/>
  </cols>
  <sheetData>
    <row r="1" spans="1:11">
      <c r="A1" s="85" t="s">
        <v>341</v>
      </c>
      <c r="B1" s="85"/>
      <c r="C1" s="85"/>
      <c r="D1" s="85"/>
      <c r="E1" s="85"/>
      <c r="F1" s="85"/>
      <c r="G1" s="85"/>
      <c r="H1" s="85"/>
      <c r="I1" s="85"/>
    </row>
    <row r="2" spans="1:11">
      <c r="A2" s="82"/>
      <c r="B2" s="83"/>
      <c r="C2" s="82"/>
      <c r="D2" s="83"/>
      <c r="E2" s="83"/>
      <c r="F2" s="82"/>
      <c r="G2" s="82"/>
      <c r="H2" s="82"/>
      <c r="I2" s="83"/>
    </row>
    <row r="3" spans="1:11">
      <c r="A3" s="70" t="s">
        <v>289</v>
      </c>
      <c r="B3" s="70" t="s">
        <v>408</v>
      </c>
      <c r="C3" s="71" t="s">
        <v>290</v>
      </c>
      <c r="D3" s="71"/>
      <c r="E3" s="71"/>
      <c r="F3" s="71"/>
      <c r="G3" s="71"/>
      <c r="H3" s="71"/>
      <c r="I3" s="63" t="s">
        <v>410</v>
      </c>
    </row>
    <row r="4" spans="1:11">
      <c r="A4" s="70"/>
      <c r="B4" s="70"/>
      <c r="C4" s="70" t="s">
        <v>295</v>
      </c>
      <c r="D4" s="70"/>
      <c r="E4" s="70"/>
      <c r="F4" s="70"/>
      <c r="G4" s="70" t="s">
        <v>56</v>
      </c>
      <c r="H4" s="72" t="s">
        <v>296</v>
      </c>
      <c r="I4" s="64"/>
    </row>
    <row r="5" spans="1:11">
      <c r="A5" s="70"/>
      <c r="B5" s="70"/>
      <c r="C5" s="73" t="s">
        <v>281</v>
      </c>
      <c r="D5" s="73" t="s">
        <v>282</v>
      </c>
      <c r="E5" s="73" t="s">
        <v>283</v>
      </c>
      <c r="F5" s="61" t="s">
        <v>291</v>
      </c>
      <c r="G5" s="70"/>
      <c r="H5" s="72"/>
      <c r="I5" s="65"/>
    </row>
    <row r="6" spans="1:11" hidden="1">
      <c r="A6" s="70"/>
      <c r="B6" s="74" t="s">
        <v>292</v>
      </c>
      <c r="C6" s="75"/>
      <c r="D6" s="75"/>
      <c r="E6" s="75"/>
      <c r="F6" s="75" t="s">
        <v>294</v>
      </c>
      <c r="G6" s="75"/>
      <c r="H6" s="75" t="s">
        <v>293</v>
      </c>
      <c r="I6" s="77"/>
    </row>
    <row r="7" spans="1:11">
      <c r="A7" s="76">
        <v>1</v>
      </c>
      <c r="B7" s="129">
        <v>2567</v>
      </c>
      <c r="C7" s="204"/>
      <c r="D7" s="204"/>
      <c r="E7" s="204"/>
      <c r="F7" s="205">
        <f>SUM(C7:E7)</f>
        <v>0</v>
      </c>
      <c r="G7" s="205"/>
      <c r="H7" s="206">
        <f>SUM(F7+G7)</f>
        <v>0</v>
      </c>
      <c r="I7" s="84"/>
      <c r="J7" s="80"/>
      <c r="K7" s="81"/>
    </row>
    <row r="8" spans="1:11">
      <c r="A8" s="84">
        <v>2</v>
      </c>
      <c r="B8" s="129">
        <v>2566</v>
      </c>
      <c r="C8" s="206">
        <v>1</v>
      </c>
      <c r="D8" s="206">
        <v>9</v>
      </c>
      <c r="E8" s="206">
        <v>31</v>
      </c>
      <c r="F8" s="205">
        <f t="shared" ref="F8:F11" si="0">SUM(C8:E8)</f>
        <v>41</v>
      </c>
      <c r="G8" s="206">
        <v>21</v>
      </c>
      <c r="H8" s="206">
        <f>SUM(F8+G8)</f>
        <v>62</v>
      </c>
      <c r="I8" s="155">
        <v>243861</v>
      </c>
    </row>
    <row r="9" spans="1:11">
      <c r="A9" s="84">
        <v>3</v>
      </c>
      <c r="B9" s="129">
        <v>2565</v>
      </c>
      <c r="C9" s="206">
        <v>1</v>
      </c>
      <c r="D9" s="206">
        <v>7</v>
      </c>
      <c r="E9" s="206">
        <v>28</v>
      </c>
      <c r="F9" s="205">
        <f t="shared" si="0"/>
        <v>36</v>
      </c>
      <c r="G9" s="206">
        <v>26</v>
      </c>
      <c r="H9" s="206">
        <f t="shared" ref="H9:H11" si="1">SUM(F9+G9)</f>
        <v>62</v>
      </c>
      <c r="I9" s="155">
        <v>243404</v>
      </c>
    </row>
    <row r="10" spans="1:11">
      <c r="A10" s="76">
        <v>4</v>
      </c>
      <c r="B10" s="129">
        <v>2564</v>
      </c>
      <c r="C10" s="206">
        <v>1</v>
      </c>
      <c r="D10" s="206">
        <v>7</v>
      </c>
      <c r="E10" s="206">
        <v>28</v>
      </c>
      <c r="F10" s="205">
        <f t="shared" si="0"/>
        <v>36</v>
      </c>
      <c r="G10" s="206">
        <v>28</v>
      </c>
      <c r="H10" s="206">
        <f t="shared" si="1"/>
        <v>64</v>
      </c>
      <c r="I10" s="155">
        <v>243039</v>
      </c>
    </row>
    <row r="11" spans="1:11">
      <c r="A11" s="84">
        <v>5</v>
      </c>
      <c r="B11" s="129">
        <v>2563</v>
      </c>
      <c r="C11" s="206">
        <v>1</v>
      </c>
      <c r="D11" s="206">
        <v>4</v>
      </c>
      <c r="E11" s="206">
        <v>31</v>
      </c>
      <c r="F11" s="205">
        <f t="shared" si="0"/>
        <v>36</v>
      </c>
      <c r="G11" s="206">
        <v>28.5</v>
      </c>
      <c r="H11" s="206">
        <f t="shared" si="1"/>
        <v>64.5</v>
      </c>
      <c r="I11" s="138">
        <v>242613</v>
      </c>
    </row>
  </sheetData>
  <mergeCells count="8">
    <mergeCell ref="A1:I1"/>
    <mergeCell ref="I3:I5"/>
    <mergeCell ref="A3:A6"/>
    <mergeCell ref="B3:B5"/>
    <mergeCell ref="C3:H3"/>
    <mergeCell ref="C4:F4"/>
    <mergeCell ref="G4:G5"/>
    <mergeCell ref="H4:H5"/>
  </mergeCells>
  <pageMargins left="0.39370078740157483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1EE4-9A66-453D-9638-846B3191E546}">
  <dimension ref="A1:AV75"/>
  <sheetViews>
    <sheetView workbookViewId="0">
      <selection activeCell="D10" sqref="D10"/>
    </sheetView>
  </sheetViews>
  <sheetFormatPr defaultColWidth="8.5703125" defaultRowHeight="17.25"/>
  <cols>
    <col min="1" max="1" width="5.85546875" style="4" customWidth="1"/>
    <col min="2" max="2" width="32.42578125" style="4" bestFit="1" customWidth="1"/>
    <col min="3" max="3" width="14.28515625" style="4" bestFit="1" customWidth="1"/>
    <col min="4" max="4" width="11.7109375" style="12" bestFit="1" customWidth="1"/>
    <col min="5" max="5" width="29.28515625" style="14" bestFit="1" customWidth="1"/>
    <col min="6" max="6" width="20.28515625" style="14" bestFit="1" customWidth="1"/>
    <col min="7" max="7" width="20" style="14" bestFit="1" customWidth="1"/>
    <col min="8" max="8" width="19.140625" style="15" bestFit="1" customWidth="1"/>
    <col min="9" max="9" width="16.28515625" style="4" bestFit="1" customWidth="1"/>
    <col min="10" max="10" width="11.140625" style="14" bestFit="1" customWidth="1"/>
    <col min="11" max="11" width="12" style="13" bestFit="1" customWidth="1"/>
    <col min="12" max="12" width="51.7109375" style="4" bestFit="1" customWidth="1"/>
    <col min="13" max="15" width="8.5703125" style="4" hidden="1" customWidth="1"/>
    <col min="16" max="16" width="8.5703125" style="13" hidden="1" customWidth="1"/>
    <col min="17" max="17" width="5.42578125" style="13" bestFit="1" customWidth="1"/>
    <col min="18" max="18" width="7.28515625" style="4" bestFit="1" customWidth="1"/>
    <col min="19" max="21" width="3.42578125" style="3" customWidth="1"/>
    <col min="22" max="24" width="4" style="3" customWidth="1"/>
    <col min="25" max="39" width="3.42578125" style="3" customWidth="1"/>
    <col min="40" max="42" width="8.5703125" style="3" hidden="1" customWidth="1"/>
    <col min="43" max="16384" width="8.5703125" style="3"/>
  </cols>
  <sheetData>
    <row r="1" spans="1:42" ht="18.75">
      <c r="A1" s="62" t="s">
        <v>446</v>
      </c>
    </row>
    <row r="2" spans="1:42" ht="18.75">
      <c r="A2" s="62" t="s">
        <v>447</v>
      </c>
    </row>
    <row r="3" spans="1:42" ht="18.75">
      <c r="A3" s="62"/>
    </row>
    <row r="4" spans="1:42" ht="18.75">
      <c r="A4" s="160" t="s">
        <v>268</v>
      </c>
      <c r="B4" s="160" t="s">
        <v>269</v>
      </c>
      <c r="C4" s="160" t="s">
        <v>270</v>
      </c>
      <c r="D4" s="161" t="s">
        <v>271</v>
      </c>
      <c r="E4" s="162" t="s">
        <v>412</v>
      </c>
      <c r="F4" s="162" t="s">
        <v>413</v>
      </c>
      <c r="G4" s="162" t="s">
        <v>414</v>
      </c>
      <c r="H4" s="162" t="s">
        <v>415</v>
      </c>
      <c r="I4" s="160" t="s">
        <v>272</v>
      </c>
      <c r="J4" s="161" t="s">
        <v>285</v>
      </c>
      <c r="K4" s="160" t="s">
        <v>411</v>
      </c>
      <c r="L4" s="160" t="s">
        <v>273</v>
      </c>
      <c r="M4" s="86"/>
      <c r="N4" s="86"/>
      <c r="O4" s="86"/>
      <c r="P4" s="87"/>
      <c r="Q4" s="160" t="s">
        <v>274</v>
      </c>
      <c r="R4" s="163" t="s">
        <v>416</v>
      </c>
      <c r="S4" s="88" t="s">
        <v>278</v>
      </c>
      <c r="T4" s="88"/>
      <c r="U4" s="88"/>
      <c r="V4" s="88"/>
      <c r="W4" s="88"/>
      <c r="X4" s="88"/>
      <c r="Y4" s="88"/>
      <c r="Z4" s="88"/>
      <c r="AA4" s="88"/>
      <c r="AB4" s="88" t="s">
        <v>279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</row>
    <row r="5" spans="1:42" ht="18.75">
      <c r="A5" s="160"/>
      <c r="B5" s="160"/>
      <c r="C5" s="160"/>
      <c r="D5" s="161"/>
      <c r="E5" s="162"/>
      <c r="F5" s="162"/>
      <c r="G5" s="162"/>
      <c r="H5" s="162"/>
      <c r="I5" s="160"/>
      <c r="J5" s="161"/>
      <c r="K5" s="160"/>
      <c r="L5" s="160"/>
      <c r="M5" s="86"/>
      <c r="N5" s="86"/>
      <c r="O5" s="86"/>
      <c r="P5" s="87"/>
      <c r="Q5" s="160"/>
      <c r="R5" s="163"/>
      <c r="S5" s="89" t="s">
        <v>280</v>
      </c>
      <c r="T5" s="89"/>
      <c r="U5" s="89"/>
      <c r="V5" s="90" t="s">
        <v>315</v>
      </c>
      <c r="W5" s="90"/>
      <c r="X5" s="90"/>
      <c r="Y5" s="90" t="s">
        <v>314</v>
      </c>
      <c r="Z5" s="90"/>
      <c r="AA5" s="90"/>
      <c r="AB5" s="89" t="s">
        <v>280</v>
      </c>
      <c r="AC5" s="89"/>
      <c r="AD5" s="89"/>
      <c r="AE5" s="89"/>
      <c r="AF5" s="90" t="s">
        <v>317</v>
      </c>
      <c r="AG5" s="90"/>
      <c r="AH5" s="90"/>
      <c r="AI5" s="90"/>
      <c r="AJ5" s="89" t="s">
        <v>314</v>
      </c>
      <c r="AK5" s="89"/>
      <c r="AL5" s="89"/>
      <c r="AM5" s="89"/>
    </row>
    <row r="6" spans="1:42" ht="18.75">
      <c r="A6" s="160"/>
      <c r="B6" s="160"/>
      <c r="C6" s="160"/>
      <c r="D6" s="161"/>
      <c r="E6" s="162"/>
      <c r="F6" s="162"/>
      <c r="G6" s="162"/>
      <c r="H6" s="162"/>
      <c r="I6" s="160"/>
      <c r="J6" s="161"/>
      <c r="K6" s="160"/>
      <c r="L6" s="160"/>
      <c r="M6" s="86"/>
      <c r="N6" s="86"/>
      <c r="O6" s="86"/>
      <c r="P6" s="87"/>
      <c r="Q6" s="160"/>
      <c r="R6" s="163"/>
      <c r="S6" s="91"/>
      <c r="T6" s="91"/>
      <c r="U6" s="91"/>
      <c r="V6" s="90" t="s">
        <v>316</v>
      </c>
      <c r="W6" s="90"/>
      <c r="X6" s="90"/>
      <c r="Y6" s="91"/>
      <c r="Z6" s="91"/>
      <c r="AA6" s="91"/>
      <c r="AB6" s="91"/>
      <c r="AC6" s="91"/>
      <c r="AD6" s="91"/>
      <c r="AE6" s="91"/>
      <c r="AF6" s="90" t="s">
        <v>316</v>
      </c>
      <c r="AG6" s="90"/>
      <c r="AH6" s="90"/>
      <c r="AI6" s="90"/>
      <c r="AJ6" s="91"/>
      <c r="AK6" s="91"/>
      <c r="AL6" s="91"/>
      <c r="AM6" s="91"/>
    </row>
    <row r="7" spans="1:42" ht="18.75">
      <c r="A7" s="160"/>
      <c r="B7" s="160"/>
      <c r="C7" s="160"/>
      <c r="D7" s="161"/>
      <c r="E7" s="162"/>
      <c r="F7" s="162"/>
      <c r="G7" s="162"/>
      <c r="H7" s="162"/>
      <c r="I7" s="160"/>
      <c r="J7" s="161"/>
      <c r="K7" s="160"/>
      <c r="L7" s="160"/>
      <c r="M7" s="86"/>
      <c r="N7" s="86"/>
      <c r="O7" s="86"/>
      <c r="P7" s="87"/>
      <c r="Q7" s="160"/>
      <c r="R7" s="163"/>
      <c r="S7" s="92" t="s">
        <v>2</v>
      </c>
      <c r="T7" s="92" t="s">
        <v>7</v>
      </c>
      <c r="U7" s="92" t="s">
        <v>12</v>
      </c>
      <c r="V7" s="92" t="s">
        <v>2</v>
      </c>
      <c r="W7" s="92" t="s">
        <v>7</v>
      </c>
      <c r="X7" s="92" t="s">
        <v>12</v>
      </c>
      <c r="Y7" s="92" t="s">
        <v>2</v>
      </c>
      <c r="Z7" s="92" t="s">
        <v>7</v>
      </c>
      <c r="AA7" s="92" t="s">
        <v>12</v>
      </c>
      <c r="AB7" s="92" t="s">
        <v>281</v>
      </c>
      <c r="AC7" s="92" t="s">
        <v>282</v>
      </c>
      <c r="AD7" s="92" t="s">
        <v>283</v>
      </c>
      <c r="AE7" s="92" t="s">
        <v>284</v>
      </c>
      <c r="AF7" s="92" t="s">
        <v>281</v>
      </c>
      <c r="AG7" s="92" t="s">
        <v>282</v>
      </c>
      <c r="AH7" s="92" t="s">
        <v>283</v>
      </c>
      <c r="AI7" s="92" t="s">
        <v>284</v>
      </c>
      <c r="AJ7" s="92" t="s">
        <v>281</v>
      </c>
      <c r="AK7" s="92" t="s">
        <v>282</v>
      </c>
      <c r="AL7" s="92" t="s">
        <v>283</v>
      </c>
      <c r="AM7" s="92" t="s">
        <v>284</v>
      </c>
    </row>
    <row r="8" spans="1:42" ht="21">
      <c r="A8" s="93" t="s">
        <v>81</v>
      </c>
      <c r="B8" s="94"/>
      <c r="C8" s="94"/>
      <c r="D8" s="95"/>
      <c r="E8" s="96"/>
      <c r="F8" s="164"/>
      <c r="G8" s="164"/>
      <c r="H8" s="165"/>
      <c r="I8" s="94"/>
      <c r="J8" s="96"/>
      <c r="K8" s="99"/>
      <c r="L8" s="94"/>
      <c r="M8" s="94"/>
      <c r="N8" s="166"/>
      <c r="O8" s="94"/>
      <c r="P8" s="99"/>
      <c r="Q8" s="99"/>
      <c r="R8" s="166"/>
      <c r="S8" s="101" t="str">
        <f>IF($B8&lt;&gt;"",IF(AND($K8="เอก",OR($AN8&gt;0,AND($AN8=0,$AO8&gt;=9))),1,""),"")</f>
        <v/>
      </c>
      <c r="T8" s="101" t="str">
        <f>IF($B8&lt;&gt;"",IF(AND($K8="โท",OR($AN8&gt;0,AND($AN8=0,$AO8&gt;=9))),1,""),"")</f>
        <v/>
      </c>
      <c r="U8" s="101" t="str">
        <f>IF($B8&lt;&gt;"",IF(AND($K8="ตรี",OR($AN8&gt;0,AND($AN8=0,$AO8&gt;=9))),1,""),"")</f>
        <v/>
      </c>
      <c r="V8" s="101" t="str">
        <f>IF($B8&lt;&gt;"",IF(AND($K8="เอก",AND($AN8=0,AND($AO8&gt;=6,$AO8&lt;=8))),1,""),"")</f>
        <v/>
      </c>
      <c r="W8" s="101" t="str">
        <f>IF($B8&lt;&gt;"",IF(AND($K8="โท",AND($AN8=0,AND($AO8&gt;=6,$AO8&lt;=8))),1,""),"")</f>
        <v/>
      </c>
      <c r="X8" s="101" t="str">
        <f>IF($B8&lt;&gt;"",IF(AND($K8="ตรี",AND($AN8=0,AND($AO8&gt;=6,$AO8&lt;=8))),1,""),"")</f>
        <v/>
      </c>
      <c r="Y8" s="101" t="str">
        <f>IF($B8&lt;&gt;"",IF(AND($K8="เอก",AND($AN8=0,AND($AO8&gt;=0,$AO8&lt;=5))),1,""),"")</f>
        <v/>
      </c>
      <c r="Z8" s="101" t="str">
        <f>IF($B8&lt;&gt;"",IF(AND($K8="โท",AND($AN8=0,AND($AO8&gt;=0,$AO8&lt;=5))),1,""),"")</f>
        <v/>
      </c>
      <c r="AA8" s="101" t="str">
        <f>IF($B8&lt;&gt;"",IF(AND($K8="ตรี",AND($AN8=0,AND($AO8&gt;=0,$AO8&lt;=5))),1,""),"")</f>
        <v/>
      </c>
      <c r="AB8" s="101" t="str">
        <f>IF($B8&lt;&gt;"",IF(AND($C8="ศาสตราจารย์",OR($AN8&gt;0,AND($AN8=0,$AO8&gt;=9))),1,""),"")</f>
        <v/>
      </c>
      <c r="AC8" s="101" t="str">
        <f>IF($B8&lt;&gt;"",IF(AND($C8="รองศาสตราจารย์",OR($AN8&gt;0,AND($AN8=0,$AO8&gt;=9))),1,""),"")</f>
        <v/>
      </c>
      <c r="AD8" s="101" t="str">
        <f>IF($B8&lt;&gt;"",IF(AND($C8="ผู้ช่วยศาสตราจารย์",OR($AN8&gt;0,AND($AN8=0,$AO8&gt;=9))),1,""),"")</f>
        <v/>
      </c>
      <c r="AE8" s="101" t="str">
        <f>IF($B8&lt;&gt;"",IF(AND($C8="อาจารย์",OR($AN8&gt;0,AND($AN8=0,$AO8&gt;=9))),1,""),"")</f>
        <v/>
      </c>
      <c r="AF8" s="101" t="str">
        <f>IF($B8&lt;&gt;"",IF(AND($C8="ศาสตราจารย์",AND($AN8=0,AND($AO8&gt;=6,$AO8&lt;=8))),1,""),"")</f>
        <v/>
      </c>
      <c r="AG8" s="101" t="str">
        <f>IF($B8&lt;&gt;"",IF(AND($C8="รองศาสตราจารย์",AND($AN8=0,AND($AO8&gt;=6,$AO8&lt;=8))),1,""),"")</f>
        <v/>
      </c>
      <c r="AH8" s="101" t="str">
        <f>IF($B8&lt;&gt;"",IF(AND($C8="ผู้ช่วยศาสตราจารย์",AND($AN8=0,AND($AO8&gt;=6,$AO8&lt;=8))),1,""),"")</f>
        <v/>
      </c>
      <c r="AI8" s="101" t="str">
        <f>IF($B8&lt;&gt;"",IF(AND($C8="อาจารย์",AND($AN8=0,AND($AO8&gt;=6,$AO8&lt;=8))),1,""),"")</f>
        <v/>
      </c>
      <c r="AJ8" s="101" t="str">
        <f>IF($B8&lt;&gt;"",IF(AND($C8="ศาสตราจารย์",AND($AN8=0,AND($AO8&gt;=0,$AO8&lt;=5))),1,""),"")</f>
        <v/>
      </c>
      <c r="AK8" s="101" t="str">
        <f>IF($B8&lt;&gt;"",IF(AND($C8="รองศาสตราจารย์",AND($AN8=0,AND($AO8&gt;=0,$AO8&lt;=5))),1,""),"")</f>
        <v/>
      </c>
      <c r="AL8" s="101" t="str">
        <f>IF($B8&lt;&gt;"",IF(AND($C8="ผู้ช่วยศาสตราจารย์",AND($AN8=0,AND($AO8&gt;=0,$AO8&lt;=5))),1,""),"")</f>
        <v/>
      </c>
      <c r="AM8" s="101" t="str">
        <f>IF($B8&lt;&gt;"",IF(AND($C8="อาจารย์",AND($AN8=0,AND($AO8&gt;=0,$AO8&lt;=5))),1,""),"")</f>
        <v/>
      </c>
      <c r="AN8" s="1">
        <v>44713</v>
      </c>
    </row>
    <row r="9" spans="1:42" ht="18.75">
      <c r="A9" s="102">
        <v>1</v>
      </c>
      <c r="B9" s="103" t="s">
        <v>322</v>
      </c>
      <c r="C9" s="103" t="s">
        <v>265</v>
      </c>
      <c r="D9" s="104">
        <v>32643</v>
      </c>
      <c r="E9" s="105">
        <v>32643</v>
      </c>
      <c r="F9" s="167"/>
      <c r="G9" s="105">
        <v>38763</v>
      </c>
      <c r="H9" s="107">
        <v>42591</v>
      </c>
      <c r="I9" s="103" t="s">
        <v>1</v>
      </c>
      <c r="J9" s="105">
        <v>46296</v>
      </c>
      <c r="K9" s="108" t="s">
        <v>2</v>
      </c>
      <c r="L9" s="103" t="s">
        <v>96</v>
      </c>
      <c r="M9" s="103" t="s">
        <v>319</v>
      </c>
      <c r="N9" s="103" t="s">
        <v>97</v>
      </c>
      <c r="O9" s="103" t="s">
        <v>98</v>
      </c>
      <c r="P9" s="108" t="s">
        <v>33</v>
      </c>
      <c r="Q9" s="108" t="s">
        <v>49</v>
      </c>
      <c r="R9" s="168"/>
      <c r="S9" s="110">
        <f>IF($B9&lt;&gt;"",IF(AND($K9="เอก",OR($AN9&gt;0,AND($AN9=0,$AO9&gt;=9))),1,""),"")</f>
        <v>1</v>
      </c>
      <c r="T9" s="110" t="str">
        <f>IF($B9&lt;&gt;"",IF(AND($K9="โท",OR($AN9&gt;0,AND($AN9=0,$AO9&gt;=9))),1,""),"")</f>
        <v/>
      </c>
      <c r="U9" s="110" t="str">
        <f>IF($B9&lt;&gt;"",IF(AND($K9="ตรี",OR($AN9&gt;0,AND($AN9=0,$AO9&gt;=9))),1,""),"")</f>
        <v/>
      </c>
      <c r="V9" s="110" t="str">
        <f>IF($B9&lt;&gt;"",IF(AND($K9="เอก",AND($AN9=0,AND($AO9&gt;=6,$AO9&lt;=8))),1,""),"")</f>
        <v/>
      </c>
      <c r="W9" s="110" t="str">
        <f>IF($B9&lt;&gt;"",IF(AND($K9="โท",AND($AN9=0,AND($AO9&gt;=6,$AO9&lt;=8))),1,""),"")</f>
        <v/>
      </c>
      <c r="X9" s="110" t="str">
        <f>IF($B9&lt;&gt;"",IF(AND($K9="ตรี",AND($AN9=0,AND($AO9&gt;=6,$AO9&lt;=8))),1,""),"")</f>
        <v/>
      </c>
      <c r="Y9" s="110" t="str">
        <f>IF($B9&lt;&gt;"",IF(AND($K9="เอก",AND($AN9=0,AND($AO9&gt;=0,$AO9&lt;=5))),1,""),"")</f>
        <v/>
      </c>
      <c r="Z9" s="110" t="str">
        <f>IF($B9&lt;&gt;"",IF(AND($K9="โท",AND($AN9=0,AND($AO9&gt;=0,$AO9&lt;=5))),1,""),"")</f>
        <v/>
      </c>
      <c r="AA9" s="110" t="str">
        <f>IF($B9&lt;&gt;"",IF(AND($K9="ตรี",AND($AN9=0,AND($AO9&gt;=0,$AO9&lt;=5))),1,""),"")</f>
        <v/>
      </c>
      <c r="AB9" s="110">
        <f>IF($B9&lt;&gt;"",IF(AND($C9="ศาสตราจารย์",OR($AN9&gt;0,AND($AN9=0,$AO9&gt;=9))),1,""),"")</f>
        <v>1</v>
      </c>
      <c r="AC9" s="110" t="str">
        <f>IF($B9&lt;&gt;"",IF(AND($C9="รองศาสตราจารย์",OR($AN9&gt;0,AND($AN9=0,$AO9&gt;=9))),1,""),"")</f>
        <v/>
      </c>
      <c r="AD9" s="110" t="str">
        <f>IF($B9&lt;&gt;"",IF(AND($C9="ผู้ช่วยศาสตราจารย์",OR($AN9&gt;0,AND($AN9=0,$AO9&gt;=9))),1,""),"")</f>
        <v/>
      </c>
      <c r="AE9" s="110" t="str">
        <f>IF($B9&lt;&gt;"",IF(AND($C9="อาจารย์",OR($AN9&gt;0,AND($AN9=0,$AO9&gt;=9))),1,""),"")</f>
        <v/>
      </c>
      <c r="AF9" s="110" t="str">
        <f>IF($B9&lt;&gt;"",IF(AND($C9="ศาสตราจารย์",AND($AN9=0,AND($AO9&gt;=6,$AO9&lt;=8))),1,""),"")</f>
        <v/>
      </c>
      <c r="AG9" s="110" t="str">
        <f>IF($B9&lt;&gt;"",IF(AND($C9="รองศาสตราจารย์",AND($AN9=0,AND($AO9&gt;=6,$AO9&lt;=8))),1,""),"")</f>
        <v/>
      </c>
      <c r="AH9" s="110" t="str">
        <f>IF($B9&lt;&gt;"",IF(AND($C9="ผู้ช่วยศาสตราจารย์",AND($AN9=0,AND($AO9&gt;=6,$AO9&lt;=8))),1,""),"")</f>
        <v/>
      </c>
      <c r="AI9" s="110" t="str">
        <f>IF($B9&lt;&gt;"",IF(AND($C9="อาจารย์",AND($AN9=0,AND($AO9&gt;=6,$AO9&lt;=8))),1,""),"")</f>
        <v/>
      </c>
      <c r="AJ9" s="110" t="str">
        <f>IF($B9&lt;&gt;"",IF(AND($C9="ศาสตราจารย์",AND($AN9=0,AND($AO9&gt;=0,$AO9&lt;=5))),1,""),"")</f>
        <v/>
      </c>
      <c r="AK9" s="110" t="str">
        <f>IF($B9&lt;&gt;"",IF(AND($C9="รองศาสตราจารย์",AND($AN9=0,AND($AO9&gt;=0,$AO9&lt;=5))),1,""),"")</f>
        <v/>
      </c>
      <c r="AL9" s="110" t="str">
        <f>IF($B9&lt;&gt;"",IF(AND($C9="ผู้ช่วยศาสตราจารย์",AND($AN9=0,AND($AO9&gt;=0,$AO9&lt;=5))),1,""),"")</f>
        <v/>
      </c>
      <c r="AM9" s="110" t="str">
        <f>IF($B9&lt;&gt;"",IF(AND($C9="อาจารย์",AND($AN9=0,AND($AO9&gt;=0,$AO9&lt;=5))),1,""),"")</f>
        <v/>
      </c>
      <c r="AN9" s="3">
        <f>IF(B9&lt;&gt;"",DATEDIF(E9,$AN$8,"Y"),"")</f>
        <v>33</v>
      </c>
      <c r="AO9" s="3">
        <f>IF(B9&lt;&gt;"",DATEDIF(E9,$AN$8,"YM"),"")</f>
        <v>0</v>
      </c>
      <c r="AP9" s="3">
        <f>IF(B9&lt;&gt;"",DATEDIF(E9,$AN$8,"MD"),"")</f>
        <v>17</v>
      </c>
    </row>
    <row r="10" spans="1:42" ht="18.75">
      <c r="A10" s="102">
        <v>2</v>
      </c>
      <c r="B10" s="103" t="s">
        <v>82</v>
      </c>
      <c r="C10" s="103" t="s">
        <v>0</v>
      </c>
      <c r="D10" s="104">
        <v>39297</v>
      </c>
      <c r="E10" s="105">
        <v>39297</v>
      </c>
      <c r="F10" s="105">
        <v>40217</v>
      </c>
      <c r="G10" s="105">
        <v>41492</v>
      </c>
      <c r="H10" s="169"/>
      <c r="I10" s="103" t="s">
        <v>37</v>
      </c>
      <c r="J10" s="105">
        <v>50314</v>
      </c>
      <c r="K10" s="108" t="s">
        <v>2</v>
      </c>
      <c r="L10" s="103" t="s">
        <v>83</v>
      </c>
      <c r="M10" s="103" t="s">
        <v>319</v>
      </c>
      <c r="N10" s="103" t="s">
        <v>84</v>
      </c>
      <c r="O10" s="103" t="s">
        <v>9</v>
      </c>
      <c r="P10" s="108" t="s">
        <v>71</v>
      </c>
      <c r="Q10" s="108" t="s">
        <v>63</v>
      </c>
      <c r="R10" s="168"/>
      <c r="S10" s="110">
        <f>IF($B10&lt;&gt;"",IF(AND($K10="เอก",OR($AN10&gt;0,AND($AN10=0,$AO10&gt;=9))),1,""),"")</f>
        <v>1</v>
      </c>
      <c r="T10" s="110" t="str">
        <f>IF($B10&lt;&gt;"",IF(AND($K10="โท",OR($AN10&gt;0,AND($AN10=0,$AO10&gt;=9))),1,""),"")</f>
        <v/>
      </c>
      <c r="U10" s="110" t="str">
        <f>IF($B10&lt;&gt;"",IF(AND($K10="ตรี",OR($AN10&gt;0,AND($AN10=0,$AO10&gt;=9))),1,""),"")</f>
        <v/>
      </c>
      <c r="V10" s="110" t="str">
        <f>IF($B10&lt;&gt;"",IF(AND($K10="เอก",AND($AN10=0,AND($AO10&gt;=6,$AO10&lt;=8))),1,""),"")</f>
        <v/>
      </c>
      <c r="W10" s="110" t="str">
        <f>IF($B10&lt;&gt;"",IF(AND($K10="โท",AND($AN10=0,AND($AO10&gt;=6,$AO10&lt;=8))),1,""),"")</f>
        <v/>
      </c>
      <c r="X10" s="110" t="str">
        <f>IF($B10&lt;&gt;"",IF(AND($K10="ตรี",AND($AN10=0,AND($AO10&gt;=6,$AO10&lt;=8))),1,""),"")</f>
        <v/>
      </c>
      <c r="Y10" s="110" t="str">
        <f>IF($B10&lt;&gt;"",IF(AND($K10="เอก",AND($AN10=0,AND($AO10&gt;=0,$AO10&lt;=5))),1,""),"")</f>
        <v/>
      </c>
      <c r="Z10" s="110" t="str">
        <f>IF($B10&lt;&gt;"",IF(AND($K10="โท",AND($AN10=0,AND($AO10&gt;=0,$AO10&lt;=5))),1,""),"")</f>
        <v/>
      </c>
      <c r="AA10" s="110" t="str">
        <f>IF($B10&lt;&gt;"",IF(AND($K10="ตรี",AND($AN10=0,AND($AO10&gt;=0,$AO10&lt;=5))),1,""),"")</f>
        <v/>
      </c>
      <c r="AB10" s="110" t="str">
        <f>IF($B10&lt;&gt;"",IF(AND($C10="ศาสตราจารย์",OR($AN10&gt;0,AND($AN10=0,$AO10&gt;=9))),1,""),"")</f>
        <v/>
      </c>
      <c r="AC10" s="110">
        <f>IF($B10&lt;&gt;"",IF(AND($C10="รองศาสตราจารย์",OR($AN10&gt;0,AND($AN10=0,$AO10&gt;=9))),1,""),"")</f>
        <v>1</v>
      </c>
      <c r="AD10" s="110" t="str">
        <f>IF($B10&lt;&gt;"",IF(AND($C10="ผู้ช่วยศาสตราจารย์",OR($AN10&gt;0,AND($AN10=0,$AO10&gt;=9))),1,""),"")</f>
        <v/>
      </c>
      <c r="AE10" s="110" t="str">
        <f>IF($B10&lt;&gt;"",IF(AND($C10="อาจารย์",OR($AN10&gt;0,AND($AN10=0,$AO10&gt;=9))),1,""),"")</f>
        <v/>
      </c>
      <c r="AF10" s="110" t="str">
        <f>IF($B10&lt;&gt;"",IF(AND($C10="ศาสตราจารย์",AND($AN10=0,AND($AO10&gt;=6,$AO10&lt;=8))),1,""),"")</f>
        <v/>
      </c>
      <c r="AG10" s="110" t="str">
        <f>IF($B10&lt;&gt;"",IF(AND($C10="รองศาสตราจารย์",AND($AN10=0,AND($AO10&gt;=6,$AO10&lt;=8))),1,""),"")</f>
        <v/>
      </c>
      <c r="AH10" s="110" t="str">
        <f>IF($B10&lt;&gt;"",IF(AND($C10="ผู้ช่วยศาสตราจารย์",AND($AN10=0,AND($AO10&gt;=6,$AO10&lt;=8))),1,""),"")</f>
        <v/>
      </c>
      <c r="AI10" s="110" t="str">
        <f>IF($B10&lt;&gt;"",IF(AND($C10="อาจารย์",AND($AN10=0,AND($AO10&gt;=6,$AO10&lt;=8))),1,""),"")</f>
        <v/>
      </c>
      <c r="AJ10" s="110" t="str">
        <f>IF($B10&lt;&gt;"",IF(AND($C10="ศาสตราจารย์",AND($AN10=0,AND($AO10&gt;=0,$AO10&lt;=5))),1,""),"")</f>
        <v/>
      </c>
      <c r="AK10" s="110" t="str">
        <f>IF($B10&lt;&gt;"",IF(AND($C10="รองศาสตราจารย์",AND($AN10=0,AND($AO10&gt;=0,$AO10&lt;=5))),1,""),"")</f>
        <v/>
      </c>
      <c r="AL10" s="110" t="str">
        <f>IF($B10&lt;&gt;"",IF(AND($C10="ผู้ช่วยศาสตราจารย์",AND($AN10=0,AND($AO10&gt;=0,$AO10&lt;=5))),1,""),"")</f>
        <v/>
      </c>
      <c r="AM10" s="110" t="str">
        <f>IF($B10&lt;&gt;"",IF(AND($C10="อาจารย์",AND($AN10=0,AND($AO10&gt;=0,$AO10&lt;=5))),1,""),"")</f>
        <v/>
      </c>
      <c r="AN10" s="3">
        <f>IF(B10&lt;&gt;"",DATEDIF(E10,$AN$8,"Y"),"")</f>
        <v>14</v>
      </c>
      <c r="AO10" s="3">
        <f>IF(B10&lt;&gt;"",DATEDIF(E10,$AN$8,"YM"),"")</f>
        <v>9</v>
      </c>
      <c r="AP10" s="3">
        <f>IF(B10&lt;&gt;"",DATEDIF(E10,$AN$8,"MD"),"")</f>
        <v>29</v>
      </c>
    </row>
    <row r="11" spans="1:42" ht="18.75">
      <c r="A11" s="102">
        <v>3</v>
      </c>
      <c r="B11" s="103" t="s">
        <v>375</v>
      </c>
      <c r="C11" s="103" t="s">
        <v>0</v>
      </c>
      <c r="D11" s="104">
        <v>41066</v>
      </c>
      <c r="E11" s="105">
        <v>41066</v>
      </c>
      <c r="F11" s="105">
        <v>42334</v>
      </c>
      <c r="G11" s="105">
        <v>43769</v>
      </c>
      <c r="H11" s="169"/>
      <c r="I11" s="103" t="s">
        <v>37</v>
      </c>
      <c r="J11" s="105">
        <v>52505</v>
      </c>
      <c r="K11" s="108" t="s">
        <v>2</v>
      </c>
      <c r="L11" s="103" t="s">
        <v>166</v>
      </c>
      <c r="M11" s="103" t="s">
        <v>3</v>
      </c>
      <c r="N11" s="103" t="s">
        <v>167</v>
      </c>
      <c r="O11" s="103" t="s">
        <v>34</v>
      </c>
      <c r="P11" s="108" t="s">
        <v>26</v>
      </c>
      <c r="Q11" s="108" t="s">
        <v>60</v>
      </c>
      <c r="R11" s="168"/>
      <c r="S11" s="110">
        <f>IF($B11&lt;&gt;"",IF(AND($K11="เอก",OR($AN11&gt;0,AND($AN11=0,$AO11&gt;=9))),1,""),"")</f>
        <v>1</v>
      </c>
      <c r="T11" s="110" t="str">
        <f>IF($B11&lt;&gt;"",IF(AND($K11="โท",OR($AN11&gt;0,AND($AN11=0,$AO11&gt;=9))),1,""),"")</f>
        <v/>
      </c>
      <c r="U11" s="110" t="str">
        <f>IF($B11&lt;&gt;"",IF(AND($K11="ตรี",OR($AN11&gt;0,AND($AN11=0,$AO11&gt;=9))),1,""),"")</f>
        <v/>
      </c>
      <c r="V11" s="110" t="str">
        <f>IF($B11&lt;&gt;"",IF(AND($K11="เอก",AND($AN11=0,AND($AO11&gt;=6,$AO11&lt;=8))),1,""),"")</f>
        <v/>
      </c>
      <c r="W11" s="110" t="str">
        <f>IF($B11&lt;&gt;"",IF(AND($K11="โท",AND($AN11=0,AND($AO11&gt;=6,$AO11&lt;=8))),1,""),"")</f>
        <v/>
      </c>
      <c r="X11" s="110" t="str">
        <f>IF($B11&lt;&gt;"",IF(AND($K11="ตรี",AND($AN11=0,AND($AO11&gt;=6,$AO11&lt;=8))),1,""),"")</f>
        <v/>
      </c>
      <c r="Y11" s="110" t="str">
        <f>IF($B11&lt;&gt;"",IF(AND($K11="เอก",AND($AN11=0,AND($AO11&gt;=0,$AO11&lt;=5))),1,""),"")</f>
        <v/>
      </c>
      <c r="Z11" s="110" t="str">
        <f>IF($B11&lt;&gt;"",IF(AND($K11="โท",AND($AN11=0,AND($AO11&gt;=0,$AO11&lt;=5))),1,""),"")</f>
        <v/>
      </c>
      <c r="AA11" s="110" t="str">
        <f>IF($B11&lt;&gt;"",IF(AND($K11="ตรี",AND($AN11=0,AND($AO11&gt;=0,$AO11&lt;=5))),1,""),"")</f>
        <v/>
      </c>
      <c r="AB11" s="110" t="str">
        <f>IF($B11&lt;&gt;"",IF(AND($C11="ศาสตราจารย์",OR($AN11&gt;0,AND($AN11=0,$AO11&gt;=9))),1,""),"")</f>
        <v/>
      </c>
      <c r="AC11" s="110">
        <f>IF($B11&lt;&gt;"",IF(AND($C11="รองศาสตราจารย์",OR($AN11&gt;0,AND($AN11=0,$AO11&gt;=9))),1,""),"")</f>
        <v>1</v>
      </c>
      <c r="AD11" s="110" t="str">
        <f>IF($B11&lt;&gt;"",IF(AND($C11="ผู้ช่วยศาสตราจารย์",OR($AN11&gt;0,AND($AN11=0,$AO11&gt;=9))),1,""),"")</f>
        <v/>
      </c>
      <c r="AE11" s="110" t="str">
        <f>IF($B11&lt;&gt;"",IF(AND($C11="อาจารย์",OR($AN11&gt;0,AND($AN11=0,$AO11&gt;=9))),1,""),"")</f>
        <v/>
      </c>
      <c r="AF11" s="110" t="str">
        <f>IF($B11&lt;&gt;"",IF(AND($C11="ศาสตราจารย์",AND($AN11=0,AND($AO11&gt;=6,$AO11&lt;=8))),1,""),"")</f>
        <v/>
      </c>
      <c r="AG11" s="110" t="str">
        <f>IF($B11&lt;&gt;"",IF(AND($C11="รองศาสตราจารย์",AND($AN11=0,AND($AO11&gt;=6,$AO11&lt;=8))),1,""),"")</f>
        <v/>
      </c>
      <c r="AH11" s="110" t="str">
        <f>IF($B11&lt;&gt;"",IF(AND($C11="ผู้ช่วยศาสตราจารย์",AND($AN11=0,AND($AO11&gt;=6,$AO11&lt;=8))),1,""),"")</f>
        <v/>
      </c>
      <c r="AI11" s="110" t="str">
        <f>IF($B11&lt;&gt;"",IF(AND($C11="อาจารย์",AND($AN11=0,AND($AO11&gt;=6,$AO11&lt;=8))),1,""),"")</f>
        <v/>
      </c>
      <c r="AJ11" s="110" t="str">
        <f>IF($B11&lt;&gt;"",IF(AND($C11="ศาสตราจารย์",AND($AN11=0,AND($AO11&gt;=0,$AO11&lt;=5))),1,""),"")</f>
        <v/>
      </c>
      <c r="AK11" s="110" t="str">
        <f>IF($B11&lt;&gt;"",IF(AND($C11="รองศาสตราจารย์",AND($AN11=0,AND($AO11&gt;=0,$AO11&lt;=5))),1,""),"")</f>
        <v/>
      </c>
      <c r="AL11" s="110" t="str">
        <f>IF($B11&lt;&gt;"",IF(AND($C11="ผู้ช่วยศาสตราจารย์",AND($AN11=0,AND($AO11&gt;=0,$AO11&lt;=5))),1,""),"")</f>
        <v/>
      </c>
      <c r="AM11" s="110" t="str">
        <f>IF($B11&lt;&gt;"",IF(AND($C11="อาจารย์",AND($AN11=0,AND($AO11&gt;=0,$AO11&lt;=5))),1,""),"")</f>
        <v/>
      </c>
      <c r="AN11" s="3">
        <f>IF(B11&lt;&gt;"",DATEDIF(E11,$AN$8,"Y"),"")</f>
        <v>9</v>
      </c>
      <c r="AO11" s="3">
        <f>IF(B11&lt;&gt;"",DATEDIF(E11,$AN$8,"YM"),"")</f>
        <v>11</v>
      </c>
      <c r="AP11" s="3">
        <f>IF(B11&lt;&gt;"",DATEDIF(E11,$AN$8,"MD"),"")</f>
        <v>26</v>
      </c>
    </row>
    <row r="12" spans="1:42" ht="18.75">
      <c r="A12" s="102">
        <v>4</v>
      </c>
      <c r="B12" s="103" t="s">
        <v>318</v>
      </c>
      <c r="C12" s="103" t="s">
        <v>0</v>
      </c>
      <c r="D12" s="104">
        <v>36416</v>
      </c>
      <c r="E12" s="105">
        <v>36416</v>
      </c>
      <c r="F12" s="105">
        <v>38447</v>
      </c>
      <c r="G12" s="105">
        <v>42501</v>
      </c>
      <c r="H12" s="169"/>
      <c r="I12" s="103" t="s">
        <v>37</v>
      </c>
      <c r="J12" s="105">
        <v>45931</v>
      </c>
      <c r="K12" s="108" t="s">
        <v>2</v>
      </c>
      <c r="L12" s="103" t="s">
        <v>118</v>
      </c>
      <c r="M12" s="103" t="s">
        <v>319</v>
      </c>
      <c r="N12" s="103" t="s">
        <v>113</v>
      </c>
      <c r="O12" s="103" t="s">
        <v>119</v>
      </c>
      <c r="P12" s="108" t="s">
        <v>47</v>
      </c>
      <c r="Q12" s="108" t="s">
        <v>5</v>
      </c>
      <c r="R12" s="168"/>
      <c r="S12" s="110">
        <f>IF($B12&lt;&gt;"",IF(AND($K12="เอก",OR($AN12&gt;0,AND($AN12=0,$AO12&gt;=9))),1,""),"")</f>
        <v>1</v>
      </c>
      <c r="T12" s="110" t="str">
        <f>IF($B12&lt;&gt;"",IF(AND($K12="โท",OR($AN12&gt;0,AND($AN12=0,$AO12&gt;=9))),1,""),"")</f>
        <v/>
      </c>
      <c r="U12" s="110" t="str">
        <f>IF($B12&lt;&gt;"",IF(AND($K12="ตรี",OR($AN12&gt;0,AND($AN12=0,$AO12&gt;=9))),1,""),"")</f>
        <v/>
      </c>
      <c r="V12" s="110" t="str">
        <f>IF($B12&lt;&gt;"",IF(AND($K12="เอก",AND($AN12=0,AND($AO12&gt;=6,$AO12&lt;=8))),1,""),"")</f>
        <v/>
      </c>
      <c r="W12" s="110" t="str">
        <f>IF($B12&lt;&gt;"",IF(AND($K12="โท",AND($AN12=0,AND($AO12&gt;=6,$AO12&lt;=8))),1,""),"")</f>
        <v/>
      </c>
      <c r="X12" s="110" t="str">
        <f>IF($B12&lt;&gt;"",IF(AND($K12="ตรี",AND($AN12=0,AND($AO12&gt;=6,$AO12&lt;=8))),1,""),"")</f>
        <v/>
      </c>
      <c r="Y12" s="110" t="str">
        <f>IF($B12&lt;&gt;"",IF(AND($K12="เอก",AND($AN12=0,AND($AO12&gt;=0,$AO12&lt;=5))),1,""),"")</f>
        <v/>
      </c>
      <c r="Z12" s="110" t="str">
        <f>IF($B12&lt;&gt;"",IF(AND($K12="โท",AND($AN12=0,AND($AO12&gt;=0,$AO12&lt;=5))),1,""),"")</f>
        <v/>
      </c>
      <c r="AA12" s="110" t="str">
        <f>IF($B12&lt;&gt;"",IF(AND($K12="ตรี",AND($AN12=0,AND($AO12&gt;=0,$AO12&lt;=5))),1,""),"")</f>
        <v/>
      </c>
      <c r="AB12" s="110" t="str">
        <f>IF($B12&lt;&gt;"",IF(AND($C12="ศาสตราจารย์",OR($AN12&gt;0,AND($AN12=0,$AO12&gt;=9))),1,""),"")</f>
        <v/>
      </c>
      <c r="AC12" s="110">
        <f>IF($B12&lt;&gt;"",IF(AND($C12="รองศาสตราจารย์",OR($AN12&gt;0,AND($AN12=0,$AO12&gt;=9))),1,""),"")</f>
        <v>1</v>
      </c>
      <c r="AD12" s="110" t="str">
        <f>IF($B12&lt;&gt;"",IF(AND($C12="ผู้ช่วยศาสตราจารย์",OR($AN12&gt;0,AND($AN12=0,$AO12&gt;=9))),1,""),"")</f>
        <v/>
      </c>
      <c r="AE12" s="110" t="str">
        <f>IF($B12&lt;&gt;"",IF(AND($C12="อาจารย์",OR($AN12&gt;0,AND($AN12=0,$AO12&gt;=9))),1,""),"")</f>
        <v/>
      </c>
      <c r="AF12" s="110" t="str">
        <f>IF($B12&lt;&gt;"",IF(AND($C12="ศาสตราจารย์",AND($AN12=0,AND($AO12&gt;=6,$AO12&lt;=8))),1,""),"")</f>
        <v/>
      </c>
      <c r="AG12" s="110" t="str">
        <f>IF($B12&lt;&gt;"",IF(AND($C12="รองศาสตราจารย์",AND($AN12=0,AND($AO12&gt;=6,$AO12&lt;=8))),1,""),"")</f>
        <v/>
      </c>
      <c r="AH12" s="110" t="str">
        <f>IF($B12&lt;&gt;"",IF(AND($C12="ผู้ช่วยศาสตราจารย์",AND($AN12=0,AND($AO12&gt;=6,$AO12&lt;=8))),1,""),"")</f>
        <v/>
      </c>
      <c r="AI12" s="110" t="str">
        <f>IF($B12&lt;&gt;"",IF(AND($C12="อาจารย์",AND($AN12=0,AND($AO12&gt;=6,$AO12&lt;=8))),1,""),"")</f>
        <v/>
      </c>
      <c r="AJ12" s="110" t="str">
        <f>IF($B12&lt;&gt;"",IF(AND($C12="ศาสตราจารย์",AND($AN12=0,AND($AO12&gt;=0,$AO12&lt;=5))),1,""),"")</f>
        <v/>
      </c>
      <c r="AK12" s="110" t="str">
        <f>IF($B12&lt;&gt;"",IF(AND($C12="รองศาสตราจารย์",AND($AN12=0,AND($AO12&gt;=0,$AO12&lt;=5))),1,""),"")</f>
        <v/>
      </c>
      <c r="AL12" s="110" t="str">
        <f>IF($B12&lt;&gt;"",IF(AND($C12="ผู้ช่วยศาสตราจารย์",AND($AN12=0,AND($AO12&gt;=0,$AO12&lt;=5))),1,""),"")</f>
        <v/>
      </c>
      <c r="AM12" s="110" t="str">
        <f>IF($B12&lt;&gt;"",IF(AND($C12="อาจารย์",AND($AN12=0,AND($AO12&gt;=0,$AO12&lt;=5))),1,""),"")</f>
        <v/>
      </c>
      <c r="AN12" s="3">
        <f>IF(B12&lt;&gt;"",DATEDIF(E12,$AN$8,"Y"),"")</f>
        <v>22</v>
      </c>
      <c r="AO12" s="3">
        <f>IF(B12&lt;&gt;"",DATEDIF(E12,$AN$8,"YM"),"")</f>
        <v>8</v>
      </c>
      <c r="AP12" s="3">
        <f>IF(B12&lt;&gt;"",DATEDIF(E12,$AN$8,"MD"),"")</f>
        <v>19</v>
      </c>
    </row>
    <row r="13" spans="1:42" ht="18.75">
      <c r="A13" s="102">
        <v>5</v>
      </c>
      <c r="B13" s="103" t="s">
        <v>87</v>
      </c>
      <c r="C13" s="103" t="s">
        <v>0</v>
      </c>
      <c r="D13" s="104">
        <v>33910</v>
      </c>
      <c r="E13" s="105">
        <v>33910</v>
      </c>
      <c r="F13" s="105">
        <v>35928</v>
      </c>
      <c r="G13" s="105">
        <v>38119</v>
      </c>
      <c r="H13" s="169"/>
      <c r="I13" s="103" t="s">
        <v>1</v>
      </c>
      <c r="J13" s="105">
        <v>46296</v>
      </c>
      <c r="K13" s="108" t="s">
        <v>2</v>
      </c>
      <c r="L13" s="103" t="s">
        <v>88</v>
      </c>
      <c r="M13" s="103" t="s">
        <v>3</v>
      </c>
      <c r="N13" s="103" t="s">
        <v>89</v>
      </c>
      <c r="O13" s="103" t="s">
        <v>4</v>
      </c>
      <c r="P13" s="108" t="s">
        <v>63</v>
      </c>
      <c r="Q13" s="108" t="s">
        <v>60</v>
      </c>
      <c r="R13" s="168"/>
      <c r="S13" s="110">
        <f>IF($B13&lt;&gt;"",IF(AND($K13="เอก",OR($AN13&gt;0,AND($AN13=0,$AO13&gt;=9))),1,""),"")</f>
        <v>1</v>
      </c>
      <c r="T13" s="110" t="str">
        <f>IF($B13&lt;&gt;"",IF(AND($K13="โท",OR($AN13&gt;0,AND($AN13=0,$AO13&gt;=9))),1,""),"")</f>
        <v/>
      </c>
      <c r="U13" s="110" t="str">
        <f>IF($B13&lt;&gt;"",IF(AND($K13="ตรี",OR($AN13&gt;0,AND($AN13=0,$AO13&gt;=9))),1,""),"")</f>
        <v/>
      </c>
      <c r="V13" s="110" t="str">
        <f>IF($B13&lt;&gt;"",IF(AND($K13="เอก",AND($AN13=0,AND($AO13&gt;=6,$AO13&lt;=8))),1,""),"")</f>
        <v/>
      </c>
      <c r="W13" s="110" t="str">
        <f>IF($B13&lt;&gt;"",IF(AND($K13="โท",AND($AN13=0,AND($AO13&gt;=6,$AO13&lt;=8))),1,""),"")</f>
        <v/>
      </c>
      <c r="X13" s="110" t="str">
        <f>IF($B13&lt;&gt;"",IF(AND($K13="ตรี",AND($AN13=0,AND($AO13&gt;=6,$AO13&lt;=8))),1,""),"")</f>
        <v/>
      </c>
      <c r="Y13" s="110" t="str">
        <f>IF($B13&lt;&gt;"",IF(AND($K13="เอก",AND($AN13=0,AND($AO13&gt;=0,$AO13&lt;=5))),1,""),"")</f>
        <v/>
      </c>
      <c r="Z13" s="110" t="str">
        <f>IF($B13&lt;&gt;"",IF(AND($K13="โท",AND($AN13=0,AND($AO13&gt;=0,$AO13&lt;=5))),1,""),"")</f>
        <v/>
      </c>
      <c r="AA13" s="110" t="str">
        <f>IF($B13&lt;&gt;"",IF(AND($K13="ตรี",AND($AN13=0,AND($AO13&gt;=0,$AO13&lt;=5))),1,""),"")</f>
        <v/>
      </c>
      <c r="AB13" s="110" t="str">
        <f>IF($B13&lt;&gt;"",IF(AND($C13="ศาสตราจารย์",OR($AN13&gt;0,AND($AN13=0,$AO13&gt;=9))),1,""),"")</f>
        <v/>
      </c>
      <c r="AC13" s="110">
        <f>IF($B13&lt;&gt;"",IF(AND($C13="รองศาสตราจารย์",OR($AN13&gt;0,AND($AN13=0,$AO13&gt;=9))),1,""),"")</f>
        <v>1</v>
      </c>
      <c r="AD13" s="110" t="str">
        <f>IF($B13&lt;&gt;"",IF(AND($C13="ผู้ช่วยศาสตราจารย์",OR($AN13&gt;0,AND($AN13=0,$AO13&gt;=9))),1,""),"")</f>
        <v/>
      </c>
      <c r="AE13" s="110" t="str">
        <f>IF($B13&lt;&gt;"",IF(AND($C13="อาจารย์",OR($AN13&gt;0,AND($AN13=0,$AO13&gt;=9))),1,""),"")</f>
        <v/>
      </c>
      <c r="AF13" s="110" t="str">
        <f>IF($B13&lt;&gt;"",IF(AND($C13="ศาสตราจารย์",AND($AN13=0,AND($AO13&gt;=6,$AO13&lt;=8))),1,""),"")</f>
        <v/>
      </c>
      <c r="AG13" s="110" t="str">
        <f>IF($B13&lt;&gt;"",IF(AND($C13="รองศาสตราจารย์",AND($AN13=0,AND($AO13&gt;=6,$AO13&lt;=8))),1,""),"")</f>
        <v/>
      </c>
      <c r="AH13" s="110" t="str">
        <f>IF($B13&lt;&gt;"",IF(AND($C13="ผู้ช่วยศาสตราจารย์",AND($AN13=0,AND($AO13&gt;=6,$AO13&lt;=8))),1,""),"")</f>
        <v/>
      </c>
      <c r="AI13" s="110" t="str">
        <f>IF($B13&lt;&gt;"",IF(AND($C13="อาจารย์",AND($AN13=0,AND($AO13&gt;=6,$AO13&lt;=8))),1,""),"")</f>
        <v/>
      </c>
      <c r="AJ13" s="110" t="str">
        <f>IF($B13&lt;&gt;"",IF(AND($C13="ศาสตราจารย์",AND($AN13=0,AND($AO13&gt;=0,$AO13&lt;=5))),1,""),"")</f>
        <v/>
      </c>
      <c r="AK13" s="110" t="str">
        <f>IF($B13&lt;&gt;"",IF(AND($C13="รองศาสตราจารย์",AND($AN13=0,AND($AO13&gt;=0,$AO13&lt;=5))),1,""),"")</f>
        <v/>
      </c>
      <c r="AL13" s="110" t="str">
        <f>IF($B13&lt;&gt;"",IF(AND($C13="ผู้ช่วยศาสตราจารย์",AND($AN13=0,AND($AO13&gt;=0,$AO13&lt;=5))),1,""),"")</f>
        <v/>
      </c>
      <c r="AM13" s="110" t="str">
        <f>IF($B13&lt;&gt;"",IF(AND($C13="อาจารย์",AND($AN13=0,AND($AO13&gt;=0,$AO13&lt;=5))),1,""),"")</f>
        <v/>
      </c>
      <c r="AN13" s="3">
        <f>IF(B13&lt;&gt;"",DATEDIF(E13,$AN$8,"Y"),"")</f>
        <v>29</v>
      </c>
      <c r="AO13" s="3">
        <f>IF(B13&lt;&gt;"",DATEDIF(E13,$AN$8,"YM"),"")</f>
        <v>6</v>
      </c>
      <c r="AP13" s="3">
        <f>IF(B13&lt;&gt;"",DATEDIF(E13,$AN$8,"MD"),"")</f>
        <v>30</v>
      </c>
    </row>
    <row r="14" spans="1:42" ht="18.75">
      <c r="A14" s="102">
        <v>6</v>
      </c>
      <c r="B14" s="103" t="s">
        <v>376</v>
      </c>
      <c r="C14" s="103" t="s">
        <v>0</v>
      </c>
      <c r="D14" s="104">
        <v>41913</v>
      </c>
      <c r="E14" s="105">
        <v>41913</v>
      </c>
      <c r="F14" s="105">
        <v>42736</v>
      </c>
      <c r="G14" s="105">
        <v>44001</v>
      </c>
      <c r="H14" s="169"/>
      <c r="I14" s="103" t="s">
        <v>37</v>
      </c>
      <c r="J14" s="105">
        <v>48488</v>
      </c>
      <c r="K14" s="108" t="s">
        <v>2</v>
      </c>
      <c r="L14" s="103" t="s">
        <v>88</v>
      </c>
      <c r="M14" s="103" t="s">
        <v>3</v>
      </c>
      <c r="N14" s="103" t="s">
        <v>89</v>
      </c>
      <c r="O14" s="103" t="s">
        <v>4</v>
      </c>
      <c r="P14" s="108" t="s">
        <v>38</v>
      </c>
      <c r="Q14" s="108" t="s">
        <v>39</v>
      </c>
      <c r="R14" s="168"/>
      <c r="S14" s="110">
        <f>IF($B14&lt;&gt;"",IF(AND($K14="เอก",OR($AN14&gt;0,AND($AN14=0,$AO14&gt;=9))),1,""),"")</f>
        <v>1</v>
      </c>
      <c r="T14" s="110" t="str">
        <f>IF($B14&lt;&gt;"",IF(AND($K14="โท",OR($AN14&gt;0,AND($AN14=0,$AO14&gt;=9))),1,""),"")</f>
        <v/>
      </c>
      <c r="U14" s="110" t="str">
        <f>IF($B14&lt;&gt;"",IF(AND($K14="ตรี",OR($AN14&gt;0,AND($AN14=0,$AO14&gt;=9))),1,""),"")</f>
        <v/>
      </c>
      <c r="V14" s="110" t="str">
        <f>IF($B14&lt;&gt;"",IF(AND($K14="เอก",AND($AN14=0,AND($AO14&gt;=6,$AO14&lt;=8))),1,""),"")</f>
        <v/>
      </c>
      <c r="W14" s="110" t="str">
        <f>IF($B14&lt;&gt;"",IF(AND($K14="โท",AND($AN14=0,AND($AO14&gt;=6,$AO14&lt;=8))),1,""),"")</f>
        <v/>
      </c>
      <c r="X14" s="110" t="str">
        <f>IF($B14&lt;&gt;"",IF(AND($K14="ตรี",AND($AN14=0,AND($AO14&gt;=6,$AO14&lt;=8))),1,""),"")</f>
        <v/>
      </c>
      <c r="Y14" s="110" t="str">
        <f>IF($B14&lt;&gt;"",IF(AND($K14="เอก",AND($AN14=0,AND($AO14&gt;=0,$AO14&lt;=5))),1,""),"")</f>
        <v/>
      </c>
      <c r="Z14" s="110" t="str">
        <f>IF($B14&lt;&gt;"",IF(AND($K14="โท",AND($AN14=0,AND($AO14&gt;=0,$AO14&lt;=5))),1,""),"")</f>
        <v/>
      </c>
      <c r="AA14" s="110" t="str">
        <f>IF($B14&lt;&gt;"",IF(AND($K14="ตรี",AND($AN14=0,AND($AO14&gt;=0,$AO14&lt;=5))),1,""),"")</f>
        <v/>
      </c>
      <c r="AB14" s="110" t="str">
        <f>IF($B14&lt;&gt;"",IF(AND($C14="ศาสตราจารย์",OR($AN14&gt;0,AND($AN14=0,$AO14&gt;=9))),1,""),"")</f>
        <v/>
      </c>
      <c r="AC14" s="110">
        <f>IF($B14&lt;&gt;"",IF(AND($C14="รองศาสตราจารย์",OR($AN14&gt;0,AND($AN14=0,$AO14&gt;=9))),1,""),"")</f>
        <v>1</v>
      </c>
      <c r="AD14" s="110" t="str">
        <f>IF($B14&lt;&gt;"",IF(AND($C14="ผู้ช่วยศาสตราจารย์",OR($AN14&gt;0,AND($AN14=0,$AO14&gt;=9))),1,""),"")</f>
        <v/>
      </c>
      <c r="AE14" s="110" t="str">
        <f>IF($B14&lt;&gt;"",IF(AND($C14="อาจารย์",OR($AN14&gt;0,AND($AN14=0,$AO14&gt;=9))),1,""),"")</f>
        <v/>
      </c>
      <c r="AF14" s="110" t="str">
        <f>IF($B14&lt;&gt;"",IF(AND($C14="ศาสตราจารย์",AND($AN14=0,AND($AO14&gt;=6,$AO14&lt;=8))),1,""),"")</f>
        <v/>
      </c>
      <c r="AG14" s="110" t="str">
        <f>IF($B14&lt;&gt;"",IF(AND($C14="รองศาสตราจารย์",AND($AN14=0,AND($AO14&gt;=6,$AO14&lt;=8))),1,""),"")</f>
        <v/>
      </c>
      <c r="AH14" s="110" t="str">
        <f>IF($B14&lt;&gt;"",IF(AND($C14="ผู้ช่วยศาสตราจารย์",AND($AN14=0,AND($AO14&gt;=6,$AO14&lt;=8))),1,""),"")</f>
        <v/>
      </c>
      <c r="AI14" s="110" t="str">
        <f>IF($B14&lt;&gt;"",IF(AND($C14="อาจารย์",AND($AN14=0,AND($AO14&gt;=6,$AO14&lt;=8))),1,""),"")</f>
        <v/>
      </c>
      <c r="AJ14" s="110" t="str">
        <f>IF($B14&lt;&gt;"",IF(AND($C14="ศาสตราจารย์",AND($AN14=0,AND($AO14&gt;=0,$AO14&lt;=5))),1,""),"")</f>
        <v/>
      </c>
      <c r="AK14" s="110" t="str">
        <f>IF($B14&lt;&gt;"",IF(AND($C14="รองศาสตราจารย์",AND($AN14=0,AND($AO14&gt;=0,$AO14&lt;=5))),1,""),"")</f>
        <v/>
      </c>
      <c r="AL14" s="110" t="str">
        <f>IF($B14&lt;&gt;"",IF(AND($C14="ผู้ช่วยศาสตราจารย์",AND($AN14=0,AND($AO14&gt;=0,$AO14&lt;=5))),1,""),"")</f>
        <v/>
      </c>
      <c r="AM14" s="110" t="str">
        <f>IF($B14&lt;&gt;"",IF(AND($C14="อาจารย์",AND($AN14=0,AND($AO14&gt;=0,$AO14&lt;=5))),1,""),"")</f>
        <v/>
      </c>
      <c r="AN14" s="3">
        <f>IF(B14&lt;&gt;"",DATEDIF(E14,$AN$8,"Y"),"")</f>
        <v>7</v>
      </c>
      <c r="AO14" s="3">
        <f>IF(B14&lt;&gt;"",DATEDIF(E14,$AN$8,"YM"),"")</f>
        <v>8</v>
      </c>
      <c r="AP14" s="3">
        <f>IF(B14&lt;&gt;"",DATEDIF(E14,$AN$8,"MD"),"")</f>
        <v>0</v>
      </c>
    </row>
    <row r="15" spans="1:42" ht="18.75">
      <c r="A15" s="102">
        <v>7</v>
      </c>
      <c r="B15" s="103" t="s">
        <v>297</v>
      </c>
      <c r="C15" s="103" t="s">
        <v>0</v>
      </c>
      <c r="D15" s="104">
        <v>35800</v>
      </c>
      <c r="E15" s="105">
        <v>36875</v>
      </c>
      <c r="F15" s="105">
        <v>40219</v>
      </c>
      <c r="G15" s="105">
        <v>42241</v>
      </c>
      <c r="H15" s="169"/>
      <c r="I15" s="103" t="s">
        <v>37</v>
      </c>
      <c r="J15" s="105">
        <v>47392</v>
      </c>
      <c r="K15" s="108" t="s">
        <v>2</v>
      </c>
      <c r="L15" s="103" t="s">
        <v>134</v>
      </c>
      <c r="M15" s="103" t="s">
        <v>319</v>
      </c>
      <c r="N15" s="103" t="s">
        <v>135</v>
      </c>
      <c r="O15" s="103" t="s">
        <v>136</v>
      </c>
      <c r="P15" s="108" t="s">
        <v>6</v>
      </c>
      <c r="Q15" s="108" t="s">
        <v>39</v>
      </c>
      <c r="R15" s="168"/>
      <c r="S15" s="110">
        <f>IF($B15&lt;&gt;"",IF(AND($K15="เอก",OR($AN15&gt;0,AND($AN15=0,$AO15&gt;=9))),1,""),"")</f>
        <v>1</v>
      </c>
      <c r="T15" s="110" t="str">
        <f>IF($B15&lt;&gt;"",IF(AND($K15="โท",OR($AN15&gt;0,AND($AN15=0,$AO15&gt;=9))),1,""),"")</f>
        <v/>
      </c>
      <c r="U15" s="110" t="str">
        <f>IF($B15&lt;&gt;"",IF(AND($K15="ตรี",OR($AN15&gt;0,AND($AN15=0,$AO15&gt;=9))),1,""),"")</f>
        <v/>
      </c>
      <c r="V15" s="110" t="str">
        <f>IF($B15&lt;&gt;"",IF(AND($K15="เอก",AND($AN15=0,AND($AO15&gt;=6,$AO15&lt;=8))),1,""),"")</f>
        <v/>
      </c>
      <c r="W15" s="110" t="str">
        <f>IF($B15&lt;&gt;"",IF(AND($K15="โท",AND($AN15=0,AND($AO15&gt;=6,$AO15&lt;=8))),1,""),"")</f>
        <v/>
      </c>
      <c r="X15" s="110" t="str">
        <f>IF($B15&lt;&gt;"",IF(AND($K15="ตรี",AND($AN15=0,AND($AO15&gt;=6,$AO15&lt;=8))),1,""),"")</f>
        <v/>
      </c>
      <c r="Y15" s="110" t="str">
        <f>IF($B15&lt;&gt;"",IF(AND($K15="เอก",AND($AN15=0,AND($AO15&gt;=0,$AO15&lt;=5))),1,""),"")</f>
        <v/>
      </c>
      <c r="Z15" s="110" t="str">
        <f>IF($B15&lt;&gt;"",IF(AND($K15="โท",AND($AN15=0,AND($AO15&gt;=0,$AO15&lt;=5))),1,""),"")</f>
        <v/>
      </c>
      <c r="AA15" s="110" t="str">
        <f>IF($B15&lt;&gt;"",IF(AND($K15="ตรี",AND($AN15=0,AND($AO15&gt;=0,$AO15&lt;=5))),1,""),"")</f>
        <v/>
      </c>
      <c r="AB15" s="110" t="str">
        <f>IF($B15&lt;&gt;"",IF(AND($C15="ศาสตราจารย์",OR($AN15&gt;0,AND($AN15=0,$AO15&gt;=9))),1,""),"")</f>
        <v/>
      </c>
      <c r="AC15" s="110">
        <f>IF($B15&lt;&gt;"",IF(AND($C15="รองศาสตราจารย์",OR($AN15&gt;0,AND($AN15=0,$AO15&gt;=9))),1,""),"")</f>
        <v>1</v>
      </c>
      <c r="AD15" s="110" t="str">
        <f>IF($B15&lt;&gt;"",IF(AND($C15="ผู้ช่วยศาสตราจารย์",OR($AN15&gt;0,AND($AN15=0,$AO15&gt;=9))),1,""),"")</f>
        <v/>
      </c>
      <c r="AE15" s="110" t="str">
        <f>IF($B15&lt;&gt;"",IF(AND($C15="อาจารย์",OR($AN15&gt;0,AND($AN15=0,$AO15&gt;=9))),1,""),"")</f>
        <v/>
      </c>
      <c r="AF15" s="110" t="str">
        <f>IF($B15&lt;&gt;"",IF(AND($C15="ศาสตราจารย์",AND($AN15=0,AND($AO15&gt;=6,$AO15&lt;=8))),1,""),"")</f>
        <v/>
      </c>
      <c r="AG15" s="110" t="str">
        <f>IF($B15&lt;&gt;"",IF(AND($C15="รองศาสตราจารย์",AND($AN15=0,AND($AO15&gt;=6,$AO15&lt;=8))),1,""),"")</f>
        <v/>
      </c>
      <c r="AH15" s="110" t="str">
        <f>IF($B15&lt;&gt;"",IF(AND($C15="ผู้ช่วยศาสตราจารย์",AND($AN15=0,AND($AO15&gt;=6,$AO15&lt;=8))),1,""),"")</f>
        <v/>
      </c>
      <c r="AI15" s="110" t="str">
        <f>IF($B15&lt;&gt;"",IF(AND($C15="อาจารย์",AND($AN15=0,AND($AO15&gt;=6,$AO15&lt;=8))),1,""),"")</f>
        <v/>
      </c>
      <c r="AJ15" s="110" t="str">
        <f>IF($B15&lt;&gt;"",IF(AND($C15="ศาสตราจารย์",AND($AN15=0,AND($AO15&gt;=0,$AO15&lt;=5))),1,""),"")</f>
        <v/>
      </c>
      <c r="AK15" s="110" t="str">
        <f>IF($B15&lt;&gt;"",IF(AND($C15="รองศาสตราจารย์",AND($AN15=0,AND($AO15&gt;=0,$AO15&lt;=5))),1,""),"")</f>
        <v/>
      </c>
      <c r="AL15" s="110" t="str">
        <f>IF($B15&lt;&gt;"",IF(AND($C15="ผู้ช่วยศาสตราจารย์",AND($AN15=0,AND($AO15&gt;=0,$AO15&lt;=5))),1,""),"")</f>
        <v/>
      </c>
      <c r="AM15" s="110" t="str">
        <f>IF($B15&lt;&gt;"",IF(AND($C15="อาจารย์",AND($AN15=0,AND($AO15&gt;=0,$AO15&lt;=5))),1,""),"")</f>
        <v/>
      </c>
      <c r="AN15" s="3">
        <f>IF(B15&lt;&gt;"",DATEDIF(E15,$AN$8,"Y"),"")</f>
        <v>21</v>
      </c>
      <c r="AO15" s="3">
        <f>IF(B15&lt;&gt;"",DATEDIF(E15,$AN$8,"YM"),"")</f>
        <v>5</v>
      </c>
      <c r="AP15" s="3">
        <f>IF(B15&lt;&gt;"",DATEDIF(E15,$AN$8,"MD"),"")</f>
        <v>17</v>
      </c>
    </row>
    <row r="16" spans="1:42" ht="18.75">
      <c r="A16" s="102">
        <v>8</v>
      </c>
      <c r="B16" s="103" t="s">
        <v>377</v>
      </c>
      <c r="C16" s="103" t="s">
        <v>0</v>
      </c>
      <c r="D16" s="104">
        <v>40452</v>
      </c>
      <c r="E16" s="105">
        <v>40452</v>
      </c>
      <c r="F16" s="105">
        <v>42306</v>
      </c>
      <c r="G16" s="105">
        <v>43612</v>
      </c>
      <c r="H16" s="169"/>
      <c r="I16" s="103" t="s">
        <v>37</v>
      </c>
      <c r="J16" s="105">
        <v>51775</v>
      </c>
      <c r="K16" s="108" t="s">
        <v>2</v>
      </c>
      <c r="L16" s="103" t="s">
        <v>232</v>
      </c>
      <c r="M16" s="103" t="s">
        <v>319</v>
      </c>
      <c r="N16" s="103" t="s">
        <v>233</v>
      </c>
      <c r="O16" s="103" t="s">
        <v>357</v>
      </c>
      <c r="P16" s="108" t="s">
        <v>71</v>
      </c>
      <c r="Q16" s="108" t="s">
        <v>43</v>
      </c>
      <c r="R16" s="168"/>
      <c r="S16" s="110">
        <f>IF($B16&lt;&gt;"",IF(AND($K16="เอก",OR($AN16&gt;0,AND($AN16=0,$AO16&gt;=9))),1,""),"")</f>
        <v>1</v>
      </c>
      <c r="T16" s="110" t="str">
        <f>IF($B16&lt;&gt;"",IF(AND($K16="โท",OR($AN16&gt;0,AND($AN16=0,$AO16&gt;=9))),1,""),"")</f>
        <v/>
      </c>
      <c r="U16" s="110" t="str">
        <f>IF($B16&lt;&gt;"",IF(AND($K16="ตรี",OR($AN16&gt;0,AND($AN16=0,$AO16&gt;=9))),1,""),"")</f>
        <v/>
      </c>
      <c r="V16" s="110" t="str">
        <f>IF($B16&lt;&gt;"",IF(AND($K16="เอก",AND($AN16=0,AND($AO16&gt;=6,$AO16&lt;=8))),1,""),"")</f>
        <v/>
      </c>
      <c r="W16" s="110" t="str">
        <f>IF($B16&lt;&gt;"",IF(AND($K16="โท",AND($AN16=0,AND($AO16&gt;=6,$AO16&lt;=8))),1,""),"")</f>
        <v/>
      </c>
      <c r="X16" s="110" t="str">
        <f>IF($B16&lt;&gt;"",IF(AND($K16="ตรี",AND($AN16=0,AND($AO16&gt;=6,$AO16&lt;=8))),1,""),"")</f>
        <v/>
      </c>
      <c r="Y16" s="110" t="str">
        <f>IF($B16&lt;&gt;"",IF(AND($K16="เอก",AND($AN16=0,AND($AO16&gt;=0,$AO16&lt;=5))),1,""),"")</f>
        <v/>
      </c>
      <c r="Z16" s="110" t="str">
        <f>IF($B16&lt;&gt;"",IF(AND($K16="โท",AND($AN16=0,AND($AO16&gt;=0,$AO16&lt;=5))),1,""),"")</f>
        <v/>
      </c>
      <c r="AA16" s="110" t="str">
        <f>IF($B16&lt;&gt;"",IF(AND($K16="ตรี",AND($AN16=0,AND($AO16&gt;=0,$AO16&lt;=5))),1,""),"")</f>
        <v/>
      </c>
      <c r="AB16" s="110" t="str">
        <f>IF($B16&lt;&gt;"",IF(AND($C16="ศาสตราจารย์",OR($AN16&gt;0,AND($AN16=0,$AO16&gt;=9))),1,""),"")</f>
        <v/>
      </c>
      <c r="AC16" s="110">
        <f>IF($B16&lt;&gt;"",IF(AND($C16="รองศาสตราจารย์",OR($AN16&gt;0,AND($AN16=0,$AO16&gt;=9))),1,""),"")</f>
        <v>1</v>
      </c>
      <c r="AD16" s="110" t="str">
        <f>IF($B16&lt;&gt;"",IF(AND($C16="ผู้ช่วยศาสตราจารย์",OR($AN16&gt;0,AND($AN16=0,$AO16&gt;=9))),1,""),"")</f>
        <v/>
      </c>
      <c r="AE16" s="110" t="str">
        <f>IF($B16&lt;&gt;"",IF(AND($C16="อาจารย์",OR($AN16&gt;0,AND($AN16=0,$AO16&gt;=9))),1,""),"")</f>
        <v/>
      </c>
      <c r="AF16" s="110" t="str">
        <f>IF($B16&lt;&gt;"",IF(AND($C16="ศาสตราจารย์",AND($AN16=0,AND($AO16&gt;=6,$AO16&lt;=8))),1,""),"")</f>
        <v/>
      </c>
      <c r="AG16" s="110" t="str">
        <f>IF($B16&lt;&gt;"",IF(AND($C16="รองศาสตราจารย์",AND($AN16=0,AND($AO16&gt;=6,$AO16&lt;=8))),1,""),"")</f>
        <v/>
      </c>
      <c r="AH16" s="110" t="str">
        <f>IF($B16&lt;&gt;"",IF(AND($C16="ผู้ช่วยศาสตราจารย์",AND($AN16=0,AND($AO16&gt;=6,$AO16&lt;=8))),1,""),"")</f>
        <v/>
      </c>
      <c r="AI16" s="110" t="str">
        <f>IF($B16&lt;&gt;"",IF(AND($C16="อาจารย์",AND($AN16=0,AND($AO16&gt;=6,$AO16&lt;=8))),1,""),"")</f>
        <v/>
      </c>
      <c r="AJ16" s="110" t="str">
        <f>IF($B16&lt;&gt;"",IF(AND($C16="ศาสตราจารย์",AND($AN16=0,AND($AO16&gt;=0,$AO16&lt;=5))),1,""),"")</f>
        <v/>
      </c>
      <c r="AK16" s="110" t="str">
        <f>IF($B16&lt;&gt;"",IF(AND($C16="รองศาสตราจารย์",AND($AN16=0,AND($AO16&gt;=0,$AO16&lt;=5))),1,""),"")</f>
        <v/>
      </c>
      <c r="AL16" s="110" t="str">
        <f>IF($B16&lt;&gt;"",IF(AND($C16="ผู้ช่วยศาสตราจารย์",AND($AN16=0,AND($AO16&gt;=0,$AO16&lt;=5))),1,""),"")</f>
        <v/>
      </c>
      <c r="AM16" s="110" t="str">
        <f>IF($B16&lt;&gt;"",IF(AND($C16="อาจารย์",AND($AN16=0,AND($AO16&gt;=0,$AO16&lt;=5))),1,""),"")</f>
        <v/>
      </c>
      <c r="AN16" s="3">
        <f>IF(B16&lt;&gt;"",DATEDIF(E16,$AN$8,"Y"),"")</f>
        <v>11</v>
      </c>
      <c r="AO16" s="3">
        <f>IF(B16&lt;&gt;"",DATEDIF(E16,$AN$8,"YM"),"")</f>
        <v>8</v>
      </c>
      <c r="AP16" s="3">
        <f>IF(B16&lt;&gt;"",DATEDIF(E16,$AN$8,"MD"),"")</f>
        <v>0</v>
      </c>
    </row>
    <row r="17" spans="1:42" ht="18.75">
      <c r="A17" s="102">
        <v>9</v>
      </c>
      <c r="B17" s="103" t="s">
        <v>100</v>
      </c>
      <c r="C17" s="103" t="s">
        <v>23</v>
      </c>
      <c r="D17" s="104">
        <v>40848</v>
      </c>
      <c r="E17" s="105">
        <v>40848</v>
      </c>
      <c r="F17" s="105">
        <v>41726</v>
      </c>
      <c r="G17" s="167"/>
      <c r="H17" s="169"/>
      <c r="I17" s="103" t="s">
        <v>37</v>
      </c>
      <c r="J17" s="105">
        <v>49218</v>
      </c>
      <c r="K17" s="108" t="s">
        <v>2</v>
      </c>
      <c r="L17" s="103" t="s">
        <v>101</v>
      </c>
      <c r="M17" s="103" t="s">
        <v>319</v>
      </c>
      <c r="N17" s="103" t="s">
        <v>102</v>
      </c>
      <c r="O17" s="103" t="s">
        <v>103</v>
      </c>
      <c r="P17" s="108" t="s">
        <v>17</v>
      </c>
      <c r="Q17" s="108" t="s">
        <v>46</v>
      </c>
      <c r="R17" s="168"/>
      <c r="S17" s="110">
        <f>IF($B17&lt;&gt;"",IF(AND($K17="เอก",OR($AN17&gt;0,AND($AN17=0,$AO17&gt;=9))),1,""),"")</f>
        <v>1</v>
      </c>
      <c r="T17" s="110" t="str">
        <f>IF($B17&lt;&gt;"",IF(AND($K17="โท",OR($AN17&gt;0,AND($AN17=0,$AO17&gt;=9))),1,""),"")</f>
        <v/>
      </c>
      <c r="U17" s="110" t="str">
        <f>IF($B17&lt;&gt;"",IF(AND($K17="ตรี",OR($AN17&gt;0,AND($AN17=0,$AO17&gt;=9))),1,""),"")</f>
        <v/>
      </c>
      <c r="V17" s="110" t="str">
        <f>IF($B17&lt;&gt;"",IF(AND($K17="เอก",AND($AN17=0,AND($AO17&gt;=6,$AO17&lt;=8))),1,""),"")</f>
        <v/>
      </c>
      <c r="W17" s="110" t="str">
        <f>IF($B17&lt;&gt;"",IF(AND($K17="โท",AND($AN17=0,AND($AO17&gt;=6,$AO17&lt;=8))),1,""),"")</f>
        <v/>
      </c>
      <c r="X17" s="110" t="str">
        <f>IF($B17&lt;&gt;"",IF(AND($K17="ตรี",AND($AN17=0,AND($AO17&gt;=6,$AO17&lt;=8))),1,""),"")</f>
        <v/>
      </c>
      <c r="Y17" s="110" t="str">
        <f>IF($B17&lt;&gt;"",IF(AND($K17="เอก",AND($AN17=0,AND($AO17&gt;=0,$AO17&lt;=5))),1,""),"")</f>
        <v/>
      </c>
      <c r="Z17" s="110" t="str">
        <f>IF($B17&lt;&gt;"",IF(AND($K17="โท",AND($AN17=0,AND($AO17&gt;=0,$AO17&lt;=5))),1,""),"")</f>
        <v/>
      </c>
      <c r="AA17" s="110" t="str">
        <f>IF($B17&lt;&gt;"",IF(AND($K17="ตรี",AND($AN17=0,AND($AO17&gt;=0,$AO17&lt;=5))),1,""),"")</f>
        <v/>
      </c>
      <c r="AB17" s="110" t="str">
        <f>IF($B17&lt;&gt;"",IF(AND($C17="ศาสตราจารย์",OR($AN17&gt;0,AND($AN17=0,$AO17&gt;=9))),1,""),"")</f>
        <v/>
      </c>
      <c r="AC17" s="110" t="str">
        <f>IF($B17&lt;&gt;"",IF(AND($C17="รองศาสตราจารย์",OR($AN17&gt;0,AND($AN17=0,$AO17&gt;=9))),1,""),"")</f>
        <v/>
      </c>
      <c r="AD17" s="110">
        <f>IF($B17&lt;&gt;"",IF(AND($C17="ผู้ช่วยศาสตราจารย์",OR($AN17&gt;0,AND($AN17=0,$AO17&gt;=9))),1,""),"")</f>
        <v>1</v>
      </c>
      <c r="AE17" s="110" t="str">
        <f>IF($B17&lt;&gt;"",IF(AND($C17="อาจารย์",OR($AN17&gt;0,AND($AN17=0,$AO17&gt;=9))),1,""),"")</f>
        <v/>
      </c>
      <c r="AF17" s="110" t="str">
        <f>IF($B17&lt;&gt;"",IF(AND($C17="ศาสตราจารย์",AND($AN17=0,AND($AO17&gt;=6,$AO17&lt;=8))),1,""),"")</f>
        <v/>
      </c>
      <c r="AG17" s="110" t="str">
        <f>IF($B17&lt;&gt;"",IF(AND($C17="รองศาสตราจารย์",AND($AN17=0,AND($AO17&gt;=6,$AO17&lt;=8))),1,""),"")</f>
        <v/>
      </c>
      <c r="AH17" s="110" t="str">
        <f>IF($B17&lt;&gt;"",IF(AND($C17="ผู้ช่วยศาสตราจารย์",AND($AN17=0,AND($AO17&gt;=6,$AO17&lt;=8))),1,""),"")</f>
        <v/>
      </c>
      <c r="AI17" s="110" t="str">
        <f>IF($B17&lt;&gt;"",IF(AND($C17="อาจารย์",AND($AN17=0,AND($AO17&gt;=6,$AO17&lt;=8))),1,""),"")</f>
        <v/>
      </c>
      <c r="AJ17" s="110" t="str">
        <f>IF($B17&lt;&gt;"",IF(AND($C17="ศาสตราจารย์",AND($AN17=0,AND($AO17&gt;=0,$AO17&lt;=5))),1,""),"")</f>
        <v/>
      </c>
      <c r="AK17" s="110" t="str">
        <f>IF($B17&lt;&gt;"",IF(AND($C17="รองศาสตราจารย์",AND($AN17=0,AND($AO17&gt;=0,$AO17&lt;=5))),1,""),"")</f>
        <v/>
      </c>
      <c r="AL17" s="110" t="str">
        <f>IF($B17&lt;&gt;"",IF(AND($C17="ผู้ช่วยศาสตราจารย์",AND($AN17=0,AND($AO17&gt;=0,$AO17&lt;=5))),1,""),"")</f>
        <v/>
      </c>
      <c r="AM17" s="110" t="str">
        <f>IF($B17&lt;&gt;"",IF(AND($C17="อาจารย์",AND($AN17=0,AND($AO17&gt;=0,$AO17&lt;=5))),1,""),"")</f>
        <v/>
      </c>
      <c r="AN17" s="3">
        <f>IF(B17&lt;&gt;"",DATEDIF(E17,$AN$8,"Y"),"")</f>
        <v>10</v>
      </c>
      <c r="AO17" s="3">
        <f>IF(B17&lt;&gt;"",DATEDIF(E17,$AN$8,"YM"),"")</f>
        <v>7</v>
      </c>
      <c r="AP17" s="3">
        <f>IF(B17&lt;&gt;"",DATEDIF(E17,$AN$8,"MD"),"")</f>
        <v>0</v>
      </c>
    </row>
    <row r="18" spans="1:42" ht="18.75">
      <c r="A18" s="102">
        <v>10</v>
      </c>
      <c r="B18" s="103" t="s">
        <v>108</v>
      </c>
      <c r="C18" s="103" t="s">
        <v>23</v>
      </c>
      <c r="D18" s="104">
        <v>36923</v>
      </c>
      <c r="E18" s="105">
        <v>36923</v>
      </c>
      <c r="F18" s="105">
        <v>41067</v>
      </c>
      <c r="G18" s="167"/>
      <c r="H18" s="169"/>
      <c r="I18" s="103" t="s">
        <v>37</v>
      </c>
      <c r="J18" s="105">
        <v>48853</v>
      </c>
      <c r="K18" s="108" t="s">
        <v>2</v>
      </c>
      <c r="L18" s="103" t="s">
        <v>378</v>
      </c>
      <c r="M18" s="103" t="s">
        <v>109</v>
      </c>
      <c r="N18" s="103" t="s">
        <v>110</v>
      </c>
      <c r="O18" s="103" t="s">
        <v>111</v>
      </c>
      <c r="P18" s="108" t="s">
        <v>6</v>
      </c>
      <c r="Q18" s="108" t="s">
        <v>38</v>
      </c>
      <c r="R18" s="168"/>
      <c r="S18" s="110">
        <f>IF($B18&lt;&gt;"",IF(AND($K18="เอก",OR($AN18&gt;0,AND($AN18=0,$AO18&gt;=9))),1,""),"")</f>
        <v>1</v>
      </c>
      <c r="T18" s="110" t="str">
        <f>IF($B18&lt;&gt;"",IF(AND($K18="โท",OR($AN18&gt;0,AND($AN18=0,$AO18&gt;=9))),1,""),"")</f>
        <v/>
      </c>
      <c r="U18" s="110" t="str">
        <f>IF($B18&lt;&gt;"",IF(AND($K18="ตรี",OR($AN18&gt;0,AND($AN18=0,$AO18&gt;=9))),1,""),"")</f>
        <v/>
      </c>
      <c r="V18" s="110" t="str">
        <f>IF($B18&lt;&gt;"",IF(AND($K18="เอก",AND($AN18=0,AND($AO18&gt;=6,$AO18&lt;=8))),1,""),"")</f>
        <v/>
      </c>
      <c r="W18" s="110" t="str">
        <f>IF($B18&lt;&gt;"",IF(AND($K18="โท",AND($AN18=0,AND($AO18&gt;=6,$AO18&lt;=8))),1,""),"")</f>
        <v/>
      </c>
      <c r="X18" s="110" t="str">
        <f>IF($B18&lt;&gt;"",IF(AND($K18="ตรี",AND($AN18=0,AND($AO18&gt;=6,$AO18&lt;=8))),1,""),"")</f>
        <v/>
      </c>
      <c r="Y18" s="110" t="str">
        <f>IF($B18&lt;&gt;"",IF(AND($K18="เอก",AND($AN18=0,AND($AO18&gt;=0,$AO18&lt;=5))),1,""),"")</f>
        <v/>
      </c>
      <c r="Z18" s="110" t="str">
        <f>IF($B18&lt;&gt;"",IF(AND($K18="โท",AND($AN18=0,AND($AO18&gt;=0,$AO18&lt;=5))),1,""),"")</f>
        <v/>
      </c>
      <c r="AA18" s="110" t="str">
        <f>IF($B18&lt;&gt;"",IF(AND($K18="ตรี",AND($AN18=0,AND($AO18&gt;=0,$AO18&lt;=5))),1,""),"")</f>
        <v/>
      </c>
      <c r="AB18" s="110" t="str">
        <f>IF($B18&lt;&gt;"",IF(AND($C18="ศาสตราจารย์",OR($AN18&gt;0,AND($AN18=0,$AO18&gt;=9))),1,""),"")</f>
        <v/>
      </c>
      <c r="AC18" s="110" t="str">
        <f>IF($B18&lt;&gt;"",IF(AND($C18="รองศาสตราจารย์",OR($AN18&gt;0,AND($AN18=0,$AO18&gt;=9))),1,""),"")</f>
        <v/>
      </c>
      <c r="AD18" s="110">
        <f>IF($B18&lt;&gt;"",IF(AND($C18="ผู้ช่วยศาสตราจารย์",OR($AN18&gt;0,AND($AN18=0,$AO18&gt;=9))),1,""),"")</f>
        <v>1</v>
      </c>
      <c r="AE18" s="110" t="str">
        <f>IF($B18&lt;&gt;"",IF(AND($C18="อาจารย์",OR($AN18&gt;0,AND($AN18=0,$AO18&gt;=9))),1,""),"")</f>
        <v/>
      </c>
      <c r="AF18" s="110" t="str">
        <f>IF($B18&lt;&gt;"",IF(AND($C18="ศาสตราจารย์",AND($AN18=0,AND($AO18&gt;=6,$AO18&lt;=8))),1,""),"")</f>
        <v/>
      </c>
      <c r="AG18" s="110" t="str">
        <f>IF($B18&lt;&gt;"",IF(AND($C18="รองศาสตราจารย์",AND($AN18=0,AND($AO18&gt;=6,$AO18&lt;=8))),1,""),"")</f>
        <v/>
      </c>
      <c r="AH18" s="110" t="str">
        <f>IF($B18&lt;&gt;"",IF(AND($C18="ผู้ช่วยศาสตราจารย์",AND($AN18=0,AND($AO18&gt;=6,$AO18&lt;=8))),1,""),"")</f>
        <v/>
      </c>
      <c r="AI18" s="110" t="str">
        <f>IF($B18&lt;&gt;"",IF(AND($C18="อาจารย์",AND($AN18=0,AND($AO18&gt;=6,$AO18&lt;=8))),1,""),"")</f>
        <v/>
      </c>
      <c r="AJ18" s="110" t="str">
        <f>IF($B18&lt;&gt;"",IF(AND($C18="ศาสตราจารย์",AND($AN18=0,AND($AO18&gt;=0,$AO18&lt;=5))),1,""),"")</f>
        <v/>
      </c>
      <c r="AK18" s="110" t="str">
        <f>IF($B18&lt;&gt;"",IF(AND($C18="รองศาสตราจารย์",AND($AN18=0,AND($AO18&gt;=0,$AO18&lt;=5))),1,""),"")</f>
        <v/>
      </c>
      <c r="AL18" s="110" t="str">
        <f>IF($B18&lt;&gt;"",IF(AND($C18="ผู้ช่วยศาสตราจารย์",AND($AN18=0,AND($AO18&gt;=0,$AO18&lt;=5))),1,""),"")</f>
        <v/>
      </c>
      <c r="AM18" s="110" t="str">
        <f>IF($B18&lt;&gt;"",IF(AND($C18="อาจารย์",AND($AN18=0,AND($AO18&gt;=0,$AO18&lt;=5))),1,""),"")</f>
        <v/>
      </c>
      <c r="AN18" s="3">
        <f>IF(B18&lt;&gt;"",DATEDIF(E18,$AN$8,"Y"),"")</f>
        <v>21</v>
      </c>
      <c r="AO18" s="3">
        <f>IF(B18&lt;&gt;"",DATEDIF(E18,$AN$8,"YM"),"")</f>
        <v>4</v>
      </c>
      <c r="AP18" s="3">
        <f>IF(B18&lt;&gt;"",DATEDIF(E18,$AN$8,"MD"),"")</f>
        <v>0</v>
      </c>
    </row>
    <row r="19" spans="1:42" ht="18.75">
      <c r="A19" s="102">
        <v>11</v>
      </c>
      <c r="B19" s="103" t="s">
        <v>370</v>
      </c>
      <c r="C19" s="103" t="s">
        <v>23</v>
      </c>
      <c r="D19" s="104">
        <v>43070</v>
      </c>
      <c r="E19" s="105">
        <v>43070</v>
      </c>
      <c r="F19" s="105">
        <v>43777</v>
      </c>
      <c r="G19" s="167"/>
      <c r="H19" s="169"/>
      <c r="I19" s="103" t="s">
        <v>37</v>
      </c>
      <c r="J19" s="105">
        <v>52140</v>
      </c>
      <c r="K19" s="108" t="s">
        <v>2</v>
      </c>
      <c r="L19" s="103" t="s">
        <v>173</v>
      </c>
      <c r="M19" s="103" t="s">
        <v>3</v>
      </c>
      <c r="N19" s="103" t="s">
        <v>132</v>
      </c>
      <c r="O19" s="103" t="s">
        <v>4</v>
      </c>
      <c r="P19" s="108" t="s">
        <v>26</v>
      </c>
      <c r="Q19" s="108" t="s">
        <v>44</v>
      </c>
      <c r="R19" s="168"/>
      <c r="S19" s="110">
        <f>IF($B19&lt;&gt;"",IF(AND($K19="เอก",OR($AN19&gt;0,AND($AN19=0,$AO19&gt;=9))),1,""),"")</f>
        <v>1</v>
      </c>
      <c r="T19" s="110" t="str">
        <f>IF($B19&lt;&gt;"",IF(AND($K19="โท",OR($AN19&gt;0,AND($AN19=0,$AO19&gt;=9))),1,""),"")</f>
        <v/>
      </c>
      <c r="U19" s="110" t="str">
        <f>IF($B19&lt;&gt;"",IF(AND($K19="ตรี",OR($AN19&gt;0,AND($AN19=0,$AO19&gt;=9))),1,""),"")</f>
        <v/>
      </c>
      <c r="V19" s="110" t="str">
        <f>IF($B19&lt;&gt;"",IF(AND($K19="เอก",AND($AN19=0,AND($AO19&gt;=6,$AO19&lt;=8))),1,""),"")</f>
        <v/>
      </c>
      <c r="W19" s="110" t="str">
        <f>IF($B19&lt;&gt;"",IF(AND($K19="โท",AND($AN19=0,AND($AO19&gt;=6,$AO19&lt;=8))),1,""),"")</f>
        <v/>
      </c>
      <c r="X19" s="110" t="str">
        <f>IF($B19&lt;&gt;"",IF(AND($K19="ตรี",AND($AN19=0,AND($AO19&gt;=6,$AO19&lt;=8))),1,""),"")</f>
        <v/>
      </c>
      <c r="Y19" s="110" t="str">
        <f>IF($B19&lt;&gt;"",IF(AND($K19="เอก",AND($AN19=0,AND($AO19&gt;=0,$AO19&lt;=5))),1,""),"")</f>
        <v/>
      </c>
      <c r="Z19" s="110" t="str">
        <f>IF($B19&lt;&gt;"",IF(AND($K19="โท",AND($AN19=0,AND($AO19&gt;=0,$AO19&lt;=5))),1,""),"")</f>
        <v/>
      </c>
      <c r="AA19" s="110" t="str">
        <f>IF($B19&lt;&gt;"",IF(AND($K19="ตรี",AND($AN19=0,AND($AO19&gt;=0,$AO19&lt;=5))),1,""),"")</f>
        <v/>
      </c>
      <c r="AB19" s="110" t="str">
        <f>IF($B19&lt;&gt;"",IF(AND($C19="ศาสตราจารย์",OR($AN19&gt;0,AND($AN19=0,$AO19&gt;=9))),1,""),"")</f>
        <v/>
      </c>
      <c r="AC19" s="110" t="str">
        <f>IF($B19&lt;&gt;"",IF(AND($C19="รองศาสตราจารย์",OR($AN19&gt;0,AND($AN19=0,$AO19&gt;=9))),1,""),"")</f>
        <v/>
      </c>
      <c r="AD19" s="110">
        <f>IF($B19&lt;&gt;"",IF(AND($C19="ผู้ช่วยศาสตราจารย์",OR($AN19&gt;0,AND($AN19=0,$AO19&gt;=9))),1,""),"")</f>
        <v>1</v>
      </c>
      <c r="AE19" s="110" t="str">
        <f>IF($B19&lt;&gt;"",IF(AND($C19="อาจารย์",OR($AN19&gt;0,AND($AN19=0,$AO19&gt;=9))),1,""),"")</f>
        <v/>
      </c>
      <c r="AF19" s="110" t="str">
        <f>IF($B19&lt;&gt;"",IF(AND($C19="ศาสตราจารย์",AND($AN19=0,AND($AO19&gt;=6,$AO19&lt;=8))),1,""),"")</f>
        <v/>
      </c>
      <c r="AG19" s="110" t="str">
        <f>IF($B19&lt;&gt;"",IF(AND($C19="รองศาสตราจารย์",AND($AN19=0,AND($AO19&gt;=6,$AO19&lt;=8))),1,""),"")</f>
        <v/>
      </c>
      <c r="AH19" s="110" t="str">
        <f>IF($B19&lt;&gt;"",IF(AND($C19="ผู้ช่วยศาสตราจารย์",AND($AN19=0,AND($AO19&gt;=6,$AO19&lt;=8))),1,""),"")</f>
        <v/>
      </c>
      <c r="AI19" s="110" t="str">
        <f>IF($B19&lt;&gt;"",IF(AND($C19="อาจารย์",AND($AN19=0,AND($AO19&gt;=6,$AO19&lt;=8))),1,""),"")</f>
        <v/>
      </c>
      <c r="AJ19" s="110" t="str">
        <f>IF($B19&lt;&gt;"",IF(AND($C19="ศาสตราจารย์",AND($AN19=0,AND($AO19&gt;=0,$AO19&lt;=5))),1,""),"")</f>
        <v/>
      </c>
      <c r="AK19" s="110" t="str">
        <f>IF($B19&lt;&gt;"",IF(AND($C19="รองศาสตราจารย์",AND($AN19=0,AND($AO19&gt;=0,$AO19&lt;=5))),1,""),"")</f>
        <v/>
      </c>
      <c r="AL19" s="110" t="str">
        <f>IF($B19&lt;&gt;"",IF(AND($C19="ผู้ช่วยศาสตราจารย์",AND($AN19=0,AND($AO19&gt;=0,$AO19&lt;=5))),1,""),"")</f>
        <v/>
      </c>
      <c r="AM19" s="110" t="str">
        <f>IF($B19&lt;&gt;"",IF(AND($C19="อาจารย์",AND($AN19=0,AND($AO19&gt;=0,$AO19&lt;=5))),1,""),"")</f>
        <v/>
      </c>
      <c r="AN19" s="3">
        <f>IF(B19&lt;&gt;"",DATEDIF(E19,$AN$8,"Y"),"")</f>
        <v>4</v>
      </c>
      <c r="AO19" s="3">
        <f>IF(B19&lt;&gt;"",DATEDIF(E19,$AN$8,"YM"),"")</f>
        <v>6</v>
      </c>
      <c r="AP19" s="3">
        <f>IF(B19&lt;&gt;"",DATEDIF(E19,$AN$8,"MD"),"")</f>
        <v>0</v>
      </c>
    </row>
    <row r="20" spans="1:42" ht="18.75">
      <c r="A20" s="102">
        <v>12</v>
      </c>
      <c r="B20" s="103" t="s">
        <v>112</v>
      </c>
      <c r="C20" s="103" t="s">
        <v>23</v>
      </c>
      <c r="D20" s="104">
        <v>34639</v>
      </c>
      <c r="E20" s="105">
        <v>34639</v>
      </c>
      <c r="F20" s="105">
        <v>38887</v>
      </c>
      <c r="G20" s="167"/>
      <c r="H20" s="169"/>
      <c r="I20" s="103" t="s">
        <v>37</v>
      </c>
      <c r="J20" s="105">
        <v>46296</v>
      </c>
      <c r="K20" s="108" t="s">
        <v>2</v>
      </c>
      <c r="L20" s="103" t="s">
        <v>326</v>
      </c>
      <c r="M20" s="103" t="s">
        <v>327</v>
      </c>
      <c r="N20" s="103" t="s">
        <v>113</v>
      </c>
      <c r="O20" s="103" t="s">
        <v>114</v>
      </c>
      <c r="P20" s="108" t="s">
        <v>40</v>
      </c>
      <c r="Q20" s="108" t="s">
        <v>71</v>
      </c>
      <c r="R20" s="168"/>
      <c r="S20" s="110">
        <f>IF($B20&lt;&gt;"",IF(AND($K20="เอก",OR($AN20&gt;0,AND($AN20=0,$AO20&gt;=9))),1,""),"")</f>
        <v>1</v>
      </c>
      <c r="T20" s="110" t="str">
        <f>IF($B20&lt;&gt;"",IF(AND($K20="โท",OR($AN20&gt;0,AND($AN20=0,$AO20&gt;=9))),1,""),"")</f>
        <v/>
      </c>
      <c r="U20" s="110" t="str">
        <f>IF($B20&lt;&gt;"",IF(AND($K20="ตรี",OR($AN20&gt;0,AND($AN20=0,$AO20&gt;=9))),1,""),"")</f>
        <v/>
      </c>
      <c r="V20" s="110" t="str">
        <f>IF($B20&lt;&gt;"",IF(AND($K20="เอก",AND($AN20=0,AND($AO20&gt;=6,$AO20&lt;=8))),1,""),"")</f>
        <v/>
      </c>
      <c r="W20" s="110" t="str">
        <f>IF($B20&lt;&gt;"",IF(AND($K20="โท",AND($AN20=0,AND($AO20&gt;=6,$AO20&lt;=8))),1,""),"")</f>
        <v/>
      </c>
      <c r="X20" s="110" t="str">
        <f>IF($B20&lt;&gt;"",IF(AND($K20="ตรี",AND($AN20=0,AND($AO20&gt;=6,$AO20&lt;=8))),1,""),"")</f>
        <v/>
      </c>
      <c r="Y20" s="110" t="str">
        <f>IF($B20&lt;&gt;"",IF(AND($K20="เอก",AND($AN20=0,AND($AO20&gt;=0,$AO20&lt;=5))),1,""),"")</f>
        <v/>
      </c>
      <c r="Z20" s="110" t="str">
        <f>IF($B20&lt;&gt;"",IF(AND($K20="โท",AND($AN20=0,AND($AO20&gt;=0,$AO20&lt;=5))),1,""),"")</f>
        <v/>
      </c>
      <c r="AA20" s="110" t="str">
        <f>IF($B20&lt;&gt;"",IF(AND($K20="ตรี",AND($AN20=0,AND($AO20&gt;=0,$AO20&lt;=5))),1,""),"")</f>
        <v/>
      </c>
      <c r="AB20" s="110" t="str">
        <f>IF($B20&lt;&gt;"",IF(AND($C20="ศาสตราจารย์",OR($AN20&gt;0,AND($AN20=0,$AO20&gt;=9))),1,""),"")</f>
        <v/>
      </c>
      <c r="AC20" s="110" t="str">
        <f>IF($B20&lt;&gt;"",IF(AND($C20="รองศาสตราจารย์",OR($AN20&gt;0,AND($AN20=0,$AO20&gt;=9))),1,""),"")</f>
        <v/>
      </c>
      <c r="AD20" s="110">
        <f>IF($B20&lt;&gt;"",IF(AND($C20="ผู้ช่วยศาสตราจารย์",OR($AN20&gt;0,AND($AN20=0,$AO20&gt;=9))),1,""),"")</f>
        <v>1</v>
      </c>
      <c r="AE20" s="110" t="str">
        <f>IF($B20&lt;&gt;"",IF(AND($C20="อาจารย์",OR($AN20&gt;0,AND($AN20=0,$AO20&gt;=9))),1,""),"")</f>
        <v/>
      </c>
      <c r="AF20" s="110" t="str">
        <f>IF($B20&lt;&gt;"",IF(AND($C20="ศาสตราจารย์",AND($AN20=0,AND($AO20&gt;=6,$AO20&lt;=8))),1,""),"")</f>
        <v/>
      </c>
      <c r="AG20" s="110" t="str">
        <f>IF($B20&lt;&gt;"",IF(AND($C20="รองศาสตราจารย์",AND($AN20=0,AND($AO20&gt;=6,$AO20&lt;=8))),1,""),"")</f>
        <v/>
      </c>
      <c r="AH20" s="110" t="str">
        <f>IF($B20&lt;&gt;"",IF(AND($C20="ผู้ช่วยศาสตราจารย์",AND($AN20=0,AND($AO20&gt;=6,$AO20&lt;=8))),1,""),"")</f>
        <v/>
      </c>
      <c r="AI20" s="110" t="str">
        <f>IF($B20&lt;&gt;"",IF(AND($C20="อาจารย์",AND($AN20=0,AND($AO20&gt;=6,$AO20&lt;=8))),1,""),"")</f>
        <v/>
      </c>
      <c r="AJ20" s="110" t="str">
        <f>IF($B20&lt;&gt;"",IF(AND($C20="ศาสตราจารย์",AND($AN20=0,AND($AO20&gt;=0,$AO20&lt;=5))),1,""),"")</f>
        <v/>
      </c>
      <c r="AK20" s="110" t="str">
        <f>IF($B20&lt;&gt;"",IF(AND($C20="รองศาสตราจารย์",AND($AN20=0,AND($AO20&gt;=0,$AO20&lt;=5))),1,""),"")</f>
        <v/>
      </c>
      <c r="AL20" s="110" t="str">
        <f>IF($B20&lt;&gt;"",IF(AND($C20="ผู้ช่วยศาสตราจารย์",AND($AN20=0,AND($AO20&gt;=0,$AO20&lt;=5))),1,""),"")</f>
        <v/>
      </c>
      <c r="AM20" s="110" t="str">
        <f>IF($B20&lt;&gt;"",IF(AND($C20="อาจารย์",AND($AN20=0,AND($AO20&gt;=0,$AO20&lt;=5))),1,""),"")</f>
        <v/>
      </c>
      <c r="AN20" s="3">
        <f>IF(B20&lt;&gt;"",DATEDIF(E20,$AN$8,"Y"),"")</f>
        <v>27</v>
      </c>
      <c r="AO20" s="3">
        <f>IF(B20&lt;&gt;"",DATEDIF(E20,$AN$8,"YM"),"")</f>
        <v>7</v>
      </c>
      <c r="AP20" s="3">
        <f>IF(B20&lt;&gt;"",DATEDIF(E20,$AN$8,"MD"),"")</f>
        <v>0</v>
      </c>
    </row>
    <row r="21" spans="1:42" ht="18.75">
      <c r="A21" s="102">
        <v>13</v>
      </c>
      <c r="B21" s="103" t="s">
        <v>419</v>
      </c>
      <c r="C21" s="103" t="s">
        <v>23</v>
      </c>
      <c r="D21" s="104">
        <v>35156</v>
      </c>
      <c r="E21" s="105">
        <v>35156</v>
      </c>
      <c r="F21" s="105">
        <v>41354</v>
      </c>
      <c r="G21" s="167"/>
      <c r="H21" s="169"/>
      <c r="I21" s="103" t="s">
        <v>37</v>
      </c>
      <c r="J21" s="105">
        <v>44835</v>
      </c>
      <c r="K21" s="108" t="s">
        <v>2</v>
      </c>
      <c r="L21" s="103" t="s">
        <v>115</v>
      </c>
      <c r="M21" s="103" t="s">
        <v>3</v>
      </c>
      <c r="N21" s="103" t="s">
        <v>95</v>
      </c>
      <c r="O21" s="103" t="s">
        <v>4</v>
      </c>
      <c r="P21" s="108" t="s">
        <v>17</v>
      </c>
      <c r="Q21" s="108" t="s">
        <v>57</v>
      </c>
      <c r="R21" s="168"/>
      <c r="S21" s="110">
        <f>IF($B21&lt;&gt;"",IF(AND($K21="เอก",OR($AN21&gt;0,AND($AN21=0,$AO21&gt;=9))),1,""),"")</f>
        <v>1</v>
      </c>
      <c r="T21" s="110" t="str">
        <f>IF($B21&lt;&gt;"",IF(AND($K21="โท",OR($AN21&gt;0,AND($AN21=0,$AO21&gt;=9))),1,""),"")</f>
        <v/>
      </c>
      <c r="U21" s="110" t="str">
        <f>IF($B21&lt;&gt;"",IF(AND($K21="ตรี",OR($AN21&gt;0,AND($AN21=0,$AO21&gt;=9))),1,""),"")</f>
        <v/>
      </c>
      <c r="V21" s="110" t="str">
        <f>IF($B21&lt;&gt;"",IF(AND($K21="เอก",AND($AN21=0,AND($AO21&gt;=6,$AO21&lt;=8))),1,""),"")</f>
        <v/>
      </c>
      <c r="W21" s="110" t="str">
        <f>IF($B21&lt;&gt;"",IF(AND($K21="โท",AND($AN21=0,AND($AO21&gt;=6,$AO21&lt;=8))),1,""),"")</f>
        <v/>
      </c>
      <c r="X21" s="110" t="str">
        <f>IF($B21&lt;&gt;"",IF(AND($K21="ตรี",AND($AN21=0,AND($AO21&gt;=6,$AO21&lt;=8))),1,""),"")</f>
        <v/>
      </c>
      <c r="Y21" s="110" t="str">
        <f>IF($B21&lt;&gt;"",IF(AND($K21="เอก",AND($AN21=0,AND($AO21&gt;=0,$AO21&lt;=5))),1,""),"")</f>
        <v/>
      </c>
      <c r="Z21" s="110" t="str">
        <f>IF($B21&lt;&gt;"",IF(AND($K21="โท",AND($AN21=0,AND($AO21&gt;=0,$AO21&lt;=5))),1,""),"")</f>
        <v/>
      </c>
      <c r="AA21" s="110" t="str">
        <f>IF($B21&lt;&gt;"",IF(AND($K21="ตรี",AND($AN21=0,AND($AO21&gt;=0,$AO21&lt;=5))),1,""),"")</f>
        <v/>
      </c>
      <c r="AB21" s="110" t="str">
        <f>IF($B21&lt;&gt;"",IF(AND($C21="ศาสตราจารย์",OR($AN21&gt;0,AND($AN21=0,$AO21&gt;=9))),1,""),"")</f>
        <v/>
      </c>
      <c r="AC21" s="110" t="str">
        <f>IF($B21&lt;&gt;"",IF(AND($C21="รองศาสตราจารย์",OR($AN21&gt;0,AND($AN21=0,$AO21&gt;=9))),1,""),"")</f>
        <v/>
      </c>
      <c r="AD21" s="110">
        <f>IF($B21&lt;&gt;"",IF(AND($C21="ผู้ช่วยศาสตราจารย์",OR($AN21&gt;0,AND($AN21=0,$AO21&gt;=9))),1,""),"")</f>
        <v>1</v>
      </c>
      <c r="AE21" s="110" t="str">
        <f>IF($B21&lt;&gt;"",IF(AND($C21="อาจารย์",OR($AN21&gt;0,AND($AN21=0,$AO21&gt;=9))),1,""),"")</f>
        <v/>
      </c>
      <c r="AF21" s="110" t="str">
        <f>IF($B21&lt;&gt;"",IF(AND($C21="ศาสตราจารย์",AND($AN21=0,AND($AO21&gt;=6,$AO21&lt;=8))),1,""),"")</f>
        <v/>
      </c>
      <c r="AG21" s="110" t="str">
        <f>IF($B21&lt;&gt;"",IF(AND($C21="รองศาสตราจารย์",AND($AN21=0,AND($AO21&gt;=6,$AO21&lt;=8))),1,""),"")</f>
        <v/>
      </c>
      <c r="AH21" s="110" t="str">
        <f>IF($B21&lt;&gt;"",IF(AND($C21="ผู้ช่วยศาสตราจารย์",AND($AN21=0,AND($AO21&gt;=6,$AO21&lt;=8))),1,""),"")</f>
        <v/>
      </c>
      <c r="AI21" s="110" t="str">
        <f>IF($B21&lt;&gt;"",IF(AND($C21="อาจารย์",AND($AN21=0,AND($AO21&gt;=6,$AO21&lt;=8))),1,""),"")</f>
        <v/>
      </c>
      <c r="AJ21" s="110" t="str">
        <f>IF($B21&lt;&gt;"",IF(AND($C21="ศาสตราจารย์",AND($AN21=0,AND($AO21&gt;=0,$AO21&lt;=5))),1,""),"")</f>
        <v/>
      </c>
      <c r="AK21" s="110" t="str">
        <f>IF($B21&lt;&gt;"",IF(AND($C21="รองศาสตราจารย์",AND($AN21=0,AND($AO21&gt;=0,$AO21&lt;=5))),1,""),"")</f>
        <v/>
      </c>
      <c r="AL21" s="110" t="str">
        <f>IF($B21&lt;&gt;"",IF(AND($C21="ผู้ช่วยศาสตราจารย์",AND($AN21=0,AND($AO21&gt;=0,$AO21&lt;=5))),1,""),"")</f>
        <v/>
      </c>
      <c r="AM21" s="110" t="str">
        <f>IF($B21&lt;&gt;"",IF(AND($C21="อาจารย์",AND($AN21=0,AND($AO21&gt;=0,$AO21&lt;=5))),1,""),"")</f>
        <v/>
      </c>
      <c r="AN21" s="3">
        <f>IF(B21&lt;&gt;"",DATEDIF(E21,$AN$8,"Y"),"")</f>
        <v>26</v>
      </c>
      <c r="AO21" s="3">
        <f>IF(B21&lt;&gt;"",DATEDIF(E21,$AN$8,"YM"),"")</f>
        <v>2</v>
      </c>
      <c r="AP21" s="3">
        <f>IF(B21&lt;&gt;"",DATEDIF(E21,$AN$8,"MD"),"")</f>
        <v>0</v>
      </c>
    </row>
    <row r="22" spans="1:42" ht="18.75">
      <c r="A22" s="102">
        <v>14</v>
      </c>
      <c r="B22" s="103" t="s">
        <v>329</v>
      </c>
      <c r="C22" s="103" t="s">
        <v>23</v>
      </c>
      <c r="D22" s="104">
        <v>40424</v>
      </c>
      <c r="E22" s="105">
        <v>40424</v>
      </c>
      <c r="F22" s="105">
        <v>43195</v>
      </c>
      <c r="G22" s="167"/>
      <c r="H22" s="169"/>
      <c r="I22" s="103" t="s">
        <v>37</v>
      </c>
      <c r="J22" s="105">
        <v>47392</v>
      </c>
      <c r="K22" s="108" t="s">
        <v>2</v>
      </c>
      <c r="L22" s="103" t="s">
        <v>118</v>
      </c>
      <c r="M22" s="103" t="s">
        <v>319</v>
      </c>
      <c r="N22" s="103" t="s">
        <v>113</v>
      </c>
      <c r="O22" s="103" t="s">
        <v>163</v>
      </c>
      <c r="P22" s="108" t="s">
        <v>46</v>
      </c>
      <c r="Q22" s="108" t="s">
        <v>43</v>
      </c>
      <c r="R22" s="168"/>
      <c r="S22" s="110">
        <f>IF($B22&lt;&gt;"",IF(AND($K22="เอก",OR($AN22&gt;0,AND($AN22=0,$AO22&gt;=9))),1,""),"")</f>
        <v>1</v>
      </c>
      <c r="T22" s="110" t="str">
        <f>IF($B22&lt;&gt;"",IF(AND($K22="โท",OR($AN22&gt;0,AND($AN22=0,$AO22&gt;=9))),1,""),"")</f>
        <v/>
      </c>
      <c r="U22" s="110" t="str">
        <f>IF($B22&lt;&gt;"",IF(AND($K22="ตรี",OR($AN22&gt;0,AND($AN22=0,$AO22&gt;=9))),1,""),"")</f>
        <v/>
      </c>
      <c r="V22" s="110" t="str">
        <f>IF($B22&lt;&gt;"",IF(AND($K22="เอก",AND($AN22=0,AND($AO22&gt;=6,$AO22&lt;=8))),1,""),"")</f>
        <v/>
      </c>
      <c r="W22" s="110" t="str">
        <f>IF($B22&lt;&gt;"",IF(AND($K22="โท",AND($AN22=0,AND($AO22&gt;=6,$AO22&lt;=8))),1,""),"")</f>
        <v/>
      </c>
      <c r="X22" s="110" t="str">
        <f>IF($B22&lt;&gt;"",IF(AND($K22="ตรี",AND($AN22=0,AND($AO22&gt;=6,$AO22&lt;=8))),1,""),"")</f>
        <v/>
      </c>
      <c r="Y22" s="110" t="str">
        <f>IF($B22&lt;&gt;"",IF(AND($K22="เอก",AND($AN22=0,AND($AO22&gt;=0,$AO22&lt;=5))),1,""),"")</f>
        <v/>
      </c>
      <c r="Z22" s="110" t="str">
        <f>IF($B22&lt;&gt;"",IF(AND($K22="โท",AND($AN22=0,AND($AO22&gt;=0,$AO22&lt;=5))),1,""),"")</f>
        <v/>
      </c>
      <c r="AA22" s="110" t="str">
        <f>IF($B22&lt;&gt;"",IF(AND($K22="ตรี",AND($AN22=0,AND($AO22&gt;=0,$AO22&lt;=5))),1,""),"")</f>
        <v/>
      </c>
      <c r="AB22" s="110" t="str">
        <f>IF($B22&lt;&gt;"",IF(AND($C22="ศาสตราจารย์",OR($AN22&gt;0,AND($AN22=0,$AO22&gt;=9))),1,""),"")</f>
        <v/>
      </c>
      <c r="AC22" s="110" t="str">
        <f>IF($B22&lt;&gt;"",IF(AND($C22="รองศาสตราจารย์",OR($AN22&gt;0,AND($AN22=0,$AO22&gt;=9))),1,""),"")</f>
        <v/>
      </c>
      <c r="AD22" s="110">
        <f>IF($B22&lt;&gt;"",IF(AND($C22="ผู้ช่วยศาสตราจารย์",OR($AN22&gt;0,AND($AN22=0,$AO22&gt;=9))),1,""),"")</f>
        <v>1</v>
      </c>
      <c r="AE22" s="110" t="str">
        <f>IF($B22&lt;&gt;"",IF(AND($C22="อาจารย์",OR($AN22&gt;0,AND($AN22=0,$AO22&gt;=9))),1,""),"")</f>
        <v/>
      </c>
      <c r="AF22" s="110" t="str">
        <f>IF($B22&lt;&gt;"",IF(AND($C22="ศาสตราจารย์",AND($AN22=0,AND($AO22&gt;=6,$AO22&lt;=8))),1,""),"")</f>
        <v/>
      </c>
      <c r="AG22" s="110" t="str">
        <f>IF($B22&lt;&gt;"",IF(AND($C22="รองศาสตราจารย์",AND($AN22=0,AND($AO22&gt;=6,$AO22&lt;=8))),1,""),"")</f>
        <v/>
      </c>
      <c r="AH22" s="110" t="str">
        <f>IF($B22&lt;&gt;"",IF(AND($C22="ผู้ช่วยศาสตราจารย์",AND($AN22=0,AND($AO22&gt;=6,$AO22&lt;=8))),1,""),"")</f>
        <v/>
      </c>
      <c r="AI22" s="110" t="str">
        <f>IF($B22&lt;&gt;"",IF(AND($C22="อาจารย์",AND($AN22=0,AND($AO22&gt;=6,$AO22&lt;=8))),1,""),"")</f>
        <v/>
      </c>
      <c r="AJ22" s="110" t="str">
        <f>IF($B22&lt;&gt;"",IF(AND($C22="ศาสตราจารย์",AND($AN22=0,AND($AO22&gt;=0,$AO22&lt;=5))),1,""),"")</f>
        <v/>
      </c>
      <c r="AK22" s="110" t="str">
        <f>IF($B22&lt;&gt;"",IF(AND($C22="รองศาสตราจารย์",AND($AN22=0,AND($AO22&gt;=0,$AO22&lt;=5))),1,""),"")</f>
        <v/>
      </c>
      <c r="AL22" s="110" t="str">
        <f>IF($B22&lt;&gt;"",IF(AND($C22="ผู้ช่วยศาสตราจารย์",AND($AN22=0,AND($AO22&gt;=0,$AO22&lt;=5))),1,""),"")</f>
        <v/>
      </c>
      <c r="AM22" s="110" t="str">
        <f>IF($B22&lt;&gt;"",IF(AND($C22="อาจารย์",AND($AN22=0,AND($AO22&gt;=0,$AO22&lt;=5))),1,""),"")</f>
        <v/>
      </c>
      <c r="AN22" s="3">
        <f>IF(B22&lt;&gt;"",DATEDIF(E22,$AN$8,"Y"),"")</f>
        <v>11</v>
      </c>
      <c r="AO22" s="3">
        <f>IF(B22&lt;&gt;"",DATEDIF(E22,$AN$8,"YM"),"")</f>
        <v>8</v>
      </c>
      <c r="AP22" s="3">
        <f>IF(B22&lt;&gt;"",DATEDIF(E22,$AN$8,"MD"),"")</f>
        <v>29</v>
      </c>
    </row>
    <row r="23" spans="1:42" ht="18.75">
      <c r="A23" s="102">
        <v>15</v>
      </c>
      <c r="B23" s="103" t="s">
        <v>116</v>
      </c>
      <c r="C23" s="103" t="s">
        <v>23</v>
      </c>
      <c r="D23" s="104">
        <v>36052</v>
      </c>
      <c r="E23" s="105">
        <v>36052</v>
      </c>
      <c r="F23" s="105">
        <v>38637</v>
      </c>
      <c r="G23" s="167"/>
      <c r="H23" s="169"/>
      <c r="I23" s="103" t="s">
        <v>1</v>
      </c>
      <c r="J23" s="105">
        <v>47027</v>
      </c>
      <c r="K23" s="108" t="s">
        <v>2</v>
      </c>
      <c r="L23" s="103" t="s">
        <v>117</v>
      </c>
      <c r="M23" s="103" t="s">
        <v>54</v>
      </c>
      <c r="N23" s="103" t="s">
        <v>25</v>
      </c>
      <c r="O23" s="103" t="s">
        <v>53</v>
      </c>
      <c r="P23" s="108" t="s">
        <v>28</v>
      </c>
      <c r="Q23" s="108" t="s">
        <v>17</v>
      </c>
      <c r="R23" s="168"/>
      <c r="S23" s="110">
        <f>IF($B23&lt;&gt;"",IF(AND($K23="เอก",OR($AN23&gt;0,AND($AN23=0,$AO23&gt;=9))),1,""),"")</f>
        <v>1</v>
      </c>
      <c r="T23" s="110" t="str">
        <f>IF($B23&lt;&gt;"",IF(AND($K23="โท",OR($AN23&gt;0,AND($AN23=0,$AO23&gt;=9))),1,""),"")</f>
        <v/>
      </c>
      <c r="U23" s="110" t="str">
        <f>IF($B23&lt;&gt;"",IF(AND($K23="ตรี",OR($AN23&gt;0,AND($AN23=0,$AO23&gt;=9))),1,""),"")</f>
        <v/>
      </c>
      <c r="V23" s="110" t="str">
        <f>IF($B23&lt;&gt;"",IF(AND($K23="เอก",AND($AN23=0,AND($AO23&gt;=6,$AO23&lt;=8))),1,""),"")</f>
        <v/>
      </c>
      <c r="W23" s="110" t="str">
        <f>IF($B23&lt;&gt;"",IF(AND($K23="โท",AND($AN23=0,AND($AO23&gt;=6,$AO23&lt;=8))),1,""),"")</f>
        <v/>
      </c>
      <c r="X23" s="110" t="str">
        <f>IF($B23&lt;&gt;"",IF(AND($K23="ตรี",AND($AN23=0,AND($AO23&gt;=6,$AO23&lt;=8))),1,""),"")</f>
        <v/>
      </c>
      <c r="Y23" s="110" t="str">
        <f>IF($B23&lt;&gt;"",IF(AND($K23="เอก",AND($AN23=0,AND($AO23&gt;=0,$AO23&lt;=5))),1,""),"")</f>
        <v/>
      </c>
      <c r="Z23" s="110" t="str">
        <f>IF($B23&lt;&gt;"",IF(AND($K23="โท",AND($AN23=0,AND($AO23&gt;=0,$AO23&lt;=5))),1,""),"")</f>
        <v/>
      </c>
      <c r="AA23" s="110" t="str">
        <f>IF($B23&lt;&gt;"",IF(AND($K23="ตรี",AND($AN23=0,AND($AO23&gt;=0,$AO23&lt;=5))),1,""),"")</f>
        <v/>
      </c>
      <c r="AB23" s="110" t="str">
        <f>IF($B23&lt;&gt;"",IF(AND($C23="ศาสตราจารย์",OR($AN23&gt;0,AND($AN23=0,$AO23&gt;=9))),1,""),"")</f>
        <v/>
      </c>
      <c r="AC23" s="110" t="str">
        <f>IF($B23&lt;&gt;"",IF(AND($C23="รองศาสตราจารย์",OR($AN23&gt;0,AND($AN23=0,$AO23&gt;=9))),1,""),"")</f>
        <v/>
      </c>
      <c r="AD23" s="110">
        <f>IF($B23&lt;&gt;"",IF(AND($C23="ผู้ช่วยศาสตราจารย์",OR($AN23&gt;0,AND($AN23=0,$AO23&gt;=9))),1,""),"")</f>
        <v>1</v>
      </c>
      <c r="AE23" s="110" t="str">
        <f>IF($B23&lt;&gt;"",IF(AND($C23="อาจารย์",OR($AN23&gt;0,AND($AN23=0,$AO23&gt;=9))),1,""),"")</f>
        <v/>
      </c>
      <c r="AF23" s="110" t="str">
        <f>IF($B23&lt;&gt;"",IF(AND($C23="ศาสตราจารย์",AND($AN23=0,AND($AO23&gt;=6,$AO23&lt;=8))),1,""),"")</f>
        <v/>
      </c>
      <c r="AG23" s="110" t="str">
        <f>IF($B23&lt;&gt;"",IF(AND($C23="รองศาสตราจารย์",AND($AN23=0,AND($AO23&gt;=6,$AO23&lt;=8))),1,""),"")</f>
        <v/>
      </c>
      <c r="AH23" s="110" t="str">
        <f>IF($B23&lt;&gt;"",IF(AND($C23="ผู้ช่วยศาสตราจารย์",AND($AN23=0,AND($AO23&gt;=6,$AO23&lt;=8))),1,""),"")</f>
        <v/>
      </c>
      <c r="AI23" s="110" t="str">
        <f>IF($B23&lt;&gt;"",IF(AND($C23="อาจารย์",AND($AN23=0,AND($AO23&gt;=6,$AO23&lt;=8))),1,""),"")</f>
        <v/>
      </c>
      <c r="AJ23" s="110" t="str">
        <f>IF($B23&lt;&gt;"",IF(AND($C23="ศาสตราจารย์",AND($AN23=0,AND($AO23&gt;=0,$AO23&lt;=5))),1,""),"")</f>
        <v/>
      </c>
      <c r="AK23" s="110" t="str">
        <f>IF($B23&lt;&gt;"",IF(AND($C23="รองศาสตราจารย์",AND($AN23=0,AND($AO23&gt;=0,$AO23&lt;=5))),1,""),"")</f>
        <v/>
      </c>
      <c r="AL23" s="110" t="str">
        <f>IF($B23&lt;&gt;"",IF(AND($C23="ผู้ช่วยศาสตราจารย์",AND($AN23=0,AND($AO23&gt;=0,$AO23&lt;=5))),1,""),"")</f>
        <v/>
      </c>
      <c r="AM23" s="110" t="str">
        <f>IF($B23&lt;&gt;"",IF(AND($C23="อาจารย์",AND($AN23=0,AND($AO23&gt;=0,$AO23&lt;=5))),1,""),"")</f>
        <v/>
      </c>
      <c r="AN23" s="3">
        <f>IF(B23&lt;&gt;"",DATEDIF(E23,$AN$8,"Y"),"")</f>
        <v>23</v>
      </c>
      <c r="AO23" s="3">
        <f>IF(B23&lt;&gt;"",DATEDIF(E23,$AN$8,"YM"),"")</f>
        <v>8</v>
      </c>
      <c r="AP23" s="3">
        <f>IF(B23&lt;&gt;"",DATEDIF(E23,$AN$8,"MD"),"")</f>
        <v>18</v>
      </c>
    </row>
    <row r="24" spans="1:42" ht="18.75">
      <c r="A24" s="102">
        <v>16</v>
      </c>
      <c r="B24" s="103" t="s">
        <v>121</v>
      </c>
      <c r="C24" s="103" t="s">
        <v>23</v>
      </c>
      <c r="D24" s="104">
        <v>38231</v>
      </c>
      <c r="E24" s="105">
        <v>38231</v>
      </c>
      <c r="F24" s="105">
        <v>39836</v>
      </c>
      <c r="G24" s="167"/>
      <c r="H24" s="169"/>
      <c r="I24" s="103" t="s">
        <v>37</v>
      </c>
      <c r="J24" s="105">
        <v>46661</v>
      </c>
      <c r="K24" s="108" t="s">
        <v>2</v>
      </c>
      <c r="L24" s="103" t="s">
        <v>379</v>
      </c>
      <c r="M24" s="103" t="s">
        <v>109</v>
      </c>
      <c r="N24" s="103" t="s">
        <v>122</v>
      </c>
      <c r="O24" s="103" t="s">
        <v>123</v>
      </c>
      <c r="P24" s="108" t="s">
        <v>29</v>
      </c>
      <c r="Q24" s="108" t="s">
        <v>46</v>
      </c>
      <c r="R24" s="168"/>
      <c r="S24" s="110">
        <f>IF($B24&lt;&gt;"",IF(AND($K24="เอก",OR($AN24&gt;0,AND($AN24=0,$AO24&gt;=9))),1,""),"")</f>
        <v>1</v>
      </c>
      <c r="T24" s="110" t="str">
        <f>IF($B24&lt;&gt;"",IF(AND($K24="โท",OR($AN24&gt;0,AND($AN24=0,$AO24&gt;=9))),1,""),"")</f>
        <v/>
      </c>
      <c r="U24" s="110" t="str">
        <f>IF($B24&lt;&gt;"",IF(AND($K24="ตรี",OR($AN24&gt;0,AND($AN24=0,$AO24&gt;=9))),1,""),"")</f>
        <v/>
      </c>
      <c r="V24" s="110" t="str">
        <f>IF($B24&lt;&gt;"",IF(AND($K24="เอก",AND($AN24=0,AND($AO24&gt;=6,$AO24&lt;=8))),1,""),"")</f>
        <v/>
      </c>
      <c r="W24" s="110" t="str">
        <f>IF($B24&lt;&gt;"",IF(AND($K24="โท",AND($AN24=0,AND($AO24&gt;=6,$AO24&lt;=8))),1,""),"")</f>
        <v/>
      </c>
      <c r="X24" s="110" t="str">
        <f>IF($B24&lt;&gt;"",IF(AND($K24="ตรี",AND($AN24=0,AND($AO24&gt;=6,$AO24&lt;=8))),1,""),"")</f>
        <v/>
      </c>
      <c r="Y24" s="110" t="str">
        <f>IF($B24&lt;&gt;"",IF(AND($K24="เอก",AND($AN24=0,AND($AO24&gt;=0,$AO24&lt;=5))),1,""),"")</f>
        <v/>
      </c>
      <c r="Z24" s="110" t="str">
        <f>IF($B24&lt;&gt;"",IF(AND($K24="โท",AND($AN24=0,AND($AO24&gt;=0,$AO24&lt;=5))),1,""),"")</f>
        <v/>
      </c>
      <c r="AA24" s="110" t="str">
        <f>IF($B24&lt;&gt;"",IF(AND($K24="ตรี",AND($AN24=0,AND($AO24&gt;=0,$AO24&lt;=5))),1,""),"")</f>
        <v/>
      </c>
      <c r="AB24" s="110" t="str">
        <f>IF($B24&lt;&gt;"",IF(AND($C24="ศาสตราจารย์",OR($AN24&gt;0,AND($AN24=0,$AO24&gt;=9))),1,""),"")</f>
        <v/>
      </c>
      <c r="AC24" s="110" t="str">
        <f>IF($B24&lt;&gt;"",IF(AND($C24="รองศาสตราจารย์",OR($AN24&gt;0,AND($AN24=0,$AO24&gt;=9))),1,""),"")</f>
        <v/>
      </c>
      <c r="AD24" s="110">
        <f>IF($B24&lt;&gt;"",IF(AND($C24="ผู้ช่วยศาสตราจารย์",OR($AN24&gt;0,AND($AN24=0,$AO24&gt;=9))),1,""),"")</f>
        <v>1</v>
      </c>
      <c r="AE24" s="110" t="str">
        <f>IF($B24&lt;&gt;"",IF(AND($C24="อาจารย์",OR($AN24&gt;0,AND($AN24=0,$AO24&gt;=9))),1,""),"")</f>
        <v/>
      </c>
      <c r="AF24" s="110" t="str">
        <f>IF($B24&lt;&gt;"",IF(AND($C24="ศาสตราจารย์",AND($AN24=0,AND($AO24&gt;=6,$AO24&lt;=8))),1,""),"")</f>
        <v/>
      </c>
      <c r="AG24" s="110" t="str">
        <f>IF($B24&lt;&gt;"",IF(AND($C24="รองศาสตราจารย์",AND($AN24=0,AND($AO24&gt;=6,$AO24&lt;=8))),1,""),"")</f>
        <v/>
      </c>
      <c r="AH24" s="110" t="str">
        <f>IF($B24&lt;&gt;"",IF(AND($C24="ผู้ช่วยศาสตราจารย์",AND($AN24=0,AND($AO24&gt;=6,$AO24&lt;=8))),1,""),"")</f>
        <v/>
      </c>
      <c r="AI24" s="110" t="str">
        <f>IF($B24&lt;&gt;"",IF(AND($C24="อาจารย์",AND($AN24=0,AND($AO24&gt;=6,$AO24&lt;=8))),1,""),"")</f>
        <v/>
      </c>
      <c r="AJ24" s="110" t="str">
        <f>IF($B24&lt;&gt;"",IF(AND($C24="ศาสตราจารย์",AND($AN24=0,AND($AO24&gt;=0,$AO24&lt;=5))),1,""),"")</f>
        <v/>
      </c>
      <c r="AK24" s="110" t="str">
        <f>IF($B24&lt;&gt;"",IF(AND($C24="รองศาสตราจารย์",AND($AN24=0,AND($AO24&gt;=0,$AO24&lt;=5))),1,""),"")</f>
        <v/>
      </c>
      <c r="AL24" s="110" t="str">
        <f>IF($B24&lt;&gt;"",IF(AND($C24="ผู้ช่วยศาสตราจารย์",AND($AN24=0,AND($AO24&gt;=0,$AO24&lt;=5))),1,""),"")</f>
        <v/>
      </c>
      <c r="AM24" s="110" t="str">
        <f>IF($B24&lt;&gt;"",IF(AND($C24="อาจารย์",AND($AN24=0,AND($AO24&gt;=0,$AO24&lt;=5))),1,""),"")</f>
        <v/>
      </c>
      <c r="AN24" s="3">
        <f>IF(B24&lt;&gt;"",DATEDIF(E24,$AN$8,"Y"),"")</f>
        <v>17</v>
      </c>
      <c r="AO24" s="3">
        <f>IF(B24&lt;&gt;"",DATEDIF(E24,$AN$8,"YM"),"")</f>
        <v>9</v>
      </c>
      <c r="AP24" s="3">
        <f>IF(B24&lt;&gt;"",DATEDIF(E24,$AN$8,"MD"),"")</f>
        <v>0</v>
      </c>
    </row>
    <row r="25" spans="1:42" ht="18.75">
      <c r="A25" s="102">
        <v>17</v>
      </c>
      <c r="B25" s="103" t="s">
        <v>298</v>
      </c>
      <c r="C25" s="103" t="s">
        <v>23</v>
      </c>
      <c r="D25" s="104">
        <v>40983</v>
      </c>
      <c r="E25" s="105">
        <v>40983</v>
      </c>
      <c r="F25" s="105">
        <v>42093</v>
      </c>
      <c r="G25" s="167"/>
      <c r="H25" s="169"/>
      <c r="I25" s="103" t="s">
        <v>37</v>
      </c>
      <c r="J25" s="105">
        <v>51044</v>
      </c>
      <c r="K25" s="108" t="s">
        <v>2</v>
      </c>
      <c r="L25" s="103" t="s">
        <v>173</v>
      </c>
      <c r="M25" s="103" t="s">
        <v>3</v>
      </c>
      <c r="N25" s="103" t="s">
        <v>132</v>
      </c>
      <c r="O25" s="103" t="s">
        <v>4</v>
      </c>
      <c r="P25" s="108" t="s">
        <v>40</v>
      </c>
      <c r="Q25" s="108" t="s">
        <v>38</v>
      </c>
      <c r="R25" s="168"/>
      <c r="S25" s="110">
        <f>IF($B25&lt;&gt;"",IF(AND($K25="เอก",OR($AN25&gt;0,AND($AN25=0,$AO25&gt;=9))),1,""),"")</f>
        <v>1</v>
      </c>
      <c r="T25" s="110" t="str">
        <f>IF($B25&lt;&gt;"",IF(AND($K25="โท",OR($AN25&gt;0,AND($AN25=0,$AO25&gt;=9))),1,""),"")</f>
        <v/>
      </c>
      <c r="U25" s="110" t="str">
        <f>IF($B25&lt;&gt;"",IF(AND($K25="ตรี",OR($AN25&gt;0,AND($AN25=0,$AO25&gt;=9))),1,""),"")</f>
        <v/>
      </c>
      <c r="V25" s="110" t="str">
        <f>IF($B25&lt;&gt;"",IF(AND($K25="เอก",AND($AN25=0,AND($AO25&gt;=6,$AO25&lt;=8))),1,""),"")</f>
        <v/>
      </c>
      <c r="W25" s="110" t="str">
        <f>IF($B25&lt;&gt;"",IF(AND($K25="โท",AND($AN25=0,AND($AO25&gt;=6,$AO25&lt;=8))),1,""),"")</f>
        <v/>
      </c>
      <c r="X25" s="110" t="str">
        <f>IF($B25&lt;&gt;"",IF(AND($K25="ตรี",AND($AN25=0,AND($AO25&gt;=6,$AO25&lt;=8))),1,""),"")</f>
        <v/>
      </c>
      <c r="Y25" s="110" t="str">
        <f>IF($B25&lt;&gt;"",IF(AND($K25="เอก",AND($AN25=0,AND($AO25&gt;=0,$AO25&lt;=5))),1,""),"")</f>
        <v/>
      </c>
      <c r="Z25" s="110" t="str">
        <f>IF($B25&lt;&gt;"",IF(AND($K25="โท",AND($AN25=0,AND($AO25&gt;=0,$AO25&lt;=5))),1,""),"")</f>
        <v/>
      </c>
      <c r="AA25" s="110" t="str">
        <f>IF($B25&lt;&gt;"",IF(AND($K25="ตรี",AND($AN25=0,AND($AO25&gt;=0,$AO25&lt;=5))),1,""),"")</f>
        <v/>
      </c>
      <c r="AB25" s="110" t="str">
        <f>IF($B25&lt;&gt;"",IF(AND($C25="ศาสตราจารย์",OR($AN25&gt;0,AND($AN25=0,$AO25&gt;=9))),1,""),"")</f>
        <v/>
      </c>
      <c r="AC25" s="110" t="str">
        <f>IF($B25&lt;&gt;"",IF(AND($C25="รองศาสตราจารย์",OR($AN25&gt;0,AND($AN25=0,$AO25&gt;=9))),1,""),"")</f>
        <v/>
      </c>
      <c r="AD25" s="110">
        <f>IF($B25&lt;&gt;"",IF(AND($C25="ผู้ช่วยศาสตราจารย์",OR($AN25&gt;0,AND($AN25=0,$AO25&gt;=9))),1,""),"")</f>
        <v>1</v>
      </c>
      <c r="AE25" s="110" t="str">
        <f>IF($B25&lt;&gt;"",IF(AND($C25="อาจารย์",OR($AN25&gt;0,AND($AN25=0,$AO25&gt;=9))),1,""),"")</f>
        <v/>
      </c>
      <c r="AF25" s="110" t="str">
        <f>IF($B25&lt;&gt;"",IF(AND($C25="ศาสตราจารย์",AND($AN25=0,AND($AO25&gt;=6,$AO25&lt;=8))),1,""),"")</f>
        <v/>
      </c>
      <c r="AG25" s="110" t="str">
        <f>IF($B25&lt;&gt;"",IF(AND($C25="รองศาสตราจารย์",AND($AN25=0,AND($AO25&gt;=6,$AO25&lt;=8))),1,""),"")</f>
        <v/>
      </c>
      <c r="AH25" s="110" t="str">
        <f>IF($B25&lt;&gt;"",IF(AND($C25="ผู้ช่วยศาสตราจารย์",AND($AN25=0,AND($AO25&gt;=6,$AO25&lt;=8))),1,""),"")</f>
        <v/>
      </c>
      <c r="AI25" s="110" t="str">
        <f>IF($B25&lt;&gt;"",IF(AND($C25="อาจารย์",AND($AN25=0,AND($AO25&gt;=6,$AO25&lt;=8))),1,""),"")</f>
        <v/>
      </c>
      <c r="AJ25" s="110" t="str">
        <f>IF($B25&lt;&gt;"",IF(AND($C25="ศาสตราจารย์",AND($AN25=0,AND($AO25&gt;=0,$AO25&lt;=5))),1,""),"")</f>
        <v/>
      </c>
      <c r="AK25" s="110" t="str">
        <f>IF($B25&lt;&gt;"",IF(AND($C25="รองศาสตราจารย์",AND($AN25=0,AND($AO25&gt;=0,$AO25&lt;=5))),1,""),"")</f>
        <v/>
      </c>
      <c r="AL25" s="110" t="str">
        <f>IF($B25&lt;&gt;"",IF(AND($C25="ผู้ช่วยศาสตราจารย์",AND($AN25=0,AND($AO25&gt;=0,$AO25&lt;=5))),1,""),"")</f>
        <v/>
      </c>
      <c r="AM25" s="110" t="str">
        <f>IF($B25&lt;&gt;"",IF(AND($C25="อาจารย์",AND($AN25=0,AND($AO25&gt;=0,$AO25&lt;=5))),1,""),"")</f>
        <v/>
      </c>
      <c r="AN25" s="3">
        <f>IF(B25&lt;&gt;"",DATEDIF(E25,$AN$8,"Y"),"")</f>
        <v>10</v>
      </c>
      <c r="AO25" s="3">
        <f>IF(B25&lt;&gt;"",DATEDIF(E25,$AN$8,"YM"),"")</f>
        <v>2</v>
      </c>
      <c r="AP25" s="3">
        <f>IF(B25&lt;&gt;"",DATEDIF(E25,$AN$8,"MD"),"")</f>
        <v>17</v>
      </c>
    </row>
    <row r="26" spans="1:42" ht="18.75">
      <c r="A26" s="102">
        <v>18</v>
      </c>
      <c r="B26" s="103" t="s">
        <v>126</v>
      </c>
      <c r="C26" s="103" t="s">
        <v>23</v>
      </c>
      <c r="D26" s="104">
        <v>34453</v>
      </c>
      <c r="E26" s="105">
        <v>34453</v>
      </c>
      <c r="F26" s="105">
        <v>37140</v>
      </c>
      <c r="G26" s="167"/>
      <c r="H26" s="169"/>
      <c r="I26" s="103" t="s">
        <v>37</v>
      </c>
      <c r="J26" s="105">
        <v>46661</v>
      </c>
      <c r="K26" s="108" t="s">
        <v>2</v>
      </c>
      <c r="L26" s="103" t="s">
        <v>127</v>
      </c>
      <c r="M26" s="103" t="s">
        <v>319</v>
      </c>
      <c r="N26" s="103" t="s">
        <v>128</v>
      </c>
      <c r="O26" s="103" t="s">
        <v>129</v>
      </c>
      <c r="P26" s="108" t="s">
        <v>6</v>
      </c>
      <c r="Q26" s="108" t="s">
        <v>46</v>
      </c>
      <c r="R26" s="168"/>
      <c r="S26" s="110">
        <f>IF($B26&lt;&gt;"",IF(AND($K26="เอก",OR($AN26&gt;0,AND($AN26=0,$AO26&gt;=9))),1,""),"")</f>
        <v>1</v>
      </c>
      <c r="T26" s="110" t="str">
        <f>IF($B26&lt;&gt;"",IF(AND($K26="โท",OR($AN26&gt;0,AND($AN26=0,$AO26&gt;=9))),1,""),"")</f>
        <v/>
      </c>
      <c r="U26" s="110" t="str">
        <f>IF($B26&lt;&gt;"",IF(AND($K26="ตรี",OR($AN26&gt;0,AND($AN26=0,$AO26&gt;=9))),1,""),"")</f>
        <v/>
      </c>
      <c r="V26" s="110" t="str">
        <f>IF($B26&lt;&gt;"",IF(AND($K26="เอก",AND($AN26=0,AND($AO26&gt;=6,$AO26&lt;=8))),1,""),"")</f>
        <v/>
      </c>
      <c r="W26" s="110" t="str">
        <f>IF($B26&lt;&gt;"",IF(AND($K26="โท",AND($AN26=0,AND($AO26&gt;=6,$AO26&lt;=8))),1,""),"")</f>
        <v/>
      </c>
      <c r="X26" s="110" t="str">
        <f>IF($B26&lt;&gt;"",IF(AND($K26="ตรี",AND($AN26=0,AND($AO26&gt;=6,$AO26&lt;=8))),1,""),"")</f>
        <v/>
      </c>
      <c r="Y26" s="110" t="str">
        <f>IF($B26&lt;&gt;"",IF(AND($K26="เอก",AND($AN26=0,AND($AO26&gt;=0,$AO26&lt;=5))),1,""),"")</f>
        <v/>
      </c>
      <c r="Z26" s="110" t="str">
        <f>IF($B26&lt;&gt;"",IF(AND($K26="โท",AND($AN26=0,AND($AO26&gt;=0,$AO26&lt;=5))),1,""),"")</f>
        <v/>
      </c>
      <c r="AA26" s="110" t="str">
        <f>IF($B26&lt;&gt;"",IF(AND($K26="ตรี",AND($AN26=0,AND($AO26&gt;=0,$AO26&lt;=5))),1,""),"")</f>
        <v/>
      </c>
      <c r="AB26" s="110" t="str">
        <f>IF($B26&lt;&gt;"",IF(AND($C26="ศาสตราจารย์",OR($AN26&gt;0,AND($AN26=0,$AO26&gt;=9))),1,""),"")</f>
        <v/>
      </c>
      <c r="AC26" s="110" t="str">
        <f>IF($B26&lt;&gt;"",IF(AND($C26="รองศาสตราจารย์",OR($AN26&gt;0,AND($AN26=0,$AO26&gt;=9))),1,""),"")</f>
        <v/>
      </c>
      <c r="AD26" s="110">
        <f>IF($B26&lt;&gt;"",IF(AND($C26="ผู้ช่วยศาสตราจารย์",OR($AN26&gt;0,AND($AN26=0,$AO26&gt;=9))),1,""),"")</f>
        <v>1</v>
      </c>
      <c r="AE26" s="110" t="str">
        <f>IF($B26&lt;&gt;"",IF(AND($C26="อาจารย์",OR($AN26&gt;0,AND($AN26=0,$AO26&gt;=9))),1,""),"")</f>
        <v/>
      </c>
      <c r="AF26" s="110" t="str">
        <f>IF($B26&lt;&gt;"",IF(AND($C26="ศาสตราจารย์",AND($AN26=0,AND($AO26&gt;=6,$AO26&lt;=8))),1,""),"")</f>
        <v/>
      </c>
      <c r="AG26" s="110" t="str">
        <f>IF($B26&lt;&gt;"",IF(AND($C26="รองศาสตราจารย์",AND($AN26=0,AND($AO26&gt;=6,$AO26&lt;=8))),1,""),"")</f>
        <v/>
      </c>
      <c r="AH26" s="110" t="str">
        <f>IF($B26&lt;&gt;"",IF(AND($C26="ผู้ช่วยศาสตราจารย์",AND($AN26=0,AND($AO26&gt;=6,$AO26&lt;=8))),1,""),"")</f>
        <v/>
      </c>
      <c r="AI26" s="110" t="str">
        <f>IF($B26&lt;&gt;"",IF(AND($C26="อาจารย์",AND($AN26=0,AND($AO26&gt;=6,$AO26&lt;=8))),1,""),"")</f>
        <v/>
      </c>
      <c r="AJ26" s="110" t="str">
        <f>IF($B26&lt;&gt;"",IF(AND($C26="ศาสตราจารย์",AND($AN26=0,AND($AO26&gt;=0,$AO26&lt;=5))),1,""),"")</f>
        <v/>
      </c>
      <c r="AK26" s="110" t="str">
        <f>IF($B26&lt;&gt;"",IF(AND($C26="รองศาสตราจารย์",AND($AN26=0,AND($AO26&gt;=0,$AO26&lt;=5))),1,""),"")</f>
        <v/>
      </c>
      <c r="AL26" s="110" t="str">
        <f>IF($B26&lt;&gt;"",IF(AND($C26="ผู้ช่วยศาสตราจารย์",AND($AN26=0,AND($AO26&gt;=0,$AO26&lt;=5))),1,""),"")</f>
        <v/>
      </c>
      <c r="AM26" s="110" t="str">
        <f>IF($B26&lt;&gt;"",IF(AND($C26="อาจารย์",AND($AN26=0,AND($AO26&gt;=0,$AO26&lt;=5))),1,""),"")</f>
        <v/>
      </c>
      <c r="AN26" s="3">
        <f>IF(B26&lt;&gt;"",DATEDIF(E26,$AN$8,"Y"),"")</f>
        <v>28</v>
      </c>
      <c r="AO26" s="3">
        <f>IF(B26&lt;&gt;"",DATEDIF(E26,$AN$8,"YM"),"")</f>
        <v>1</v>
      </c>
      <c r="AP26" s="3">
        <f>IF(B26&lt;&gt;"",DATEDIF(E26,$AN$8,"MD"),"")</f>
        <v>3</v>
      </c>
    </row>
    <row r="27" spans="1:42" ht="18.75">
      <c r="A27" s="102">
        <v>19</v>
      </c>
      <c r="B27" s="103" t="s">
        <v>332</v>
      </c>
      <c r="C27" s="103" t="s">
        <v>23</v>
      </c>
      <c r="D27" s="104">
        <v>40757</v>
      </c>
      <c r="E27" s="105">
        <v>40757</v>
      </c>
      <c r="F27" s="105">
        <v>43006</v>
      </c>
      <c r="G27" s="167"/>
      <c r="H27" s="169"/>
      <c r="I27" s="103" t="s">
        <v>37</v>
      </c>
      <c r="J27" s="105">
        <v>51410</v>
      </c>
      <c r="K27" s="108" t="s">
        <v>2</v>
      </c>
      <c r="L27" s="103" t="s">
        <v>181</v>
      </c>
      <c r="M27" s="103" t="s">
        <v>319</v>
      </c>
      <c r="N27" s="103" t="s">
        <v>182</v>
      </c>
      <c r="O27" s="103" t="s">
        <v>114</v>
      </c>
      <c r="P27" s="108" t="s">
        <v>63</v>
      </c>
      <c r="Q27" s="108" t="s">
        <v>43</v>
      </c>
      <c r="R27" s="168"/>
      <c r="S27" s="110">
        <f>IF($B27&lt;&gt;"",IF(AND($K27="เอก",OR($AN27&gt;0,AND($AN27=0,$AO27&gt;=9))),1,""),"")</f>
        <v>1</v>
      </c>
      <c r="T27" s="110" t="str">
        <f>IF($B27&lt;&gt;"",IF(AND($K27="โท",OR($AN27&gt;0,AND($AN27=0,$AO27&gt;=9))),1,""),"")</f>
        <v/>
      </c>
      <c r="U27" s="110" t="str">
        <f>IF($B27&lt;&gt;"",IF(AND($K27="ตรี",OR($AN27&gt;0,AND($AN27=0,$AO27&gt;=9))),1,""),"")</f>
        <v/>
      </c>
      <c r="V27" s="110" t="str">
        <f>IF($B27&lt;&gt;"",IF(AND($K27="เอก",AND($AN27=0,AND($AO27&gt;=6,$AO27&lt;=8))),1,""),"")</f>
        <v/>
      </c>
      <c r="W27" s="110" t="str">
        <f>IF($B27&lt;&gt;"",IF(AND($K27="โท",AND($AN27=0,AND($AO27&gt;=6,$AO27&lt;=8))),1,""),"")</f>
        <v/>
      </c>
      <c r="X27" s="110" t="str">
        <f>IF($B27&lt;&gt;"",IF(AND($K27="ตรี",AND($AN27=0,AND($AO27&gt;=6,$AO27&lt;=8))),1,""),"")</f>
        <v/>
      </c>
      <c r="Y27" s="110" t="str">
        <f>IF($B27&lt;&gt;"",IF(AND($K27="เอก",AND($AN27=0,AND($AO27&gt;=0,$AO27&lt;=5))),1,""),"")</f>
        <v/>
      </c>
      <c r="Z27" s="110" t="str">
        <f>IF($B27&lt;&gt;"",IF(AND($K27="โท",AND($AN27=0,AND($AO27&gt;=0,$AO27&lt;=5))),1,""),"")</f>
        <v/>
      </c>
      <c r="AA27" s="110" t="str">
        <f>IF($B27&lt;&gt;"",IF(AND($K27="ตรี",AND($AN27=0,AND($AO27&gt;=0,$AO27&lt;=5))),1,""),"")</f>
        <v/>
      </c>
      <c r="AB27" s="110" t="str">
        <f>IF($B27&lt;&gt;"",IF(AND($C27="ศาสตราจารย์",OR($AN27&gt;0,AND($AN27=0,$AO27&gt;=9))),1,""),"")</f>
        <v/>
      </c>
      <c r="AC27" s="110" t="str">
        <f>IF($B27&lt;&gt;"",IF(AND($C27="รองศาสตราจารย์",OR($AN27&gt;0,AND($AN27=0,$AO27&gt;=9))),1,""),"")</f>
        <v/>
      </c>
      <c r="AD27" s="110">
        <f>IF($B27&lt;&gt;"",IF(AND($C27="ผู้ช่วยศาสตราจารย์",OR($AN27&gt;0,AND($AN27=0,$AO27&gt;=9))),1,""),"")</f>
        <v>1</v>
      </c>
      <c r="AE27" s="110" t="str">
        <f>IF($B27&lt;&gt;"",IF(AND($C27="อาจารย์",OR($AN27&gt;0,AND($AN27=0,$AO27&gt;=9))),1,""),"")</f>
        <v/>
      </c>
      <c r="AF27" s="110" t="str">
        <f>IF($B27&lt;&gt;"",IF(AND($C27="ศาสตราจารย์",AND($AN27=0,AND($AO27&gt;=6,$AO27&lt;=8))),1,""),"")</f>
        <v/>
      </c>
      <c r="AG27" s="110" t="str">
        <f>IF($B27&lt;&gt;"",IF(AND($C27="รองศาสตราจารย์",AND($AN27=0,AND($AO27&gt;=6,$AO27&lt;=8))),1,""),"")</f>
        <v/>
      </c>
      <c r="AH27" s="110" t="str">
        <f>IF($B27&lt;&gt;"",IF(AND($C27="ผู้ช่วยศาสตราจารย์",AND($AN27=0,AND($AO27&gt;=6,$AO27&lt;=8))),1,""),"")</f>
        <v/>
      </c>
      <c r="AI27" s="110" t="str">
        <f>IF($B27&lt;&gt;"",IF(AND($C27="อาจารย์",AND($AN27=0,AND($AO27&gt;=6,$AO27&lt;=8))),1,""),"")</f>
        <v/>
      </c>
      <c r="AJ27" s="110" t="str">
        <f>IF($B27&lt;&gt;"",IF(AND($C27="ศาสตราจารย์",AND($AN27=0,AND($AO27&gt;=0,$AO27&lt;=5))),1,""),"")</f>
        <v/>
      </c>
      <c r="AK27" s="110" t="str">
        <f>IF($B27&lt;&gt;"",IF(AND($C27="รองศาสตราจารย์",AND($AN27=0,AND($AO27&gt;=0,$AO27&lt;=5))),1,""),"")</f>
        <v/>
      </c>
      <c r="AL27" s="110" t="str">
        <f>IF($B27&lt;&gt;"",IF(AND($C27="ผู้ช่วยศาสตราจารย์",AND($AN27=0,AND($AO27&gt;=0,$AO27&lt;=5))),1,""),"")</f>
        <v/>
      </c>
      <c r="AM27" s="110" t="str">
        <f>IF($B27&lt;&gt;"",IF(AND($C27="อาจารย์",AND($AN27=0,AND($AO27&gt;=0,$AO27&lt;=5))),1,""),"")</f>
        <v/>
      </c>
      <c r="AN27" s="3">
        <f>IF(B27&lt;&gt;"",DATEDIF(E27,$AN$8,"Y"),"")</f>
        <v>10</v>
      </c>
      <c r="AO27" s="3">
        <f>IF(B27&lt;&gt;"",DATEDIF(E27,$AN$8,"YM"),"")</f>
        <v>9</v>
      </c>
      <c r="AP27" s="3">
        <f>IF(B27&lt;&gt;"",DATEDIF(E27,$AN$8,"MD"),"")</f>
        <v>30</v>
      </c>
    </row>
    <row r="28" spans="1:42" ht="18.75">
      <c r="A28" s="102">
        <v>20</v>
      </c>
      <c r="B28" s="103" t="s">
        <v>371</v>
      </c>
      <c r="C28" s="103" t="s">
        <v>23</v>
      </c>
      <c r="D28" s="104">
        <v>42663</v>
      </c>
      <c r="E28" s="105">
        <v>42663</v>
      </c>
      <c r="F28" s="105">
        <v>43392</v>
      </c>
      <c r="G28" s="167"/>
      <c r="H28" s="169"/>
      <c r="I28" s="103" t="s">
        <v>37</v>
      </c>
      <c r="J28" s="105">
        <v>51044</v>
      </c>
      <c r="K28" s="108" t="s">
        <v>2</v>
      </c>
      <c r="L28" s="103" t="s">
        <v>88</v>
      </c>
      <c r="M28" s="103" t="s">
        <v>3</v>
      </c>
      <c r="N28" s="103" t="s">
        <v>89</v>
      </c>
      <c r="O28" s="103" t="s">
        <v>4</v>
      </c>
      <c r="P28" s="108" t="s">
        <v>57</v>
      </c>
      <c r="Q28" s="108" t="s">
        <v>44</v>
      </c>
      <c r="R28" s="168"/>
      <c r="S28" s="110">
        <f>IF($B28&lt;&gt;"",IF(AND($K28="เอก",OR($AN28&gt;0,AND($AN28=0,$AO28&gt;=9))),1,""),"")</f>
        <v>1</v>
      </c>
      <c r="T28" s="110" t="str">
        <f>IF($B28&lt;&gt;"",IF(AND($K28="โท",OR($AN28&gt;0,AND($AN28=0,$AO28&gt;=9))),1,""),"")</f>
        <v/>
      </c>
      <c r="U28" s="110" t="str">
        <f>IF($B28&lt;&gt;"",IF(AND($K28="ตรี",OR($AN28&gt;0,AND($AN28=0,$AO28&gt;=9))),1,""),"")</f>
        <v/>
      </c>
      <c r="V28" s="110" t="str">
        <f>IF($B28&lt;&gt;"",IF(AND($K28="เอก",AND($AN28=0,AND($AO28&gt;=6,$AO28&lt;=8))),1,""),"")</f>
        <v/>
      </c>
      <c r="W28" s="110" t="str">
        <f>IF($B28&lt;&gt;"",IF(AND($K28="โท",AND($AN28=0,AND($AO28&gt;=6,$AO28&lt;=8))),1,""),"")</f>
        <v/>
      </c>
      <c r="X28" s="110" t="str">
        <f>IF($B28&lt;&gt;"",IF(AND($K28="ตรี",AND($AN28=0,AND($AO28&gt;=6,$AO28&lt;=8))),1,""),"")</f>
        <v/>
      </c>
      <c r="Y28" s="110" t="str">
        <f>IF($B28&lt;&gt;"",IF(AND($K28="เอก",AND($AN28=0,AND($AO28&gt;=0,$AO28&lt;=5))),1,""),"")</f>
        <v/>
      </c>
      <c r="Z28" s="110" t="str">
        <f>IF($B28&lt;&gt;"",IF(AND($K28="โท",AND($AN28=0,AND($AO28&gt;=0,$AO28&lt;=5))),1,""),"")</f>
        <v/>
      </c>
      <c r="AA28" s="110" t="str">
        <f>IF($B28&lt;&gt;"",IF(AND($K28="ตรี",AND($AN28=0,AND($AO28&gt;=0,$AO28&lt;=5))),1,""),"")</f>
        <v/>
      </c>
      <c r="AB28" s="110" t="str">
        <f>IF($B28&lt;&gt;"",IF(AND($C28="ศาสตราจารย์",OR($AN28&gt;0,AND($AN28=0,$AO28&gt;=9))),1,""),"")</f>
        <v/>
      </c>
      <c r="AC28" s="110" t="str">
        <f>IF($B28&lt;&gt;"",IF(AND($C28="รองศาสตราจารย์",OR($AN28&gt;0,AND($AN28=0,$AO28&gt;=9))),1,""),"")</f>
        <v/>
      </c>
      <c r="AD28" s="110">
        <f>IF($B28&lt;&gt;"",IF(AND($C28="ผู้ช่วยศาสตราจารย์",OR($AN28&gt;0,AND($AN28=0,$AO28&gt;=9))),1,""),"")</f>
        <v>1</v>
      </c>
      <c r="AE28" s="110" t="str">
        <f>IF($B28&lt;&gt;"",IF(AND($C28="อาจารย์",OR($AN28&gt;0,AND($AN28=0,$AO28&gt;=9))),1,""),"")</f>
        <v/>
      </c>
      <c r="AF28" s="110" t="str">
        <f>IF($B28&lt;&gt;"",IF(AND($C28="ศาสตราจารย์",AND($AN28=0,AND($AO28&gt;=6,$AO28&lt;=8))),1,""),"")</f>
        <v/>
      </c>
      <c r="AG28" s="110" t="str">
        <f>IF($B28&lt;&gt;"",IF(AND($C28="รองศาสตราจารย์",AND($AN28=0,AND($AO28&gt;=6,$AO28&lt;=8))),1,""),"")</f>
        <v/>
      </c>
      <c r="AH28" s="110" t="str">
        <f>IF($B28&lt;&gt;"",IF(AND($C28="ผู้ช่วยศาสตราจารย์",AND($AN28=0,AND($AO28&gt;=6,$AO28&lt;=8))),1,""),"")</f>
        <v/>
      </c>
      <c r="AI28" s="110" t="str">
        <f>IF($B28&lt;&gt;"",IF(AND($C28="อาจารย์",AND($AN28=0,AND($AO28&gt;=6,$AO28&lt;=8))),1,""),"")</f>
        <v/>
      </c>
      <c r="AJ28" s="110" t="str">
        <f>IF($B28&lt;&gt;"",IF(AND($C28="ศาสตราจารย์",AND($AN28=0,AND($AO28&gt;=0,$AO28&lt;=5))),1,""),"")</f>
        <v/>
      </c>
      <c r="AK28" s="110" t="str">
        <f>IF($B28&lt;&gt;"",IF(AND($C28="รองศาสตราจารย์",AND($AN28=0,AND($AO28&gt;=0,$AO28&lt;=5))),1,""),"")</f>
        <v/>
      </c>
      <c r="AL28" s="110" t="str">
        <f>IF($B28&lt;&gt;"",IF(AND($C28="ผู้ช่วยศาสตราจารย์",AND($AN28=0,AND($AO28&gt;=0,$AO28&lt;=5))),1,""),"")</f>
        <v/>
      </c>
      <c r="AM28" s="110" t="str">
        <f>IF($B28&lt;&gt;"",IF(AND($C28="อาจารย์",AND($AN28=0,AND($AO28&gt;=0,$AO28&lt;=5))),1,""),"")</f>
        <v/>
      </c>
      <c r="AN28" s="3">
        <f>IF(B28&lt;&gt;"",DATEDIF(E28,$AN$8,"Y"),"")</f>
        <v>5</v>
      </c>
      <c r="AO28" s="3">
        <f>IF(B28&lt;&gt;"",DATEDIF(E28,$AN$8,"YM"),"")</f>
        <v>7</v>
      </c>
      <c r="AP28" s="3">
        <f>IF(B28&lt;&gt;"",DATEDIF(E28,$AN$8,"MD"),"")</f>
        <v>12</v>
      </c>
    </row>
    <row r="29" spans="1:42" ht="18.75">
      <c r="A29" s="102">
        <v>21</v>
      </c>
      <c r="B29" s="103" t="s">
        <v>372</v>
      </c>
      <c r="C29" s="103" t="s">
        <v>23</v>
      </c>
      <c r="D29" s="104">
        <v>41571</v>
      </c>
      <c r="E29" s="105">
        <v>41571</v>
      </c>
      <c r="F29" s="105">
        <v>43766</v>
      </c>
      <c r="G29" s="167"/>
      <c r="H29" s="169"/>
      <c r="I29" s="103" t="s">
        <v>37</v>
      </c>
      <c r="J29" s="105">
        <v>49218</v>
      </c>
      <c r="K29" s="108" t="s">
        <v>2</v>
      </c>
      <c r="L29" s="103" t="s">
        <v>198</v>
      </c>
      <c r="M29" s="103" t="s">
        <v>319</v>
      </c>
      <c r="N29" s="103" t="s">
        <v>199</v>
      </c>
      <c r="O29" s="103" t="s">
        <v>163</v>
      </c>
      <c r="P29" s="108" t="s">
        <v>26</v>
      </c>
      <c r="Q29" s="108" t="s">
        <v>70</v>
      </c>
      <c r="R29" s="168"/>
      <c r="S29" s="110">
        <f>IF($B29&lt;&gt;"",IF(AND($K29="เอก",OR($AN29&gt;0,AND($AN29=0,$AO29&gt;=9))),1,""),"")</f>
        <v>1</v>
      </c>
      <c r="T29" s="110" t="str">
        <f>IF($B29&lt;&gt;"",IF(AND($K29="โท",OR($AN29&gt;0,AND($AN29=0,$AO29&gt;=9))),1,""),"")</f>
        <v/>
      </c>
      <c r="U29" s="110" t="str">
        <f>IF($B29&lt;&gt;"",IF(AND($K29="ตรี",OR($AN29&gt;0,AND($AN29=0,$AO29&gt;=9))),1,""),"")</f>
        <v/>
      </c>
      <c r="V29" s="110" t="str">
        <f>IF($B29&lt;&gt;"",IF(AND($K29="เอก",AND($AN29=0,AND($AO29&gt;=6,$AO29&lt;=8))),1,""),"")</f>
        <v/>
      </c>
      <c r="W29" s="110" t="str">
        <f>IF($B29&lt;&gt;"",IF(AND($K29="โท",AND($AN29=0,AND($AO29&gt;=6,$AO29&lt;=8))),1,""),"")</f>
        <v/>
      </c>
      <c r="X29" s="110" t="str">
        <f>IF($B29&lt;&gt;"",IF(AND($K29="ตรี",AND($AN29=0,AND($AO29&gt;=6,$AO29&lt;=8))),1,""),"")</f>
        <v/>
      </c>
      <c r="Y29" s="110" t="str">
        <f>IF($B29&lt;&gt;"",IF(AND($K29="เอก",AND($AN29=0,AND($AO29&gt;=0,$AO29&lt;=5))),1,""),"")</f>
        <v/>
      </c>
      <c r="Z29" s="110" t="str">
        <f>IF($B29&lt;&gt;"",IF(AND($K29="โท",AND($AN29=0,AND($AO29&gt;=0,$AO29&lt;=5))),1,""),"")</f>
        <v/>
      </c>
      <c r="AA29" s="110" t="str">
        <f>IF($B29&lt;&gt;"",IF(AND($K29="ตรี",AND($AN29=0,AND($AO29&gt;=0,$AO29&lt;=5))),1,""),"")</f>
        <v/>
      </c>
      <c r="AB29" s="110" t="str">
        <f>IF($B29&lt;&gt;"",IF(AND($C29="ศาสตราจารย์",OR($AN29&gt;0,AND($AN29=0,$AO29&gt;=9))),1,""),"")</f>
        <v/>
      </c>
      <c r="AC29" s="110" t="str">
        <f>IF($B29&lt;&gt;"",IF(AND($C29="รองศาสตราจารย์",OR($AN29&gt;0,AND($AN29=0,$AO29&gt;=9))),1,""),"")</f>
        <v/>
      </c>
      <c r="AD29" s="110">
        <f>IF($B29&lt;&gt;"",IF(AND($C29="ผู้ช่วยศาสตราจารย์",OR($AN29&gt;0,AND($AN29=0,$AO29&gt;=9))),1,""),"")</f>
        <v>1</v>
      </c>
      <c r="AE29" s="110" t="str">
        <f>IF($B29&lt;&gt;"",IF(AND($C29="อาจารย์",OR($AN29&gt;0,AND($AN29=0,$AO29&gt;=9))),1,""),"")</f>
        <v/>
      </c>
      <c r="AF29" s="110" t="str">
        <f>IF($B29&lt;&gt;"",IF(AND($C29="ศาสตราจารย์",AND($AN29=0,AND($AO29&gt;=6,$AO29&lt;=8))),1,""),"")</f>
        <v/>
      </c>
      <c r="AG29" s="110" t="str">
        <f>IF($B29&lt;&gt;"",IF(AND($C29="รองศาสตราจารย์",AND($AN29=0,AND($AO29&gt;=6,$AO29&lt;=8))),1,""),"")</f>
        <v/>
      </c>
      <c r="AH29" s="110" t="str">
        <f>IF($B29&lt;&gt;"",IF(AND($C29="ผู้ช่วยศาสตราจารย์",AND($AN29=0,AND($AO29&gt;=6,$AO29&lt;=8))),1,""),"")</f>
        <v/>
      </c>
      <c r="AI29" s="110" t="str">
        <f>IF($B29&lt;&gt;"",IF(AND($C29="อาจารย์",AND($AN29=0,AND($AO29&gt;=6,$AO29&lt;=8))),1,""),"")</f>
        <v/>
      </c>
      <c r="AJ29" s="110" t="str">
        <f>IF($B29&lt;&gt;"",IF(AND($C29="ศาสตราจารย์",AND($AN29=0,AND($AO29&gt;=0,$AO29&lt;=5))),1,""),"")</f>
        <v/>
      </c>
      <c r="AK29" s="110" t="str">
        <f>IF($B29&lt;&gt;"",IF(AND($C29="รองศาสตราจารย์",AND($AN29=0,AND($AO29&gt;=0,$AO29&lt;=5))),1,""),"")</f>
        <v/>
      </c>
      <c r="AL29" s="110" t="str">
        <f>IF($B29&lt;&gt;"",IF(AND($C29="ผู้ช่วยศาสตราจารย์",AND($AN29=0,AND($AO29&gt;=0,$AO29&lt;=5))),1,""),"")</f>
        <v/>
      </c>
      <c r="AM29" s="110" t="str">
        <f>IF($B29&lt;&gt;"",IF(AND($C29="อาจารย์",AND($AN29=0,AND($AO29&gt;=0,$AO29&lt;=5))),1,""),"")</f>
        <v/>
      </c>
      <c r="AN29" s="3">
        <f>IF(B29&lt;&gt;"",DATEDIF(E29,$AN$8,"Y"),"")</f>
        <v>8</v>
      </c>
      <c r="AO29" s="3">
        <f>IF(B29&lt;&gt;"",DATEDIF(E29,$AN$8,"YM"),"")</f>
        <v>7</v>
      </c>
      <c r="AP29" s="3">
        <f>IF(B29&lt;&gt;"",DATEDIF(E29,$AN$8,"MD"),"")</f>
        <v>8</v>
      </c>
    </row>
    <row r="30" spans="1:42" ht="18.75">
      <c r="A30" s="102">
        <v>22</v>
      </c>
      <c r="B30" s="103" t="s">
        <v>130</v>
      </c>
      <c r="C30" s="103" t="s">
        <v>23</v>
      </c>
      <c r="D30" s="104">
        <v>33760</v>
      </c>
      <c r="E30" s="105">
        <v>33760</v>
      </c>
      <c r="F30" s="105">
        <v>38679</v>
      </c>
      <c r="G30" s="167"/>
      <c r="H30" s="169"/>
      <c r="I30" s="103" t="s">
        <v>37</v>
      </c>
      <c r="J30" s="105">
        <v>46296</v>
      </c>
      <c r="K30" s="108" t="s">
        <v>2</v>
      </c>
      <c r="L30" s="103" t="s">
        <v>333</v>
      </c>
      <c r="M30" s="103" t="s">
        <v>54</v>
      </c>
      <c r="N30" s="103" t="s">
        <v>334</v>
      </c>
      <c r="O30" s="103" t="s">
        <v>80</v>
      </c>
      <c r="P30" s="108" t="s">
        <v>16</v>
      </c>
      <c r="Q30" s="108" t="s">
        <v>6</v>
      </c>
      <c r="R30" s="168"/>
      <c r="S30" s="110">
        <f>IF($B30&lt;&gt;"",IF(AND($K30="เอก",OR($AN30&gt;0,AND($AN30=0,$AO30&gt;=9))),1,""),"")</f>
        <v>1</v>
      </c>
      <c r="T30" s="110" t="str">
        <f>IF($B30&lt;&gt;"",IF(AND($K30="โท",OR($AN30&gt;0,AND($AN30=0,$AO30&gt;=9))),1,""),"")</f>
        <v/>
      </c>
      <c r="U30" s="110" t="str">
        <f>IF($B30&lt;&gt;"",IF(AND($K30="ตรี",OR($AN30&gt;0,AND($AN30=0,$AO30&gt;=9))),1,""),"")</f>
        <v/>
      </c>
      <c r="V30" s="110" t="str">
        <f>IF($B30&lt;&gt;"",IF(AND($K30="เอก",AND($AN30=0,AND($AO30&gt;=6,$AO30&lt;=8))),1,""),"")</f>
        <v/>
      </c>
      <c r="W30" s="110" t="str">
        <f>IF($B30&lt;&gt;"",IF(AND($K30="โท",AND($AN30=0,AND($AO30&gt;=6,$AO30&lt;=8))),1,""),"")</f>
        <v/>
      </c>
      <c r="X30" s="110" t="str">
        <f>IF($B30&lt;&gt;"",IF(AND($K30="ตรี",AND($AN30=0,AND($AO30&gt;=6,$AO30&lt;=8))),1,""),"")</f>
        <v/>
      </c>
      <c r="Y30" s="110" t="str">
        <f>IF($B30&lt;&gt;"",IF(AND($K30="เอก",AND($AN30=0,AND($AO30&gt;=0,$AO30&lt;=5))),1,""),"")</f>
        <v/>
      </c>
      <c r="Z30" s="110" t="str">
        <f>IF($B30&lt;&gt;"",IF(AND($K30="โท",AND($AN30=0,AND($AO30&gt;=0,$AO30&lt;=5))),1,""),"")</f>
        <v/>
      </c>
      <c r="AA30" s="110" t="str">
        <f>IF($B30&lt;&gt;"",IF(AND($K30="ตรี",AND($AN30=0,AND($AO30&gt;=0,$AO30&lt;=5))),1,""),"")</f>
        <v/>
      </c>
      <c r="AB30" s="110" t="str">
        <f>IF($B30&lt;&gt;"",IF(AND($C30="ศาสตราจารย์",OR($AN30&gt;0,AND($AN30=0,$AO30&gt;=9))),1,""),"")</f>
        <v/>
      </c>
      <c r="AC30" s="110" t="str">
        <f>IF($B30&lt;&gt;"",IF(AND($C30="รองศาสตราจารย์",OR($AN30&gt;0,AND($AN30=0,$AO30&gt;=9))),1,""),"")</f>
        <v/>
      </c>
      <c r="AD30" s="110">
        <f>IF($B30&lt;&gt;"",IF(AND($C30="ผู้ช่วยศาสตราจารย์",OR($AN30&gt;0,AND($AN30=0,$AO30&gt;=9))),1,""),"")</f>
        <v>1</v>
      </c>
      <c r="AE30" s="110" t="str">
        <f>IF($B30&lt;&gt;"",IF(AND($C30="อาจารย์",OR($AN30&gt;0,AND($AN30=0,$AO30&gt;=9))),1,""),"")</f>
        <v/>
      </c>
      <c r="AF30" s="110" t="str">
        <f>IF($B30&lt;&gt;"",IF(AND($C30="ศาสตราจารย์",AND($AN30=0,AND($AO30&gt;=6,$AO30&lt;=8))),1,""),"")</f>
        <v/>
      </c>
      <c r="AG30" s="110" t="str">
        <f>IF($B30&lt;&gt;"",IF(AND($C30="รองศาสตราจารย์",AND($AN30=0,AND($AO30&gt;=6,$AO30&lt;=8))),1,""),"")</f>
        <v/>
      </c>
      <c r="AH30" s="110" t="str">
        <f>IF($B30&lt;&gt;"",IF(AND($C30="ผู้ช่วยศาสตราจารย์",AND($AN30=0,AND($AO30&gt;=6,$AO30&lt;=8))),1,""),"")</f>
        <v/>
      </c>
      <c r="AI30" s="110" t="str">
        <f>IF($B30&lt;&gt;"",IF(AND($C30="อาจารย์",AND($AN30=0,AND($AO30&gt;=6,$AO30&lt;=8))),1,""),"")</f>
        <v/>
      </c>
      <c r="AJ30" s="110" t="str">
        <f>IF($B30&lt;&gt;"",IF(AND($C30="ศาสตราจารย์",AND($AN30=0,AND($AO30&gt;=0,$AO30&lt;=5))),1,""),"")</f>
        <v/>
      </c>
      <c r="AK30" s="110" t="str">
        <f>IF($B30&lt;&gt;"",IF(AND($C30="รองศาสตราจารย์",AND($AN30=0,AND($AO30&gt;=0,$AO30&lt;=5))),1,""),"")</f>
        <v/>
      </c>
      <c r="AL30" s="110" t="str">
        <f>IF($B30&lt;&gt;"",IF(AND($C30="ผู้ช่วยศาสตราจารย์",AND($AN30=0,AND($AO30&gt;=0,$AO30&lt;=5))),1,""),"")</f>
        <v/>
      </c>
      <c r="AM30" s="110" t="str">
        <f>IF($B30&lt;&gt;"",IF(AND($C30="อาจารย์",AND($AN30=0,AND($AO30&gt;=0,$AO30&lt;=5))),1,""),"")</f>
        <v/>
      </c>
      <c r="AN30" s="3">
        <f>IF(B30&lt;&gt;"",DATEDIF(E30,$AN$8,"Y"),"")</f>
        <v>29</v>
      </c>
      <c r="AO30" s="3">
        <f>IF(B30&lt;&gt;"",DATEDIF(E30,$AN$8,"YM"),"")</f>
        <v>11</v>
      </c>
      <c r="AP30" s="3">
        <f>IF(B30&lt;&gt;"",DATEDIF(E30,$AN$8,"MD"),"")</f>
        <v>27</v>
      </c>
    </row>
    <row r="31" spans="1:42" ht="18.75">
      <c r="A31" s="102">
        <v>23</v>
      </c>
      <c r="B31" s="103" t="s">
        <v>346</v>
      </c>
      <c r="C31" s="103" t="s">
        <v>23</v>
      </c>
      <c r="D31" s="104">
        <v>34282</v>
      </c>
      <c r="E31" s="105">
        <v>34669</v>
      </c>
      <c r="F31" s="105">
        <v>43475</v>
      </c>
      <c r="G31" s="167"/>
      <c r="H31" s="169"/>
      <c r="I31" s="103" t="s">
        <v>37</v>
      </c>
      <c r="J31" s="105">
        <v>45931</v>
      </c>
      <c r="K31" s="108" t="s">
        <v>2</v>
      </c>
      <c r="L31" s="103" t="s">
        <v>208</v>
      </c>
      <c r="M31" s="103" t="s">
        <v>3</v>
      </c>
      <c r="N31" s="103" t="s">
        <v>148</v>
      </c>
      <c r="O31" s="103" t="s">
        <v>19</v>
      </c>
      <c r="P31" s="108" t="s">
        <v>29</v>
      </c>
      <c r="Q31" s="108" t="s">
        <v>63</v>
      </c>
      <c r="R31" s="168"/>
      <c r="S31" s="110">
        <f>IF($B31&lt;&gt;"",IF(AND($K31="เอก",OR($AN31&gt;0,AND($AN31=0,$AO31&gt;=9))),1,""),"")</f>
        <v>1</v>
      </c>
      <c r="T31" s="110" t="str">
        <f>IF($B31&lt;&gt;"",IF(AND($K31="โท",OR($AN31&gt;0,AND($AN31=0,$AO31&gt;=9))),1,""),"")</f>
        <v/>
      </c>
      <c r="U31" s="110" t="str">
        <f>IF($B31&lt;&gt;"",IF(AND($K31="ตรี",OR($AN31&gt;0,AND($AN31=0,$AO31&gt;=9))),1,""),"")</f>
        <v/>
      </c>
      <c r="V31" s="110" t="str">
        <f>IF($B31&lt;&gt;"",IF(AND($K31="เอก",AND($AN31=0,AND($AO31&gt;=6,$AO31&lt;=8))),1,""),"")</f>
        <v/>
      </c>
      <c r="W31" s="110" t="str">
        <f>IF($B31&lt;&gt;"",IF(AND($K31="โท",AND($AN31=0,AND($AO31&gt;=6,$AO31&lt;=8))),1,""),"")</f>
        <v/>
      </c>
      <c r="X31" s="110" t="str">
        <f>IF($B31&lt;&gt;"",IF(AND($K31="ตรี",AND($AN31=0,AND($AO31&gt;=6,$AO31&lt;=8))),1,""),"")</f>
        <v/>
      </c>
      <c r="Y31" s="110" t="str">
        <f>IF($B31&lt;&gt;"",IF(AND($K31="เอก",AND($AN31=0,AND($AO31&gt;=0,$AO31&lt;=5))),1,""),"")</f>
        <v/>
      </c>
      <c r="Z31" s="110" t="str">
        <f>IF($B31&lt;&gt;"",IF(AND($K31="โท",AND($AN31=0,AND($AO31&gt;=0,$AO31&lt;=5))),1,""),"")</f>
        <v/>
      </c>
      <c r="AA31" s="110" t="str">
        <f>IF($B31&lt;&gt;"",IF(AND($K31="ตรี",AND($AN31=0,AND($AO31&gt;=0,$AO31&lt;=5))),1,""),"")</f>
        <v/>
      </c>
      <c r="AB31" s="110" t="str">
        <f>IF($B31&lt;&gt;"",IF(AND($C31="ศาสตราจารย์",OR($AN31&gt;0,AND($AN31=0,$AO31&gt;=9))),1,""),"")</f>
        <v/>
      </c>
      <c r="AC31" s="110" t="str">
        <f>IF($B31&lt;&gt;"",IF(AND($C31="รองศาสตราจารย์",OR($AN31&gt;0,AND($AN31=0,$AO31&gt;=9))),1,""),"")</f>
        <v/>
      </c>
      <c r="AD31" s="110">
        <f>IF($B31&lt;&gt;"",IF(AND($C31="ผู้ช่วยศาสตราจารย์",OR($AN31&gt;0,AND($AN31=0,$AO31&gt;=9))),1,""),"")</f>
        <v>1</v>
      </c>
      <c r="AE31" s="110" t="str">
        <f>IF($B31&lt;&gt;"",IF(AND($C31="อาจารย์",OR($AN31&gt;0,AND($AN31=0,$AO31&gt;=9))),1,""),"")</f>
        <v/>
      </c>
      <c r="AF31" s="110" t="str">
        <f>IF($B31&lt;&gt;"",IF(AND($C31="ศาสตราจารย์",AND($AN31=0,AND($AO31&gt;=6,$AO31&lt;=8))),1,""),"")</f>
        <v/>
      </c>
      <c r="AG31" s="110" t="str">
        <f>IF($B31&lt;&gt;"",IF(AND($C31="รองศาสตราจารย์",AND($AN31=0,AND($AO31&gt;=6,$AO31&lt;=8))),1,""),"")</f>
        <v/>
      </c>
      <c r="AH31" s="110" t="str">
        <f>IF($B31&lt;&gt;"",IF(AND($C31="ผู้ช่วยศาสตราจารย์",AND($AN31=0,AND($AO31&gt;=6,$AO31&lt;=8))),1,""),"")</f>
        <v/>
      </c>
      <c r="AI31" s="110" t="str">
        <f>IF($B31&lt;&gt;"",IF(AND($C31="อาจารย์",AND($AN31=0,AND($AO31&gt;=6,$AO31&lt;=8))),1,""),"")</f>
        <v/>
      </c>
      <c r="AJ31" s="110" t="str">
        <f>IF($B31&lt;&gt;"",IF(AND($C31="ศาสตราจารย์",AND($AN31=0,AND($AO31&gt;=0,$AO31&lt;=5))),1,""),"")</f>
        <v/>
      </c>
      <c r="AK31" s="110" t="str">
        <f>IF($B31&lt;&gt;"",IF(AND($C31="รองศาสตราจารย์",AND($AN31=0,AND($AO31&gt;=0,$AO31&lt;=5))),1,""),"")</f>
        <v/>
      </c>
      <c r="AL31" s="110" t="str">
        <f>IF($B31&lt;&gt;"",IF(AND($C31="ผู้ช่วยศาสตราจารย์",AND($AN31=0,AND($AO31&gt;=0,$AO31&lt;=5))),1,""),"")</f>
        <v/>
      </c>
      <c r="AM31" s="110" t="str">
        <f>IF($B31&lt;&gt;"",IF(AND($C31="อาจารย์",AND($AN31=0,AND($AO31&gt;=0,$AO31&lt;=5))),1,""),"")</f>
        <v/>
      </c>
      <c r="AN31" s="3">
        <f>IF(B31&lt;&gt;"",DATEDIF(E31,$AN$8,"Y"),"")</f>
        <v>27</v>
      </c>
      <c r="AO31" s="3">
        <f>IF(B31&lt;&gt;"",DATEDIF(E31,$AN$8,"YM"),"")</f>
        <v>6</v>
      </c>
      <c r="AP31" s="3">
        <f>IF(B31&lt;&gt;"",DATEDIF(E31,$AN$8,"MD"),"")</f>
        <v>0</v>
      </c>
    </row>
    <row r="32" spans="1:42" ht="18.75">
      <c r="A32" s="102">
        <v>24</v>
      </c>
      <c r="B32" s="103" t="s">
        <v>373</v>
      </c>
      <c r="C32" s="103" t="s">
        <v>23</v>
      </c>
      <c r="D32" s="104">
        <v>40718</v>
      </c>
      <c r="E32" s="105">
        <v>40725</v>
      </c>
      <c r="F32" s="105">
        <v>43344</v>
      </c>
      <c r="G32" s="167"/>
      <c r="H32" s="169"/>
      <c r="I32" s="103" t="s">
        <v>37</v>
      </c>
      <c r="J32" s="105">
        <v>51044</v>
      </c>
      <c r="K32" s="108" t="s">
        <v>2</v>
      </c>
      <c r="L32" s="103" t="s">
        <v>209</v>
      </c>
      <c r="M32" s="103" t="s">
        <v>3</v>
      </c>
      <c r="N32" s="103" t="s">
        <v>210</v>
      </c>
      <c r="O32" s="103" t="s">
        <v>4</v>
      </c>
      <c r="P32" s="108" t="s">
        <v>38</v>
      </c>
      <c r="Q32" s="108" t="s">
        <v>43</v>
      </c>
      <c r="R32" s="168"/>
      <c r="S32" s="110">
        <f>IF($B32&lt;&gt;"",IF(AND($K32="เอก",OR($AN32&gt;0,AND($AN32=0,$AO32&gt;=9))),1,""),"")</f>
        <v>1</v>
      </c>
      <c r="T32" s="110" t="str">
        <f>IF($B32&lt;&gt;"",IF(AND($K32="โท",OR($AN32&gt;0,AND($AN32=0,$AO32&gt;=9))),1,""),"")</f>
        <v/>
      </c>
      <c r="U32" s="110" t="str">
        <f>IF($B32&lt;&gt;"",IF(AND($K32="ตรี",OR($AN32&gt;0,AND($AN32=0,$AO32&gt;=9))),1,""),"")</f>
        <v/>
      </c>
      <c r="V32" s="110" t="str">
        <f>IF($B32&lt;&gt;"",IF(AND($K32="เอก",AND($AN32=0,AND($AO32&gt;=6,$AO32&lt;=8))),1,""),"")</f>
        <v/>
      </c>
      <c r="W32" s="110" t="str">
        <f>IF($B32&lt;&gt;"",IF(AND($K32="โท",AND($AN32=0,AND($AO32&gt;=6,$AO32&lt;=8))),1,""),"")</f>
        <v/>
      </c>
      <c r="X32" s="110" t="str">
        <f>IF($B32&lt;&gt;"",IF(AND($K32="ตรี",AND($AN32=0,AND($AO32&gt;=6,$AO32&lt;=8))),1,""),"")</f>
        <v/>
      </c>
      <c r="Y32" s="110" t="str">
        <f>IF($B32&lt;&gt;"",IF(AND($K32="เอก",AND($AN32=0,AND($AO32&gt;=0,$AO32&lt;=5))),1,""),"")</f>
        <v/>
      </c>
      <c r="Z32" s="110" t="str">
        <f>IF($B32&lt;&gt;"",IF(AND($K32="โท",AND($AN32=0,AND($AO32&gt;=0,$AO32&lt;=5))),1,""),"")</f>
        <v/>
      </c>
      <c r="AA32" s="110" t="str">
        <f>IF($B32&lt;&gt;"",IF(AND($K32="ตรี",AND($AN32=0,AND($AO32&gt;=0,$AO32&lt;=5))),1,""),"")</f>
        <v/>
      </c>
      <c r="AB32" s="110" t="str">
        <f>IF($B32&lt;&gt;"",IF(AND($C32="ศาสตราจารย์",OR($AN32&gt;0,AND($AN32=0,$AO32&gt;=9))),1,""),"")</f>
        <v/>
      </c>
      <c r="AC32" s="110" t="str">
        <f>IF($B32&lt;&gt;"",IF(AND($C32="รองศาสตราจารย์",OR($AN32&gt;0,AND($AN32=0,$AO32&gt;=9))),1,""),"")</f>
        <v/>
      </c>
      <c r="AD32" s="110">
        <f>IF($B32&lt;&gt;"",IF(AND($C32="ผู้ช่วยศาสตราจารย์",OR($AN32&gt;0,AND($AN32=0,$AO32&gt;=9))),1,""),"")</f>
        <v>1</v>
      </c>
      <c r="AE32" s="110" t="str">
        <f>IF($B32&lt;&gt;"",IF(AND($C32="อาจารย์",OR($AN32&gt;0,AND($AN32=0,$AO32&gt;=9))),1,""),"")</f>
        <v/>
      </c>
      <c r="AF32" s="110" t="str">
        <f>IF($B32&lt;&gt;"",IF(AND($C32="ศาสตราจารย์",AND($AN32=0,AND($AO32&gt;=6,$AO32&lt;=8))),1,""),"")</f>
        <v/>
      </c>
      <c r="AG32" s="110" t="str">
        <f>IF($B32&lt;&gt;"",IF(AND($C32="รองศาสตราจารย์",AND($AN32=0,AND($AO32&gt;=6,$AO32&lt;=8))),1,""),"")</f>
        <v/>
      </c>
      <c r="AH32" s="110" t="str">
        <f>IF($B32&lt;&gt;"",IF(AND($C32="ผู้ช่วยศาสตราจารย์",AND($AN32=0,AND($AO32&gt;=6,$AO32&lt;=8))),1,""),"")</f>
        <v/>
      </c>
      <c r="AI32" s="110" t="str">
        <f>IF($B32&lt;&gt;"",IF(AND($C32="อาจารย์",AND($AN32=0,AND($AO32&gt;=6,$AO32&lt;=8))),1,""),"")</f>
        <v/>
      </c>
      <c r="AJ32" s="110" t="str">
        <f>IF($B32&lt;&gt;"",IF(AND($C32="ศาสตราจารย์",AND($AN32=0,AND($AO32&gt;=0,$AO32&lt;=5))),1,""),"")</f>
        <v/>
      </c>
      <c r="AK32" s="110" t="str">
        <f>IF($B32&lt;&gt;"",IF(AND($C32="รองศาสตราจารย์",AND($AN32=0,AND($AO32&gt;=0,$AO32&lt;=5))),1,""),"")</f>
        <v/>
      </c>
      <c r="AL32" s="110" t="str">
        <f>IF($B32&lt;&gt;"",IF(AND($C32="ผู้ช่วยศาสตราจารย์",AND($AN32=0,AND($AO32&gt;=0,$AO32&lt;=5))),1,""),"")</f>
        <v/>
      </c>
      <c r="AM32" s="110" t="str">
        <f>IF($B32&lt;&gt;"",IF(AND($C32="อาจารย์",AND($AN32=0,AND($AO32&gt;=0,$AO32&lt;=5))),1,""),"")</f>
        <v/>
      </c>
      <c r="AN32" s="3">
        <f>IF(B32&lt;&gt;"",DATEDIF(E32,$AN$8,"Y"),"")</f>
        <v>10</v>
      </c>
      <c r="AO32" s="3">
        <f>IF(B32&lt;&gt;"",DATEDIF(E32,$AN$8,"YM"),"")</f>
        <v>11</v>
      </c>
      <c r="AP32" s="3">
        <f>IF(B32&lt;&gt;"",DATEDIF(E32,$AN$8,"MD"),"")</f>
        <v>0</v>
      </c>
    </row>
    <row r="33" spans="1:42" ht="18.75">
      <c r="A33" s="102">
        <v>25</v>
      </c>
      <c r="B33" s="103" t="s">
        <v>347</v>
      </c>
      <c r="C33" s="103" t="s">
        <v>23</v>
      </c>
      <c r="D33" s="104">
        <v>41143</v>
      </c>
      <c r="E33" s="105">
        <v>41143</v>
      </c>
      <c r="F33" s="105">
        <v>43104</v>
      </c>
      <c r="G33" s="167"/>
      <c r="H33" s="169"/>
      <c r="I33" s="103" t="s">
        <v>37</v>
      </c>
      <c r="J33" s="105">
        <v>51775</v>
      </c>
      <c r="K33" s="108" t="s">
        <v>2</v>
      </c>
      <c r="L33" s="103" t="s">
        <v>218</v>
      </c>
      <c r="M33" s="103" t="s">
        <v>3</v>
      </c>
      <c r="N33" s="103" t="s">
        <v>219</v>
      </c>
      <c r="O33" s="103" t="s">
        <v>4</v>
      </c>
      <c r="P33" s="108" t="s">
        <v>26</v>
      </c>
      <c r="Q33" s="108" t="s">
        <v>39</v>
      </c>
      <c r="R33" s="168"/>
      <c r="S33" s="110">
        <f>IF($B33&lt;&gt;"",IF(AND($K33="เอก",OR($AN33&gt;0,AND($AN33=0,$AO33&gt;=9))),1,""),"")</f>
        <v>1</v>
      </c>
      <c r="T33" s="110" t="str">
        <f>IF($B33&lt;&gt;"",IF(AND($K33="โท",OR($AN33&gt;0,AND($AN33=0,$AO33&gt;=9))),1,""),"")</f>
        <v/>
      </c>
      <c r="U33" s="110" t="str">
        <f>IF($B33&lt;&gt;"",IF(AND($K33="ตรี",OR($AN33&gt;0,AND($AN33=0,$AO33&gt;=9))),1,""),"")</f>
        <v/>
      </c>
      <c r="V33" s="110" t="str">
        <f>IF($B33&lt;&gt;"",IF(AND($K33="เอก",AND($AN33=0,AND($AO33&gt;=6,$AO33&lt;=8))),1,""),"")</f>
        <v/>
      </c>
      <c r="W33" s="110" t="str">
        <f>IF($B33&lt;&gt;"",IF(AND($K33="โท",AND($AN33=0,AND($AO33&gt;=6,$AO33&lt;=8))),1,""),"")</f>
        <v/>
      </c>
      <c r="X33" s="110" t="str">
        <f>IF($B33&lt;&gt;"",IF(AND($K33="ตรี",AND($AN33=0,AND($AO33&gt;=6,$AO33&lt;=8))),1,""),"")</f>
        <v/>
      </c>
      <c r="Y33" s="110" t="str">
        <f>IF($B33&lt;&gt;"",IF(AND($K33="เอก",AND($AN33=0,AND($AO33&gt;=0,$AO33&lt;=5))),1,""),"")</f>
        <v/>
      </c>
      <c r="Z33" s="110" t="str">
        <f>IF($B33&lt;&gt;"",IF(AND($K33="โท",AND($AN33=0,AND($AO33&gt;=0,$AO33&lt;=5))),1,""),"")</f>
        <v/>
      </c>
      <c r="AA33" s="110" t="str">
        <f>IF($B33&lt;&gt;"",IF(AND($K33="ตรี",AND($AN33=0,AND($AO33&gt;=0,$AO33&lt;=5))),1,""),"")</f>
        <v/>
      </c>
      <c r="AB33" s="110" t="str">
        <f>IF($B33&lt;&gt;"",IF(AND($C33="ศาสตราจารย์",OR($AN33&gt;0,AND($AN33=0,$AO33&gt;=9))),1,""),"")</f>
        <v/>
      </c>
      <c r="AC33" s="110" t="str">
        <f>IF($B33&lt;&gt;"",IF(AND($C33="รองศาสตราจารย์",OR($AN33&gt;0,AND($AN33=0,$AO33&gt;=9))),1,""),"")</f>
        <v/>
      </c>
      <c r="AD33" s="110">
        <f>IF($B33&lt;&gt;"",IF(AND($C33="ผู้ช่วยศาสตราจารย์",OR($AN33&gt;0,AND($AN33=0,$AO33&gt;=9))),1,""),"")</f>
        <v>1</v>
      </c>
      <c r="AE33" s="110" t="str">
        <f>IF($B33&lt;&gt;"",IF(AND($C33="อาจารย์",OR($AN33&gt;0,AND($AN33=0,$AO33&gt;=9))),1,""),"")</f>
        <v/>
      </c>
      <c r="AF33" s="110" t="str">
        <f>IF($B33&lt;&gt;"",IF(AND($C33="ศาสตราจารย์",AND($AN33=0,AND($AO33&gt;=6,$AO33&lt;=8))),1,""),"")</f>
        <v/>
      </c>
      <c r="AG33" s="110" t="str">
        <f>IF($B33&lt;&gt;"",IF(AND($C33="รองศาสตราจารย์",AND($AN33=0,AND($AO33&gt;=6,$AO33&lt;=8))),1,""),"")</f>
        <v/>
      </c>
      <c r="AH33" s="110" t="str">
        <f>IF($B33&lt;&gt;"",IF(AND($C33="ผู้ช่วยศาสตราจารย์",AND($AN33=0,AND($AO33&gt;=6,$AO33&lt;=8))),1,""),"")</f>
        <v/>
      </c>
      <c r="AI33" s="110" t="str">
        <f>IF($B33&lt;&gt;"",IF(AND($C33="อาจารย์",AND($AN33=0,AND($AO33&gt;=6,$AO33&lt;=8))),1,""),"")</f>
        <v/>
      </c>
      <c r="AJ33" s="110" t="str">
        <f>IF($B33&lt;&gt;"",IF(AND($C33="ศาสตราจารย์",AND($AN33=0,AND($AO33&gt;=0,$AO33&lt;=5))),1,""),"")</f>
        <v/>
      </c>
      <c r="AK33" s="110" t="str">
        <f>IF($B33&lt;&gt;"",IF(AND($C33="รองศาสตราจารย์",AND($AN33=0,AND($AO33&gt;=0,$AO33&lt;=5))),1,""),"")</f>
        <v/>
      </c>
      <c r="AL33" s="110" t="str">
        <f>IF($B33&lt;&gt;"",IF(AND($C33="ผู้ช่วยศาสตราจารย์",AND($AN33=0,AND($AO33&gt;=0,$AO33&lt;=5))),1,""),"")</f>
        <v/>
      </c>
      <c r="AM33" s="110" t="str">
        <f>IF($B33&lt;&gt;"",IF(AND($C33="อาจารย์",AND($AN33=0,AND($AO33&gt;=0,$AO33&lt;=5))),1,""),"")</f>
        <v/>
      </c>
      <c r="AN33" s="3">
        <f>IF(B33&lt;&gt;"",DATEDIF(E33,$AN$8,"Y"),"")</f>
        <v>9</v>
      </c>
      <c r="AO33" s="3">
        <f>IF(B33&lt;&gt;"",DATEDIF(E33,$AN$8,"YM"),"")</f>
        <v>9</v>
      </c>
      <c r="AP33" s="3">
        <f>IF(B33&lt;&gt;"",DATEDIF(E33,$AN$8,"MD"),"")</f>
        <v>10</v>
      </c>
    </row>
    <row r="34" spans="1:42" ht="18.75">
      <c r="A34" s="102">
        <v>26</v>
      </c>
      <c r="B34" s="103" t="s">
        <v>299</v>
      </c>
      <c r="C34" s="103" t="s">
        <v>23</v>
      </c>
      <c r="D34" s="104">
        <v>40301</v>
      </c>
      <c r="E34" s="105">
        <v>40301</v>
      </c>
      <c r="F34" s="105">
        <v>42334</v>
      </c>
      <c r="G34" s="167"/>
      <c r="H34" s="169"/>
      <c r="I34" s="103" t="s">
        <v>37</v>
      </c>
      <c r="J34" s="105">
        <v>49218</v>
      </c>
      <c r="K34" s="108" t="s">
        <v>2</v>
      </c>
      <c r="L34" s="103" t="s">
        <v>354</v>
      </c>
      <c r="M34" s="103" t="s">
        <v>221</v>
      </c>
      <c r="N34" s="103" t="s">
        <v>355</v>
      </c>
      <c r="O34" s="103" t="s">
        <v>222</v>
      </c>
      <c r="P34" s="108" t="s">
        <v>63</v>
      </c>
      <c r="Q34" s="108" t="s">
        <v>43</v>
      </c>
      <c r="R34" s="168"/>
      <c r="S34" s="110">
        <f>IF($B34&lt;&gt;"",IF(AND($K34="เอก",OR($AN34&gt;0,AND($AN34=0,$AO34&gt;=9))),1,""),"")</f>
        <v>1</v>
      </c>
      <c r="T34" s="110" t="str">
        <f>IF($B34&lt;&gt;"",IF(AND($K34="โท",OR($AN34&gt;0,AND($AN34=0,$AO34&gt;=9))),1,""),"")</f>
        <v/>
      </c>
      <c r="U34" s="110" t="str">
        <f>IF($B34&lt;&gt;"",IF(AND($K34="ตรี",OR($AN34&gt;0,AND($AN34=0,$AO34&gt;=9))),1,""),"")</f>
        <v/>
      </c>
      <c r="V34" s="110" t="str">
        <f>IF($B34&lt;&gt;"",IF(AND($K34="เอก",AND($AN34=0,AND($AO34&gt;=6,$AO34&lt;=8))),1,""),"")</f>
        <v/>
      </c>
      <c r="W34" s="110" t="str">
        <f>IF($B34&lt;&gt;"",IF(AND($K34="โท",AND($AN34=0,AND($AO34&gt;=6,$AO34&lt;=8))),1,""),"")</f>
        <v/>
      </c>
      <c r="X34" s="110" t="str">
        <f>IF($B34&lt;&gt;"",IF(AND($K34="ตรี",AND($AN34=0,AND($AO34&gt;=6,$AO34&lt;=8))),1,""),"")</f>
        <v/>
      </c>
      <c r="Y34" s="110" t="str">
        <f>IF($B34&lt;&gt;"",IF(AND($K34="เอก",AND($AN34=0,AND($AO34&gt;=0,$AO34&lt;=5))),1,""),"")</f>
        <v/>
      </c>
      <c r="Z34" s="110" t="str">
        <f>IF($B34&lt;&gt;"",IF(AND($K34="โท",AND($AN34=0,AND($AO34&gt;=0,$AO34&lt;=5))),1,""),"")</f>
        <v/>
      </c>
      <c r="AA34" s="110" t="str">
        <f>IF($B34&lt;&gt;"",IF(AND($K34="ตรี",AND($AN34=0,AND($AO34&gt;=0,$AO34&lt;=5))),1,""),"")</f>
        <v/>
      </c>
      <c r="AB34" s="110" t="str">
        <f>IF($B34&lt;&gt;"",IF(AND($C34="ศาสตราจารย์",OR($AN34&gt;0,AND($AN34=0,$AO34&gt;=9))),1,""),"")</f>
        <v/>
      </c>
      <c r="AC34" s="110" t="str">
        <f>IF($B34&lt;&gt;"",IF(AND($C34="รองศาสตราจารย์",OR($AN34&gt;0,AND($AN34=0,$AO34&gt;=9))),1,""),"")</f>
        <v/>
      </c>
      <c r="AD34" s="110">
        <f>IF($B34&lt;&gt;"",IF(AND($C34="ผู้ช่วยศาสตราจารย์",OR($AN34&gt;0,AND($AN34=0,$AO34&gt;=9))),1,""),"")</f>
        <v>1</v>
      </c>
      <c r="AE34" s="110" t="str">
        <f>IF($B34&lt;&gt;"",IF(AND($C34="อาจารย์",OR($AN34&gt;0,AND($AN34=0,$AO34&gt;=9))),1,""),"")</f>
        <v/>
      </c>
      <c r="AF34" s="110" t="str">
        <f>IF($B34&lt;&gt;"",IF(AND($C34="ศาสตราจารย์",AND($AN34=0,AND($AO34&gt;=6,$AO34&lt;=8))),1,""),"")</f>
        <v/>
      </c>
      <c r="AG34" s="110" t="str">
        <f>IF($B34&lt;&gt;"",IF(AND($C34="รองศาสตราจารย์",AND($AN34=0,AND($AO34&gt;=6,$AO34&lt;=8))),1,""),"")</f>
        <v/>
      </c>
      <c r="AH34" s="110" t="str">
        <f>IF($B34&lt;&gt;"",IF(AND($C34="ผู้ช่วยศาสตราจารย์",AND($AN34=0,AND($AO34&gt;=6,$AO34&lt;=8))),1,""),"")</f>
        <v/>
      </c>
      <c r="AI34" s="110" t="str">
        <f>IF($B34&lt;&gt;"",IF(AND($C34="อาจารย์",AND($AN34=0,AND($AO34&gt;=6,$AO34&lt;=8))),1,""),"")</f>
        <v/>
      </c>
      <c r="AJ34" s="110" t="str">
        <f>IF($B34&lt;&gt;"",IF(AND($C34="ศาสตราจารย์",AND($AN34=0,AND($AO34&gt;=0,$AO34&lt;=5))),1,""),"")</f>
        <v/>
      </c>
      <c r="AK34" s="110" t="str">
        <f>IF($B34&lt;&gt;"",IF(AND($C34="รองศาสตราจารย์",AND($AN34=0,AND($AO34&gt;=0,$AO34&lt;=5))),1,""),"")</f>
        <v/>
      </c>
      <c r="AL34" s="110" t="str">
        <f>IF($B34&lt;&gt;"",IF(AND($C34="ผู้ช่วยศาสตราจารย์",AND($AN34=0,AND($AO34&gt;=0,$AO34&lt;=5))),1,""),"")</f>
        <v/>
      </c>
      <c r="AM34" s="110" t="str">
        <f>IF($B34&lt;&gt;"",IF(AND($C34="อาจารย์",AND($AN34=0,AND($AO34&gt;=0,$AO34&lt;=5))),1,""),"")</f>
        <v/>
      </c>
      <c r="AN34" s="3">
        <f>IF(B34&lt;&gt;"",DATEDIF(E34,$AN$8,"Y"),"")</f>
        <v>12</v>
      </c>
      <c r="AO34" s="3">
        <f>IF(B34&lt;&gt;"",DATEDIF(E34,$AN$8,"YM"),"")</f>
        <v>0</v>
      </c>
      <c r="AP34" s="3">
        <f>IF(B34&lt;&gt;"",DATEDIF(E34,$AN$8,"MD"),"")</f>
        <v>29</v>
      </c>
    </row>
    <row r="35" spans="1:42" ht="18.75">
      <c r="A35" s="102">
        <v>27</v>
      </c>
      <c r="B35" s="103" t="s">
        <v>335</v>
      </c>
      <c r="C35" s="103" t="s">
        <v>23</v>
      </c>
      <c r="D35" s="104">
        <v>35810</v>
      </c>
      <c r="E35" s="105">
        <v>41759</v>
      </c>
      <c r="F35" s="105">
        <v>43259</v>
      </c>
      <c r="G35" s="167"/>
      <c r="H35" s="169"/>
      <c r="I35" s="103" t="s">
        <v>37</v>
      </c>
      <c r="J35" s="105">
        <v>47757</v>
      </c>
      <c r="K35" s="108" t="s">
        <v>2</v>
      </c>
      <c r="L35" s="103" t="s">
        <v>115</v>
      </c>
      <c r="M35" s="103" t="s">
        <v>3</v>
      </c>
      <c r="N35" s="103" t="s">
        <v>95</v>
      </c>
      <c r="O35" s="103" t="s">
        <v>4</v>
      </c>
      <c r="P35" s="108" t="s">
        <v>57</v>
      </c>
      <c r="Q35" s="108" t="s">
        <v>70</v>
      </c>
      <c r="R35" s="168"/>
      <c r="S35" s="110">
        <f>IF($B35&lt;&gt;"",IF(AND($K35="เอก",OR($AN35&gt;0,AND($AN35=0,$AO35&gt;=9))),1,""),"")</f>
        <v>1</v>
      </c>
      <c r="T35" s="110" t="str">
        <f>IF($B35&lt;&gt;"",IF(AND($K35="โท",OR($AN35&gt;0,AND($AN35=0,$AO35&gt;=9))),1,""),"")</f>
        <v/>
      </c>
      <c r="U35" s="110" t="str">
        <f>IF($B35&lt;&gt;"",IF(AND($K35="ตรี",OR($AN35&gt;0,AND($AN35=0,$AO35&gt;=9))),1,""),"")</f>
        <v/>
      </c>
      <c r="V35" s="110" t="str">
        <f>IF($B35&lt;&gt;"",IF(AND($K35="เอก",AND($AN35=0,AND($AO35&gt;=6,$AO35&lt;=8))),1,""),"")</f>
        <v/>
      </c>
      <c r="W35" s="110" t="str">
        <f>IF($B35&lt;&gt;"",IF(AND($K35="โท",AND($AN35=0,AND($AO35&gt;=6,$AO35&lt;=8))),1,""),"")</f>
        <v/>
      </c>
      <c r="X35" s="110" t="str">
        <f>IF($B35&lt;&gt;"",IF(AND($K35="ตรี",AND($AN35=0,AND($AO35&gt;=6,$AO35&lt;=8))),1,""),"")</f>
        <v/>
      </c>
      <c r="Y35" s="110" t="str">
        <f>IF($B35&lt;&gt;"",IF(AND($K35="เอก",AND($AN35=0,AND($AO35&gt;=0,$AO35&lt;=5))),1,""),"")</f>
        <v/>
      </c>
      <c r="Z35" s="110" t="str">
        <f>IF($B35&lt;&gt;"",IF(AND($K35="โท",AND($AN35=0,AND($AO35&gt;=0,$AO35&lt;=5))),1,""),"")</f>
        <v/>
      </c>
      <c r="AA35" s="110" t="str">
        <f>IF($B35&lt;&gt;"",IF(AND($K35="ตรี",AND($AN35=0,AND($AO35&gt;=0,$AO35&lt;=5))),1,""),"")</f>
        <v/>
      </c>
      <c r="AB35" s="110" t="str">
        <f>IF($B35&lt;&gt;"",IF(AND($C35="ศาสตราจารย์",OR($AN35&gt;0,AND($AN35=0,$AO35&gt;=9))),1,""),"")</f>
        <v/>
      </c>
      <c r="AC35" s="110" t="str">
        <f>IF($B35&lt;&gt;"",IF(AND($C35="รองศาสตราจารย์",OR($AN35&gt;0,AND($AN35=0,$AO35&gt;=9))),1,""),"")</f>
        <v/>
      </c>
      <c r="AD35" s="110">
        <f>IF($B35&lt;&gt;"",IF(AND($C35="ผู้ช่วยศาสตราจารย์",OR($AN35&gt;0,AND($AN35=0,$AO35&gt;=9))),1,""),"")</f>
        <v>1</v>
      </c>
      <c r="AE35" s="110" t="str">
        <f>IF($B35&lt;&gt;"",IF(AND($C35="อาจารย์",OR($AN35&gt;0,AND($AN35=0,$AO35&gt;=9))),1,""),"")</f>
        <v/>
      </c>
      <c r="AF35" s="110" t="str">
        <f>IF($B35&lt;&gt;"",IF(AND($C35="ศาสตราจารย์",AND($AN35=0,AND($AO35&gt;=6,$AO35&lt;=8))),1,""),"")</f>
        <v/>
      </c>
      <c r="AG35" s="110" t="str">
        <f>IF($B35&lt;&gt;"",IF(AND($C35="รองศาสตราจารย์",AND($AN35=0,AND($AO35&gt;=6,$AO35&lt;=8))),1,""),"")</f>
        <v/>
      </c>
      <c r="AH35" s="110" t="str">
        <f>IF($B35&lt;&gt;"",IF(AND($C35="ผู้ช่วยศาสตราจารย์",AND($AN35=0,AND($AO35&gt;=6,$AO35&lt;=8))),1,""),"")</f>
        <v/>
      </c>
      <c r="AI35" s="110" t="str">
        <f>IF($B35&lt;&gt;"",IF(AND($C35="อาจารย์",AND($AN35=0,AND($AO35&gt;=6,$AO35&lt;=8))),1,""),"")</f>
        <v/>
      </c>
      <c r="AJ35" s="110" t="str">
        <f>IF($B35&lt;&gt;"",IF(AND($C35="ศาสตราจารย์",AND($AN35=0,AND($AO35&gt;=0,$AO35&lt;=5))),1,""),"")</f>
        <v/>
      </c>
      <c r="AK35" s="110" t="str">
        <f>IF($B35&lt;&gt;"",IF(AND($C35="รองศาสตราจารย์",AND($AN35=0,AND($AO35&gt;=0,$AO35&lt;=5))),1,""),"")</f>
        <v/>
      </c>
      <c r="AL35" s="110" t="str">
        <f>IF($B35&lt;&gt;"",IF(AND($C35="ผู้ช่วยศาสตราจารย์",AND($AN35=0,AND($AO35&gt;=0,$AO35&lt;=5))),1,""),"")</f>
        <v/>
      </c>
      <c r="AM35" s="110" t="str">
        <f>IF($B35&lt;&gt;"",IF(AND($C35="อาจารย์",AND($AN35=0,AND($AO35&gt;=0,$AO35&lt;=5))),1,""),"")</f>
        <v/>
      </c>
      <c r="AN35" s="3">
        <f>IF(B35&lt;&gt;"",DATEDIF(E35,$AN$8,"Y"),"")</f>
        <v>8</v>
      </c>
      <c r="AO35" s="3">
        <f>IF(B35&lt;&gt;"",DATEDIF(E35,$AN$8,"YM"),"")</f>
        <v>1</v>
      </c>
      <c r="AP35" s="3">
        <f>IF(B35&lt;&gt;"",DATEDIF(E35,$AN$8,"MD"),"")</f>
        <v>2</v>
      </c>
    </row>
    <row r="36" spans="1:42" ht="18.75">
      <c r="A36" s="102">
        <v>28</v>
      </c>
      <c r="B36" s="103" t="s">
        <v>300</v>
      </c>
      <c r="C36" s="103" t="s">
        <v>23</v>
      </c>
      <c r="D36" s="104">
        <v>39995</v>
      </c>
      <c r="E36" s="105">
        <v>39995</v>
      </c>
      <c r="F36" s="105">
        <v>42093</v>
      </c>
      <c r="G36" s="167"/>
      <c r="H36" s="169"/>
      <c r="I36" s="103" t="s">
        <v>37</v>
      </c>
      <c r="J36" s="105">
        <v>50314</v>
      </c>
      <c r="K36" s="108" t="s">
        <v>2</v>
      </c>
      <c r="L36" s="103" t="s">
        <v>226</v>
      </c>
      <c r="M36" s="103" t="s">
        <v>54</v>
      </c>
      <c r="N36" s="103" t="s">
        <v>227</v>
      </c>
      <c r="O36" s="103" t="s">
        <v>19</v>
      </c>
      <c r="P36" s="108" t="s">
        <v>6</v>
      </c>
      <c r="Q36" s="108" t="s">
        <v>57</v>
      </c>
      <c r="R36" s="168"/>
      <c r="S36" s="110">
        <f>IF($B36&lt;&gt;"",IF(AND($K36="เอก",OR($AN36&gt;0,AND($AN36=0,$AO36&gt;=9))),1,""),"")</f>
        <v>1</v>
      </c>
      <c r="T36" s="110" t="str">
        <f>IF($B36&lt;&gt;"",IF(AND($K36="โท",OR($AN36&gt;0,AND($AN36=0,$AO36&gt;=9))),1,""),"")</f>
        <v/>
      </c>
      <c r="U36" s="110" t="str">
        <f>IF($B36&lt;&gt;"",IF(AND($K36="ตรี",OR($AN36&gt;0,AND($AN36=0,$AO36&gt;=9))),1,""),"")</f>
        <v/>
      </c>
      <c r="V36" s="110" t="str">
        <f>IF($B36&lt;&gt;"",IF(AND($K36="เอก",AND($AN36=0,AND($AO36&gt;=6,$AO36&lt;=8))),1,""),"")</f>
        <v/>
      </c>
      <c r="W36" s="110" t="str">
        <f>IF($B36&lt;&gt;"",IF(AND($K36="โท",AND($AN36=0,AND($AO36&gt;=6,$AO36&lt;=8))),1,""),"")</f>
        <v/>
      </c>
      <c r="X36" s="110" t="str">
        <f>IF($B36&lt;&gt;"",IF(AND($K36="ตรี",AND($AN36=0,AND($AO36&gt;=6,$AO36&lt;=8))),1,""),"")</f>
        <v/>
      </c>
      <c r="Y36" s="110" t="str">
        <f>IF($B36&lt;&gt;"",IF(AND($K36="เอก",AND($AN36=0,AND($AO36&gt;=0,$AO36&lt;=5))),1,""),"")</f>
        <v/>
      </c>
      <c r="Z36" s="110" t="str">
        <f>IF($B36&lt;&gt;"",IF(AND($K36="โท",AND($AN36=0,AND($AO36&gt;=0,$AO36&lt;=5))),1,""),"")</f>
        <v/>
      </c>
      <c r="AA36" s="110" t="str">
        <f>IF($B36&lt;&gt;"",IF(AND($K36="ตรี",AND($AN36=0,AND($AO36&gt;=0,$AO36&lt;=5))),1,""),"")</f>
        <v/>
      </c>
      <c r="AB36" s="110" t="str">
        <f>IF($B36&lt;&gt;"",IF(AND($C36="ศาสตราจารย์",OR($AN36&gt;0,AND($AN36=0,$AO36&gt;=9))),1,""),"")</f>
        <v/>
      </c>
      <c r="AC36" s="110" t="str">
        <f>IF($B36&lt;&gt;"",IF(AND($C36="รองศาสตราจารย์",OR($AN36&gt;0,AND($AN36=0,$AO36&gt;=9))),1,""),"")</f>
        <v/>
      </c>
      <c r="AD36" s="110">
        <f>IF($B36&lt;&gt;"",IF(AND($C36="ผู้ช่วยศาสตราจารย์",OR($AN36&gt;0,AND($AN36=0,$AO36&gt;=9))),1,""),"")</f>
        <v>1</v>
      </c>
      <c r="AE36" s="110" t="str">
        <f>IF($B36&lt;&gt;"",IF(AND($C36="อาจารย์",OR($AN36&gt;0,AND($AN36=0,$AO36&gt;=9))),1,""),"")</f>
        <v/>
      </c>
      <c r="AF36" s="110" t="str">
        <f>IF($B36&lt;&gt;"",IF(AND($C36="ศาสตราจารย์",AND($AN36=0,AND($AO36&gt;=6,$AO36&lt;=8))),1,""),"")</f>
        <v/>
      </c>
      <c r="AG36" s="110" t="str">
        <f>IF($B36&lt;&gt;"",IF(AND($C36="รองศาสตราจารย์",AND($AN36=0,AND($AO36&gt;=6,$AO36&lt;=8))),1,""),"")</f>
        <v/>
      </c>
      <c r="AH36" s="110" t="str">
        <f>IF($B36&lt;&gt;"",IF(AND($C36="ผู้ช่วยศาสตราจารย์",AND($AN36=0,AND($AO36&gt;=6,$AO36&lt;=8))),1,""),"")</f>
        <v/>
      </c>
      <c r="AI36" s="110" t="str">
        <f>IF($B36&lt;&gt;"",IF(AND($C36="อาจารย์",AND($AN36=0,AND($AO36&gt;=6,$AO36&lt;=8))),1,""),"")</f>
        <v/>
      </c>
      <c r="AJ36" s="110" t="str">
        <f>IF($B36&lt;&gt;"",IF(AND($C36="ศาสตราจารย์",AND($AN36=0,AND($AO36&gt;=0,$AO36&lt;=5))),1,""),"")</f>
        <v/>
      </c>
      <c r="AK36" s="110" t="str">
        <f>IF($B36&lt;&gt;"",IF(AND($C36="รองศาสตราจารย์",AND($AN36=0,AND($AO36&gt;=0,$AO36&lt;=5))),1,""),"")</f>
        <v/>
      </c>
      <c r="AL36" s="110" t="str">
        <f>IF($B36&lt;&gt;"",IF(AND($C36="ผู้ช่วยศาสตราจารย์",AND($AN36=0,AND($AO36&gt;=0,$AO36&lt;=5))),1,""),"")</f>
        <v/>
      </c>
      <c r="AM36" s="110" t="str">
        <f>IF($B36&lt;&gt;"",IF(AND($C36="อาจารย์",AND($AN36=0,AND($AO36&gt;=0,$AO36&lt;=5))),1,""),"")</f>
        <v/>
      </c>
      <c r="AN36" s="3">
        <f>IF(B36&lt;&gt;"",DATEDIF(E36,$AN$8,"Y"),"")</f>
        <v>12</v>
      </c>
      <c r="AO36" s="3">
        <f>IF(B36&lt;&gt;"",DATEDIF(E36,$AN$8,"YM"),"")</f>
        <v>11</v>
      </c>
      <c r="AP36" s="3">
        <f>IF(B36&lt;&gt;"",DATEDIF(E36,$AN$8,"MD"),"")</f>
        <v>0</v>
      </c>
    </row>
    <row r="37" spans="1:42" ht="18.75">
      <c r="A37" s="102">
        <v>29</v>
      </c>
      <c r="B37" s="103" t="s">
        <v>425</v>
      </c>
      <c r="C37" s="103" t="s">
        <v>23</v>
      </c>
      <c r="D37" s="104">
        <v>41061</v>
      </c>
      <c r="E37" s="105">
        <v>41061</v>
      </c>
      <c r="F37" s="105">
        <v>42761</v>
      </c>
      <c r="G37" s="167"/>
      <c r="H37" s="169"/>
      <c r="I37" s="103" t="s">
        <v>37</v>
      </c>
      <c r="J37" s="105">
        <v>49949</v>
      </c>
      <c r="K37" s="108" t="s">
        <v>2</v>
      </c>
      <c r="L37" s="103" t="s">
        <v>228</v>
      </c>
      <c r="M37" s="103" t="s">
        <v>54</v>
      </c>
      <c r="N37" s="103" t="s">
        <v>229</v>
      </c>
      <c r="O37" s="103" t="s">
        <v>19</v>
      </c>
      <c r="P37" s="108" t="s">
        <v>57</v>
      </c>
      <c r="Q37" s="108" t="s">
        <v>60</v>
      </c>
      <c r="R37" s="168"/>
      <c r="S37" s="110">
        <f>IF($B37&lt;&gt;"",IF(AND($K37="เอก",OR($AN37&gt;0,AND($AN37=0,$AO37&gt;=9))),1,""),"")</f>
        <v>1</v>
      </c>
      <c r="T37" s="110" t="str">
        <f>IF($B37&lt;&gt;"",IF(AND($K37="โท",OR($AN37&gt;0,AND($AN37=0,$AO37&gt;=9))),1,""),"")</f>
        <v/>
      </c>
      <c r="U37" s="110" t="str">
        <f>IF($B37&lt;&gt;"",IF(AND($K37="ตรี",OR($AN37&gt;0,AND($AN37=0,$AO37&gt;=9))),1,""),"")</f>
        <v/>
      </c>
      <c r="V37" s="110" t="str">
        <f>IF($B37&lt;&gt;"",IF(AND($K37="เอก",AND($AN37=0,AND($AO37&gt;=6,$AO37&lt;=8))),1,""),"")</f>
        <v/>
      </c>
      <c r="W37" s="110" t="str">
        <f>IF($B37&lt;&gt;"",IF(AND($K37="โท",AND($AN37=0,AND($AO37&gt;=6,$AO37&lt;=8))),1,""),"")</f>
        <v/>
      </c>
      <c r="X37" s="110" t="str">
        <f>IF($B37&lt;&gt;"",IF(AND($K37="ตรี",AND($AN37=0,AND($AO37&gt;=6,$AO37&lt;=8))),1,""),"")</f>
        <v/>
      </c>
      <c r="Y37" s="110" t="str">
        <f>IF($B37&lt;&gt;"",IF(AND($K37="เอก",AND($AN37=0,AND($AO37&gt;=0,$AO37&lt;=5))),1,""),"")</f>
        <v/>
      </c>
      <c r="Z37" s="110" t="str">
        <f>IF($B37&lt;&gt;"",IF(AND($K37="โท",AND($AN37=0,AND($AO37&gt;=0,$AO37&lt;=5))),1,""),"")</f>
        <v/>
      </c>
      <c r="AA37" s="110" t="str">
        <f>IF($B37&lt;&gt;"",IF(AND($K37="ตรี",AND($AN37=0,AND($AO37&gt;=0,$AO37&lt;=5))),1,""),"")</f>
        <v/>
      </c>
      <c r="AB37" s="110" t="str">
        <f>IF($B37&lt;&gt;"",IF(AND($C37="ศาสตราจารย์",OR($AN37&gt;0,AND($AN37=0,$AO37&gt;=9))),1,""),"")</f>
        <v/>
      </c>
      <c r="AC37" s="110" t="str">
        <f>IF($B37&lt;&gt;"",IF(AND($C37="รองศาสตราจารย์",OR($AN37&gt;0,AND($AN37=0,$AO37&gt;=9))),1,""),"")</f>
        <v/>
      </c>
      <c r="AD37" s="110">
        <f>IF($B37&lt;&gt;"",IF(AND($C37="ผู้ช่วยศาสตราจารย์",OR($AN37&gt;0,AND($AN37=0,$AO37&gt;=9))),1,""),"")</f>
        <v>1</v>
      </c>
      <c r="AE37" s="110" t="str">
        <f>IF($B37&lt;&gt;"",IF(AND($C37="อาจารย์",OR($AN37&gt;0,AND($AN37=0,$AO37&gt;=9))),1,""),"")</f>
        <v/>
      </c>
      <c r="AF37" s="110" t="str">
        <f>IF($B37&lt;&gt;"",IF(AND($C37="ศาสตราจารย์",AND($AN37=0,AND($AO37&gt;=6,$AO37&lt;=8))),1,""),"")</f>
        <v/>
      </c>
      <c r="AG37" s="110" t="str">
        <f>IF($B37&lt;&gt;"",IF(AND($C37="รองศาสตราจารย์",AND($AN37=0,AND($AO37&gt;=6,$AO37&lt;=8))),1,""),"")</f>
        <v/>
      </c>
      <c r="AH37" s="110" t="str">
        <f>IF($B37&lt;&gt;"",IF(AND($C37="ผู้ช่วยศาสตราจารย์",AND($AN37=0,AND($AO37&gt;=6,$AO37&lt;=8))),1,""),"")</f>
        <v/>
      </c>
      <c r="AI37" s="110" t="str">
        <f>IF($B37&lt;&gt;"",IF(AND($C37="อาจารย์",AND($AN37=0,AND($AO37&gt;=6,$AO37&lt;=8))),1,""),"")</f>
        <v/>
      </c>
      <c r="AJ37" s="110" t="str">
        <f>IF($B37&lt;&gt;"",IF(AND($C37="ศาสตราจารย์",AND($AN37=0,AND($AO37&gt;=0,$AO37&lt;=5))),1,""),"")</f>
        <v/>
      </c>
      <c r="AK37" s="110" t="str">
        <f>IF($B37&lt;&gt;"",IF(AND($C37="รองศาสตราจารย์",AND($AN37=0,AND($AO37&gt;=0,$AO37&lt;=5))),1,""),"")</f>
        <v/>
      </c>
      <c r="AL37" s="110" t="str">
        <f>IF($B37&lt;&gt;"",IF(AND($C37="ผู้ช่วยศาสตราจารย์",AND($AN37=0,AND($AO37&gt;=0,$AO37&lt;=5))),1,""),"")</f>
        <v/>
      </c>
      <c r="AM37" s="110" t="str">
        <f>IF($B37&lt;&gt;"",IF(AND($C37="อาจารย์",AND($AN37=0,AND($AO37&gt;=0,$AO37&lt;=5))),1,""),"")</f>
        <v/>
      </c>
      <c r="AN37" s="3">
        <f>IF(B37&lt;&gt;"",DATEDIF(E37,$AN$8,"Y"),"")</f>
        <v>10</v>
      </c>
      <c r="AO37" s="3">
        <f>IF(B37&lt;&gt;"",DATEDIF(E37,$AN$8,"YM"),"")</f>
        <v>0</v>
      </c>
      <c r="AP37" s="3">
        <f>IF(B37&lt;&gt;"",DATEDIF(E37,$AN$8,"MD"),"")</f>
        <v>0</v>
      </c>
    </row>
    <row r="38" spans="1:42" ht="18.75">
      <c r="A38" s="102">
        <v>30</v>
      </c>
      <c r="B38" s="103" t="s">
        <v>426</v>
      </c>
      <c r="C38" s="103" t="s">
        <v>23</v>
      </c>
      <c r="D38" s="104">
        <v>39266</v>
      </c>
      <c r="E38" s="105">
        <v>39071</v>
      </c>
      <c r="F38" s="105">
        <v>41327</v>
      </c>
      <c r="G38" s="167"/>
      <c r="H38" s="169"/>
      <c r="I38" s="103" t="s">
        <v>37</v>
      </c>
      <c r="J38" s="105">
        <v>50314</v>
      </c>
      <c r="K38" s="108" t="s">
        <v>2</v>
      </c>
      <c r="L38" s="103" t="s">
        <v>101</v>
      </c>
      <c r="M38" s="103" t="s">
        <v>319</v>
      </c>
      <c r="N38" s="103" t="s">
        <v>102</v>
      </c>
      <c r="O38" s="103" t="s">
        <v>103</v>
      </c>
      <c r="P38" s="108" t="s">
        <v>6</v>
      </c>
      <c r="Q38" s="108" t="s">
        <v>38</v>
      </c>
      <c r="R38" s="168"/>
      <c r="S38" s="110">
        <f>IF($B38&lt;&gt;"",IF(AND($K38="เอก",OR($AN38&gt;0,AND($AN38=0,$AO38&gt;=9))),1,""),"")</f>
        <v>1</v>
      </c>
      <c r="T38" s="110" t="str">
        <f>IF($B38&lt;&gt;"",IF(AND($K38="โท",OR($AN38&gt;0,AND($AN38=0,$AO38&gt;=9))),1,""),"")</f>
        <v/>
      </c>
      <c r="U38" s="110" t="str">
        <f>IF($B38&lt;&gt;"",IF(AND($K38="ตรี",OR($AN38&gt;0,AND($AN38=0,$AO38&gt;=9))),1,""),"")</f>
        <v/>
      </c>
      <c r="V38" s="110" t="str">
        <f>IF($B38&lt;&gt;"",IF(AND($K38="เอก",AND($AN38=0,AND($AO38&gt;=6,$AO38&lt;=8))),1,""),"")</f>
        <v/>
      </c>
      <c r="W38" s="110" t="str">
        <f>IF($B38&lt;&gt;"",IF(AND($K38="โท",AND($AN38=0,AND($AO38&gt;=6,$AO38&lt;=8))),1,""),"")</f>
        <v/>
      </c>
      <c r="X38" s="110" t="str">
        <f>IF($B38&lt;&gt;"",IF(AND($K38="ตรี",AND($AN38=0,AND($AO38&gt;=6,$AO38&lt;=8))),1,""),"")</f>
        <v/>
      </c>
      <c r="Y38" s="110" t="str">
        <f>IF($B38&lt;&gt;"",IF(AND($K38="เอก",AND($AN38=0,AND($AO38&gt;=0,$AO38&lt;=5))),1,""),"")</f>
        <v/>
      </c>
      <c r="Z38" s="110" t="str">
        <f>IF($B38&lt;&gt;"",IF(AND($K38="โท",AND($AN38=0,AND($AO38&gt;=0,$AO38&lt;=5))),1,""),"")</f>
        <v/>
      </c>
      <c r="AA38" s="110" t="str">
        <f>IF($B38&lt;&gt;"",IF(AND($K38="ตรี",AND($AN38=0,AND($AO38&gt;=0,$AO38&lt;=5))),1,""),"")</f>
        <v/>
      </c>
      <c r="AB38" s="110" t="str">
        <f>IF($B38&lt;&gt;"",IF(AND($C38="ศาสตราจารย์",OR($AN38&gt;0,AND($AN38=0,$AO38&gt;=9))),1,""),"")</f>
        <v/>
      </c>
      <c r="AC38" s="110" t="str">
        <f>IF($B38&lt;&gt;"",IF(AND($C38="รองศาสตราจารย์",OR($AN38&gt;0,AND($AN38=0,$AO38&gt;=9))),1,""),"")</f>
        <v/>
      </c>
      <c r="AD38" s="110">
        <f>IF($B38&lt;&gt;"",IF(AND($C38="ผู้ช่วยศาสตราจารย์",OR($AN38&gt;0,AND($AN38=0,$AO38&gt;=9))),1,""),"")</f>
        <v>1</v>
      </c>
      <c r="AE38" s="110" t="str">
        <f>IF($B38&lt;&gt;"",IF(AND($C38="อาจารย์",OR($AN38&gt;0,AND($AN38=0,$AO38&gt;=9))),1,""),"")</f>
        <v/>
      </c>
      <c r="AF38" s="110" t="str">
        <f>IF($B38&lt;&gt;"",IF(AND($C38="ศาสตราจารย์",AND($AN38=0,AND($AO38&gt;=6,$AO38&lt;=8))),1,""),"")</f>
        <v/>
      </c>
      <c r="AG38" s="110" t="str">
        <f>IF($B38&lt;&gt;"",IF(AND($C38="รองศาสตราจารย์",AND($AN38=0,AND($AO38&gt;=6,$AO38&lt;=8))),1,""),"")</f>
        <v/>
      </c>
      <c r="AH38" s="110" t="str">
        <f>IF($B38&lt;&gt;"",IF(AND($C38="ผู้ช่วยศาสตราจารย์",AND($AN38=0,AND($AO38&gt;=6,$AO38&lt;=8))),1,""),"")</f>
        <v/>
      </c>
      <c r="AI38" s="110" t="str">
        <f>IF($B38&lt;&gt;"",IF(AND($C38="อาจารย์",AND($AN38=0,AND($AO38&gt;=6,$AO38&lt;=8))),1,""),"")</f>
        <v/>
      </c>
      <c r="AJ38" s="110" t="str">
        <f>IF($B38&lt;&gt;"",IF(AND($C38="ศาสตราจารย์",AND($AN38=0,AND($AO38&gt;=0,$AO38&lt;=5))),1,""),"")</f>
        <v/>
      </c>
      <c r="AK38" s="110" t="str">
        <f>IF($B38&lt;&gt;"",IF(AND($C38="รองศาสตราจารย์",AND($AN38=0,AND($AO38&gt;=0,$AO38&lt;=5))),1,""),"")</f>
        <v/>
      </c>
      <c r="AL38" s="110" t="str">
        <f>IF($B38&lt;&gt;"",IF(AND($C38="ผู้ช่วยศาสตราจารย์",AND($AN38=0,AND($AO38&gt;=0,$AO38&lt;=5))),1,""),"")</f>
        <v/>
      </c>
      <c r="AM38" s="110" t="str">
        <f>IF($B38&lt;&gt;"",IF(AND($C38="อาจารย์",AND($AN38=0,AND($AO38&gt;=0,$AO38&lt;=5))),1,""),"")</f>
        <v/>
      </c>
      <c r="AN38" s="3">
        <f>IF(B38&lt;&gt;"",DATEDIF(E38,$AN$8,"Y"),"")</f>
        <v>15</v>
      </c>
      <c r="AO38" s="3">
        <f>IF(B38&lt;&gt;"",DATEDIF(E38,$AN$8,"YM"),"")</f>
        <v>5</v>
      </c>
      <c r="AP38" s="3">
        <f>IF(B38&lt;&gt;"",DATEDIF(E38,$AN$8,"MD"),"")</f>
        <v>12</v>
      </c>
    </row>
    <row r="39" spans="1:42" ht="18.75">
      <c r="A39" s="102">
        <v>31</v>
      </c>
      <c r="B39" s="103" t="s">
        <v>380</v>
      </c>
      <c r="C39" s="103" t="s">
        <v>23</v>
      </c>
      <c r="D39" s="104">
        <v>41918</v>
      </c>
      <c r="E39" s="105">
        <v>41918</v>
      </c>
      <c r="F39" s="105">
        <v>44126</v>
      </c>
      <c r="G39" s="167"/>
      <c r="H39" s="169"/>
      <c r="I39" s="103" t="s">
        <v>37</v>
      </c>
      <c r="J39" s="105">
        <v>54697</v>
      </c>
      <c r="K39" s="108" t="s">
        <v>2</v>
      </c>
      <c r="L39" s="103" t="s">
        <v>304</v>
      </c>
      <c r="M39" s="103" t="s">
        <v>54</v>
      </c>
      <c r="N39" s="103" t="s">
        <v>224</v>
      </c>
      <c r="O39" s="103" t="s">
        <v>19</v>
      </c>
      <c r="P39" s="108" t="s">
        <v>238</v>
      </c>
      <c r="Q39" s="108" t="s">
        <v>340</v>
      </c>
      <c r="R39" s="168"/>
      <c r="S39" s="110">
        <f>IF($B39&lt;&gt;"",IF(AND($K39="เอก",OR($AN39&gt;0,AND($AN39=0,$AO39&gt;=9))),1,""),"")</f>
        <v>1</v>
      </c>
      <c r="T39" s="110" t="str">
        <f>IF($B39&lt;&gt;"",IF(AND($K39="โท",OR($AN39&gt;0,AND($AN39=0,$AO39&gt;=9))),1,""),"")</f>
        <v/>
      </c>
      <c r="U39" s="110" t="str">
        <f>IF($B39&lt;&gt;"",IF(AND($K39="ตรี",OR($AN39&gt;0,AND($AN39=0,$AO39&gt;=9))),1,""),"")</f>
        <v/>
      </c>
      <c r="V39" s="110" t="str">
        <f>IF($B39&lt;&gt;"",IF(AND($K39="เอก",AND($AN39=0,AND($AO39&gt;=6,$AO39&lt;=8))),1,""),"")</f>
        <v/>
      </c>
      <c r="W39" s="110" t="str">
        <f>IF($B39&lt;&gt;"",IF(AND($K39="โท",AND($AN39=0,AND($AO39&gt;=6,$AO39&lt;=8))),1,""),"")</f>
        <v/>
      </c>
      <c r="X39" s="110" t="str">
        <f>IF($B39&lt;&gt;"",IF(AND($K39="ตรี",AND($AN39=0,AND($AO39&gt;=6,$AO39&lt;=8))),1,""),"")</f>
        <v/>
      </c>
      <c r="Y39" s="110" t="str">
        <f>IF($B39&lt;&gt;"",IF(AND($K39="เอก",AND($AN39=0,AND($AO39&gt;=0,$AO39&lt;=5))),1,""),"")</f>
        <v/>
      </c>
      <c r="Z39" s="110" t="str">
        <f>IF($B39&lt;&gt;"",IF(AND($K39="โท",AND($AN39=0,AND($AO39&gt;=0,$AO39&lt;=5))),1,""),"")</f>
        <v/>
      </c>
      <c r="AA39" s="110" t="str">
        <f>IF($B39&lt;&gt;"",IF(AND($K39="ตรี",AND($AN39=0,AND($AO39&gt;=0,$AO39&lt;=5))),1,""),"")</f>
        <v/>
      </c>
      <c r="AB39" s="110" t="str">
        <f>IF($B39&lt;&gt;"",IF(AND($C39="ศาสตราจารย์",OR($AN39&gt;0,AND($AN39=0,$AO39&gt;=9))),1,""),"")</f>
        <v/>
      </c>
      <c r="AC39" s="110" t="str">
        <f>IF($B39&lt;&gt;"",IF(AND($C39="รองศาสตราจารย์",OR($AN39&gt;0,AND($AN39=0,$AO39&gt;=9))),1,""),"")</f>
        <v/>
      </c>
      <c r="AD39" s="110">
        <f>IF($B39&lt;&gt;"",IF(AND($C39="ผู้ช่วยศาสตราจารย์",OR($AN39&gt;0,AND($AN39=0,$AO39&gt;=9))),1,""),"")</f>
        <v>1</v>
      </c>
      <c r="AE39" s="110" t="str">
        <f>IF($B39&lt;&gt;"",IF(AND($C39="อาจารย์",OR($AN39&gt;0,AND($AN39=0,$AO39&gt;=9))),1,""),"")</f>
        <v/>
      </c>
      <c r="AF39" s="110" t="str">
        <f>IF($B39&lt;&gt;"",IF(AND($C39="ศาสตราจารย์",AND($AN39=0,AND($AO39&gt;=6,$AO39&lt;=8))),1,""),"")</f>
        <v/>
      </c>
      <c r="AG39" s="110" t="str">
        <f>IF($B39&lt;&gt;"",IF(AND($C39="รองศาสตราจารย์",AND($AN39=0,AND($AO39&gt;=6,$AO39&lt;=8))),1,""),"")</f>
        <v/>
      </c>
      <c r="AH39" s="110" t="str">
        <f>IF($B39&lt;&gt;"",IF(AND($C39="ผู้ช่วยศาสตราจารย์",AND($AN39=0,AND($AO39&gt;=6,$AO39&lt;=8))),1,""),"")</f>
        <v/>
      </c>
      <c r="AI39" s="110" t="str">
        <f>IF($B39&lt;&gt;"",IF(AND($C39="อาจารย์",AND($AN39=0,AND($AO39&gt;=6,$AO39&lt;=8))),1,""),"")</f>
        <v/>
      </c>
      <c r="AJ39" s="110" t="str">
        <f>IF($B39&lt;&gt;"",IF(AND($C39="ศาสตราจารย์",AND($AN39=0,AND($AO39&gt;=0,$AO39&lt;=5))),1,""),"")</f>
        <v/>
      </c>
      <c r="AK39" s="110" t="str">
        <f>IF($B39&lt;&gt;"",IF(AND($C39="รองศาสตราจารย์",AND($AN39=0,AND($AO39&gt;=0,$AO39&lt;=5))),1,""),"")</f>
        <v/>
      </c>
      <c r="AL39" s="110" t="str">
        <f>IF($B39&lt;&gt;"",IF(AND($C39="ผู้ช่วยศาสตราจารย์",AND($AN39=0,AND($AO39&gt;=0,$AO39&lt;=5))),1,""),"")</f>
        <v/>
      </c>
      <c r="AM39" s="110" t="str">
        <f>IF($B39&lt;&gt;"",IF(AND($C39="อาจารย์",AND($AN39=0,AND($AO39&gt;=0,$AO39&lt;=5))),1,""),"")</f>
        <v/>
      </c>
      <c r="AN39" s="3">
        <f>IF(B39&lt;&gt;"",DATEDIF(E39,$AN$8,"Y"),"")</f>
        <v>7</v>
      </c>
      <c r="AO39" s="3">
        <f>IF(B39&lt;&gt;"",DATEDIF(E39,$AN$8,"YM"),"")</f>
        <v>7</v>
      </c>
      <c r="AP39" s="3">
        <f>IF(B39&lt;&gt;"",DATEDIF(E39,$AN$8,"MD"),"")</f>
        <v>26</v>
      </c>
    </row>
    <row r="40" spans="1:42" ht="18.75">
      <c r="A40" s="102">
        <v>32</v>
      </c>
      <c r="B40" s="103" t="s">
        <v>301</v>
      </c>
      <c r="C40" s="103" t="s">
        <v>23</v>
      </c>
      <c r="D40" s="104">
        <v>39406</v>
      </c>
      <c r="E40" s="105">
        <v>39406</v>
      </c>
      <c r="F40" s="105">
        <v>42457</v>
      </c>
      <c r="G40" s="167"/>
      <c r="H40" s="169"/>
      <c r="I40" s="103" t="s">
        <v>37</v>
      </c>
      <c r="J40" s="105">
        <v>45566</v>
      </c>
      <c r="K40" s="108" t="s">
        <v>2</v>
      </c>
      <c r="L40" s="103" t="s">
        <v>241</v>
      </c>
      <c r="M40" s="103" t="s">
        <v>319</v>
      </c>
      <c r="N40" s="103" t="s">
        <v>242</v>
      </c>
      <c r="O40" s="103" t="s">
        <v>243</v>
      </c>
      <c r="P40" s="108" t="s">
        <v>47</v>
      </c>
      <c r="Q40" s="108" t="s">
        <v>5</v>
      </c>
      <c r="R40" s="168"/>
      <c r="S40" s="110">
        <f>IF($B40&lt;&gt;"",IF(AND($K40="เอก",OR($AN40&gt;0,AND($AN40=0,$AO40&gt;=9))),1,""),"")</f>
        <v>1</v>
      </c>
      <c r="T40" s="110" t="str">
        <f>IF($B40&lt;&gt;"",IF(AND($K40="โท",OR($AN40&gt;0,AND($AN40=0,$AO40&gt;=9))),1,""),"")</f>
        <v/>
      </c>
      <c r="U40" s="110" t="str">
        <f>IF($B40&lt;&gt;"",IF(AND($K40="ตรี",OR($AN40&gt;0,AND($AN40=0,$AO40&gt;=9))),1,""),"")</f>
        <v/>
      </c>
      <c r="V40" s="110" t="str">
        <f>IF($B40&lt;&gt;"",IF(AND($K40="เอก",AND($AN40=0,AND($AO40&gt;=6,$AO40&lt;=8))),1,""),"")</f>
        <v/>
      </c>
      <c r="W40" s="110" t="str">
        <f>IF($B40&lt;&gt;"",IF(AND($K40="โท",AND($AN40=0,AND($AO40&gt;=6,$AO40&lt;=8))),1,""),"")</f>
        <v/>
      </c>
      <c r="X40" s="110" t="str">
        <f>IF($B40&lt;&gt;"",IF(AND($K40="ตรี",AND($AN40=0,AND($AO40&gt;=6,$AO40&lt;=8))),1,""),"")</f>
        <v/>
      </c>
      <c r="Y40" s="110" t="str">
        <f>IF($B40&lt;&gt;"",IF(AND($K40="เอก",AND($AN40=0,AND($AO40&gt;=0,$AO40&lt;=5))),1,""),"")</f>
        <v/>
      </c>
      <c r="Z40" s="110" t="str">
        <f>IF($B40&lt;&gt;"",IF(AND($K40="โท",AND($AN40=0,AND($AO40&gt;=0,$AO40&lt;=5))),1,""),"")</f>
        <v/>
      </c>
      <c r="AA40" s="110" t="str">
        <f>IF($B40&lt;&gt;"",IF(AND($K40="ตรี",AND($AN40=0,AND($AO40&gt;=0,$AO40&lt;=5))),1,""),"")</f>
        <v/>
      </c>
      <c r="AB40" s="110" t="str">
        <f>IF($B40&lt;&gt;"",IF(AND($C40="ศาสตราจารย์",OR($AN40&gt;0,AND($AN40=0,$AO40&gt;=9))),1,""),"")</f>
        <v/>
      </c>
      <c r="AC40" s="110" t="str">
        <f>IF($B40&lt;&gt;"",IF(AND($C40="รองศาสตราจารย์",OR($AN40&gt;0,AND($AN40=0,$AO40&gt;=9))),1,""),"")</f>
        <v/>
      </c>
      <c r="AD40" s="110">
        <f>IF($B40&lt;&gt;"",IF(AND($C40="ผู้ช่วยศาสตราจารย์",OR($AN40&gt;0,AND($AN40=0,$AO40&gt;=9))),1,""),"")</f>
        <v>1</v>
      </c>
      <c r="AE40" s="110" t="str">
        <f>IF($B40&lt;&gt;"",IF(AND($C40="อาจารย์",OR($AN40&gt;0,AND($AN40=0,$AO40&gt;=9))),1,""),"")</f>
        <v/>
      </c>
      <c r="AF40" s="110" t="str">
        <f>IF($B40&lt;&gt;"",IF(AND($C40="ศาสตราจารย์",AND($AN40=0,AND($AO40&gt;=6,$AO40&lt;=8))),1,""),"")</f>
        <v/>
      </c>
      <c r="AG40" s="110" t="str">
        <f>IF($B40&lt;&gt;"",IF(AND($C40="รองศาสตราจารย์",AND($AN40=0,AND($AO40&gt;=6,$AO40&lt;=8))),1,""),"")</f>
        <v/>
      </c>
      <c r="AH40" s="110" t="str">
        <f>IF($B40&lt;&gt;"",IF(AND($C40="ผู้ช่วยศาสตราจารย์",AND($AN40=0,AND($AO40&gt;=6,$AO40&lt;=8))),1,""),"")</f>
        <v/>
      </c>
      <c r="AI40" s="110" t="str">
        <f>IF($B40&lt;&gt;"",IF(AND($C40="อาจารย์",AND($AN40=0,AND($AO40&gt;=6,$AO40&lt;=8))),1,""),"")</f>
        <v/>
      </c>
      <c r="AJ40" s="110" t="str">
        <f>IF($B40&lt;&gt;"",IF(AND($C40="ศาสตราจารย์",AND($AN40=0,AND($AO40&gt;=0,$AO40&lt;=5))),1,""),"")</f>
        <v/>
      </c>
      <c r="AK40" s="110" t="str">
        <f>IF($B40&lt;&gt;"",IF(AND($C40="รองศาสตราจารย์",AND($AN40=0,AND($AO40&gt;=0,$AO40&lt;=5))),1,""),"")</f>
        <v/>
      </c>
      <c r="AL40" s="110" t="str">
        <f>IF($B40&lt;&gt;"",IF(AND($C40="ผู้ช่วยศาสตราจารย์",AND($AN40=0,AND($AO40&gt;=0,$AO40&lt;=5))),1,""),"")</f>
        <v/>
      </c>
      <c r="AM40" s="110" t="str">
        <f>IF($B40&lt;&gt;"",IF(AND($C40="อาจารย์",AND($AN40=0,AND($AO40&gt;=0,$AO40&lt;=5))),1,""),"")</f>
        <v/>
      </c>
      <c r="AN40" s="3">
        <f>IF(B40&lt;&gt;"",DATEDIF(E40,$AN$8,"Y"),"")</f>
        <v>14</v>
      </c>
      <c r="AO40" s="3">
        <f>IF(B40&lt;&gt;"",DATEDIF(E40,$AN$8,"YM"),"")</f>
        <v>6</v>
      </c>
      <c r="AP40" s="3">
        <f>IF(B40&lt;&gt;"",DATEDIF(E40,$AN$8,"MD"),"")</f>
        <v>12</v>
      </c>
    </row>
    <row r="41" spans="1:42" ht="18.75">
      <c r="A41" s="102">
        <v>33</v>
      </c>
      <c r="B41" s="103" t="s">
        <v>348</v>
      </c>
      <c r="C41" s="103" t="s">
        <v>23</v>
      </c>
      <c r="D41" s="104">
        <v>40792</v>
      </c>
      <c r="E41" s="105">
        <v>40792</v>
      </c>
      <c r="F41" s="105">
        <v>43186</v>
      </c>
      <c r="G41" s="167"/>
      <c r="H41" s="169"/>
      <c r="I41" s="103" t="s">
        <v>37</v>
      </c>
      <c r="J41" s="105">
        <v>51044</v>
      </c>
      <c r="K41" s="108" t="s">
        <v>2</v>
      </c>
      <c r="L41" s="103" t="s">
        <v>244</v>
      </c>
      <c r="M41" s="103" t="s">
        <v>245</v>
      </c>
      <c r="N41" s="103" t="s">
        <v>246</v>
      </c>
      <c r="O41" s="103" t="s">
        <v>247</v>
      </c>
      <c r="P41" s="108" t="s">
        <v>71</v>
      </c>
      <c r="Q41" s="108" t="s">
        <v>57</v>
      </c>
      <c r="R41" s="168"/>
      <c r="S41" s="110">
        <f>IF($B41&lt;&gt;"",IF(AND($K41="เอก",OR($AN41&gt;0,AND($AN41=0,$AO41&gt;=9))),1,""),"")</f>
        <v>1</v>
      </c>
      <c r="T41" s="110" t="str">
        <f>IF($B41&lt;&gt;"",IF(AND($K41="โท",OR($AN41&gt;0,AND($AN41=0,$AO41&gt;=9))),1,""),"")</f>
        <v/>
      </c>
      <c r="U41" s="110" t="str">
        <f>IF($B41&lt;&gt;"",IF(AND($K41="ตรี",OR($AN41&gt;0,AND($AN41=0,$AO41&gt;=9))),1,""),"")</f>
        <v/>
      </c>
      <c r="V41" s="110" t="str">
        <f>IF($B41&lt;&gt;"",IF(AND($K41="เอก",AND($AN41=0,AND($AO41&gt;=6,$AO41&lt;=8))),1,""),"")</f>
        <v/>
      </c>
      <c r="W41" s="110" t="str">
        <f>IF($B41&lt;&gt;"",IF(AND($K41="โท",AND($AN41=0,AND($AO41&gt;=6,$AO41&lt;=8))),1,""),"")</f>
        <v/>
      </c>
      <c r="X41" s="110" t="str">
        <f>IF($B41&lt;&gt;"",IF(AND($K41="ตรี",AND($AN41=0,AND($AO41&gt;=6,$AO41&lt;=8))),1,""),"")</f>
        <v/>
      </c>
      <c r="Y41" s="110" t="str">
        <f>IF($B41&lt;&gt;"",IF(AND($K41="เอก",AND($AN41=0,AND($AO41&gt;=0,$AO41&lt;=5))),1,""),"")</f>
        <v/>
      </c>
      <c r="Z41" s="110" t="str">
        <f>IF($B41&lt;&gt;"",IF(AND($K41="โท",AND($AN41=0,AND($AO41&gt;=0,$AO41&lt;=5))),1,""),"")</f>
        <v/>
      </c>
      <c r="AA41" s="110" t="str">
        <f>IF($B41&lt;&gt;"",IF(AND($K41="ตรี",AND($AN41=0,AND($AO41&gt;=0,$AO41&lt;=5))),1,""),"")</f>
        <v/>
      </c>
      <c r="AB41" s="110" t="str">
        <f>IF($B41&lt;&gt;"",IF(AND($C41="ศาสตราจารย์",OR($AN41&gt;0,AND($AN41=0,$AO41&gt;=9))),1,""),"")</f>
        <v/>
      </c>
      <c r="AC41" s="110" t="str">
        <f>IF($B41&lt;&gt;"",IF(AND($C41="รองศาสตราจารย์",OR($AN41&gt;0,AND($AN41=0,$AO41&gt;=9))),1,""),"")</f>
        <v/>
      </c>
      <c r="AD41" s="110">
        <f>IF($B41&lt;&gt;"",IF(AND($C41="ผู้ช่วยศาสตราจารย์",OR($AN41&gt;0,AND($AN41=0,$AO41&gt;=9))),1,""),"")</f>
        <v>1</v>
      </c>
      <c r="AE41" s="110" t="str">
        <f>IF($B41&lt;&gt;"",IF(AND($C41="อาจารย์",OR($AN41&gt;0,AND($AN41=0,$AO41&gt;=9))),1,""),"")</f>
        <v/>
      </c>
      <c r="AF41" s="110" t="str">
        <f>IF($B41&lt;&gt;"",IF(AND($C41="ศาสตราจารย์",AND($AN41=0,AND($AO41&gt;=6,$AO41&lt;=8))),1,""),"")</f>
        <v/>
      </c>
      <c r="AG41" s="110" t="str">
        <f>IF($B41&lt;&gt;"",IF(AND($C41="รองศาสตราจารย์",AND($AN41=0,AND($AO41&gt;=6,$AO41&lt;=8))),1,""),"")</f>
        <v/>
      </c>
      <c r="AH41" s="110" t="str">
        <f>IF($B41&lt;&gt;"",IF(AND($C41="ผู้ช่วยศาสตราจารย์",AND($AN41=0,AND($AO41&gt;=6,$AO41&lt;=8))),1,""),"")</f>
        <v/>
      </c>
      <c r="AI41" s="110" t="str">
        <f>IF($B41&lt;&gt;"",IF(AND($C41="อาจารย์",AND($AN41=0,AND($AO41&gt;=6,$AO41&lt;=8))),1,""),"")</f>
        <v/>
      </c>
      <c r="AJ41" s="110" t="str">
        <f>IF($B41&lt;&gt;"",IF(AND($C41="ศาสตราจารย์",AND($AN41=0,AND($AO41&gt;=0,$AO41&lt;=5))),1,""),"")</f>
        <v/>
      </c>
      <c r="AK41" s="110" t="str">
        <f>IF($B41&lt;&gt;"",IF(AND($C41="รองศาสตราจารย์",AND($AN41=0,AND($AO41&gt;=0,$AO41&lt;=5))),1,""),"")</f>
        <v/>
      </c>
      <c r="AL41" s="110" t="str">
        <f>IF($B41&lt;&gt;"",IF(AND($C41="ผู้ช่วยศาสตราจารย์",AND($AN41=0,AND($AO41&gt;=0,$AO41&lt;=5))),1,""),"")</f>
        <v/>
      </c>
      <c r="AM41" s="110" t="str">
        <f>IF($B41&lt;&gt;"",IF(AND($C41="อาจารย์",AND($AN41=0,AND($AO41&gt;=0,$AO41&lt;=5))),1,""),"")</f>
        <v/>
      </c>
      <c r="AN41" s="3">
        <f>IF(B41&lt;&gt;"",DATEDIF(E41,$AN$8,"Y"),"")</f>
        <v>10</v>
      </c>
      <c r="AO41" s="3">
        <f>IF(B41&lt;&gt;"",DATEDIF(E41,$AN$8,"YM"),"")</f>
        <v>8</v>
      </c>
      <c r="AP41" s="3">
        <f>IF(B41&lt;&gt;"",DATEDIF(E41,$AN$8,"MD"),"")</f>
        <v>26</v>
      </c>
    </row>
    <row r="42" spans="1:42" ht="18.75">
      <c r="A42" s="102">
        <v>34</v>
      </c>
      <c r="B42" s="103" t="s">
        <v>430</v>
      </c>
      <c r="C42" s="103" t="s">
        <v>23</v>
      </c>
      <c r="D42" s="104">
        <v>33512</v>
      </c>
      <c r="E42" s="105">
        <v>33512</v>
      </c>
      <c r="F42" s="105">
        <v>38882</v>
      </c>
      <c r="G42" s="167"/>
      <c r="H42" s="169"/>
      <c r="I42" s="103" t="s">
        <v>37</v>
      </c>
      <c r="J42" s="105">
        <v>44835</v>
      </c>
      <c r="K42" s="108" t="s">
        <v>7</v>
      </c>
      <c r="L42" s="103" t="s">
        <v>99</v>
      </c>
      <c r="M42" s="103" t="s">
        <v>18</v>
      </c>
      <c r="N42" s="103" t="s">
        <v>55</v>
      </c>
      <c r="O42" s="103" t="s">
        <v>19</v>
      </c>
      <c r="P42" s="108" t="s">
        <v>22</v>
      </c>
      <c r="Q42" s="108" t="s">
        <v>32</v>
      </c>
      <c r="R42" s="168"/>
      <c r="S42" s="110" t="str">
        <f>IF($B42&lt;&gt;"",IF(AND($K42="เอก",OR($AN42&gt;0,AND($AN42=0,$AO42&gt;=9))),1,""),"")</f>
        <v/>
      </c>
      <c r="T42" s="110">
        <f>IF($B42&lt;&gt;"",IF(AND($K42="โท",OR($AN42&gt;0,AND($AN42=0,$AO42&gt;=9))),1,""),"")</f>
        <v>1</v>
      </c>
      <c r="U42" s="110" t="str">
        <f>IF($B42&lt;&gt;"",IF(AND($K42="ตรี",OR($AN42&gt;0,AND($AN42=0,$AO42&gt;=9))),1,""),"")</f>
        <v/>
      </c>
      <c r="V42" s="110" t="str">
        <f>IF($B42&lt;&gt;"",IF(AND($K42="เอก",AND($AN42=0,AND($AO42&gt;=6,$AO42&lt;=8))),1,""),"")</f>
        <v/>
      </c>
      <c r="W42" s="110" t="str">
        <f>IF($B42&lt;&gt;"",IF(AND($K42="โท",AND($AN42=0,AND($AO42&gt;=6,$AO42&lt;=8))),1,""),"")</f>
        <v/>
      </c>
      <c r="X42" s="110" t="str">
        <f>IF($B42&lt;&gt;"",IF(AND($K42="ตรี",AND($AN42=0,AND($AO42&gt;=6,$AO42&lt;=8))),1,""),"")</f>
        <v/>
      </c>
      <c r="Y42" s="110" t="str">
        <f>IF($B42&lt;&gt;"",IF(AND($K42="เอก",AND($AN42=0,AND($AO42&gt;=0,$AO42&lt;=5))),1,""),"")</f>
        <v/>
      </c>
      <c r="Z42" s="110" t="str">
        <f>IF($B42&lt;&gt;"",IF(AND($K42="โท",AND($AN42=0,AND($AO42&gt;=0,$AO42&lt;=5))),1,""),"")</f>
        <v/>
      </c>
      <c r="AA42" s="110" t="str">
        <f>IF($B42&lt;&gt;"",IF(AND($K42="ตรี",AND($AN42=0,AND($AO42&gt;=0,$AO42&lt;=5))),1,""),"")</f>
        <v/>
      </c>
      <c r="AB42" s="110" t="str">
        <f>IF($B42&lt;&gt;"",IF(AND($C42="ศาสตราจารย์",OR($AN42&gt;0,AND($AN42=0,$AO42&gt;=9))),1,""),"")</f>
        <v/>
      </c>
      <c r="AC42" s="110" t="str">
        <f>IF($B42&lt;&gt;"",IF(AND($C42="รองศาสตราจารย์",OR($AN42&gt;0,AND($AN42=0,$AO42&gt;=9))),1,""),"")</f>
        <v/>
      </c>
      <c r="AD42" s="110">
        <f>IF($B42&lt;&gt;"",IF(AND($C42="ผู้ช่วยศาสตราจารย์",OR($AN42&gt;0,AND($AN42=0,$AO42&gt;=9))),1,""),"")</f>
        <v>1</v>
      </c>
      <c r="AE42" s="110" t="str">
        <f>IF($B42&lt;&gt;"",IF(AND($C42="อาจารย์",OR($AN42&gt;0,AND($AN42=0,$AO42&gt;=9))),1,""),"")</f>
        <v/>
      </c>
      <c r="AF42" s="110" t="str">
        <f>IF($B42&lt;&gt;"",IF(AND($C42="ศาสตราจารย์",AND($AN42=0,AND($AO42&gt;=6,$AO42&lt;=8))),1,""),"")</f>
        <v/>
      </c>
      <c r="AG42" s="110" t="str">
        <f>IF($B42&lt;&gt;"",IF(AND($C42="รองศาสตราจารย์",AND($AN42=0,AND($AO42&gt;=6,$AO42&lt;=8))),1,""),"")</f>
        <v/>
      </c>
      <c r="AH42" s="110" t="str">
        <f>IF($B42&lt;&gt;"",IF(AND($C42="ผู้ช่วยศาสตราจารย์",AND($AN42=0,AND($AO42&gt;=6,$AO42&lt;=8))),1,""),"")</f>
        <v/>
      </c>
      <c r="AI42" s="110" t="str">
        <f>IF($B42&lt;&gt;"",IF(AND($C42="อาจารย์",AND($AN42=0,AND($AO42&gt;=6,$AO42&lt;=8))),1,""),"")</f>
        <v/>
      </c>
      <c r="AJ42" s="110" t="str">
        <f>IF($B42&lt;&gt;"",IF(AND($C42="ศาสตราจารย์",AND($AN42=0,AND($AO42&gt;=0,$AO42&lt;=5))),1,""),"")</f>
        <v/>
      </c>
      <c r="AK42" s="110" t="str">
        <f>IF($B42&lt;&gt;"",IF(AND($C42="รองศาสตราจารย์",AND($AN42=0,AND($AO42&gt;=0,$AO42&lt;=5))),1,""),"")</f>
        <v/>
      </c>
      <c r="AL42" s="110" t="str">
        <f>IF($B42&lt;&gt;"",IF(AND($C42="ผู้ช่วยศาสตราจารย์",AND($AN42=0,AND($AO42&gt;=0,$AO42&lt;=5))),1,""),"")</f>
        <v/>
      </c>
      <c r="AM42" s="110" t="str">
        <f>IF($B42&lt;&gt;"",IF(AND($C42="อาจารย์",AND($AN42=0,AND($AO42&gt;=0,$AO42&lt;=5))),1,""),"")</f>
        <v/>
      </c>
      <c r="AN42" s="3">
        <f>IF(B42&lt;&gt;"",DATEDIF(E42,$AN$8,"Y"),"")</f>
        <v>30</v>
      </c>
      <c r="AO42" s="3">
        <f>IF(B42&lt;&gt;"",DATEDIF(E42,$AN$8,"YM"),"")</f>
        <v>8</v>
      </c>
      <c r="AP42" s="3">
        <f>IF(B42&lt;&gt;"",DATEDIF(E42,$AN$8,"MD"),"")</f>
        <v>0</v>
      </c>
    </row>
    <row r="43" spans="1:42" ht="18.75">
      <c r="A43" s="102">
        <v>35</v>
      </c>
      <c r="B43" s="103" t="s">
        <v>431</v>
      </c>
      <c r="C43" s="103" t="s">
        <v>23</v>
      </c>
      <c r="D43" s="104">
        <v>32749</v>
      </c>
      <c r="E43" s="105">
        <v>32749</v>
      </c>
      <c r="F43" s="105">
        <v>36363</v>
      </c>
      <c r="G43" s="167"/>
      <c r="H43" s="169"/>
      <c r="I43" s="103" t="s">
        <v>37</v>
      </c>
      <c r="J43" s="105">
        <v>44835</v>
      </c>
      <c r="K43" s="108" t="s">
        <v>7</v>
      </c>
      <c r="L43" s="103" t="s">
        <v>448</v>
      </c>
      <c r="M43" s="103" t="s">
        <v>142</v>
      </c>
      <c r="N43" s="103" t="s">
        <v>113</v>
      </c>
      <c r="O43" s="103" t="s">
        <v>143</v>
      </c>
      <c r="P43" s="108" t="s">
        <v>22</v>
      </c>
      <c r="Q43" s="108" t="s">
        <v>36</v>
      </c>
      <c r="R43" s="168"/>
      <c r="S43" s="110" t="str">
        <f>IF($B43&lt;&gt;"",IF(AND($K43="เอก",OR($AN43&gt;0,AND($AN43=0,$AO43&gt;=9))),1,""),"")</f>
        <v/>
      </c>
      <c r="T43" s="110">
        <f>IF($B43&lt;&gt;"",IF(AND($K43="โท",OR($AN43&gt;0,AND($AN43=0,$AO43&gt;=9))),1,""),"")</f>
        <v>1</v>
      </c>
      <c r="U43" s="110" t="str">
        <f>IF($B43&lt;&gt;"",IF(AND($K43="ตรี",OR($AN43&gt;0,AND($AN43=0,$AO43&gt;=9))),1,""),"")</f>
        <v/>
      </c>
      <c r="V43" s="110" t="str">
        <f>IF($B43&lt;&gt;"",IF(AND($K43="เอก",AND($AN43=0,AND($AO43&gt;=6,$AO43&lt;=8))),1,""),"")</f>
        <v/>
      </c>
      <c r="W43" s="110" t="str">
        <f>IF($B43&lt;&gt;"",IF(AND($K43="โท",AND($AN43=0,AND($AO43&gt;=6,$AO43&lt;=8))),1,""),"")</f>
        <v/>
      </c>
      <c r="X43" s="110" t="str">
        <f>IF($B43&lt;&gt;"",IF(AND($K43="ตรี",AND($AN43=0,AND($AO43&gt;=6,$AO43&lt;=8))),1,""),"")</f>
        <v/>
      </c>
      <c r="Y43" s="110" t="str">
        <f>IF($B43&lt;&gt;"",IF(AND($K43="เอก",AND($AN43=0,AND($AO43&gt;=0,$AO43&lt;=5))),1,""),"")</f>
        <v/>
      </c>
      <c r="Z43" s="110" t="str">
        <f>IF($B43&lt;&gt;"",IF(AND($K43="โท",AND($AN43=0,AND($AO43&gt;=0,$AO43&lt;=5))),1,""),"")</f>
        <v/>
      </c>
      <c r="AA43" s="110" t="str">
        <f>IF($B43&lt;&gt;"",IF(AND($K43="ตรี",AND($AN43=0,AND($AO43&gt;=0,$AO43&lt;=5))),1,""),"")</f>
        <v/>
      </c>
      <c r="AB43" s="110" t="str">
        <f>IF($B43&lt;&gt;"",IF(AND($C43="ศาสตราจารย์",OR($AN43&gt;0,AND($AN43=0,$AO43&gt;=9))),1,""),"")</f>
        <v/>
      </c>
      <c r="AC43" s="110" t="str">
        <f>IF($B43&lt;&gt;"",IF(AND($C43="รองศาสตราจารย์",OR($AN43&gt;0,AND($AN43=0,$AO43&gt;=9))),1,""),"")</f>
        <v/>
      </c>
      <c r="AD43" s="110">
        <f>IF($B43&lt;&gt;"",IF(AND($C43="ผู้ช่วยศาสตราจารย์",OR($AN43&gt;0,AND($AN43=0,$AO43&gt;=9))),1,""),"")</f>
        <v>1</v>
      </c>
      <c r="AE43" s="110" t="str">
        <f>IF($B43&lt;&gt;"",IF(AND($C43="อาจารย์",OR($AN43&gt;0,AND($AN43=0,$AO43&gt;=9))),1,""),"")</f>
        <v/>
      </c>
      <c r="AF43" s="110" t="str">
        <f>IF($B43&lt;&gt;"",IF(AND($C43="ศาสตราจารย์",AND($AN43=0,AND($AO43&gt;=6,$AO43&lt;=8))),1,""),"")</f>
        <v/>
      </c>
      <c r="AG43" s="110" t="str">
        <f>IF($B43&lt;&gt;"",IF(AND($C43="รองศาสตราจารย์",AND($AN43=0,AND($AO43&gt;=6,$AO43&lt;=8))),1,""),"")</f>
        <v/>
      </c>
      <c r="AH43" s="110" t="str">
        <f>IF($B43&lt;&gt;"",IF(AND($C43="ผู้ช่วยศาสตราจารย์",AND($AN43=0,AND($AO43&gt;=6,$AO43&lt;=8))),1,""),"")</f>
        <v/>
      </c>
      <c r="AI43" s="110" t="str">
        <f>IF($B43&lt;&gt;"",IF(AND($C43="อาจารย์",AND($AN43=0,AND($AO43&gt;=6,$AO43&lt;=8))),1,""),"")</f>
        <v/>
      </c>
      <c r="AJ43" s="110" t="str">
        <f>IF($B43&lt;&gt;"",IF(AND($C43="ศาสตราจารย์",AND($AN43=0,AND($AO43&gt;=0,$AO43&lt;=5))),1,""),"")</f>
        <v/>
      </c>
      <c r="AK43" s="110" t="str">
        <f>IF($B43&lt;&gt;"",IF(AND($C43="รองศาสตราจารย์",AND($AN43=0,AND($AO43&gt;=0,$AO43&lt;=5))),1,""),"")</f>
        <v/>
      </c>
      <c r="AL43" s="110" t="str">
        <f>IF($B43&lt;&gt;"",IF(AND($C43="ผู้ช่วยศาสตราจารย์",AND($AN43=0,AND($AO43&gt;=0,$AO43&lt;=5))),1,""),"")</f>
        <v/>
      </c>
      <c r="AM43" s="110" t="str">
        <f>IF($B43&lt;&gt;"",IF(AND($C43="อาจารย์",AND($AN43=0,AND($AO43&gt;=0,$AO43&lt;=5))),1,""),"")</f>
        <v/>
      </c>
      <c r="AN43" s="3">
        <f>IF(B43&lt;&gt;"",DATEDIF(E43,$AN$8,"Y"),"")</f>
        <v>32</v>
      </c>
      <c r="AO43" s="3">
        <f>IF(B43&lt;&gt;"",DATEDIF(E43,$AN$8,"YM"),"")</f>
        <v>9</v>
      </c>
      <c r="AP43" s="3">
        <f>IF(B43&lt;&gt;"",DATEDIF(E43,$AN$8,"MD"),"")</f>
        <v>3</v>
      </c>
    </row>
    <row r="44" spans="1:42" ht="18.75">
      <c r="A44" s="102">
        <v>36</v>
      </c>
      <c r="B44" s="103" t="s">
        <v>146</v>
      </c>
      <c r="C44" s="103" t="s">
        <v>23</v>
      </c>
      <c r="D44" s="104">
        <v>34151</v>
      </c>
      <c r="E44" s="105">
        <v>34151</v>
      </c>
      <c r="F44" s="105">
        <v>37280</v>
      </c>
      <c r="G44" s="167"/>
      <c r="H44" s="169"/>
      <c r="I44" s="103" t="s">
        <v>37</v>
      </c>
      <c r="J44" s="105">
        <v>45566</v>
      </c>
      <c r="K44" s="108" t="s">
        <v>7</v>
      </c>
      <c r="L44" s="103" t="s">
        <v>99</v>
      </c>
      <c r="M44" s="103" t="s">
        <v>18</v>
      </c>
      <c r="N44" s="103" t="s">
        <v>55</v>
      </c>
      <c r="O44" s="103" t="s">
        <v>4</v>
      </c>
      <c r="P44" s="108" t="s">
        <v>36</v>
      </c>
      <c r="Q44" s="108" t="s">
        <v>33</v>
      </c>
      <c r="R44" s="168"/>
      <c r="S44" s="110" t="str">
        <f>IF($B44&lt;&gt;"",IF(AND($K44="เอก",OR($AN44&gt;0,AND($AN44=0,$AO44&gt;=9))),1,""),"")</f>
        <v/>
      </c>
      <c r="T44" s="110">
        <f>IF($B44&lt;&gt;"",IF(AND($K44="โท",OR($AN44&gt;0,AND($AN44=0,$AO44&gt;=9))),1,""),"")</f>
        <v>1</v>
      </c>
      <c r="U44" s="110" t="str">
        <f>IF($B44&lt;&gt;"",IF(AND($K44="ตรี",OR($AN44&gt;0,AND($AN44=0,$AO44&gt;=9))),1,""),"")</f>
        <v/>
      </c>
      <c r="V44" s="110" t="str">
        <f>IF($B44&lt;&gt;"",IF(AND($K44="เอก",AND($AN44=0,AND($AO44&gt;=6,$AO44&lt;=8))),1,""),"")</f>
        <v/>
      </c>
      <c r="W44" s="110" t="str">
        <f>IF($B44&lt;&gt;"",IF(AND($K44="โท",AND($AN44=0,AND($AO44&gt;=6,$AO44&lt;=8))),1,""),"")</f>
        <v/>
      </c>
      <c r="X44" s="110" t="str">
        <f>IF($B44&lt;&gt;"",IF(AND($K44="ตรี",AND($AN44=0,AND($AO44&gt;=6,$AO44&lt;=8))),1,""),"")</f>
        <v/>
      </c>
      <c r="Y44" s="110" t="str">
        <f>IF($B44&lt;&gt;"",IF(AND($K44="เอก",AND($AN44=0,AND($AO44&gt;=0,$AO44&lt;=5))),1,""),"")</f>
        <v/>
      </c>
      <c r="Z44" s="110" t="str">
        <f>IF($B44&lt;&gt;"",IF(AND($K44="โท",AND($AN44=0,AND($AO44&gt;=0,$AO44&lt;=5))),1,""),"")</f>
        <v/>
      </c>
      <c r="AA44" s="110" t="str">
        <f>IF($B44&lt;&gt;"",IF(AND($K44="ตรี",AND($AN44=0,AND($AO44&gt;=0,$AO44&lt;=5))),1,""),"")</f>
        <v/>
      </c>
      <c r="AB44" s="110" t="str">
        <f>IF($B44&lt;&gt;"",IF(AND($C44="ศาสตราจารย์",OR($AN44&gt;0,AND($AN44=0,$AO44&gt;=9))),1,""),"")</f>
        <v/>
      </c>
      <c r="AC44" s="110" t="str">
        <f>IF($B44&lt;&gt;"",IF(AND($C44="รองศาสตราจารย์",OR($AN44&gt;0,AND($AN44=0,$AO44&gt;=9))),1,""),"")</f>
        <v/>
      </c>
      <c r="AD44" s="110">
        <f>IF($B44&lt;&gt;"",IF(AND($C44="ผู้ช่วยศาสตราจารย์",OR($AN44&gt;0,AND($AN44=0,$AO44&gt;=9))),1,""),"")</f>
        <v>1</v>
      </c>
      <c r="AE44" s="110" t="str">
        <f>IF($B44&lt;&gt;"",IF(AND($C44="อาจารย์",OR($AN44&gt;0,AND($AN44=0,$AO44&gt;=9))),1,""),"")</f>
        <v/>
      </c>
      <c r="AF44" s="110" t="str">
        <f>IF($B44&lt;&gt;"",IF(AND($C44="ศาสตราจารย์",AND($AN44=0,AND($AO44&gt;=6,$AO44&lt;=8))),1,""),"")</f>
        <v/>
      </c>
      <c r="AG44" s="110" t="str">
        <f>IF($B44&lt;&gt;"",IF(AND($C44="รองศาสตราจารย์",AND($AN44=0,AND($AO44&gt;=6,$AO44&lt;=8))),1,""),"")</f>
        <v/>
      </c>
      <c r="AH44" s="110" t="str">
        <f>IF($B44&lt;&gt;"",IF(AND($C44="ผู้ช่วยศาสตราจารย์",AND($AN44=0,AND($AO44&gt;=6,$AO44&lt;=8))),1,""),"")</f>
        <v/>
      </c>
      <c r="AI44" s="110" t="str">
        <f>IF($B44&lt;&gt;"",IF(AND($C44="อาจารย์",AND($AN44=0,AND($AO44&gt;=6,$AO44&lt;=8))),1,""),"")</f>
        <v/>
      </c>
      <c r="AJ44" s="110" t="str">
        <f>IF($B44&lt;&gt;"",IF(AND($C44="ศาสตราจารย์",AND($AN44=0,AND($AO44&gt;=0,$AO44&lt;=5))),1,""),"")</f>
        <v/>
      </c>
      <c r="AK44" s="110" t="str">
        <f>IF($B44&lt;&gt;"",IF(AND($C44="รองศาสตราจารย์",AND($AN44=0,AND($AO44&gt;=0,$AO44&lt;=5))),1,""),"")</f>
        <v/>
      </c>
      <c r="AL44" s="110" t="str">
        <f>IF($B44&lt;&gt;"",IF(AND($C44="ผู้ช่วยศาสตราจารย์",AND($AN44=0,AND($AO44&gt;=0,$AO44&lt;=5))),1,""),"")</f>
        <v/>
      </c>
      <c r="AM44" s="110" t="str">
        <f>IF($B44&lt;&gt;"",IF(AND($C44="อาจารย์",AND($AN44=0,AND($AO44&gt;=0,$AO44&lt;=5))),1,""),"")</f>
        <v/>
      </c>
      <c r="AN44" s="3">
        <f>IF(B44&lt;&gt;"",DATEDIF(E44,$AN$8,"Y"),"")</f>
        <v>28</v>
      </c>
      <c r="AO44" s="3">
        <f>IF(B44&lt;&gt;"",DATEDIF(E44,$AN$8,"YM"),"")</f>
        <v>11</v>
      </c>
      <c r="AP44" s="3">
        <f>IF(B44&lt;&gt;"",DATEDIF(E44,$AN$8,"MD"),"")</f>
        <v>0</v>
      </c>
    </row>
    <row r="45" spans="1:42" ht="18.75">
      <c r="A45" s="102">
        <v>37</v>
      </c>
      <c r="B45" s="103" t="s">
        <v>149</v>
      </c>
      <c r="C45" s="103" t="s">
        <v>56</v>
      </c>
      <c r="D45" s="104">
        <v>40224</v>
      </c>
      <c r="E45" s="105">
        <v>41955</v>
      </c>
      <c r="F45" s="167"/>
      <c r="G45" s="167"/>
      <c r="H45" s="169"/>
      <c r="I45" s="103" t="s">
        <v>37</v>
      </c>
      <c r="J45" s="105">
        <v>50679</v>
      </c>
      <c r="K45" s="108" t="s">
        <v>2</v>
      </c>
      <c r="L45" s="103" t="s">
        <v>150</v>
      </c>
      <c r="M45" s="103" t="s">
        <v>54</v>
      </c>
      <c r="N45" s="103" t="s">
        <v>151</v>
      </c>
      <c r="O45" s="103" t="s">
        <v>62</v>
      </c>
      <c r="P45" s="108" t="s">
        <v>43</v>
      </c>
      <c r="Q45" s="108" t="s">
        <v>70</v>
      </c>
      <c r="R45" s="168"/>
      <c r="S45" s="110">
        <f>IF($B45&lt;&gt;"",IF(AND($K45="เอก",OR($AN45&gt;0,AND($AN45=0,$AO45&gt;=9))),1,""),"")</f>
        <v>1</v>
      </c>
      <c r="T45" s="110" t="str">
        <f>IF($B45&lt;&gt;"",IF(AND($K45="โท",OR($AN45&gt;0,AND($AN45=0,$AO45&gt;=9))),1,""),"")</f>
        <v/>
      </c>
      <c r="U45" s="110" t="str">
        <f>IF($B45&lt;&gt;"",IF(AND($K45="ตรี",OR($AN45&gt;0,AND($AN45=0,$AO45&gt;=9))),1,""),"")</f>
        <v/>
      </c>
      <c r="V45" s="110" t="str">
        <f>IF($B45&lt;&gt;"",IF(AND($K45="เอก",AND($AN45=0,AND($AO45&gt;=6,$AO45&lt;=8))),1,""),"")</f>
        <v/>
      </c>
      <c r="W45" s="110" t="str">
        <f>IF($B45&lt;&gt;"",IF(AND($K45="โท",AND($AN45=0,AND($AO45&gt;=6,$AO45&lt;=8))),1,""),"")</f>
        <v/>
      </c>
      <c r="X45" s="110" t="str">
        <f>IF($B45&lt;&gt;"",IF(AND($K45="ตรี",AND($AN45=0,AND($AO45&gt;=6,$AO45&lt;=8))),1,""),"")</f>
        <v/>
      </c>
      <c r="Y45" s="110" t="str">
        <f>IF($B45&lt;&gt;"",IF(AND($K45="เอก",AND($AN45=0,AND($AO45&gt;=0,$AO45&lt;=5))),1,""),"")</f>
        <v/>
      </c>
      <c r="Z45" s="110" t="str">
        <f>IF($B45&lt;&gt;"",IF(AND($K45="โท",AND($AN45=0,AND($AO45&gt;=0,$AO45&lt;=5))),1,""),"")</f>
        <v/>
      </c>
      <c r="AA45" s="110" t="str">
        <f>IF($B45&lt;&gt;"",IF(AND($K45="ตรี",AND($AN45=0,AND($AO45&gt;=0,$AO45&lt;=5))),1,""),"")</f>
        <v/>
      </c>
      <c r="AB45" s="110" t="str">
        <f>IF($B45&lt;&gt;"",IF(AND($C45="ศาสตราจารย์",OR($AN45&gt;0,AND($AN45=0,$AO45&gt;=9))),1,""),"")</f>
        <v/>
      </c>
      <c r="AC45" s="110" t="str">
        <f>IF($B45&lt;&gt;"",IF(AND($C45="รองศาสตราจารย์",OR($AN45&gt;0,AND($AN45=0,$AO45&gt;=9))),1,""),"")</f>
        <v/>
      </c>
      <c r="AD45" s="110" t="str">
        <f>IF($B45&lt;&gt;"",IF(AND($C45="ผู้ช่วยศาสตราจารย์",OR($AN45&gt;0,AND($AN45=0,$AO45&gt;=9))),1,""),"")</f>
        <v/>
      </c>
      <c r="AE45" s="110">
        <f>IF($B45&lt;&gt;"",IF(AND($C45="อาจารย์",OR($AN45&gt;0,AND($AN45=0,$AO45&gt;=9))),1,""),"")</f>
        <v>1</v>
      </c>
      <c r="AF45" s="110" t="str">
        <f>IF($B45&lt;&gt;"",IF(AND($C45="ศาสตราจารย์",AND($AN45=0,AND($AO45&gt;=6,$AO45&lt;=8))),1,""),"")</f>
        <v/>
      </c>
      <c r="AG45" s="110" t="str">
        <f>IF($B45&lt;&gt;"",IF(AND($C45="รองศาสตราจารย์",AND($AN45=0,AND($AO45&gt;=6,$AO45&lt;=8))),1,""),"")</f>
        <v/>
      </c>
      <c r="AH45" s="110" t="str">
        <f>IF($B45&lt;&gt;"",IF(AND($C45="ผู้ช่วยศาสตราจารย์",AND($AN45=0,AND($AO45&gt;=6,$AO45&lt;=8))),1,""),"")</f>
        <v/>
      </c>
      <c r="AI45" s="110" t="str">
        <f>IF($B45&lt;&gt;"",IF(AND($C45="อาจารย์",AND($AN45=0,AND($AO45&gt;=6,$AO45&lt;=8))),1,""),"")</f>
        <v/>
      </c>
      <c r="AJ45" s="110" t="str">
        <f>IF($B45&lt;&gt;"",IF(AND($C45="ศาสตราจารย์",AND($AN45=0,AND($AO45&gt;=0,$AO45&lt;=5))),1,""),"")</f>
        <v/>
      </c>
      <c r="AK45" s="110" t="str">
        <f>IF($B45&lt;&gt;"",IF(AND($C45="รองศาสตราจารย์",AND($AN45=0,AND($AO45&gt;=0,$AO45&lt;=5))),1,""),"")</f>
        <v/>
      </c>
      <c r="AL45" s="110" t="str">
        <f>IF($B45&lt;&gt;"",IF(AND($C45="ผู้ช่วยศาสตราจารย์",AND($AN45=0,AND($AO45&gt;=0,$AO45&lt;=5))),1,""),"")</f>
        <v/>
      </c>
      <c r="AM45" s="110" t="str">
        <f>IF($B45&lt;&gt;"",IF(AND($C45="อาจารย์",AND($AN45=0,AND($AO45&gt;=0,$AO45&lt;=5))),1,""),"")</f>
        <v/>
      </c>
      <c r="AN45" s="3">
        <f>IF(B45&lt;&gt;"",DATEDIF(E45,$AN$8,"Y"),"")</f>
        <v>7</v>
      </c>
      <c r="AO45" s="3">
        <f>IF(B45&lt;&gt;"",DATEDIF(E45,$AN$8,"YM"),"")</f>
        <v>6</v>
      </c>
      <c r="AP45" s="3">
        <f>IF(B45&lt;&gt;"",DATEDIF(E45,$AN$8,"MD"),"")</f>
        <v>20</v>
      </c>
    </row>
    <row r="46" spans="1:42" ht="18.75">
      <c r="A46" s="102">
        <v>38</v>
      </c>
      <c r="B46" s="103" t="s">
        <v>381</v>
      </c>
      <c r="C46" s="103" t="s">
        <v>56</v>
      </c>
      <c r="D46" s="104">
        <v>44531</v>
      </c>
      <c r="E46" s="105">
        <v>44531</v>
      </c>
      <c r="F46" s="167"/>
      <c r="G46" s="167"/>
      <c r="H46" s="169"/>
      <c r="I46" s="103" t="s">
        <v>37</v>
      </c>
      <c r="J46" s="105">
        <v>44895</v>
      </c>
      <c r="K46" s="108" t="s">
        <v>2</v>
      </c>
      <c r="L46" s="103" t="s">
        <v>382</v>
      </c>
      <c r="M46" s="103" t="s">
        <v>319</v>
      </c>
      <c r="N46" s="103" t="s">
        <v>383</v>
      </c>
      <c r="O46" s="103" t="s">
        <v>114</v>
      </c>
      <c r="P46" s="108" t="s">
        <v>305</v>
      </c>
      <c r="Q46" s="108" t="s">
        <v>374</v>
      </c>
      <c r="R46" s="168"/>
      <c r="S46" s="110" t="str">
        <f>IF($B46&lt;&gt;"",IF(AND($K46="เอก",OR($AN46&gt;0,AND($AN46=0,$AO46&gt;=9))),1,""),"")</f>
        <v/>
      </c>
      <c r="T46" s="110" t="str">
        <f>IF($B46&lt;&gt;"",IF(AND($K46="โท",OR($AN46&gt;0,AND($AN46=0,$AO46&gt;=9))),1,""),"")</f>
        <v/>
      </c>
      <c r="U46" s="110" t="str">
        <f>IF($B46&lt;&gt;"",IF(AND($K46="ตรี",OR($AN46&gt;0,AND($AN46=0,$AO46&gt;=9))),1,""),"")</f>
        <v/>
      </c>
      <c r="V46" s="110">
        <f>IF($B46&lt;&gt;"",IF(AND($K46="เอก",AND($AN46=0,AND($AO46&gt;=6,$AO46&lt;=8))),1,""),"")</f>
        <v>1</v>
      </c>
      <c r="W46" s="110" t="str">
        <f>IF($B46&lt;&gt;"",IF(AND($K46="โท",AND($AN46=0,AND($AO46&gt;=6,$AO46&lt;=8))),1,""),"")</f>
        <v/>
      </c>
      <c r="X46" s="110" t="str">
        <f>IF($B46&lt;&gt;"",IF(AND($K46="ตรี",AND($AN46=0,AND($AO46&gt;=6,$AO46&lt;=8))),1,""),"")</f>
        <v/>
      </c>
      <c r="Y46" s="110" t="str">
        <f>IF($B46&lt;&gt;"",IF(AND($K46="เอก",AND($AN46=0,AND($AO46&gt;=0,$AO46&lt;=5))),1,""),"")</f>
        <v/>
      </c>
      <c r="Z46" s="110" t="str">
        <f>IF($B46&lt;&gt;"",IF(AND($K46="โท",AND($AN46=0,AND($AO46&gt;=0,$AO46&lt;=5))),1,""),"")</f>
        <v/>
      </c>
      <c r="AA46" s="110" t="str">
        <f>IF($B46&lt;&gt;"",IF(AND($K46="ตรี",AND($AN46=0,AND($AO46&gt;=0,$AO46&lt;=5))),1,""),"")</f>
        <v/>
      </c>
      <c r="AB46" s="110" t="str">
        <f>IF($B46&lt;&gt;"",IF(AND($C46="ศาสตราจารย์",OR($AN46&gt;0,AND($AN46=0,$AO46&gt;=9))),1,""),"")</f>
        <v/>
      </c>
      <c r="AC46" s="110" t="str">
        <f>IF($B46&lt;&gt;"",IF(AND($C46="รองศาสตราจารย์",OR($AN46&gt;0,AND($AN46=0,$AO46&gt;=9))),1,""),"")</f>
        <v/>
      </c>
      <c r="AD46" s="110" t="str">
        <f>IF($B46&lt;&gt;"",IF(AND($C46="ผู้ช่วยศาสตราจารย์",OR($AN46&gt;0,AND($AN46=0,$AO46&gt;=9))),1,""),"")</f>
        <v/>
      </c>
      <c r="AE46" s="110" t="str">
        <f>IF($B46&lt;&gt;"",IF(AND($C46="อาจารย์",OR($AN46&gt;0,AND($AN46=0,$AO46&gt;=9))),1,""),"")</f>
        <v/>
      </c>
      <c r="AF46" s="110" t="str">
        <f>IF($B46&lt;&gt;"",IF(AND($C46="ศาสตราจารย์",AND($AN46=0,AND($AO46&gt;=6,$AO46&lt;=8))),1,""),"")</f>
        <v/>
      </c>
      <c r="AG46" s="110" t="str">
        <f>IF($B46&lt;&gt;"",IF(AND($C46="รองศาสตราจารย์",AND($AN46=0,AND($AO46&gt;=6,$AO46&lt;=8))),1,""),"")</f>
        <v/>
      </c>
      <c r="AH46" s="110" t="str">
        <f>IF($B46&lt;&gt;"",IF(AND($C46="ผู้ช่วยศาสตราจารย์",AND($AN46=0,AND($AO46&gt;=6,$AO46&lt;=8))),1,""),"")</f>
        <v/>
      </c>
      <c r="AI46" s="110">
        <f>IF($B46&lt;&gt;"",IF(AND($C46="อาจารย์",AND($AN46=0,AND($AO46&gt;=6,$AO46&lt;=8))),1,""),"")</f>
        <v>1</v>
      </c>
      <c r="AJ46" s="110" t="str">
        <f>IF($B46&lt;&gt;"",IF(AND($C46="ศาสตราจารย์",AND($AN46=0,AND($AO46&gt;=0,$AO46&lt;=5))),1,""),"")</f>
        <v/>
      </c>
      <c r="AK46" s="110" t="str">
        <f>IF($B46&lt;&gt;"",IF(AND($C46="รองศาสตราจารย์",AND($AN46=0,AND($AO46&gt;=0,$AO46&lt;=5))),1,""),"")</f>
        <v/>
      </c>
      <c r="AL46" s="110" t="str">
        <f>IF($B46&lt;&gt;"",IF(AND($C46="ผู้ช่วยศาสตราจารย์",AND($AN46=0,AND($AO46&gt;=0,$AO46&lt;=5))),1,""),"")</f>
        <v/>
      </c>
      <c r="AM46" s="110" t="str">
        <f>IF($B46&lt;&gt;"",IF(AND($C46="อาจารย์",AND($AN46=0,AND($AO46&gt;=0,$AO46&lt;=5))),1,""),"")</f>
        <v/>
      </c>
      <c r="AN46" s="3">
        <f>IF(B46&lt;&gt;"",DATEDIF(E46,$AN$8,"Y"),"")</f>
        <v>0</v>
      </c>
      <c r="AO46" s="3">
        <f>IF(B46&lt;&gt;"",DATEDIF(E46,$AN$8,"YM"),"")</f>
        <v>6</v>
      </c>
      <c r="AP46" s="3">
        <f>IF(B46&lt;&gt;"",DATEDIF(E46,$AN$8,"MD"),"")</f>
        <v>0</v>
      </c>
    </row>
    <row r="47" spans="1:42" ht="18.75">
      <c r="A47" s="102">
        <v>39</v>
      </c>
      <c r="B47" s="103" t="s">
        <v>349</v>
      </c>
      <c r="C47" s="103" t="s">
        <v>56</v>
      </c>
      <c r="D47" s="104">
        <v>43753</v>
      </c>
      <c r="E47" s="105">
        <v>43753</v>
      </c>
      <c r="F47" s="167"/>
      <c r="G47" s="167"/>
      <c r="H47" s="169"/>
      <c r="I47" s="103" t="s">
        <v>37</v>
      </c>
      <c r="J47" s="105">
        <v>53601</v>
      </c>
      <c r="K47" s="108" t="s">
        <v>2</v>
      </c>
      <c r="L47" s="103" t="s">
        <v>350</v>
      </c>
      <c r="M47" s="103" t="s">
        <v>54</v>
      </c>
      <c r="N47" s="103" t="s">
        <v>351</v>
      </c>
      <c r="O47" s="103" t="s">
        <v>53</v>
      </c>
      <c r="P47" s="108" t="s">
        <v>39</v>
      </c>
      <c r="Q47" s="108" t="s">
        <v>305</v>
      </c>
      <c r="R47" s="168"/>
      <c r="S47" s="110">
        <f>IF($B47&lt;&gt;"",IF(AND($K47="เอก",OR($AN47&gt;0,AND($AN47=0,$AO47&gt;=9))),1,""),"")</f>
        <v>1</v>
      </c>
      <c r="T47" s="110" t="str">
        <f>IF($B47&lt;&gt;"",IF(AND($K47="โท",OR($AN47&gt;0,AND($AN47=0,$AO47&gt;=9))),1,""),"")</f>
        <v/>
      </c>
      <c r="U47" s="110" t="str">
        <f>IF($B47&lt;&gt;"",IF(AND($K47="ตรี",OR($AN47&gt;0,AND($AN47=0,$AO47&gt;=9))),1,""),"")</f>
        <v/>
      </c>
      <c r="V47" s="110" t="str">
        <f>IF($B47&lt;&gt;"",IF(AND($K47="เอก",AND($AN47=0,AND($AO47&gt;=6,$AO47&lt;=8))),1,""),"")</f>
        <v/>
      </c>
      <c r="W47" s="110" t="str">
        <f>IF($B47&lt;&gt;"",IF(AND($K47="โท",AND($AN47=0,AND($AO47&gt;=6,$AO47&lt;=8))),1,""),"")</f>
        <v/>
      </c>
      <c r="X47" s="110" t="str">
        <f>IF($B47&lt;&gt;"",IF(AND($K47="ตรี",AND($AN47=0,AND($AO47&gt;=6,$AO47&lt;=8))),1,""),"")</f>
        <v/>
      </c>
      <c r="Y47" s="110" t="str">
        <f>IF($B47&lt;&gt;"",IF(AND($K47="เอก",AND($AN47=0,AND($AO47&gt;=0,$AO47&lt;=5))),1,""),"")</f>
        <v/>
      </c>
      <c r="Z47" s="110" t="str">
        <f>IF($B47&lt;&gt;"",IF(AND($K47="โท",AND($AN47=0,AND($AO47&gt;=0,$AO47&lt;=5))),1,""),"")</f>
        <v/>
      </c>
      <c r="AA47" s="110" t="str">
        <f>IF($B47&lt;&gt;"",IF(AND($K47="ตรี",AND($AN47=0,AND($AO47&gt;=0,$AO47&lt;=5))),1,""),"")</f>
        <v/>
      </c>
      <c r="AB47" s="110" t="str">
        <f>IF($B47&lt;&gt;"",IF(AND($C47="ศาสตราจารย์",OR($AN47&gt;0,AND($AN47=0,$AO47&gt;=9))),1,""),"")</f>
        <v/>
      </c>
      <c r="AC47" s="110" t="str">
        <f>IF($B47&lt;&gt;"",IF(AND($C47="รองศาสตราจารย์",OR($AN47&gt;0,AND($AN47=0,$AO47&gt;=9))),1,""),"")</f>
        <v/>
      </c>
      <c r="AD47" s="110" t="str">
        <f>IF($B47&lt;&gt;"",IF(AND($C47="ผู้ช่วยศาสตราจารย์",OR($AN47&gt;0,AND($AN47=0,$AO47&gt;=9))),1,""),"")</f>
        <v/>
      </c>
      <c r="AE47" s="110">
        <f>IF($B47&lt;&gt;"",IF(AND($C47="อาจารย์",OR($AN47&gt;0,AND($AN47=0,$AO47&gt;=9))),1,""),"")</f>
        <v>1</v>
      </c>
      <c r="AF47" s="110" t="str">
        <f>IF($B47&lt;&gt;"",IF(AND($C47="ศาสตราจารย์",AND($AN47=0,AND($AO47&gt;=6,$AO47&lt;=8))),1,""),"")</f>
        <v/>
      </c>
      <c r="AG47" s="110" t="str">
        <f>IF($B47&lt;&gt;"",IF(AND($C47="รองศาสตราจารย์",AND($AN47=0,AND($AO47&gt;=6,$AO47&lt;=8))),1,""),"")</f>
        <v/>
      </c>
      <c r="AH47" s="110" t="str">
        <f>IF($B47&lt;&gt;"",IF(AND($C47="ผู้ช่วยศาสตราจารย์",AND($AN47=0,AND($AO47&gt;=6,$AO47&lt;=8))),1,""),"")</f>
        <v/>
      </c>
      <c r="AI47" s="110" t="str">
        <f>IF($B47&lt;&gt;"",IF(AND($C47="อาจารย์",AND($AN47=0,AND($AO47&gt;=6,$AO47&lt;=8))),1,""),"")</f>
        <v/>
      </c>
      <c r="AJ47" s="110" t="str">
        <f>IF($B47&lt;&gt;"",IF(AND($C47="ศาสตราจารย์",AND($AN47=0,AND($AO47&gt;=0,$AO47&lt;=5))),1,""),"")</f>
        <v/>
      </c>
      <c r="AK47" s="110" t="str">
        <f>IF($B47&lt;&gt;"",IF(AND($C47="รองศาสตราจารย์",AND($AN47=0,AND($AO47&gt;=0,$AO47&lt;=5))),1,""),"")</f>
        <v/>
      </c>
      <c r="AL47" s="110" t="str">
        <f>IF($B47&lt;&gt;"",IF(AND($C47="ผู้ช่วยศาสตราจารย์",AND($AN47=0,AND($AO47&gt;=0,$AO47&lt;=5))),1,""),"")</f>
        <v/>
      </c>
      <c r="AM47" s="110" t="str">
        <f>IF($B47&lt;&gt;"",IF(AND($C47="อาจารย์",AND($AN47=0,AND($AO47&gt;=0,$AO47&lt;=5))),1,""),"")</f>
        <v/>
      </c>
      <c r="AN47" s="3">
        <f>IF(B47&lt;&gt;"",DATEDIF(E47,$AN$8,"Y"),"")</f>
        <v>2</v>
      </c>
      <c r="AO47" s="3">
        <f>IF(B47&lt;&gt;"",DATEDIF(E47,$AN$8,"YM"),"")</f>
        <v>7</v>
      </c>
      <c r="AP47" s="3">
        <f>IF(B47&lt;&gt;"",DATEDIF(E47,$AN$8,"MD"),"")</f>
        <v>17</v>
      </c>
    </row>
    <row r="48" spans="1:42" ht="18.75">
      <c r="A48" s="102">
        <v>40</v>
      </c>
      <c r="B48" s="103" t="s">
        <v>434</v>
      </c>
      <c r="C48" s="103" t="s">
        <v>56</v>
      </c>
      <c r="D48" s="104">
        <v>43654</v>
      </c>
      <c r="E48" s="105">
        <v>43654</v>
      </c>
      <c r="F48" s="167"/>
      <c r="G48" s="167"/>
      <c r="H48" s="169"/>
      <c r="I48" s="103" t="s">
        <v>37</v>
      </c>
      <c r="J48" s="105">
        <v>53601</v>
      </c>
      <c r="K48" s="108" t="s">
        <v>2</v>
      </c>
      <c r="L48" s="103" t="s">
        <v>303</v>
      </c>
      <c r="M48" s="103" t="s">
        <v>54</v>
      </c>
      <c r="N48" s="103" t="s">
        <v>132</v>
      </c>
      <c r="O48" s="103" t="s">
        <v>59</v>
      </c>
      <c r="P48" s="108" t="s">
        <v>44</v>
      </c>
      <c r="Q48" s="108" t="s">
        <v>340</v>
      </c>
      <c r="R48" s="168"/>
      <c r="S48" s="110">
        <f>IF($B48&lt;&gt;"",IF(AND($K48="เอก",OR($AN48&gt;0,AND($AN48=0,$AO48&gt;=9))),1,""),"")</f>
        <v>1</v>
      </c>
      <c r="T48" s="110" t="str">
        <f>IF($B48&lt;&gt;"",IF(AND($K48="โท",OR($AN48&gt;0,AND($AN48=0,$AO48&gt;=9))),1,""),"")</f>
        <v/>
      </c>
      <c r="U48" s="110" t="str">
        <f>IF($B48&lt;&gt;"",IF(AND($K48="ตรี",OR($AN48&gt;0,AND($AN48=0,$AO48&gt;=9))),1,""),"")</f>
        <v/>
      </c>
      <c r="V48" s="110" t="str">
        <f>IF($B48&lt;&gt;"",IF(AND($K48="เอก",AND($AN48=0,AND($AO48&gt;=6,$AO48&lt;=8))),1,""),"")</f>
        <v/>
      </c>
      <c r="W48" s="110" t="str">
        <f>IF($B48&lt;&gt;"",IF(AND($K48="โท",AND($AN48=0,AND($AO48&gt;=6,$AO48&lt;=8))),1,""),"")</f>
        <v/>
      </c>
      <c r="X48" s="110" t="str">
        <f>IF($B48&lt;&gt;"",IF(AND($K48="ตรี",AND($AN48=0,AND($AO48&gt;=6,$AO48&lt;=8))),1,""),"")</f>
        <v/>
      </c>
      <c r="Y48" s="110" t="str">
        <f>IF($B48&lt;&gt;"",IF(AND($K48="เอก",AND($AN48=0,AND($AO48&gt;=0,$AO48&lt;=5))),1,""),"")</f>
        <v/>
      </c>
      <c r="Z48" s="110" t="str">
        <f>IF($B48&lt;&gt;"",IF(AND($K48="โท",AND($AN48=0,AND($AO48&gt;=0,$AO48&lt;=5))),1,""),"")</f>
        <v/>
      </c>
      <c r="AA48" s="110" t="str">
        <f>IF($B48&lt;&gt;"",IF(AND($K48="ตรี",AND($AN48=0,AND($AO48&gt;=0,$AO48&lt;=5))),1,""),"")</f>
        <v/>
      </c>
      <c r="AB48" s="110" t="str">
        <f>IF($B48&lt;&gt;"",IF(AND($C48="ศาสตราจารย์",OR($AN48&gt;0,AND($AN48=0,$AO48&gt;=9))),1,""),"")</f>
        <v/>
      </c>
      <c r="AC48" s="110" t="str">
        <f>IF($B48&lt;&gt;"",IF(AND($C48="รองศาสตราจารย์",OR($AN48&gt;0,AND($AN48=0,$AO48&gt;=9))),1,""),"")</f>
        <v/>
      </c>
      <c r="AD48" s="110" t="str">
        <f>IF($B48&lt;&gt;"",IF(AND($C48="ผู้ช่วยศาสตราจารย์",OR($AN48&gt;0,AND($AN48=0,$AO48&gt;=9))),1,""),"")</f>
        <v/>
      </c>
      <c r="AE48" s="110">
        <f>IF($B48&lt;&gt;"",IF(AND($C48="อาจารย์",OR($AN48&gt;0,AND($AN48=0,$AO48&gt;=9))),1,""),"")</f>
        <v>1</v>
      </c>
      <c r="AF48" s="110" t="str">
        <f>IF($B48&lt;&gt;"",IF(AND($C48="ศาสตราจารย์",AND($AN48=0,AND($AO48&gt;=6,$AO48&lt;=8))),1,""),"")</f>
        <v/>
      </c>
      <c r="AG48" s="110" t="str">
        <f>IF($B48&lt;&gt;"",IF(AND($C48="รองศาสตราจารย์",AND($AN48=0,AND($AO48&gt;=6,$AO48&lt;=8))),1,""),"")</f>
        <v/>
      </c>
      <c r="AH48" s="110" t="str">
        <f>IF($B48&lt;&gt;"",IF(AND($C48="ผู้ช่วยศาสตราจารย์",AND($AN48=0,AND($AO48&gt;=6,$AO48&lt;=8))),1,""),"")</f>
        <v/>
      </c>
      <c r="AI48" s="110" t="str">
        <f>IF($B48&lt;&gt;"",IF(AND($C48="อาจารย์",AND($AN48=0,AND($AO48&gt;=6,$AO48&lt;=8))),1,""),"")</f>
        <v/>
      </c>
      <c r="AJ48" s="110" t="str">
        <f>IF($B48&lt;&gt;"",IF(AND($C48="ศาสตราจารย์",AND($AN48=0,AND($AO48&gt;=0,$AO48&lt;=5))),1,""),"")</f>
        <v/>
      </c>
      <c r="AK48" s="110" t="str">
        <f>IF($B48&lt;&gt;"",IF(AND($C48="รองศาสตราจารย์",AND($AN48=0,AND($AO48&gt;=0,$AO48&lt;=5))),1,""),"")</f>
        <v/>
      </c>
      <c r="AL48" s="110" t="str">
        <f>IF($B48&lt;&gt;"",IF(AND($C48="ผู้ช่วยศาสตราจารย์",AND($AN48=0,AND($AO48&gt;=0,$AO48&lt;=5))),1,""),"")</f>
        <v/>
      </c>
      <c r="AM48" s="110" t="str">
        <f>IF($B48&lt;&gt;"",IF(AND($C48="อาจารย์",AND($AN48=0,AND($AO48&gt;=0,$AO48&lt;=5))),1,""),"")</f>
        <v/>
      </c>
      <c r="AN48" s="3">
        <f>IF(B48&lt;&gt;"",DATEDIF(E48,$AN$8,"Y"),"")</f>
        <v>2</v>
      </c>
      <c r="AO48" s="3">
        <f>IF(B48&lt;&gt;"",DATEDIF(E48,$AN$8,"YM"),"")</f>
        <v>10</v>
      </c>
      <c r="AP48" s="3">
        <f>IF(B48&lt;&gt;"",DATEDIF(E48,$AN$8,"MD"),"")</f>
        <v>24</v>
      </c>
    </row>
    <row r="49" spans="1:42" ht="18.75">
      <c r="A49" s="102">
        <v>41</v>
      </c>
      <c r="B49" s="103" t="s">
        <v>384</v>
      </c>
      <c r="C49" s="103" t="s">
        <v>56</v>
      </c>
      <c r="D49" s="104">
        <v>39510</v>
      </c>
      <c r="E49" s="105">
        <v>39510</v>
      </c>
      <c r="F49" s="167"/>
      <c r="G49" s="167"/>
      <c r="H49" s="169"/>
      <c r="I49" s="103" t="s">
        <v>37</v>
      </c>
      <c r="J49" s="105">
        <v>50314</v>
      </c>
      <c r="K49" s="108" t="s">
        <v>2</v>
      </c>
      <c r="L49" s="103" t="s">
        <v>218</v>
      </c>
      <c r="M49" s="103" t="s">
        <v>3</v>
      </c>
      <c r="N49" s="103" t="s">
        <v>219</v>
      </c>
      <c r="O49" s="103" t="s">
        <v>4</v>
      </c>
      <c r="P49" s="108" t="s">
        <v>39</v>
      </c>
      <c r="Q49" s="108" t="s">
        <v>374</v>
      </c>
      <c r="R49" s="168"/>
      <c r="S49" s="110">
        <f>IF($B49&lt;&gt;"",IF(AND($K49="เอก",OR($AN49&gt;0,AND($AN49=0,$AO49&gt;=9))),1,""),"")</f>
        <v>1</v>
      </c>
      <c r="T49" s="110" t="str">
        <f>IF($B49&lt;&gt;"",IF(AND($K49="โท",OR($AN49&gt;0,AND($AN49=0,$AO49&gt;=9))),1,""),"")</f>
        <v/>
      </c>
      <c r="U49" s="110" t="str">
        <f>IF($B49&lt;&gt;"",IF(AND($K49="ตรี",OR($AN49&gt;0,AND($AN49=0,$AO49&gt;=9))),1,""),"")</f>
        <v/>
      </c>
      <c r="V49" s="110" t="str">
        <f>IF($B49&lt;&gt;"",IF(AND($K49="เอก",AND($AN49=0,AND($AO49&gt;=6,$AO49&lt;=8))),1,""),"")</f>
        <v/>
      </c>
      <c r="W49" s="110" t="str">
        <f>IF($B49&lt;&gt;"",IF(AND($K49="โท",AND($AN49=0,AND($AO49&gt;=6,$AO49&lt;=8))),1,""),"")</f>
        <v/>
      </c>
      <c r="X49" s="110" t="str">
        <f>IF($B49&lt;&gt;"",IF(AND($K49="ตรี",AND($AN49=0,AND($AO49&gt;=6,$AO49&lt;=8))),1,""),"")</f>
        <v/>
      </c>
      <c r="Y49" s="110" t="str">
        <f>IF($B49&lt;&gt;"",IF(AND($K49="เอก",AND($AN49=0,AND($AO49&gt;=0,$AO49&lt;=5))),1,""),"")</f>
        <v/>
      </c>
      <c r="Z49" s="110" t="str">
        <f>IF($B49&lt;&gt;"",IF(AND($K49="โท",AND($AN49=0,AND($AO49&gt;=0,$AO49&lt;=5))),1,""),"")</f>
        <v/>
      </c>
      <c r="AA49" s="110" t="str">
        <f>IF($B49&lt;&gt;"",IF(AND($K49="ตรี",AND($AN49=0,AND($AO49&gt;=0,$AO49&lt;=5))),1,""),"")</f>
        <v/>
      </c>
      <c r="AB49" s="110" t="str">
        <f>IF($B49&lt;&gt;"",IF(AND($C49="ศาสตราจารย์",OR($AN49&gt;0,AND($AN49=0,$AO49&gt;=9))),1,""),"")</f>
        <v/>
      </c>
      <c r="AC49" s="110" t="str">
        <f>IF($B49&lt;&gt;"",IF(AND($C49="รองศาสตราจารย์",OR($AN49&gt;0,AND($AN49=0,$AO49&gt;=9))),1,""),"")</f>
        <v/>
      </c>
      <c r="AD49" s="110" t="str">
        <f>IF($B49&lt;&gt;"",IF(AND($C49="ผู้ช่วยศาสตราจารย์",OR($AN49&gt;0,AND($AN49=0,$AO49&gt;=9))),1,""),"")</f>
        <v/>
      </c>
      <c r="AE49" s="110">
        <f>IF($B49&lt;&gt;"",IF(AND($C49="อาจารย์",OR($AN49&gt;0,AND($AN49=0,$AO49&gt;=9))),1,""),"")</f>
        <v>1</v>
      </c>
      <c r="AF49" s="110" t="str">
        <f>IF($B49&lt;&gt;"",IF(AND($C49="ศาสตราจารย์",AND($AN49=0,AND($AO49&gt;=6,$AO49&lt;=8))),1,""),"")</f>
        <v/>
      </c>
      <c r="AG49" s="110" t="str">
        <f>IF($B49&lt;&gt;"",IF(AND($C49="รองศาสตราจารย์",AND($AN49=0,AND($AO49&gt;=6,$AO49&lt;=8))),1,""),"")</f>
        <v/>
      </c>
      <c r="AH49" s="110" t="str">
        <f>IF($B49&lt;&gt;"",IF(AND($C49="ผู้ช่วยศาสตราจารย์",AND($AN49=0,AND($AO49&gt;=6,$AO49&lt;=8))),1,""),"")</f>
        <v/>
      </c>
      <c r="AI49" s="110" t="str">
        <f>IF($B49&lt;&gt;"",IF(AND($C49="อาจารย์",AND($AN49=0,AND($AO49&gt;=6,$AO49&lt;=8))),1,""),"")</f>
        <v/>
      </c>
      <c r="AJ49" s="110" t="str">
        <f>IF($B49&lt;&gt;"",IF(AND($C49="ศาสตราจารย์",AND($AN49=0,AND($AO49&gt;=0,$AO49&lt;=5))),1,""),"")</f>
        <v/>
      </c>
      <c r="AK49" s="110" t="str">
        <f>IF($B49&lt;&gt;"",IF(AND($C49="รองศาสตราจารย์",AND($AN49=0,AND($AO49&gt;=0,$AO49&lt;=5))),1,""),"")</f>
        <v/>
      </c>
      <c r="AL49" s="110" t="str">
        <f>IF($B49&lt;&gt;"",IF(AND($C49="ผู้ช่วยศาสตราจารย์",AND($AN49=0,AND($AO49&gt;=0,$AO49&lt;=5))),1,""),"")</f>
        <v/>
      </c>
      <c r="AM49" s="110" t="str">
        <f>IF($B49&lt;&gt;"",IF(AND($C49="อาจารย์",AND($AN49=0,AND($AO49&gt;=0,$AO49&lt;=5))),1,""),"")</f>
        <v/>
      </c>
      <c r="AN49" s="3">
        <f>IF(B49&lt;&gt;"",DATEDIF(E49,$AN$8,"Y"),"")</f>
        <v>14</v>
      </c>
      <c r="AO49" s="3">
        <f>IF(B49&lt;&gt;"",DATEDIF(E49,$AN$8,"YM"),"")</f>
        <v>2</v>
      </c>
      <c r="AP49" s="3">
        <f>IF(B49&lt;&gt;"",DATEDIF(E49,$AN$8,"MD"),"")</f>
        <v>29</v>
      </c>
    </row>
    <row r="50" spans="1:42" ht="18.75">
      <c r="A50" s="102">
        <v>42</v>
      </c>
      <c r="B50" s="103" t="s">
        <v>435</v>
      </c>
      <c r="C50" s="103" t="s">
        <v>56</v>
      </c>
      <c r="D50" s="104">
        <v>38443</v>
      </c>
      <c r="E50" s="105">
        <v>42979</v>
      </c>
      <c r="F50" s="167"/>
      <c r="G50" s="167"/>
      <c r="H50" s="169"/>
      <c r="I50" s="103" t="s">
        <v>37</v>
      </c>
      <c r="J50" s="105">
        <v>50314</v>
      </c>
      <c r="K50" s="108" t="s">
        <v>2</v>
      </c>
      <c r="L50" s="103" t="s">
        <v>307</v>
      </c>
      <c r="M50" s="103" t="s">
        <v>319</v>
      </c>
      <c r="N50" s="103" t="s">
        <v>308</v>
      </c>
      <c r="O50" s="103" t="s">
        <v>255</v>
      </c>
      <c r="P50" s="108" t="s">
        <v>57</v>
      </c>
      <c r="Q50" s="108" t="s">
        <v>70</v>
      </c>
      <c r="R50" s="168"/>
      <c r="S50" s="110">
        <f>IF($B50&lt;&gt;"",IF(AND($K50="เอก",OR($AN50&gt;0,AND($AN50=0,$AO50&gt;=9))),1,""),"")</f>
        <v>1</v>
      </c>
      <c r="T50" s="110" t="str">
        <f>IF($B50&lt;&gt;"",IF(AND($K50="โท",OR($AN50&gt;0,AND($AN50=0,$AO50&gt;=9))),1,""),"")</f>
        <v/>
      </c>
      <c r="U50" s="110" t="str">
        <f>IF($B50&lt;&gt;"",IF(AND($K50="ตรี",OR($AN50&gt;0,AND($AN50=0,$AO50&gt;=9))),1,""),"")</f>
        <v/>
      </c>
      <c r="V50" s="110" t="str">
        <f>IF($B50&lt;&gt;"",IF(AND($K50="เอก",AND($AN50=0,AND($AO50&gt;=6,$AO50&lt;=8))),1,""),"")</f>
        <v/>
      </c>
      <c r="W50" s="110" t="str">
        <f>IF($B50&lt;&gt;"",IF(AND($K50="โท",AND($AN50=0,AND($AO50&gt;=6,$AO50&lt;=8))),1,""),"")</f>
        <v/>
      </c>
      <c r="X50" s="110" t="str">
        <f>IF($B50&lt;&gt;"",IF(AND($K50="ตรี",AND($AN50=0,AND($AO50&gt;=6,$AO50&lt;=8))),1,""),"")</f>
        <v/>
      </c>
      <c r="Y50" s="110" t="str">
        <f>IF($B50&lt;&gt;"",IF(AND($K50="เอก",AND($AN50=0,AND($AO50&gt;=0,$AO50&lt;=5))),1,""),"")</f>
        <v/>
      </c>
      <c r="Z50" s="110" t="str">
        <f>IF($B50&lt;&gt;"",IF(AND($K50="โท",AND($AN50=0,AND($AO50&gt;=0,$AO50&lt;=5))),1,""),"")</f>
        <v/>
      </c>
      <c r="AA50" s="110" t="str">
        <f>IF($B50&lt;&gt;"",IF(AND($K50="ตรี",AND($AN50=0,AND($AO50&gt;=0,$AO50&lt;=5))),1,""),"")</f>
        <v/>
      </c>
      <c r="AB50" s="110" t="str">
        <f>IF($B50&lt;&gt;"",IF(AND($C50="ศาสตราจารย์",OR($AN50&gt;0,AND($AN50=0,$AO50&gt;=9))),1,""),"")</f>
        <v/>
      </c>
      <c r="AC50" s="110" t="str">
        <f>IF($B50&lt;&gt;"",IF(AND($C50="รองศาสตราจารย์",OR($AN50&gt;0,AND($AN50=0,$AO50&gt;=9))),1,""),"")</f>
        <v/>
      </c>
      <c r="AD50" s="110" t="str">
        <f>IF($B50&lt;&gt;"",IF(AND($C50="ผู้ช่วยศาสตราจารย์",OR($AN50&gt;0,AND($AN50=0,$AO50&gt;=9))),1,""),"")</f>
        <v/>
      </c>
      <c r="AE50" s="110">
        <f>IF($B50&lt;&gt;"",IF(AND($C50="อาจารย์",OR($AN50&gt;0,AND($AN50=0,$AO50&gt;=9))),1,""),"")</f>
        <v>1</v>
      </c>
      <c r="AF50" s="110" t="str">
        <f>IF($B50&lt;&gt;"",IF(AND($C50="ศาสตราจารย์",AND($AN50=0,AND($AO50&gt;=6,$AO50&lt;=8))),1,""),"")</f>
        <v/>
      </c>
      <c r="AG50" s="110" t="str">
        <f>IF($B50&lt;&gt;"",IF(AND($C50="รองศาสตราจารย์",AND($AN50=0,AND($AO50&gt;=6,$AO50&lt;=8))),1,""),"")</f>
        <v/>
      </c>
      <c r="AH50" s="110" t="str">
        <f>IF($B50&lt;&gt;"",IF(AND($C50="ผู้ช่วยศาสตราจารย์",AND($AN50=0,AND($AO50&gt;=6,$AO50&lt;=8))),1,""),"")</f>
        <v/>
      </c>
      <c r="AI50" s="110" t="str">
        <f>IF($B50&lt;&gt;"",IF(AND($C50="อาจารย์",AND($AN50=0,AND($AO50&gt;=6,$AO50&lt;=8))),1,""),"")</f>
        <v/>
      </c>
      <c r="AJ50" s="110" t="str">
        <f>IF($B50&lt;&gt;"",IF(AND($C50="ศาสตราจารย์",AND($AN50=0,AND($AO50&gt;=0,$AO50&lt;=5))),1,""),"")</f>
        <v/>
      </c>
      <c r="AK50" s="110" t="str">
        <f>IF($B50&lt;&gt;"",IF(AND($C50="รองศาสตราจารย์",AND($AN50=0,AND($AO50&gt;=0,$AO50&lt;=5))),1,""),"")</f>
        <v/>
      </c>
      <c r="AL50" s="110" t="str">
        <f>IF($B50&lt;&gt;"",IF(AND($C50="ผู้ช่วยศาสตราจารย์",AND($AN50=0,AND($AO50&gt;=0,$AO50&lt;=5))),1,""),"")</f>
        <v/>
      </c>
      <c r="AM50" s="110" t="str">
        <f>IF($B50&lt;&gt;"",IF(AND($C50="อาจารย์",AND($AN50=0,AND($AO50&gt;=0,$AO50&lt;=5))),1,""),"")</f>
        <v/>
      </c>
      <c r="AN50" s="3">
        <f>IF(B50&lt;&gt;"",DATEDIF(E50,$AN$8,"Y"),"")</f>
        <v>4</v>
      </c>
      <c r="AO50" s="3">
        <f>IF(B50&lt;&gt;"",DATEDIF(E50,$AN$8,"YM"),"")</f>
        <v>9</v>
      </c>
      <c r="AP50" s="3">
        <f>IF(B50&lt;&gt;"",DATEDIF(E50,$AN$8,"MD"),"")</f>
        <v>0</v>
      </c>
    </row>
    <row r="51" spans="1:42" ht="18.75">
      <c r="A51" s="102">
        <v>43</v>
      </c>
      <c r="B51" s="103" t="s">
        <v>153</v>
      </c>
      <c r="C51" s="103" t="s">
        <v>56</v>
      </c>
      <c r="D51" s="104">
        <v>40961</v>
      </c>
      <c r="E51" s="105">
        <v>40961</v>
      </c>
      <c r="F51" s="167"/>
      <c r="G51" s="167"/>
      <c r="H51" s="169"/>
      <c r="I51" s="103" t="s">
        <v>37</v>
      </c>
      <c r="J51" s="105">
        <v>50314</v>
      </c>
      <c r="K51" s="108" t="s">
        <v>2</v>
      </c>
      <c r="L51" s="103" t="s">
        <v>154</v>
      </c>
      <c r="M51" s="103" t="s">
        <v>319</v>
      </c>
      <c r="N51" s="103" t="s">
        <v>155</v>
      </c>
      <c r="O51" s="103" t="s">
        <v>156</v>
      </c>
      <c r="P51" s="108" t="s">
        <v>71</v>
      </c>
      <c r="Q51" s="108" t="s">
        <v>60</v>
      </c>
      <c r="R51" s="168"/>
      <c r="S51" s="110">
        <f>IF($B51&lt;&gt;"",IF(AND($K51="เอก",OR($AN51&gt;0,AND($AN51=0,$AO51&gt;=9))),1,""),"")</f>
        <v>1</v>
      </c>
      <c r="T51" s="110" t="str">
        <f>IF($B51&lt;&gt;"",IF(AND($K51="โท",OR($AN51&gt;0,AND($AN51=0,$AO51&gt;=9))),1,""),"")</f>
        <v/>
      </c>
      <c r="U51" s="110" t="str">
        <f>IF($B51&lt;&gt;"",IF(AND($K51="ตรี",OR($AN51&gt;0,AND($AN51=0,$AO51&gt;=9))),1,""),"")</f>
        <v/>
      </c>
      <c r="V51" s="110" t="str">
        <f>IF($B51&lt;&gt;"",IF(AND($K51="เอก",AND($AN51=0,AND($AO51&gt;=6,$AO51&lt;=8))),1,""),"")</f>
        <v/>
      </c>
      <c r="W51" s="110" t="str">
        <f>IF($B51&lt;&gt;"",IF(AND($K51="โท",AND($AN51=0,AND($AO51&gt;=6,$AO51&lt;=8))),1,""),"")</f>
        <v/>
      </c>
      <c r="X51" s="110" t="str">
        <f>IF($B51&lt;&gt;"",IF(AND($K51="ตรี",AND($AN51=0,AND($AO51&gt;=6,$AO51&lt;=8))),1,""),"")</f>
        <v/>
      </c>
      <c r="Y51" s="110" t="str">
        <f>IF($B51&lt;&gt;"",IF(AND($K51="เอก",AND($AN51=0,AND($AO51&gt;=0,$AO51&lt;=5))),1,""),"")</f>
        <v/>
      </c>
      <c r="Z51" s="110" t="str">
        <f>IF($B51&lt;&gt;"",IF(AND($K51="โท",AND($AN51=0,AND($AO51&gt;=0,$AO51&lt;=5))),1,""),"")</f>
        <v/>
      </c>
      <c r="AA51" s="110" t="str">
        <f>IF($B51&lt;&gt;"",IF(AND($K51="ตรี",AND($AN51=0,AND($AO51&gt;=0,$AO51&lt;=5))),1,""),"")</f>
        <v/>
      </c>
      <c r="AB51" s="110" t="str">
        <f>IF($B51&lt;&gt;"",IF(AND($C51="ศาสตราจารย์",OR($AN51&gt;0,AND($AN51=0,$AO51&gt;=9))),1,""),"")</f>
        <v/>
      </c>
      <c r="AC51" s="110" t="str">
        <f>IF($B51&lt;&gt;"",IF(AND($C51="รองศาสตราจารย์",OR($AN51&gt;0,AND($AN51=0,$AO51&gt;=9))),1,""),"")</f>
        <v/>
      </c>
      <c r="AD51" s="110" t="str">
        <f>IF($B51&lt;&gt;"",IF(AND($C51="ผู้ช่วยศาสตราจารย์",OR($AN51&gt;0,AND($AN51=0,$AO51&gt;=9))),1,""),"")</f>
        <v/>
      </c>
      <c r="AE51" s="110">
        <f>IF($B51&lt;&gt;"",IF(AND($C51="อาจารย์",OR($AN51&gt;0,AND($AN51=0,$AO51&gt;=9))),1,""),"")</f>
        <v>1</v>
      </c>
      <c r="AF51" s="110" t="str">
        <f>IF($B51&lt;&gt;"",IF(AND($C51="ศาสตราจารย์",AND($AN51=0,AND($AO51&gt;=6,$AO51&lt;=8))),1,""),"")</f>
        <v/>
      </c>
      <c r="AG51" s="110" t="str">
        <f>IF($B51&lt;&gt;"",IF(AND($C51="รองศาสตราจารย์",AND($AN51=0,AND($AO51&gt;=6,$AO51&lt;=8))),1,""),"")</f>
        <v/>
      </c>
      <c r="AH51" s="110" t="str">
        <f>IF($B51&lt;&gt;"",IF(AND($C51="ผู้ช่วยศาสตราจารย์",AND($AN51=0,AND($AO51&gt;=6,$AO51&lt;=8))),1,""),"")</f>
        <v/>
      </c>
      <c r="AI51" s="110" t="str">
        <f>IF($B51&lt;&gt;"",IF(AND($C51="อาจารย์",AND($AN51=0,AND($AO51&gt;=6,$AO51&lt;=8))),1,""),"")</f>
        <v/>
      </c>
      <c r="AJ51" s="110" t="str">
        <f>IF($B51&lt;&gt;"",IF(AND($C51="ศาสตราจารย์",AND($AN51=0,AND($AO51&gt;=0,$AO51&lt;=5))),1,""),"")</f>
        <v/>
      </c>
      <c r="AK51" s="110" t="str">
        <f>IF($B51&lt;&gt;"",IF(AND($C51="รองศาสตราจารย์",AND($AN51=0,AND($AO51&gt;=0,$AO51&lt;=5))),1,""),"")</f>
        <v/>
      </c>
      <c r="AL51" s="110" t="str">
        <f>IF($B51&lt;&gt;"",IF(AND($C51="ผู้ช่วยศาสตราจารย์",AND($AN51=0,AND($AO51&gt;=0,$AO51&lt;=5))),1,""),"")</f>
        <v/>
      </c>
      <c r="AM51" s="110" t="str">
        <f>IF($B51&lt;&gt;"",IF(AND($C51="อาจารย์",AND($AN51=0,AND($AO51&gt;=0,$AO51&lt;=5))),1,""),"")</f>
        <v/>
      </c>
      <c r="AN51" s="3">
        <f>IF(B51&lt;&gt;"",DATEDIF(E51,$AN$8,"Y"),"")</f>
        <v>10</v>
      </c>
      <c r="AO51" s="3">
        <f>IF(B51&lt;&gt;"",DATEDIF(E51,$AN$8,"YM"),"")</f>
        <v>3</v>
      </c>
      <c r="AP51" s="3">
        <f>IF(B51&lt;&gt;"",DATEDIF(E51,$AN$8,"MD"),"")</f>
        <v>10</v>
      </c>
    </row>
    <row r="52" spans="1:42" ht="18.75">
      <c r="A52" s="102">
        <v>44</v>
      </c>
      <c r="B52" s="103" t="s">
        <v>436</v>
      </c>
      <c r="C52" s="103" t="s">
        <v>56</v>
      </c>
      <c r="D52" s="104">
        <v>43192</v>
      </c>
      <c r="E52" s="105">
        <v>43192</v>
      </c>
      <c r="F52" s="167"/>
      <c r="G52" s="167"/>
      <c r="H52" s="169"/>
      <c r="I52" s="103" t="s">
        <v>37</v>
      </c>
      <c r="J52" s="105">
        <v>52871</v>
      </c>
      <c r="K52" s="108" t="s">
        <v>2</v>
      </c>
      <c r="L52" s="103" t="s">
        <v>208</v>
      </c>
      <c r="M52" s="103" t="s">
        <v>3</v>
      </c>
      <c r="N52" s="103" t="s">
        <v>148</v>
      </c>
      <c r="O52" s="103" t="s">
        <v>4</v>
      </c>
      <c r="P52" s="108" t="s">
        <v>43</v>
      </c>
      <c r="Q52" s="108" t="s">
        <v>305</v>
      </c>
      <c r="R52" s="168"/>
      <c r="S52" s="110">
        <f>IF($B52&lt;&gt;"",IF(AND($K52="เอก",OR($AN52&gt;0,AND($AN52=0,$AO52&gt;=9))),1,""),"")</f>
        <v>1</v>
      </c>
      <c r="T52" s="110" t="str">
        <f>IF($B52&lt;&gt;"",IF(AND($K52="โท",OR($AN52&gt;0,AND($AN52=0,$AO52&gt;=9))),1,""),"")</f>
        <v/>
      </c>
      <c r="U52" s="110" t="str">
        <f>IF($B52&lt;&gt;"",IF(AND($K52="ตรี",OR($AN52&gt;0,AND($AN52=0,$AO52&gt;=9))),1,""),"")</f>
        <v/>
      </c>
      <c r="V52" s="110" t="str">
        <f>IF($B52&lt;&gt;"",IF(AND($K52="เอก",AND($AN52=0,AND($AO52&gt;=6,$AO52&lt;=8))),1,""),"")</f>
        <v/>
      </c>
      <c r="W52" s="110" t="str">
        <f>IF($B52&lt;&gt;"",IF(AND($K52="โท",AND($AN52=0,AND($AO52&gt;=6,$AO52&lt;=8))),1,""),"")</f>
        <v/>
      </c>
      <c r="X52" s="110" t="str">
        <f>IF($B52&lt;&gt;"",IF(AND($K52="ตรี",AND($AN52=0,AND($AO52&gt;=6,$AO52&lt;=8))),1,""),"")</f>
        <v/>
      </c>
      <c r="Y52" s="110" t="str">
        <f>IF($B52&lt;&gt;"",IF(AND($K52="เอก",AND($AN52=0,AND($AO52&gt;=0,$AO52&lt;=5))),1,""),"")</f>
        <v/>
      </c>
      <c r="Z52" s="110" t="str">
        <f>IF($B52&lt;&gt;"",IF(AND($K52="โท",AND($AN52=0,AND($AO52&gt;=0,$AO52&lt;=5))),1,""),"")</f>
        <v/>
      </c>
      <c r="AA52" s="110" t="str">
        <f>IF($B52&lt;&gt;"",IF(AND($K52="ตรี",AND($AN52=0,AND($AO52&gt;=0,$AO52&lt;=5))),1,""),"")</f>
        <v/>
      </c>
      <c r="AB52" s="110" t="str">
        <f>IF($B52&lt;&gt;"",IF(AND($C52="ศาสตราจารย์",OR($AN52&gt;0,AND($AN52=0,$AO52&gt;=9))),1,""),"")</f>
        <v/>
      </c>
      <c r="AC52" s="110" t="str">
        <f>IF($B52&lt;&gt;"",IF(AND($C52="รองศาสตราจารย์",OR($AN52&gt;0,AND($AN52=0,$AO52&gt;=9))),1,""),"")</f>
        <v/>
      </c>
      <c r="AD52" s="110" t="str">
        <f>IF($B52&lt;&gt;"",IF(AND($C52="ผู้ช่วยศาสตราจารย์",OR($AN52&gt;0,AND($AN52=0,$AO52&gt;=9))),1,""),"")</f>
        <v/>
      </c>
      <c r="AE52" s="110">
        <f>IF($B52&lt;&gt;"",IF(AND($C52="อาจารย์",OR($AN52&gt;0,AND($AN52=0,$AO52&gt;=9))),1,""),"")</f>
        <v>1</v>
      </c>
      <c r="AF52" s="110" t="str">
        <f>IF($B52&lt;&gt;"",IF(AND($C52="ศาสตราจารย์",AND($AN52=0,AND($AO52&gt;=6,$AO52&lt;=8))),1,""),"")</f>
        <v/>
      </c>
      <c r="AG52" s="110" t="str">
        <f>IF($B52&lt;&gt;"",IF(AND($C52="รองศาสตราจารย์",AND($AN52=0,AND($AO52&gt;=6,$AO52&lt;=8))),1,""),"")</f>
        <v/>
      </c>
      <c r="AH52" s="110" t="str">
        <f>IF($B52&lt;&gt;"",IF(AND($C52="ผู้ช่วยศาสตราจารย์",AND($AN52=0,AND($AO52&gt;=6,$AO52&lt;=8))),1,""),"")</f>
        <v/>
      </c>
      <c r="AI52" s="110" t="str">
        <f>IF($B52&lt;&gt;"",IF(AND($C52="อาจารย์",AND($AN52=0,AND($AO52&gt;=6,$AO52&lt;=8))),1,""),"")</f>
        <v/>
      </c>
      <c r="AJ52" s="110" t="str">
        <f>IF($B52&lt;&gt;"",IF(AND($C52="ศาสตราจารย์",AND($AN52=0,AND($AO52&gt;=0,$AO52&lt;=5))),1,""),"")</f>
        <v/>
      </c>
      <c r="AK52" s="110" t="str">
        <f>IF($B52&lt;&gt;"",IF(AND($C52="รองศาสตราจารย์",AND($AN52=0,AND($AO52&gt;=0,$AO52&lt;=5))),1,""),"")</f>
        <v/>
      </c>
      <c r="AL52" s="110" t="str">
        <f>IF($B52&lt;&gt;"",IF(AND($C52="ผู้ช่วยศาสตราจารย์",AND($AN52=0,AND($AO52&gt;=0,$AO52&lt;=5))),1,""),"")</f>
        <v/>
      </c>
      <c r="AM52" s="110" t="str">
        <f>IF($B52&lt;&gt;"",IF(AND($C52="อาจารย์",AND($AN52=0,AND($AO52&gt;=0,$AO52&lt;=5))),1,""),"")</f>
        <v/>
      </c>
      <c r="AN52" s="3">
        <f>IF(B52&lt;&gt;"",DATEDIF(E52,$AN$8,"Y"),"")</f>
        <v>4</v>
      </c>
      <c r="AO52" s="3">
        <f>IF(B52&lt;&gt;"",DATEDIF(E52,$AN$8,"YM"),"")</f>
        <v>1</v>
      </c>
      <c r="AP52" s="3">
        <f>IF(B52&lt;&gt;"",DATEDIF(E52,$AN$8,"MD"),"")</f>
        <v>30</v>
      </c>
    </row>
    <row r="53" spans="1:42" ht="18.75">
      <c r="A53" s="102">
        <v>45</v>
      </c>
      <c r="B53" s="103" t="s">
        <v>159</v>
      </c>
      <c r="C53" s="103" t="s">
        <v>56</v>
      </c>
      <c r="D53" s="104">
        <v>32848</v>
      </c>
      <c r="E53" s="105">
        <v>39706</v>
      </c>
      <c r="F53" s="167"/>
      <c r="G53" s="167"/>
      <c r="H53" s="169"/>
      <c r="I53" s="103" t="s">
        <v>37</v>
      </c>
      <c r="J53" s="105">
        <v>45566</v>
      </c>
      <c r="K53" s="108" t="s">
        <v>2</v>
      </c>
      <c r="L53" s="103" t="s">
        <v>160</v>
      </c>
      <c r="M53" s="103" t="s">
        <v>319</v>
      </c>
      <c r="N53" s="103" t="s">
        <v>161</v>
      </c>
      <c r="O53" s="103" t="s">
        <v>103</v>
      </c>
      <c r="P53" s="108" t="s">
        <v>5</v>
      </c>
      <c r="Q53" s="108" t="s">
        <v>71</v>
      </c>
      <c r="R53" s="168"/>
      <c r="S53" s="110">
        <f>IF($B53&lt;&gt;"",IF(AND($K53="เอก",OR($AN53&gt;0,AND($AN53=0,$AO53&gt;=9))),1,""),"")</f>
        <v>1</v>
      </c>
      <c r="T53" s="110" t="str">
        <f>IF($B53&lt;&gt;"",IF(AND($K53="โท",OR($AN53&gt;0,AND($AN53=0,$AO53&gt;=9))),1,""),"")</f>
        <v/>
      </c>
      <c r="U53" s="110" t="str">
        <f>IF($B53&lt;&gt;"",IF(AND($K53="ตรี",OR($AN53&gt;0,AND($AN53=0,$AO53&gt;=9))),1,""),"")</f>
        <v/>
      </c>
      <c r="V53" s="110" t="str">
        <f>IF($B53&lt;&gt;"",IF(AND($K53="เอก",AND($AN53=0,AND($AO53&gt;=6,$AO53&lt;=8))),1,""),"")</f>
        <v/>
      </c>
      <c r="W53" s="110" t="str">
        <f>IF($B53&lt;&gt;"",IF(AND($K53="โท",AND($AN53=0,AND($AO53&gt;=6,$AO53&lt;=8))),1,""),"")</f>
        <v/>
      </c>
      <c r="X53" s="110" t="str">
        <f>IF($B53&lt;&gt;"",IF(AND($K53="ตรี",AND($AN53=0,AND($AO53&gt;=6,$AO53&lt;=8))),1,""),"")</f>
        <v/>
      </c>
      <c r="Y53" s="110" t="str">
        <f>IF($B53&lt;&gt;"",IF(AND($K53="เอก",AND($AN53=0,AND($AO53&gt;=0,$AO53&lt;=5))),1,""),"")</f>
        <v/>
      </c>
      <c r="Z53" s="110" t="str">
        <f>IF($B53&lt;&gt;"",IF(AND($K53="โท",AND($AN53=0,AND($AO53&gt;=0,$AO53&lt;=5))),1,""),"")</f>
        <v/>
      </c>
      <c r="AA53" s="110" t="str">
        <f>IF($B53&lt;&gt;"",IF(AND($K53="ตรี",AND($AN53=0,AND($AO53&gt;=0,$AO53&lt;=5))),1,""),"")</f>
        <v/>
      </c>
      <c r="AB53" s="110" t="str">
        <f>IF($B53&lt;&gt;"",IF(AND($C53="ศาสตราจารย์",OR($AN53&gt;0,AND($AN53=0,$AO53&gt;=9))),1,""),"")</f>
        <v/>
      </c>
      <c r="AC53" s="110" t="str">
        <f>IF($B53&lt;&gt;"",IF(AND($C53="รองศาสตราจารย์",OR($AN53&gt;0,AND($AN53=0,$AO53&gt;=9))),1,""),"")</f>
        <v/>
      </c>
      <c r="AD53" s="110" t="str">
        <f>IF($B53&lt;&gt;"",IF(AND($C53="ผู้ช่วยศาสตราจารย์",OR($AN53&gt;0,AND($AN53=0,$AO53&gt;=9))),1,""),"")</f>
        <v/>
      </c>
      <c r="AE53" s="110">
        <f>IF($B53&lt;&gt;"",IF(AND($C53="อาจารย์",OR($AN53&gt;0,AND($AN53=0,$AO53&gt;=9))),1,""),"")</f>
        <v>1</v>
      </c>
      <c r="AF53" s="110" t="str">
        <f>IF($B53&lt;&gt;"",IF(AND($C53="ศาสตราจารย์",AND($AN53=0,AND($AO53&gt;=6,$AO53&lt;=8))),1,""),"")</f>
        <v/>
      </c>
      <c r="AG53" s="110" t="str">
        <f>IF($B53&lt;&gt;"",IF(AND($C53="รองศาสตราจารย์",AND($AN53=0,AND($AO53&gt;=6,$AO53&lt;=8))),1,""),"")</f>
        <v/>
      </c>
      <c r="AH53" s="110" t="str">
        <f>IF($B53&lt;&gt;"",IF(AND($C53="ผู้ช่วยศาสตราจารย์",AND($AN53=0,AND($AO53&gt;=6,$AO53&lt;=8))),1,""),"")</f>
        <v/>
      </c>
      <c r="AI53" s="110" t="str">
        <f>IF($B53&lt;&gt;"",IF(AND($C53="อาจารย์",AND($AN53=0,AND($AO53&gt;=6,$AO53&lt;=8))),1,""),"")</f>
        <v/>
      </c>
      <c r="AJ53" s="110" t="str">
        <f>IF($B53&lt;&gt;"",IF(AND($C53="ศาสตราจารย์",AND($AN53=0,AND($AO53&gt;=0,$AO53&lt;=5))),1,""),"")</f>
        <v/>
      </c>
      <c r="AK53" s="110" t="str">
        <f>IF($B53&lt;&gt;"",IF(AND($C53="รองศาสตราจารย์",AND($AN53=0,AND($AO53&gt;=0,$AO53&lt;=5))),1,""),"")</f>
        <v/>
      </c>
      <c r="AL53" s="110" t="str">
        <f>IF($B53&lt;&gt;"",IF(AND($C53="ผู้ช่วยศาสตราจารย์",AND($AN53=0,AND($AO53&gt;=0,$AO53&lt;=5))),1,""),"")</f>
        <v/>
      </c>
      <c r="AM53" s="110" t="str">
        <f>IF($B53&lt;&gt;"",IF(AND($C53="อาจารย์",AND($AN53=0,AND($AO53&gt;=0,$AO53&lt;=5))),1,""),"")</f>
        <v/>
      </c>
      <c r="AN53" s="3">
        <f>IF(B53&lt;&gt;"",DATEDIF(E53,$AN$8,"Y"),"")</f>
        <v>13</v>
      </c>
      <c r="AO53" s="3">
        <f>IF(B53&lt;&gt;"",DATEDIF(E53,$AN$8,"YM"),"")</f>
        <v>8</v>
      </c>
      <c r="AP53" s="3">
        <f>IF(B53&lt;&gt;"",DATEDIF(E53,$AN$8,"MD"),"")</f>
        <v>17</v>
      </c>
    </row>
    <row r="54" spans="1:42" ht="18.75">
      <c r="A54" s="102">
        <v>46</v>
      </c>
      <c r="B54" s="103" t="s">
        <v>437</v>
      </c>
      <c r="C54" s="103" t="s">
        <v>56</v>
      </c>
      <c r="D54" s="104">
        <v>41254</v>
      </c>
      <c r="E54" s="105">
        <v>41254</v>
      </c>
      <c r="F54" s="167"/>
      <c r="G54" s="167"/>
      <c r="H54" s="169"/>
      <c r="I54" s="103" t="s">
        <v>37</v>
      </c>
      <c r="J54" s="105">
        <v>51410</v>
      </c>
      <c r="K54" s="108" t="s">
        <v>2</v>
      </c>
      <c r="L54" s="103" t="s">
        <v>115</v>
      </c>
      <c r="M54" s="103" t="s">
        <v>3</v>
      </c>
      <c r="N54" s="103" t="s">
        <v>95</v>
      </c>
      <c r="O54" s="103" t="s">
        <v>19</v>
      </c>
      <c r="P54" s="108" t="s">
        <v>46</v>
      </c>
      <c r="Q54" s="108" t="s">
        <v>43</v>
      </c>
      <c r="R54" s="168"/>
      <c r="S54" s="110">
        <f>IF($B54&lt;&gt;"",IF(AND($K54="เอก",OR($AN54&gt;0,AND($AN54=0,$AO54&gt;=9))),1,""),"")</f>
        <v>1</v>
      </c>
      <c r="T54" s="110" t="str">
        <f>IF($B54&lt;&gt;"",IF(AND($K54="โท",OR($AN54&gt;0,AND($AN54=0,$AO54&gt;=9))),1,""),"")</f>
        <v/>
      </c>
      <c r="U54" s="110" t="str">
        <f>IF($B54&lt;&gt;"",IF(AND($K54="ตรี",OR($AN54&gt;0,AND($AN54=0,$AO54&gt;=9))),1,""),"")</f>
        <v/>
      </c>
      <c r="V54" s="110" t="str">
        <f>IF($B54&lt;&gt;"",IF(AND($K54="เอก",AND($AN54=0,AND($AO54&gt;=6,$AO54&lt;=8))),1,""),"")</f>
        <v/>
      </c>
      <c r="W54" s="110" t="str">
        <f>IF($B54&lt;&gt;"",IF(AND($K54="โท",AND($AN54=0,AND($AO54&gt;=6,$AO54&lt;=8))),1,""),"")</f>
        <v/>
      </c>
      <c r="X54" s="110" t="str">
        <f>IF($B54&lt;&gt;"",IF(AND($K54="ตรี",AND($AN54=0,AND($AO54&gt;=6,$AO54&lt;=8))),1,""),"")</f>
        <v/>
      </c>
      <c r="Y54" s="110" t="str">
        <f>IF($B54&lt;&gt;"",IF(AND($K54="เอก",AND($AN54=0,AND($AO54&gt;=0,$AO54&lt;=5))),1,""),"")</f>
        <v/>
      </c>
      <c r="Z54" s="110" t="str">
        <f>IF($B54&lt;&gt;"",IF(AND($K54="โท",AND($AN54=0,AND($AO54&gt;=0,$AO54&lt;=5))),1,""),"")</f>
        <v/>
      </c>
      <c r="AA54" s="110" t="str">
        <f>IF($B54&lt;&gt;"",IF(AND($K54="ตรี",AND($AN54=0,AND($AO54&gt;=0,$AO54&lt;=5))),1,""),"")</f>
        <v/>
      </c>
      <c r="AB54" s="110" t="str">
        <f>IF($B54&lt;&gt;"",IF(AND($C54="ศาสตราจารย์",OR($AN54&gt;0,AND($AN54=0,$AO54&gt;=9))),1,""),"")</f>
        <v/>
      </c>
      <c r="AC54" s="110" t="str">
        <f>IF($B54&lt;&gt;"",IF(AND($C54="รองศาสตราจารย์",OR($AN54&gt;0,AND($AN54=0,$AO54&gt;=9))),1,""),"")</f>
        <v/>
      </c>
      <c r="AD54" s="110" t="str">
        <f>IF($B54&lt;&gt;"",IF(AND($C54="ผู้ช่วยศาสตราจารย์",OR($AN54&gt;0,AND($AN54=0,$AO54&gt;=9))),1,""),"")</f>
        <v/>
      </c>
      <c r="AE54" s="110">
        <f>IF($B54&lt;&gt;"",IF(AND($C54="อาจารย์",OR($AN54&gt;0,AND($AN54=0,$AO54&gt;=9))),1,""),"")</f>
        <v>1</v>
      </c>
      <c r="AF54" s="110" t="str">
        <f>IF($B54&lt;&gt;"",IF(AND($C54="ศาสตราจารย์",AND($AN54=0,AND($AO54&gt;=6,$AO54&lt;=8))),1,""),"")</f>
        <v/>
      </c>
      <c r="AG54" s="110" t="str">
        <f>IF($B54&lt;&gt;"",IF(AND($C54="รองศาสตราจารย์",AND($AN54=0,AND($AO54&gt;=6,$AO54&lt;=8))),1,""),"")</f>
        <v/>
      </c>
      <c r="AH54" s="110" t="str">
        <f>IF($B54&lt;&gt;"",IF(AND($C54="ผู้ช่วยศาสตราจารย์",AND($AN54=0,AND($AO54&gt;=6,$AO54&lt;=8))),1,""),"")</f>
        <v/>
      </c>
      <c r="AI54" s="110" t="str">
        <f>IF($B54&lt;&gt;"",IF(AND($C54="อาจารย์",AND($AN54=0,AND($AO54&gt;=6,$AO54&lt;=8))),1,""),"")</f>
        <v/>
      </c>
      <c r="AJ54" s="110" t="str">
        <f>IF($B54&lt;&gt;"",IF(AND($C54="ศาสตราจารย์",AND($AN54=0,AND($AO54&gt;=0,$AO54&lt;=5))),1,""),"")</f>
        <v/>
      </c>
      <c r="AK54" s="110" t="str">
        <f>IF($B54&lt;&gt;"",IF(AND($C54="รองศาสตราจารย์",AND($AN54=0,AND($AO54&gt;=0,$AO54&lt;=5))),1,""),"")</f>
        <v/>
      </c>
      <c r="AL54" s="110" t="str">
        <f>IF($B54&lt;&gt;"",IF(AND($C54="ผู้ช่วยศาสตราจารย์",AND($AN54=0,AND($AO54&gt;=0,$AO54&lt;=5))),1,""),"")</f>
        <v/>
      </c>
      <c r="AM54" s="110" t="str">
        <f>IF($B54&lt;&gt;"",IF(AND($C54="อาจารย์",AND($AN54=0,AND($AO54&gt;=0,$AO54&lt;=5))),1,""),"")</f>
        <v/>
      </c>
      <c r="AN54" s="3">
        <f>IF(B54&lt;&gt;"",DATEDIF(E54,$AN$8,"Y"),"")</f>
        <v>9</v>
      </c>
      <c r="AO54" s="3">
        <f>IF(B54&lt;&gt;"",DATEDIF(E54,$AN$8,"YM"),"")</f>
        <v>5</v>
      </c>
      <c r="AP54" s="3">
        <f>IF(B54&lt;&gt;"",DATEDIF(E54,$AN$8,"MD"),"")</f>
        <v>21</v>
      </c>
    </row>
    <row r="55" spans="1:42" ht="18.75">
      <c r="A55" s="102">
        <v>47</v>
      </c>
      <c r="B55" s="103" t="s">
        <v>385</v>
      </c>
      <c r="C55" s="103" t="s">
        <v>56</v>
      </c>
      <c r="D55" s="104">
        <v>44531</v>
      </c>
      <c r="E55" s="105">
        <v>44531</v>
      </c>
      <c r="F55" s="167"/>
      <c r="G55" s="167"/>
      <c r="H55" s="169"/>
      <c r="I55" s="103" t="s">
        <v>37</v>
      </c>
      <c r="J55" s="105">
        <v>44895</v>
      </c>
      <c r="K55" s="108" t="s">
        <v>2</v>
      </c>
      <c r="L55" s="103" t="s">
        <v>386</v>
      </c>
      <c r="M55" s="103" t="s">
        <v>319</v>
      </c>
      <c r="N55" s="103" t="s">
        <v>310</v>
      </c>
      <c r="O55" s="103" t="s">
        <v>114</v>
      </c>
      <c r="P55" s="108" t="s">
        <v>238</v>
      </c>
      <c r="Q55" s="108" t="s">
        <v>340</v>
      </c>
      <c r="R55" s="168"/>
      <c r="S55" s="110" t="str">
        <f>IF($B55&lt;&gt;"",IF(AND($K55="เอก",OR($AN55&gt;0,AND($AN55=0,$AO55&gt;=9))),1,""),"")</f>
        <v/>
      </c>
      <c r="T55" s="110" t="str">
        <f>IF($B55&lt;&gt;"",IF(AND($K55="โท",OR($AN55&gt;0,AND($AN55=0,$AO55&gt;=9))),1,""),"")</f>
        <v/>
      </c>
      <c r="U55" s="110" t="str">
        <f>IF($B55&lt;&gt;"",IF(AND($K55="ตรี",OR($AN55&gt;0,AND($AN55=0,$AO55&gt;=9))),1,""),"")</f>
        <v/>
      </c>
      <c r="V55" s="110">
        <f>IF($B55&lt;&gt;"",IF(AND($K55="เอก",AND($AN55=0,AND($AO55&gt;=6,$AO55&lt;=8))),1,""),"")</f>
        <v>1</v>
      </c>
      <c r="W55" s="110" t="str">
        <f>IF($B55&lt;&gt;"",IF(AND($K55="โท",AND($AN55=0,AND($AO55&gt;=6,$AO55&lt;=8))),1,""),"")</f>
        <v/>
      </c>
      <c r="X55" s="110" t="str">
        <f>IF($B55&lt;&gt;"",IF(AND($K55="ตรี",AND($AN55=0,AND($AO55&gt;=6,$AO55&lt;=8))),1,""),"")</f>
        <v/>
      </c>
      <c r="Y55" s="110" t="str">
        <f>IF($B55&lt;&gt;"",IF(AND($K55="เอก",AND($AN55=0,AND($AO55&gt;=0,$AO55&lt;=5))),1,""),"")</f>
        <v/>
      </c>
      <c r="Z55" s="110" t="str">
        <f>IF($B55&lt;&gt;"",IF(AND($K55="โท",AND($AN55=0,AND($AO55&gt;=0,$AO55&lt;=5))),1,""),"")</f>
        <v/>
      </c>
      <c r="AA55" s="110" t="str">
        <f>IF($B55&lt;&gt;"",IF(AND($K55="ตรี",AND($AN55=0,AND($AO55&gt;=0,$AO55&lt;=5))),1,""),"")</f>
        <v/>
      </c>
      <c r="AB55" s="110" t="str">
        <f>IF($B55&lt;&gt;"",IF(AND($C55="ศาสตราจารย์",OR($AN55&gt;0,AND($AN55=0,$AO55&gt;=9))),1,""),"")</f>
        <v/>
      </c>
      <c r="AC55" s="110" t="str">
        <f>IF($B55&lt;&gt;"",IF(AND($C55="รองศาสตราจารย์",OR($AN55&gt;0,AND($AN55=0,$AO55&gt;=9))),1,""),"")</f>
        <v/>
      </c>
      <c r="AD55" s="110" t="str">
        <f>IF($B55&lt;&gt;"",IF(AND($C55="ผู้ช่วยศาสตราจารย์",OR($AN55&gt;0,AND($AN55=0,$AO55&gt;=9))),1,""),"")</f>
        <v/>
      </c>
      <c r="AE55" s="110" t="str">
        <f>IF($B55&lt;&gt;"",IF(AND($C55="อาจารย์",OR($AN55&gt;0,AND($AN55=0,$AO55&gt;=9))),1,""),"")</f>
        <v/>
      </c>
      <c r="AF55" s="110" t="str">
        <f>IF($B55&lt;&gt;"",IF(AND($C55="ศาสตราจารย์",AND($AN55=0,AND($AO55&gt;=6,$AO55&lt;=8))),1,""),"")</f>
        <v/>
      </c>
      <c r="AG55" s="110" t="str">
        <f>IF($B55&lt;&gt;"",IF(AND($C55="รองศาสตราจารย์",AND($AN55=0,AND($AO55&gt;=6,$AO55&lt;=8))),1,""),"")</f>
        <v/>
      </c>
      <c r="AH55" s="110" t="str">
        <f>IF($B55&lt;&gt;"",IF(AND($C55="ผู้ช่วยศาสตราจารย์",AND($AN55=0,AND($AO55&gt;=6,$AO55&lt;=8))),1,""),"")</f>
        <v/>
      </c>
      <c r="AI55" s="110">
        <f>IF($B55&lt;&gt;"",IF(AND($C55="อาจารย์",AND($AN55=0,AND($AO55&gt;=6,$AO55&lt;=8))),1,""),"")</f>
        <v>1</v>
      </c>
      <c r="AJ55" s="110" t="str">
        <f>IF($B55&lt;&gt;"",IF(AND($C55="ศาสตราจารย์",AND($AN55=0,AND($AO55&gt;=0,$AO55&lt;=5))),1,""),"")</f>
        <v/>
      </c>
      <c r="AK55" s="110" t="str">
        <f>IF($B55&lt;&gt;"",IF(AND($C55="รองศาสตราจารย์",AND($AN55=0,AND($AO55&gt;=0,$AO55&lt;=5))),1,""),"")</f>
        <v/>
      </c>
      <c r="AL55" s="110" t="str">
        <f>IF($B55&lt;&gt;"",IF(AND($C55="ผู้ช่วยศาสตราจารย์",AND($AN55=0,AND($AO55&gt;=0,$AO55&lt;=5))),1,""),"")</f>
        <v/>
      </c>
      <c r="AM55" s="110" t="str">
        <f>IF($B55&lt;&gt;"",IF(AND($C55="อาจารย์",AND($AN55=0,AND($AO55&gt;=0,$AO55&lt;=5))),1,""),"")</f>
        <v/>
      </c>
      <c r="AN55" s="3">
        <f>IF(B55&lt;&gt;"",DATEDIF(E55,$AN$8,"Y"),"")</f>
        <v>0</v>
      </c>
      <c r="AO55" s="3">
        <f>IF(B55&lt;&gt;"",DATEDIF(E55,$AN$8,"YM"),"")</f>
        <v>6</v>
      </c>
      <c r="AP55" s="3">
        <f>IF(B55&lt;&gt;"",DATEDIF(E55,$AN$8,"MD"),"")</f>
        <v>0</v>
      </c>
    </row>
    <row r="56" spans="1:42" ht="18.75">
      <c r="A56" s="102">
        <v>48</v>
      </c>
      <c r="B56" s="103" t="s">
        <v>171</v>
      </c>
      <c r="C56" s="103" t="s">
        <v>56</v>
      </c>
      <c r="D56" s="104">
        <v>37553</v>
      </c>
      <c r="E56" s="105">
        <v>41941</v>
      </c>
      <c r="F56" s="167"/>
      <c r="G56" s="167"/>
      <c r="H56" s="169"/>
      <c r="I56" s="103" t="s">
        <v>37</v>
      </c>
      <c r="J56" s="105">
        <v>50679</v>
      </c>
      <c r="K56" s="108" t="s">
        <v>2</v>
      </c>
      <c r="L56" s="103" t="s">
        <v>160</v>
      </c>
      <c r="M56" s="103" t="s">
        <v>319</v>
      </c>
      <c r="N56" s="103" t="s">
        <v>161</v>
      </c>
      <c r="O56" s="103" t="s">
        <v>163</v>
      </c>
      <c r="P56" s="108" t="s">
        <v>46</v>
      </c>
      <c r="Q56" s="108" t="s">
        <v>44</v>
      </c>
      <c r="R56" s="168"/>
      <c r="S56" s="110">
        <f>IF($B56&lt;&gt;"",IF(AND($K56="เอก",OR($AN56&gt;0,AND($AN56=0,$AO56&gt;=9))),1,""),"")</f>
        <v>1</v>
      </c>
      <c r="T56" s="110" t="str">
        <f>IF($B56&lt;&gt;"",IF(AND($K56="โท",OR($AN56&gt;0,AND($AN56=0,$AO56&gt;=9))),1,""),"")</f>
        <v/>
      </c>
      <c r="U56" s="110" t="str">
        <f>IF($B56&lt;&gt;"",IF(AND($K56="ตรี",OR($AN56&gt;0,AND($AN56=0,$AO56&gt;=9))),1,""),"")</f>
        <v/>
      </c>
      <c r="V56" s="110" t="str">
        <f>IF($B56&lt;&gt;"",IF(AND($K56="เอก",AND($AN56=0,AND($AO56&gt;=6,$AO56&lt;=8))),1,""),"")</f>
        <v/>
      </c>
      <c r="W56" s="110" t="str">
        <f>IF($B56&lt;&gt;"",IF(AND($K56="โท",AND($AN56=0,AND($AO56&gt;=6,$AO56&lt;=8))),1,""),"")</f>
        <v/>
      </c>
      <c r="X56" s="110" t="str">
        <f>IF($B56&lt;&gt;"",IF(AND($K56="ตรี",AND($AN56=0,AND($AO56&gt;=6,$AO56&lt;=8))),1,""),"")</f>
        <v/>
      </c>
      <c r="Y56" s="110" t="str">
        <f>IF($B56&lt;&gt;"",IF(AND($K56="เอก",AND($AN56=0,AND($AO56&gt;=0,$AO56&lt;=5))),1,""),"")</f>
        <v/>
      </c>
      <c r="Z56" s="110" t="str">
        <f>IF($B56&lt;&gt;"",IF(AND($K56="โท",AND($AN56=0,AND($AO56&gt;=0,$AO56&lt;=5))),1,""),"")</f>
        <v/>
      </c>
      <c r="AA56" s="110" t="str">
        <f>IF($B56&lt;&gt;"",IF(AND($K56="ตรี",AND($AN56=0,AND($AO56&gt;=0,$AO56&lt;=5))),1,""),"")</f>
        <v/>
      </c>
      <c r="AB56" s="110" t="str">
        <f>IF($B56&lt;&gt;"",IF(AND($C56="ศาสตราจารย์",OR($AN56&gt;0,AND($AN56=0,$AO56&gt;=9))),1,""),"")</f>
        <v/>
      </c>
      <c r="AC56" s="110" t="str">
        <f>IF($B56&lt;&gt;"",IF(AND($C56="รองศาสตราจารย์",OR($AN56&gt;0,AND($AN56=0,$AO56&gt;=9))),1,""),"")</f>
        <v/>
      </c>
      <c r="AD56" s="110" t="str">
        <f>IF($B56&lt;&gt;"",IF(AND($C56="ผู้ช่วยศาสตราจารย์",OR($AN56&gt;0,AND($AN56=0,$AO56&gt;=9))),1,""),"")</f>
        <v/>
      </c>
      <c r="AE56" s="110">
        <f>IF($B56&lt;&gt;"",IF(AND($C56="อาจารย์",OR($AN56&gt;0,AND($AN56=0,$AO56&gt;=9))),1,""),"")</f>
        <v>1</v>
      </c>
      <c r="AF56" s="110" t="str">
        <f>IF($B56&lt;&gt;"",IF(AND($C56="ศาสตราจารย์",AND($AN56=0,AND($AO56&gt;=6,$AO56&lt;=8))),1,""),"")</f>
        <v/>
      </c>
      <c r="AG56" s="110" t="str">
        <f>IF($B56&lt;&gt;"",IF(AND($C56="รองศาสตราจารย์",AND($AN56=0,AND($AO56&gt;=6,$AO56&lt;=8))),1,""),"")</f>
        <v/>
      </c>
      <c r="AH56" s="110" t="str">
        <f>IF($B56&lt;&gt;"",IF(AND($C56="ผู้ช่วยศาสตราจารย์",AND($AN56=0,AND($AO56&gt;=6,$AO56&lt;=8))),1,""),"")</f>
        <v/>
      </c>
      <c r="AI56" s="110" t="str">
        <f>IF($B56&lt;&gt;"",IF(AND($C56="อาจารย์",AND($AN56=0,AND($AO56&gt;=6,$AO56&lt;=8))),1,""),"")</f>
        <v/>
      </c>
      <c r="AJ56" s="110" t="str">
        <f>IF($B56&lt;&gt;"",IF(AND($C56="ศาสตราจารย์",AND($AN56=0,AND($AO56&gt;=0,$AO56&lt;=5))),1,""),"")</f>
        <v/>
      </c>
      <c r="AK56" s="110" t="str">
        <f>IF($B56&lt;&gt;"",IF(AND($C56="รองศาสตราจารย์",AND($AN56=0,AND($AO56&gt;=0,$AO56&lt;=5))),1,""),"")</f>
        <v/>
      </c>
      <c r="AL56" s="110" t="str">
        <f>IF($B56&lt;&gt;"",IF(AND($C56="ผู้ช่วยศาสตราจารย์",AND($AN56=0,AND($AO56&gt;=0,$AO56&lt;=5))),1,""),"")</f>
        <v/>
      </c>
      <c r="AM56" s="110" t="str">
        <f>IF($B56&lt;&gt;"",IF(AND($C56="อาจารย์",AND($AN56=0,AND($AO56&gt;=0,$AO56&lt;=5))),1,""),"")</f>
        <v/>
      </c>
      <c r="AN56" s="3">
        <f>IF(B56&lt;&gt;"",DATEDIF(E56,$AN$8,"Y"),"")</f>
        <v>7</v>
      </c>
      <c r="AO56" s="3">
        <f>IF(B56&lt;&gt;"",DATEDIF(E56,$AN$8,"YM"),"")</f>
        <v>7</v>
      </c>
      <c r="AP56" s="3">
        <f>IF(B56&lt;&gt;"",DATEDIF(E56,$AN$8,"MD"),"")</f>
        <v>3</v>
      </c>
    </row>
    <row r="57" spans="1:42" ht="18.75">
      <c r="A57" s="102">
        <v>49</v>
      </c>
      <c r="B57" s="103" t="s">
        <v>336</v>
      </c>
      <c r="C57" s="103" t="s">
        <v>56</v>
      </c>
      <c r="D57" s="104">
        <v>43445</v>
      </c>
      <c r="E57" s="105">
        <v>43445</v>
      </c>
      <c r="F57" s="167"/>
      <c r="G57" s="167"/>
      <c r="H57" s="169"/>
      <c r="I57" s="103" t="s">
        <v>37</v>
      </c>
      <c r="J57" s="105">
        <v>53601</v>
      </c>
      <c r="K57" s="108" t="s">
        <v>2</v>
      </c>
      <c r="L57" s="103" t="s">
        <v>363</v>
      </c>
      <c r="M57" s="103" t="s">
        <v>319</v>
      </c>
      <c r="N57" s="103" t="s">
        <v>364</v>
      </c>
      <c r="O57" s="103" t="s">
        <v>114</v>
      </c>
      <c r="P57" s="108" t="s">
        <v>61</v>
      </c>
      <c r="Q57" s="108" t="s">
        <v>313</v>
      </c>
      <c r="R57" s="168"/>
      <c r="S57" s="110">
        <f>IF($B57&lt;&gt;"",IF(AND($K57="เอก",OR($AN57&gt;0,AND($AN57=0,$AO57&gt;=9))),1,""),"")</f>
        <v>1</v>
      </c>
      <c r="T57" s="110" t="str">
        <f>IF($B57&lt;&gt;"",IF(AND($K57="โท",OR($AN57&gt;0,AND($AN57=0,$AO57&gt;=9))),1,""),"")</f>
        <v/>
      </c>
      <c r="U57" s="110" t="str">
        <f>IF($B57&lt;&gt;"",IF(AND($K57="ตรี",OR($AN57&gt;0,AND($AN57=0,$AO57&gt;=9))),1,""),"")</f>
        <v/>
      </c>
      <c r="V57" s="110" t="str">
        <f>IF($B57&lt;&gt;"",IF(AND($K57="เอก",AND($AN57=0,AND($AO57&gt;=6,$AO57&lt;=8))),1,""),"")</f>
        <v/>
      </c>
      <c r="W57" s="110" t="str">
        <f>IF($B57&lt;&gt;"",IF(AND($K57="โท",AND($AN57=0,AND($AO57&gt;=6,$AO57&lt;=8))),1,""),"")</f>
        <v/>
      </c>
      <c r="X57" s="110" t="str">
        <f>IF($B57&lt;&gt;"",IF(AND($K57="ตรี",AND($AN57=0,AND($AO57&gt;=6,$AO57&lt;=8))),1,""),"")</f>
        <v/>
      </c>
      <c r="Y57" s="110" t="str">
        <f>IF($B57&lt;&gt;"",IF(AND($K57="เอก",AND($AN57=0,AND($AO57&gt;=0,$AO57&lt;=5))),1,""),"")</f>
        <v/>
      </c>
      <c r="Z57" s="110" t="str">
        <f>IF($B57&lt;&gt;"",IF(AND($K57="โท",AND($AN57=0,AND($AO57&gt;=0,$AO57&lt;=5))),1,""),"")</f>
        <v/>
      </c>
      <c r="AA57" s="110" t="str">
        <f>IF($B57&lt;&gt;"",IF(AND($K57="ตรี",AND($AN57=0,AND($AO57&gt;=0,$AO57&lt;=5))),1,""),"")</f>
        <v/>
      </c>
      <c r="AB57" s="110" t="str">
        <f>IF($B57&lt;&gt;"",IF(AND($C57="ศาสตราจารย์",OR($AN57&gt;0,AND($AN57=0,$AO57&gt;=9))),1,""),"")</f>
        <v/>
      </c>
      <c r="AC57" s="110" t="str">
        <f>IF($B57&lt;&gt;"",IF(AND($C57="รองศาสตราจารย์",OR($AN57&gt;0,AND($AN57=0,$AO57&gt;=9))),1,""),"")</f>
        <v/>
      </c>
      <c r="AD57" s="110" t="str">
        <f>IF($B57&lt;&gt;"",IF(AND($C57="ผู้ช่วยศาสตราจารย์",OR($AN57&gt;0,AND($AN57=0,$AO57&gt;=9))),1,""),"")</f>
        <v/>
      </c>
      <c r="AE57" s="110">
        <f>IF($B57&lt;&gt;"",IF(AND($C57="อาจารย์",OR($AN57&gt;0,AND($AN57=0,$AO57&gt;=9))),1,""),"")</f>
        <v>1</v>
      </c>
      <c r="AF57" s="110" t="str">
        <f>IF($B57&lt;&gt;"",IF(AND($C57="ศาสตราจารย์",AND($AN57=0,AND($AO57&gt;=6,$AO57&lt;=8))),1,""),"")</f>
        <v/>
      </c>
      <c r="AG57" s="110" t="str">
        <f>IF($B57&lt;&gt;"",IF(AND($C57="รองศาสตราจารย์",AND($AN57=0,AND($AO57&gt;=6,$AO57&lt;=8))),1,""),"")</f>
        <v/>
      </c>
      <c r="AH57" s="110" t="str">
        <f>IF($B57&lt;&gt;"",IF(AND($C57="ผู้ช่วยศาสตราจารย์",AND($AN57=0,AND($AO57&gt;=6,$AO57&lt;=8))),1,""),"")</f>
        <v/>
      </c>
      <c r="AI57" s="110" t="str">
        <f>IF($B57&lt;&gt;"",IF(AND($C57="อาจารย์",AND($AN57=0,AND($AO57&gt;=6,$AO57&lt;=8))),1,""),"")</f>
        <v/>
      </c>
      <c r="AJ57" s="110" t="str">
        <f>IF($B57&lt;&gt;"",IF(AND($C57="ศาสตราจารย์",AND($AN57=0,AND($AO57&gt;=0,$AO57&lt;=5))),1,""),"")</f>
        <v/>
      </c>
      <c r="AK57" s="110" t="str">
        <f>IF($B57&lt;&gt;"",IF(AND($C57="รองศาสตราจารย์",AND($AN57=0,AND($AO57&gt;=0,$AO57&lt;=5))),1,""),"")</f>
        <v/>
      </c>
      <c r="AL57" s="110" t="str">
        <f>IF($B57&lt;&gt;"",IF(AND($C57="ผู้ช่วยศาสตราจารย์",AND($AN57=0,AND($AO57&gt;=0,$AO57&lt;=5))),1,""),"")</f>
        <v/>
      </c>
      <c r="AM57" s="110" t="str">
        <f>IF($B57&lt;&gt;"",IF(AND($C57="อาจารย์",AND($AN57=0,AND($AO57&gt;=0,$AO57&lt;=5))),1,""),"")</f>
        <v/>
      </c>
      <c r="AN57" s="3">
        <f>IF(B57&lt;&gt;"",DATEDIF(E57,$AN$8,"Y"),"")</f>
        <v>3</v>
      </c>
      <c r="AO57" s="3">
        <f>IF(B57&lt;&gt;"",DATEDIF(E57,$AN$8,"YM"),"")</f>
        <v>5</v>
      </c>
      <c r="AP57" s="3">
        <f>IF(B57&lt;&gt;"",DATEDIF(E57,$AN$8,"MD"),"")</f>
        <v>21</v>
      </c>
    </row>
    <row r="58" spans="1:42" ht="18.75">
      <c r="A58" s="102">
        <v>50</v>
      </c>
      <c r="B58" s="103" t="s">
        <v>302</v>
      </c>
      <c r="C58" s="103" t="s">
        <v>56</v>
      </c>
      <c r="D58" s="104">
        <v>42767</v>
      </c>
      <c r="E58" s="105">
        <v>42767</v>
      </c>
      <c r="F58" s="167"/>
      <c r="G58" s="167"/>
      <c r="H58" s="169"/>
      <c r="I58" s="103" t="s">
        <v>37</v>
      </c>
      <c r="J58" s="105">
        <v>48488</v>
      </c>
      <c r="K58" s="108" t="s">
        <v>2</v>
      </c>
      <c r="L58" s="103" t="s">
        <v>88</v>
      </c>
      <c r="M58" s="103" t="s">
        <v>3</v>
      </c>
      <c r="N58" s="103" t="s">
        <v>89</v>
      </c>
      <c r="O58" s="103" t="s">
        <v>4</v>
      </c>
      <c r="P58" s="108" t="s">
        <v>63</v>
      </c>
      <c r="Q58" s="108" t="s">
        <v>61</v>
      </c>
      <c r="R58" s="168"/>
      <c r="S58" s="110">
        <f>IF($B58&lt;&gt;"",IF(AND($K58="เอก",OR($AN58&gt;0,AND($AN58=0,$AO58&gt;=9))),1,""),"")</f>
        <v>1</v>
      </c>
      <c r="T58" s="110" t="str">
        <f>IF($B58&lt;&gt;"",IF(AND($K58="โท",OR($AN58&gt;0,AND($AN58=0,$AO58&gt;=9))),1,""),"")</f>
        <v/>
      </c>
      <c r="U58" s="110" t="str">
        <f>IF($B58&lt;&gt;"",IF(AND($K58="ตรี",OR($AN58&gt;0,AND($AN58=0,$AO58&gt;=9))),1,""),"")</f>
        <v/>
      </c>
      <c r="V58" s="110" t="str">
        <f>IF($B58&lt;&gt;"",IF(AND($K58="เอก",AND($AN58=0,AND($AO58&gt;=6,$AO58&lt;=8))),1,""),"")</f>
        <v/>
      </c>
      <c r="W58" s="110" t="str">
        <f>IF($B58&lt;&gt;"",IF(AND($K58="โท",AND($AN58=0,AND($AO58&gt;=6,$AO58&lt;=8))),1,""),"")</f>
        <v/>
      </c>
      <c r="X58" s="110" t="str">
        <f>IF($B58&lt;&gt;"",IF(AND($K58="ตรี",AND($AN58=0,AND($AO58&gt;=6,$AO58&lt;=8))),1,""),"")</f>
        <v/>
      </c>
      <c r="Y58" s="110" t="str">
        <f>IF($B58&lt;&gt;"",IF(AND($K58="เอก",AND($AN58=0,AND($AO58&gt;=0,$AO58&lt;=5))),1,""),"")</f>
        <v/>
      </c>
      <c r="Z58" s="110" t="str">
        <f>IF($B58&lt;&gt;"",IF(AND($K58="โท",AND($AN58=0,AND($AO58&gt;=0,$AO58&lt;=5))),1,""),"")</f>
        <v/>
      </c>
      <c r="AA58" s="110" t="str">
        <f>IF($B58&lt;&gt;"",IF(AND($K58="ตรี",AND($AN58=0,AND($AO58&gt;=0,$AO58&lt;=5))),1,""),"")</f>
        <v/>
      </c>
      <c r="AB58" s="110" t="str">
        <f>IF($B58&lt;&gt;"",IF(AND($C58="ศาสตราจารย์",OR($AN58&gt;0,AND($AN58=0,$AO58&gt;=9))),1,""),"")</f>
        <v/>
      </c>
      <c r="AC58" s="110" t="str">
        <f>IF($B58&lt;&gt;"",IF(AND($C58="รองศาสตราจารย์",OR($AN58&gt;0,AND($AN58=0,$AO58&gt;=9))),1,""),"")</f>
        <v/>
      </c>
      <c r="AD58" s="110" t="str">
        <f>IF($B58&lt;&gt;"",IF(AND($C58="ผู้ช่วยศาสตราจารย์",OR($AN58&gt;0,AND($AN58=0,$AO58&gt;=9))),1,""),"")</f>
        <v/>
      </c>
      <c r="AE58" s="110">
        <f>IF($B58&lt;&gt;"",IF(AND($C58="อาจารย์",OR($AN58&gt;0,AND($AN58=0,$AO58&gt;=9))),1,""),"")</f>
        <v>1</v>
      </c>
      <c r="AF58" s="110" t="str">
        <f>IF($B58&lt;&gt;"",IF(AND($C58="ศาสตราจารย์",AND($AN58=0,AND($AO58&gt;=6,$AO58&lt;=8))),1,""),"")</f>
        <v/>
      </c>
      <c r="AG58" s="110" t="str">
        <f>IF($B58&lt;&gt;"",IF(AND($C58="รองศาสตราจารย์",AND($AN58=0,AND($AO58&gt;=6,$AO58&lt;=8))),1,""),"")</f>
        <v/>
      </c>
      <c r="AH58" s="110" t="str">
        <f>IF($B58&lt;&gt;"",IF(AND($C58="ผู้ช่วยศาสตราจารย์",AND($AN58=0,AND($AO58&gt;=6,$AO58&lt;=8))),1,""),"")</f>
        <v/>
      </c>
      <c r="AI58" s="110" t="str">
        <f>IF($B58&lt;&gt;"",IF(AND($C58="อาจารย์",AND($AN58=0,AND($AO58&gt;=6,$AO58&lt;=8))),1,""),"")</f>
        <v/>
      </c>
      <c r="AJ58" s="110" t="str">
        <f>IF($B58&lt;&gt;"",IF(AND($C58="ศาสตราจารย์",AND($AN58=0,AND($AO58&gt;=0,$AO58&lt;=5))),1,""),"")</f>
        <v/>
      </c>
      <c r="AK58" s="110" t="str">
        <f>IF($B58&lt;&gt;"",IF(AND($C58="รองศาสตราจารย์",AND($AN58=0,AND($AO58&gt;=0,$AO58&lt;=5))),1,""),"")</f>
        <v/>
      </c>
      <c r="AL58" s="110" t="str">
        <f>IF($B58&lt;&gt;"",IF(AND($C58="ผู้ช่วยศาสตราจารย์",AND($AN58=0,AND($AO58&gt;=0,$AO58&lt;=5))),1,""),"")</f>
        <v/>
      </c>
      <c r="AM58" s="110" t="str">
        <f>IF($B58&lt;&gt;"",IF(AND($C58="อาจารย์",AND($AN58=0,AND($AO58&gt;=0,$AO58&lt;=5))),1,""),"")</f>
        <v/>
      </c>
      <c r="AN58" s="3">
        <f>IF(B58&lt;&gt;"",DATEDIF(E58,$AN$8,"Y"),"")</f>
        <v>5</v>
      </c>
      <c r="AO58" s="3">
        <f>IF(B58&lt;&gt;"",DATEDIF(E58,$AN$8,"YM"),"")</f>
        <v>4</v>
      </c>
      <c r="AP58" s="3">
        <f>IF(B58&lt;&gt;"",DATEDIF(E58,$AN$8,"MD"),"")</f>
        <v>0</v>
      </c>
    </row>
    <row r="59" spans="1:42" ht="18.75">
      <c r="A59" s="102">
        <v>51</v>
      </c>
      <c r="B59" s="103" t="s">
        <v>176</v>
      </c>
      <c r="C59" s="103" t="s">
        <v>56</v>
      </c>
      <c r="D59" s="104">
        <v>42356</v>
      </c>
      <c r="E59" s="105">
        <v>42356</v>
      </c>
      <c r="F59" s="167"/>
      <c r="G59" s="167"/>
      <c r="H59" s="169"/>
      <c r="I59" s="103" t="s">
        <v>37</v>
      </c>
      <c r="J59" s="105">
        <v>51775</v>
      </c>
      <c r="K59" s="108" t="s">
        <v>2</v>
      </c>
      <c r="L59" s="103" t="s">
        <v>88</v>
      </c>
      <c r="M59" s="103" t="s">
        <v>3</v>
      </c>
      <c r="N59" s="103" t="s">
        <v>89</v>
      </c>
      <c r="O59" s="103" t="s">
        <v>4</v>
      </c>
      <c r="P59" s="108" t="s">
        <v>26</v>
      </c>
      <c r="Q59" s="108" t="s">
        <v>61</v>
      </c>
      <c r="R59" s="168"/>
      <c r="S59" s="110">
        <f>IF($B59&lt;&gt;"",IF(AND($K59="เอก",OR($AN59&gt;0,AND($AN59=0,$AO59&gt;=9))),1,""),"")</f>
        <v>1</v>
      </c>
      <c r="T59" s="110" t="str">
        <f>IF($B59&lt;&gt;"",IF(AND($K59="โท",OR($AN59&gt;0,AND($AN59=0,$AO59&gt;=9))),1,""),"")</f>
        <v/>
      </c>
      <c r="U59" s="110" t="str">
        <f>IF($B59&lt;&gt;"",IF(AND($K59="ตรี",OR($AN59&gt;0,AND($AN59=0,$AO59&gt;=9))),1,""),"")</f>
        <v/>
      </c>
      <c r="V59" s="110" t="str">
        <f>IF($B59&lt;&gt;"",IF(AND($K59="เอก",AND($AN59=0,AND($AO59&gt;=6,$AO59&lt;=8))),1,""),"")</f>
        <v/>
      </c>
      <c r="W59" s="110" t="str">
        <f>IF($B59&lt;&gt;"",IF(AND($K59="โท",AND($AN59=0,AND($AO59&gt;=6,$AO59&lt;=8))),1,""),"")</f>
        <v/>
      </c>
      <c r="X59" s="110" t="str">
        <f>IF($B59&lt;&gt;"",IF(AND($K59="ตรี",AND($AN59=0,AND($AO59&gt;=6,$AO59&lt;=8))),1,""),"")</f>
        <v/>
      </c>
      <c r="Y59" s="110" t="str">
        <f>IF($B59&lt;&gt;"",IF(AND($K59="เอก",AND($AN59=0,AND($AO59&gt;=0,$AO59&lt;=5))),1,""),"")</f>
        <v/>
      </c>
      <c r="Z59" s="110" t="str">
        <f>IF($B59&lt;&gt;"",IF(AND($K59="โท",AND($AN59=0,AND($AO59&gt;=0,$AO59&lt;=5))),1,""),"")</f>
        <v/>
      </c>
      <c r="AA59" s="110" t="str">
        <f>IF($B59&lt;&gt;"",IF(AND($K59="ตรี",AND($AN59=0,AND($AO59&gt;=0,$AO59&lt;=5))),1,""),"")</f>
        <v/>
      </c>
      <c r="AB59" s="110" t="str">
        <f>IF($B59&lt;&gt;"",IF(AND($C59="ศาสตราจารย์",OR($AN59&gt;0,AND($AN59=0,$AO59&gt;=9))),1,""),"")</f>
        <v/>
      </c>
      <c r="AC59" s="110" t="str">
        <f>IF($B59&lt;&gt;"",IF(AND($C59="รองศาสตราจารย์",OR($AN59&gt;0,AND($AN59=0,$AO59&gt;=9))),1,""),"")</f>
        <v/>
      </c>
      <c r="AD59" s="110" t="str">
        <f>IF($B59&lt;&gt;"",IF(AND($C59="ผู้ช่วยศาสตราจารย์",OR($AN59&gt;0,AND($AN59=0,$AO59&gt;=9))),1,""),"")</f>
        <v/>
      </c>
      <c r="AE59" s="110">
        <f>IF($B59&lt;&gt;"",IF(AND($C59="อาจารย์",OR($AN59&gt;0,AND($AN59=0,$AO59&gt;=9))),1,""),"")</f>
        <v>1</v>
      </c>
      <c r="AF59" s="110" t="str">
        <f>IF($B59&lt;&gt;"",IF(AND($C59="ศาสตราจารย์",AND($AN59=0,AND($AO59&gt;=6,$AO59&lt;=8))),1,""),"")</f>
        <v/>
      </c>
      <c r="AG59" s="110" t="str">
        <f>IF($B59&lt;&gt;"",IF(AND($C59="รองศาสตราจารย์",AND($AN59=0,AND($AO59&gt;=6,$AO59&lt;=8))),1,""),"")</f>
        <v/>
      </c>
      <c r="AH59" s="110" t="str">
        <f>IF($B59&lt;&gt;"",IF(AND($C59="ผู้ช่วยศาสตราจารย์",AND($AN59=0,AND($AO59&gt;=6,$AO59&lt;=8))),1,""),"")</f>
        <v/>
      </c>
      <c r="AI59" s="110" t="str">
        <f>IF($B59&lt;&gt;"",IF(AND($C59="อาจารย์",AND($AN59=0,AND($AO59&gt;=6,$AO59&lt;=8))),1,""),"")</f>
        <v/>
      </c>
      <c r="AJ59" s="110" t="str">
        <f>IF($B59&lt;&gt;"",IF(AND($C59="ศาสตราจารย์",AND($AN59=0,AND($AO59&gt;=0,$AO59&lt;=5))),1,""),"")</f>
        <v/>
      </c>
      <c r="AK59" s="110" t="str">
        <f>IF($B59&lt;&gt;"",IF(AND($C59="รองศาสตราจารย์",AND($AN59=0,AND($AO59&gt;=0,$AO59&lt;=5))),1,""),"")</f>
        <v/>
      </c>
      <c r="AL59" s="110" t="str">
        <f>IF($B59&lt;&gt;"",IF(AND($C59="ผู้ช่วยศาสตราจารย์",AND($AN59=0,AND($AO59&gt;=0,$AO59&lt;=5))),1,""),"")</f>
        <v/>
      </c>
      <c r="AM59" s="110" t="str">
        <f>IF($B59&lt;&gt;"",IF(AND($C59="อาจารย์",AND($AN59=0,AND($AO59&gt;=0,$AO59&lt;=5))),1,""),"")</f>
        <v/>
      </c>
      <c r="AN59" s="3">
        <f>IF(B59&lt;&gt;"",DATEDIF(E59,$AN$8,"Y"),"")</f>
        <v>6</v>
      </c>
      <c r="AO59" s="3">
        <f>IF(B59&lt;&gt;"",DATEDIF(E59,$AN$8,"YM"),"")</f>
        <v>5</v>
      </c>
      <c r="AP59" s="3">
        <f>IF(B59&lt;&gt;"",DATEDIF(E59,$AN$8,"MD"),"")</f>
        <v>14</v>
      </c>
    </row>
    <row r="60" spans="1:42" ht="18.75">
      <c r="A60" s="102">
        <v>52</v>
      </c>
      <c r="B60" s="103" t="s">
        <v>177</v>
      </c>
      <c r="C60" s="103" t="s">
        <v>56</v>
      </c>
      <c r="D60" s="104">
        <v>39758</v>
      </c>
      <c r="E60" s="105">
        <v>39758</v>
      </c>
      <c r="F60" s="167"/>
      <c r="G60" s="167"/>
      <c r="H60" s="169"/>
      <c r="I60" s="103" t="s">
        <v>37</v>
      </c>
      <c r="J60" s="105">
        <v>49218</v>
      </c>
      <c r="K60" s="108" t="s">
        <v>2</v>
      </c>
      <c r="L60" s="103" t="s">
        <v>118</v>
      </c>
      <c r="M60" s="103" t="s">
        <v>319</v>
      </c>
      <c r="N60" s="103" t="s">
        <v>113</v>
      </c>
      <c r="O60" s="103" t="s">
        <v>114</v>
      </c>
      <c r="P60" s="108" t="s">
        <v>46</v>
      </c>
      <c r="Q60" s="108" t="s">
        <v>26</v>
      </c>
      <c r="R60" s="168"/>
      <c r="S60" s="110">
        <f>IF($B60&lt;&gt;"",IF(AND($K60="เอก",OR($AN60&gt;0,AND($AN60=0,$AO60&gt;=9))),1,""),"")</f>
        <v>1</v>
      </c>
      <c r="T60" s="110" t="str">
        <f>IF($B60&lt;&gt;"",IF(AND($K60="โท",OR($AN60&gt;0,AND($AN60=0,$AO60&gt;=9))),1,""),"")</f>
        <v/>
      </c>
      <c r="U60" s="110" t="str">
        <f>IF($B60&lt;&gt;"",IF(AND($K60="ตรี",OR($AN60&gt;0,AND($AN60=0,$AO60&gt;=9))),1,""),"")</f>
        <v/>
      </c>
      <c r="V60" s="110" t="str">
        <f>IF($B60&lt;&gt;"",IF(AND($K60="เอก",AND($AN60=0,AND($AO60&gt;=6,$AO60&lt;=8))),1,""),"")</f>
        <v/>
      </c>
      <c r="W60" s="110" t="str">
        <f>IF($B60&lt;&gt;"",IF(AND($K60="โท",AND($AN60=0,AND($AO60&gt;=6,$AO60&lt;=8))),1,""),"")</f>
        <v/>
      </c>
      <c r="X60" s="110" t="str">
        <f>IF($B60&lt;&gt;"",IF(AND($K60="ตรี",AND($AN60=0,AND($AO60&gt;=6,$AO60&lt;=8))),1,""),"")</f>
        <v/>
      </c>
      <c r="Y60" s="110" t="str">
        <f>IF($B60&lt;&gt;"",IF(AND($K60="เอก",AND($AN60=0,AND($AO60&gt;=0,$AO60&lt;=5))),1,""),"")</f>
        <v/>
      </c>
      <c r="Z60" s="110" t="str">
        <f>IF($B60&lt;&gt;"",IF(AND($K60="โท",AND($AN60=0,AND($AO60&gt;=0,$AO60&lt;=5))),1,""),"")</f>
        <v/>
      </c>
      <c r="AA60" s="110" t="str">
        <f>IF($B60&lt;&gt;"",IF(AND($K60="ตรี",AND($AN60=0,AND($AO60&gt;=0,$AO60&lt;=5))),1,""),"")</f>
        <v/>
      </c>
      <c r="AB60" s="110" t="str">
        <f>IF($B60&lt;&gt;"",IF(AND($C60="ศาสตราจารย์",OR($AN60&gt;0,AND($AN60=0,$AO60&gt;=9))),1,""),"")</f>
        <v/>
      </c>
      <c r="AC60" s="110" t="str">
        <f>IF($B60&lt;&gt;"",IF(AND($C60="รองศาสตราจารย์",OR($AN60&gt;0,AND($AN60=0,$AO60&gt;=9))),1,""),"")</f>
        <v/>
      </c>
      <c r="AD60" s="110" t="str">
        <f>IF($B60&lt;&gt;"",IF(AND($C60="ผู้ช่วยศาสตราจารย์",OR($AN60&gt;0,AND($AN60=0,$AO60&gt;=9))),1,""),"")</f>
        <v/>
      </c>
      <c r="AE60" s="110">
        <f>IF($B60&lt;&gt;"",IF(AND($C60="อาจารย์",OR($AN60&gt;0,AND($AN60=0,$AO60&gt;=9))),1,""),"")</f>
        <v>1</v>
      </c>
      <c r="AF60" s="110" t="str">
        <f>IF($B60&lt;&gt;"",IF(AND($C60="ศาสตราจารย์",AND($AN60=0,AND($AO60&gt;=6,$AO60&lt;=8))),1,""),"")</f>
        <v/>
      </c>
      <c r="AG60" s="110" t="str">
        <f>IF($B60&lt;&gt;"",IF(AND($C60="รองศาสตราจารย์",AND($AN60=0,AND($AO60&gt;=6,$AO60&lt;=8))),1,""),"")</f>
        <v/>
      </c>
      <c r="AH60" s="110" t="str">
        <f>IF($B60&lt;&gt;"",IF(AND($C60="ผู้ช่วยศาสตราจารย์",AND($AN60=0,AND($AO60&gt;=6,$AO60&lt;=8))),1,""),"")</f>
        <v/>
      </c>
      <c r="AI60" s="110" t="str">
        <f>IF($B60&lt;&gt;"",IF(AND($C60="อาจารย์",AND($AN60=0,AND($AO60&gt;=6,$AO60&lt;=8))),1,""),"")</f>
        <v/>
      </c>
      <c r="AJ60" s="110" t="str">
        <f>IF($B60&lt;&gt;"",IF(AND($C60="ศาสตราจารย์",AND($AN60=0,AND($AO60&gt;=0,$AO60&lt;=5))),1,""),"")</f>
        <v/>
      </c>
      <c r="AK60" s="110" t="str">
        <f>IF($B60&lt;&gt;"",IF(AND($C60="รองศาสตราจารย์",AND($AN60=0,AND($AO60&gt;=0,$AO60&lt;=5))),1,""),"")</f>
        <v/>
      </c>
      <c r="AL60" s="110" t="str">
        <f>IF($B60&lt;&gt;"",IF(AND($C60="ผู้ช่วยศาสตราจารย์",AND($AN60=0,AND($AO60&gt;=0,$AO60&lt;=5))),1,""),"")</f>
        <v/>
      </c>
      <c r="AM60" s="110" t="str">
        <f>IF($B60&lt;&gt;"",IF(AND($C60="อาจารย์",AND($AN60=0,AND($AO60&gt;=0,$AO60&lt;=5))),1,""),"")</f>
        <v/>
      </c>
      <c r="AN60" s="3">
        <f>IF(B60&lt;&gt;"",DATEDIF(E60,$AN$8,"Y"),"")</f>
        <v>13</v>
      </c>
      <c r="AO60" s="3">
        <f>IF(B60&lt;&gt;"",DATEDIF(E60,$AN$8,"YM"),"")</f>
        <v>6</v>
      </c>
      <c r="AP60" s="3">
        <f>IF(B60&lt;&gt;"",DATEDIF(E60,$AN$8,"MD"),"")</f>
        <v>26</v>
      </c>
    </row>
    <row r="61" spans="1:42" ht="18.75">
      <c r="A61" s="102">
        <v>53</v>
      </c>
      <c r="B61" s="103" t="s">
        <v>439</v>
      </c>
      <c r="C61" s="103" t="s">
        <v>56</v>
      </c>
      <c r="D61" s="104">
        <v>42262</v>
      </c>
      <c r="E61" s="105">
        <v>42262</v>
      </c>
      <c r="F61" s="167"/>
      <c r="G61" s="167"/>
      <c r="H61" s="169"/>
      <c r="I61" s="103" t="s">
        <v>37</v>
      </c>
      <c r="J61" s="105">
        <v>51410</v>
      </c>
      <c r="K61" s="108" t="s">
        <v>2</v>
      </c>
      <c r="L61" s="103" t="s">
        <v>185</v>
      </c>
      <c r="M61" s="103" t="s">
        <v>319</v>
      </c>
      <c r="N61" s="103" t="s">
        <v>186</v>
      </c>
      <c r="O61" s="103" t="s">
        <v>187</v>
      </c>
      <c r="P61" s="108" t="s">
        <v>43</v>
      </c>
      <c r="Q61" s="108" t="s">
        <v>61</v>
      </c>
      <c r="R61" s="168"/>
      <c r="S61" s="110">
        <f>IF($B61&lt;&gt;"",IF(AND($K61="เอก",OR($AN61&gt;0,AND($AN61=0,$AO61&gt;=9))),1,""),"")</f>
        <v>1</v>
      </c>
      <c r="T61" s="110" t="str">
        <f>IF($B61&lt;&gt;"",IF(AND($K61="โท",OR($AN61&gt;0,AND($AN61=0,$AO61&gt;=9))),1,""),"")</f>
        <v/>
      </c>
      <c r="U61" s="110" t="str">
        <f>IF($B61&lt;&gt;"",IF(AND($K61="ตรี",OR($AN61&gt;0,AND($AN61=0,$AO61&gt;=9))),1,""),"")</f>
        <v/>
      </c>
      <c r="V61" s="110" t="str">
        <f>IF($B61&lt;&gt;"",IF(AND($K61="เอก",AND($AN61=0,AND($AO61&gt;=6,$AO61&lt;=8))),1,""),"")</f>
        <v/>
      </c>
      <c r="W61" s="110" t="str">
        <f>IF($B61&lt;&gt;"",IF(AND($K61="โท",AND($AN61=0,AND($AO61&gt;=6,$AO61&lt;=8))),1,""),"")</f>
        <v/>
      </c>
      <c r="X61" s="110" t="str">
        <f>IF($B61&lt;&gt;"",IF(AND($K61="ตรี",AND($AN61=0,AND($AO61&gt;=6,$AO61&lt;=8))),1,""),"")</f>
        <v/>
      </c>
      <c r="Y61" s="110" t="str">
        <f>IF($B61&lt;&gt;"",IF(AND($K61="เอก",AND($AN61=0,AND($AO61&gt;=0,$AO61&lt;=5))),1,""),"")</f>
        <v/>
      </c>
      <c r="Z61" s="110" t="str">
        <f>IF($B61&lt;&gt;"",IF(AND($K61="โท",AND($AN61=0,AND($AO61&gt;=0,$AO61&lt;=5))),1,""),"")</f>
        <v/>
      </c>
      <c r="AA61" s="110" t="str">
        <f>IF($B61&lt;&gt;"",IF(AND($K61="ตรี",AND($AN61=0,AND($AO61&gt;=0,$AO61&lt;=5))),1,""),"")</f>
        <v/>
      </c>
      <c r="AB61" s="110" t="str">
        <f>IF($B61&lt;&gt;"",IF(AND($C61="ศาสตราจารย์",OR($AN61&gt;0,AND($AN61=0,$AO61&gt;=9))),1,""),"")</f>
        <v/>
      </c>
      <c r="AC61" s="110" t="str">
        <f>IF($B61&lt;&gt;"",IF(AND($C61="รองศาสตราจารย์",OR($AN61&gt;0,AND($AN61=0,$AO61&gt;=9))),1,""),"")</f>
        <v/>
      </c>
      <c r="AD61" s="110" t="str">
        <f>IF($B61&lt;&gt;"",IF(AND($C61="ผู้ช่วยศาสตราจารย์",OR($AN61&gt;0,AND($AN61=0,$AO61&gt;=9))),1,""),"")</f>
        <v/>
      </c>
      <c r="AE61" s="110">
        <f>IF($B61&lt;&gt;"",IF(AND($C61="อาจารย์",OR($AN61&gt;0,AND($AN61=0,$AO61&gt;=9))),1,""),"")</f>
        <v>1</v>
      </c>
      <c r="AF61" s="110" t="str">
        <f>IF($B61&lt;&gt;"",IF(AND($C61="ศาสตราจารย์",AND($AN61=0,AND($AO61&gt;=6,$AO61&lt;=8))),1,""),"")</f>
        <v/>
      </c>
      <c r="AG61" s="110" t="str">
        <f>IF($B61&lt;&gt;"",IF(AND($C61="รองศาสตราจารย์",AND($AN61=0,AND($AO61&gt;=6,$AO61&lt;=8))),1,""),"")</f>
        <v/>
      </c>
      <c r="AH61" s="110" t="str">
        <f>IF($B61&lt;&gt;"",IF(AND($C61="ผู้ช่วยศาสตราจารย์",AND($AN61=0,AND($AO61&gt;=6,$AO61&lt;=8))),1,""),"")</f>
        <v/>
      </c>
      <c r="AI61" s="110" t="str">
        <f>IF($B61&lt;&gt;"",IF(AND($C61="อาจารย์",AND($AN61=0,AND($AO61&gt;=6,$AO61&lt;=8))),1,""),"")</f>
        <v/>
      </c>
      <c r="AJ61" s="110" t="str">
        <f>IF($B61&lt;&gt;"",IF(AND($C61="ศาสตราจารย์",AND($AN61=0,AND($AO61&gt;=0,$AO61&lt;=5))),1,""),"")</f>
        <v/>
      </c>
      <c r="AK61" s="110" t="str">
        <f>IF($B61&lt;&gt;"",IF(AND($C61="รองศาสตราจารย์",AND($AN61=0,AND($AO61&gt;=0,$AO61&lt;=5))),1,""),"")</f>
        <v/>
      </c>
      <c r="AL61" s="110" t="str">
        <f>IF($B61&lt;&gt;"",IF(AND($C61="ผู้ช่วยศาสตราจารย์",AND($AN61=0,AND($AO61&gt;=0,$AO61&lt;=5))),1,""),"")</f>
        <v/>
      </c>
      <c r="AM61" s="110" t="str">
        <f>IF($B61&lt;&gt;"",IF(AND($C61="อาจารย์",AND($AN61=0,AND($AO61&gt;=0,$AO61&lt;=5))),1,""),"")</f>
        <v/>
      </c>
      <c r="AN61" s="3">
        <f>IF(B61&lt;&gt;"",DATEDIF(E61,$AN$8,"Y"),"")</f>
        <v>6</v>
      </c>
      <c r="AO61" s="3">
        <f>IF(B61&lt;&gt;"",DATEDIF(E61,$AN$8,"YM"),"")</f>
        <v>8</v>
      </c>
      <c r="AP61" s="3">
        <f>IF(B61&lt;&gt;"",DATEDIF(E61,$AN$8,"MD"),"")</f>
        <v>17</v>
      </c>
    </row>
    <row r="62" spans="1:42" ht="18.75">
      <c r="A62" s="102">
        <v>54</v>
      </c>
      <c r="B62" s="103" t="s">
        <v>190</v>
      </c>
      <c r="C62" s="103" t="s">
        <v>56</v>
      </c>
      <c r="D62" s="104">
        <v>42219</v>
      </c>
      <c r="E62" s="105">
        <v>42219</v>
      </c>
      <c r="F62" s="167"/>
      <c r="G62" s="167"/>
      <c r="H62" s="169"/>
      <c r="I62" s="103" t="s">
        <v>37</v>
      </c>
      <c r="J62" s="105">
        <v>53601</v>
      </c>
      <c r="K62" s="108" t="s">
        <v>2</v>
      </c>
      <c r="L62" s="103" t="s">
        <v>191</v>
      </c>
      <c r="M62" s="103" t="s">
        <v>319</v>
      </c>
      <c r="N62" s="103" t="s">
        <v>192</v>
      </c>
      <c r="O62" s="103" t="s">
        <v>193</v>
      </c>
      <c r="P62" s="108" t="s">
        <v>43</v>
      </c>
      <c r="Q62" s="108" t="s">
        <v>61</v>
      </c>
      <c r="R62" s="168"/>
      <c r="S62" s="110">
        <f>IF($B62&lt;&gt;"",IF(AND($K62="เอก",OR($AN62&gt;0,AND($AN62=0,$AO62&gt;=9))),1,""),"")</f>
        <v>1</v>
      </c>
      <c r="T62" s="110" t="str">
        <f>IF($B62&lt;&gt;"",IF(AND($K62="โท",OR($AN62&gt;0,AND($AN62=0,$AO62&gt;=9))),1,""),"")</f>
        <v/>
      </c>
      <c r="U62" s="110" t="str">
        <f>IF($B62&lt;&gt;"",IF(AND($K62="ตรี",OR($AN62&gt;0,AND($AN62=0,$AO62&gt;=9))),1,""),"")</f>
        <v/>
      </c>
      <c r="V62" s="110" t="str">
        <f>IF($B62&lt;&gt;"",IF(AND($K62="เอก",AND($AN62=0,AND($AO62&gt;=6,$AO62&lt;=8))),1,""),"")</f>
        <v/>
      </c>
      <c r="W62" s="110" t="str">
        <f>IF($B62&lt;&gt;"",IF(AND($K62="โท",AND($AN62=0,AND($AO62&gt;=6,$AO62&lt;=8))),1,""),"")</f>
        <v/>
      </c>
      <c r="X62" s="110" t="str">
        <f>IF($B62&lt;&gt;"",IF(AND($K62="ตรี",AND($AN62=0,AND($AO62&gt;=6,$AO62&lt;=8))),1,""),"")</f>
        <v/>
      </c>
      <c r="Y62" s="110" t="str">
        <f>IF($B62&lt;&gt;"",IF(AND($K62="เอก",AND($AN62=0,AND($AO62&gt;=0,$AO62&lt;=5))),1,""),"")</f>
        <v/>
      </c>
      <c r="Z62" s="110" t="str">
        <f>IF($B62&lt;&gt;"",IF(AND($K62="โท",AND($AN62=0,AND($AO62&gt;=0,$AO62&lt;=5))),1,""),"")</f>
        <v/>
      </c>
      <c r="AA62" s="110" t="str">
        <f>IF($B62&lt;&gt;"",IF(AND($K62="ตรี",AND($AN62=0,AND($AO62&gt;=0,$AO62&lt;=5))),1,""),"")</f>
        <v/>
      </c>
      <c r="AB62" s="110" t="str">
        <f>IF($B62&lt;&gt;"",IF(AND($C62="ศาสตราจารย์",OR($AN62&gt;0,AND($AN62=0,$AO62&gt;=9))),1,""),"")</f>
        <v/>
      </c>
      <c r="AC62" s="110" t="str">
        <f>IF($B62&lt;&gt;"",IF(AND($C62="รองศาสตราจารย์",OR($AN62&gt;0,AND($AN62=0,$AO62&gt;=9))),1,""),"")</f>
        <v/>
      </c>
      <c r="AD62" s="110" t="str">
        <f>IF($B62&lt;&gt;"",IF(AND($C62="ผู้ช่วยศาสตราจารย์",OR($AN62&gt;0,AND($AN62=0,$AO62&gt;=9))),1,""),"")</f>
        <v/>
      </c>
      <c r="AE62" s="110">
        <f>IF($B62&lt;&gt;"",IF(AND($C62="อาจารย์",OR($AN62&gt;0,AND($AN62=0,$AO62&gt;=9))),1,""),"")</f>
        <v>1</v>
      </c>
      <c r="AF62" s="110" t="str">
        <f>IF($B62&lt;&gt;"",IF(AND($C62="ศาสตราจารย์",AND($AN62=0,AND($AO62&gt;=6,$AO62&lt;=8))),1,""),"")</f>
        <v/>
      </c>
      <c r="AG62" s="110" t="str">
        <f>IF($B62&lt;&gt;"",IF(AND($C62="รองศาสตราจารย์",AND($AN62=0,AND($AO62&gt;=6,$AO62&lt;=8))),1,""),"")</f>
        <v/>
      </c>
      <c r="AH62" s="110" t="str">
        <f>IF($B62&lt;&gt;"",IF(AND($C62="ผู้ช่วยศาสตราจารย์",AND($AN62=0,AND($AO62&gt;=6,$AO62&lt;=8))),1,""),"")</f>
        <v/>
      </c>
      <c r="AI62" s="110" t="str">
        <f>IF($B62&lt;&gt;"",IF(AND($C62="อาจารย์",AND($AN62=0,AND($AO62&gt;=6,$AO62&lt;=8))),1,""),"")</f>
        <v/>
      </c>
      <c r="AJ62" s="110" t="str">
        <f>IF($B62&lt;&gt;"",IF(AND($C62="ศาสตราจารย์",AND($AN62=0,AND($AO62&gt;=0,$AO62&lt;=5))),1,""),"")</f>
        <v/>
      </c>
      <c r="AK62" s="110" t="str">
        <f>IF($B62&lt;&gt;"",IF(AND($C62="รองศาสตราจารย์",AND($AN62=0,AND($AO62&gt;=0,$AO62&lt;=5))),1,""),"")</f>
        <v/>
      </c>
      <c r="AL62" s="110" t="str">
        <f>IF($B62&lt;&gt;"",IF(AND($C62="ผู้ช่วยศาสตราจารย์",AND($AN62=0,AND($AO62&gt;=0,$AO62&lt;=5))),1,""),"")</f>
        <v/>
      </c>
      <c r="AM62" s="110" t="str">
        <f>IF($B62&lt;&gt;"",IF(AND($C62="อาจารย์",AND($AN62=0,AND($AO62&gt;=0,$AO62&lt;=5))),1,""),"")</f>
        <v/>
      </c>
      <c r="AN62" s="3">
        <f>IF(B62&lt;&gt;"",DATEDIF(E62,$AN$8,"Y"),"")</f>
        <v>6</v>
      </c>
      <c r="AO62" s="3">
        <f>IF(B62&lt;&gt;"",DATEDIF(E62,$AN$8,"YM"),"")</f>
        <v>9</v>
      </c>
      <c r="AP62" s="3">
        <f>IF(B62&lt;&gt;"",DATEDIF(E62,$AN$8,"MD"),"")</f>
        <v>29</v>
      </c>
    </row>
    <row r="63" spans="1:42" ht="18.75">
      <c r="A63" s="102">
        <v>55</v>
      </c>
      <c r="B63" s="103" t="s">
        <v>440</v>
      </c>
      <c r="C63" s="103" t="s">
        <v>56</v>
      </c>
      <c r="D63" s="104">
        <v>42506</v>
      </c>
      <c r="E63" s="105">
        <v>42506</v>
      </c>
      <c r="F63" s="167"/>
      <c r="G63" s="167"/>
      <c r="H63" s="169"/>
      <c r="I63" s="103" t="s">
        <v>37</v>
      </c>
      <c r="J63" s="105">
        <v>52140</v>
      </c>
      <c r="K63" s="108" t="s">
        <v>2</v>
      </c>
      <c r="L63" s="103" t="s">
        <v>173</v>
      </c>
      <c r="M63" s="103" t="s">
        <v>3</v>
      </c>
      <c r="N63" s="103" t="s">
        <v>132</v>
      </c>
      <c r="O63" s="103" t="s">
        <v>4</v>
      </c>
      <c r="P63" s="108" t="s">
        <v>57</v>
      </c>
      <c r="Q63" s="108" t="s">
        <v>44</v>
      </c>
      <c r="R63" s="168"/>
      <c r="S63" s="110">
        <f>IF($B63&lt;&gt;"",IF(AND($K63="เอก",OR($AN63&gt;0,AND($AN63=0,$AO63&gt;=9))),1,""),"")</f>
        <v>1</v>
      </c>
      <c r="T63" s="110" t="str">
        <f>IF($B63&lt;&gt;"",IF(AND($K63="โท",OR($AN63&gt;0,AND($AN63=0,$AO63&gt;=9))),1,""),"")</f>
        <v/>
      </c>
      <c r="U63" s="110" t="str">
        <f>IF($B63&lt;&gt;"",IF(AND($K63="ตรี",OR($AN63&gt;0,AND($AN63=0,$AO63&gt;=9))),1,""),"")</f>
        <v/>
      </c>
      <c r="V63" s="110" t="str">
        <f>IF($B63&lt;&gt;"",IF(AND($K63="เอก",AND($AN63=0,AND($AO63&gt;=6,$AO63&lt;=8))),1,""),"")</f>
        <v/>
      </c>
      <c r="W63" s="110" t="str">
        <f>IF($B63&lt;&gt;"",IF(AND($K63="โท",AND($AN63=0,AND($AO63&gt;=6,$AO63&lt;=8))),1,""),"")</f>
        <v/>
      </c>
      <c r="X63" s="110" t="str">
        <f>IF($B63&lt;&gt;"",IF(AND($K63="ตรี",AND($AN63=0,AND($AO63&gt;=6,$AO63&lt;=8))),1,""),"")</f>
        <v/>
      </c>
      <c r="Y63" s="110" t="str">
        <f>IF($B63&lt;&gt;"",IF(AND($K63="เอก",AND($AN63=0,AND($AO63&gt;=0,$AO63&lt;=5))),1,""),"")</f>
        <v/>
      </c>
      <c r="Z63" s="110" t="str">
        <f>IF($B63&lt;&gt;"",IF(AND($K63="โท",AND($AN63=0,AND($AO63&gt;=0,$AO63&lt;=5))),1,""),"")</f>
        <v/>
      </c>
      <c r="AA63" s="110" t="str">
        <f>IF($B63&lt;&gt;"",IF(AND($K63="ตรี",AND($AN63=0,AND($AO63&gt;=0,$AO63&lt;=5))),1,""),"")</f>
        <v/>
      </c>
      <c r="AB63" s="110" t="str">
        <f>IF($B63&lt;&gt;"",IF(AND($C63="ศาสตราจารย์",OR($AN63&gt;0,AND($AN63=0,$AO63&gt;=9))),1,""),"")</f>
        <v/>
      </c>
      <c r="AC63" s="110" t="str">
        <f>IF($B63&lt;&gt;"",IF(AND($C63="รองศาสตราจารย์",OR($AN63&gt;0,AND($AN63=0,$AO63&gt;=9))),1,""),"")</f>
        <v/>
      </c>
      <c r="AD63" s="110" t="str">
        <f>IF($B63&lt;&gt;"",IF(AND($C63="ผู้ช่วยศาสตราจารย์",OR($AN63&gt;0,AND($AN63=0,$AO63&gt;=9))),1,""),"")</f>
        <v/>
      </c>
      <c r="AE63" s="110">
        <f>IF($B63&lt;&gt;"",IF(AND($C63="อาจารย์",OR($AN63&gt;0,AND($AN63=0,$AO63&gt;=9))),1,""),"")</f>
        <v>1</v>
      </c>
      <c r="AF63" s="110" t="str">
        <f>IF($B63&lt;&gt;"",IF(AND($C63="ศาสตราจารย์",AND($AN63=0,AND($AO63&gt;=6,$AO63&lt;=8))),1,""),"")</f>
        <v/>
      </c>
      <c r="AG63" s="110" t="str">
        <f>IF($B63&lt;&gt;"",IF(AND($C63="รองศาสตราจารย์",AND($AN63=0,AND($AO63&gt;=6,$AO63&lt;=8))),1,""),"")</f>
        <v/>
      </c>
      <c r="AH63" s="110" t="str">
        <f>IF($B63&lt;&gt;"",IF(AND($C63="ผู้ช่วยศาสตราจารย์",AND($AN63=0,AND($AO63&gt;=6,$AO63&lt;=8))),1,""),"")</f>
        <v/>
      </c>
      <c r="AI63" s="110" t="str">
        <f>IF($B63&lt;&gt;"",IF(AND($C63="อาจารย์",AND($AN63=0,AND($AO63&gt;=6,$AO63&lt;=8))),1,""),"")</f>
        <v/>
      </c>
      <c r="AJ63" s="110" t="str">
        <f>IF($B63&lt;&gt;"",IF(AND($C63="ศาสตราจารย์",AND($AN63=0,AND($AO63&gt;=0,$AO63&lt;=5))),1,""),"")</f>
        <v/>
      </c>
      <c r="AK63" s="110" t="str">
        <f>IF($B63&lt;&gt;"",IF(AND($C63="รองศาสตราจารย์",AND($AN63=0,AND($AO63&gt;=0,$AO63&lt;=5))),1,""),"")</f>
        <v/>
      </c>
      <c r="AL63" s="110" t="str">
        <f>IF($B63&lt;&gt;"",IF(AND($C63="ผู้ช่วยศาสตราจารย์",AND($AN63=0,AND($AO63&gt;=0,$AO63&lt;=5))),1,""),"")</f>
        <v/>
      </c>
      <c r="AM63" s="110" t="str">
        <f>IF($B63&lt;&gt;"",IF(AND($C63="อาจารย์",AND($AN63=0,AND($AO63&gt;=0,$AO63&lt;=5))),1,""),"")</f>
        <v/>
      </c>
      <c r="AN63" s="3">
        <f>IF(B63&lt;&gt;"",DATEDIF(E63,$AN$8,"Y"),"")</f>
        <v>6</v>
      </c>
      <c r="AO63" s="3">
        <f>IF(B63&lt;&gt;"",DATEDIF(E63,$AN$8,"YM"),"")</f>
        <v>0</v>
      </c>
      <c r="AP63" s="3">
        <f>IF(B63&lt;&gt;"",DATEDIF(E63,$AN$8,"MD"),"")</f>
        <v>16</v>
      </c>
    </row>
    <row r="64" spans="1:42" ht="18.75">
      <c r="A64" s="102">
        <v>56</v>
      </c>
      <c r="B64" s="103" t="s">
        <v>441</v>
      </c>
      <c r="C64" s="103" t="s">
        <v>56</v>
      </c>
      <c r="D64" s="104">
        <v>34722</v>
      </c>
      <c r="E64" s="105">
        <v>42125</v>
      </c>
      <c r="F64" s="167"/>
      <c r="G64" s="167"/>
      <c r="H64" s="169"/>
      <c r="I64" s="103" t="s">
        <v>37</v>
      </c>
      <c r="J64" s="105">
        <v>47392</v>
      </c>
      <c r="K64" s="108" t="s">
        <v>2</v>
      </c>
      <c r="L64" s="103" t="s">
        <v>150</v>
      </c>
      <c r="M64" s="103" t="s">
        <v>54</v>
      </c>
      <c r="N64" s="103" t="s">
        <v>151</v>
      </c>
      <c r="O64" s="103" t="s">
        <v>62</v>
      </c>
      <c r="P64" s="108" t="s">
        <v>43</v>
      </c>
      <c r="Q64" s="108" t="s">
        <v>44</v>
      </c>
      <c r="R64" s="168"/>
      <c r="S64" s="110">
        <f>IF($B64&lt;&gt;"",IF(AND($K64="เอก",OR($AN64&gt;0,AND($AN64=0,$AO64&gt;=9))),1,""),"")</f>
        <v>1</v>
      </c>
      <c r="T64" s="110" t="str">
        <f>IF($B64&lt;&gt;"",IF(AND($K64="โท",OR($AN64&gt;0,AND($AN64=0,$AO64&gt;=9))),1,""),"")</f>
        <v/>
      </c>
      <c r="U64" s="110" t="str">
        <f>IF($B64&lt;&gt;"",IF(AND($K64="ตรี",OR($AN64&gt;0,AND($AN64=0,$AO64&gt;=9))),1,""),"")</f>
        <v/>
      </c>
      <c r="V64" s="110" t="str">
        <f>IF($B64&lt;&gt;"",IF(AND($K64="เอก",AND($AN64=0,AND($AO64&gt;=6,$AO64&lt;=8))),1,""),"")</f>
        <v/>
      </c>
      <c r="W64" s="110" t="str">
        <f>IF($B64&lt;&gt;"",IF(AND($K64="โท",AND($AN64=0,AND($AO64&gt;=6,$AO64&lt;=8))),1,""),"")</f>
        <v/>
      </c>
      <c r="X64" s="110" t="str">
        <f>IF($B64&lt;&gt;"",IF(AND($K64="ตรี",AND($AN64=0,AND($AO64&gt;=6,$AO64&lt;=8))),1,""),"")</f>
        <v/>
      </c>
      <c r="Y64" s="110" t="str">
        <f>IF($B64&lt;&gt;"",IF(AND($K64="เอก",AND($AN64=0,AND($AO64&gt;=0,$AO64&lt;=5))),1,""),"")</f>
        <v/>
      </c>
      <c r="Z64" s="110" t="str">
        <f>IF($B64&lt;&gt;"",IF(AND($K64="โท",AND($AN64=0,AND($AO64&gt;=0,$AO64&lt;=5))),1,""),"")</f>
        <v/>
      </c>
      <c r="AA64" s="110" t="str">
        <f>IF($B64&lt;&gt;"",IF(AND($K64="ตรี",AND($AN64=0,AND($AO64&gt;=0,$AO64&lt;=5))),1,""),"")</f>
        <v/>
      </c>
      <c r="AB64" s="110" t="str">
        <f>IF($B64&lt;&gt;"",IF(AND($C64="ศาสตราจารย์",OR($AN64&gt;0,AND($AN64=0,$AO64&gt;=9))),1,""),"")</f>
        <v/>
      </c>
      <c r="AC64" s="110" t="str">
        <f>IF($B64&lt;&gt;"",IF(AND($C64="รองศาสตราจารย์",OR($AN64&gt;0,AND($AN64=0,$AO64&gt;=9))),1,""),"")</f>
        <v/>
      </c>
      <c r="AD64" s="110" t="str">
        <f>IF($B64&lt;&gt;"",IF(AND($C64="ผู้ช่วยศาสตราจารย์",OR($AN64&gt;0,AND($AN64=0,$AO64&gt;=9))),1,""),"")</f>
        <v/>
      </c>
      <c r="AE64" s="110">
        <f>IF($B64&lt;&gt;"",IF(AND($C64="อาจารย์",OR($AN64&gt;0,AND($AN64=0,$AO64&gt;=9))),1,""),"")</f>
        <v>1</v>
      </c>
      <c r="AF64" s="110" t="str">
        <f>IF($B64&lt;&gt;"",IF(AND($C64="ศาสตราจารย์",AND($AN64=0,AND($AO64&gt;=6,$AO64&lt;=8))),1,""),"")</f>
        <v/>
      </c>
      <c r="AG64" s="110" t="str">
        <f>IF($B64&lt;&gt;"",IF(AND($C64="รองศาสตราจารย์",AND($AN64=0,AND($AO64&gt;=6,$AO64&lt;=8))),1,""),"")</f>
        <v/>
      </c>
      <c r="AH64" s="110" t="str">
        <f>IF($B64&lt;&gt;"",IF(AND($C64="ผู้ช่วยศาสตราจารย์",AND($AN64=0,AND($AO64&gt;=6,$AO64&lt;=8))),1,""),"")</f>
        <v/>
      </c>
      <c r="AI64" s="110" t="str">
        <f>IF($B64&lt;&gt;"",IF(AND($C64="อาจารย์",AND($AN64=0,AND($AO64&gt;=6,$AO64&lt;=8))),1,""),"")</f>
        <v/>
      </c>
      <c r="AJ64" s="110" t="str">
        <f>IF($B64&lt;&gt;"",IF(AND($C64="ศาสตราจารย์",AND($AN64=0,AND($AO64&gt;=0,$AO64&lt;=5))),1,""),"")</f>
        <v/>
      </c>
      <c r="AK64" s="110" t="str">
        <f>IF($B64&lt;&gt;"",IF(AND($C64="รองศาสตราจารย์",AND($AN64=0,AND($AO64&gt;=0,$AO64&lt;=5))),1,""),"")</f>
        <v/>
      </c>
      <c r="AL64" s="110" t="str">
        <f>IF($B64&lt;&gt;"",IF(AND($C64="ผู้ช่วยศาสตราจารย์",AND($AN64=0,AND($AO64&gt;=0,$AO64&lt;=5))),1,""),"")</f>
        <v/>
      </c>
      <c r="AM64" s="110" t="str">
        <f>IF($B64&lt;&gt;"",IF(AND($C64="อาจารย์",AND($AN64=0,AND($AO64&gt;=0,$AO64&lt;=5))),1,""),"")</f>
        <v/>
      </c>
      <c r="AN64" s="3">
        <f>IF(B64&lt;&gt;"",DATEDIF(E64,$AN$8,"Y"),"")</f>
        <v>7</v>
      </c>
      <c r="AO64" s="3">
        <f>IF(B64&lt;&gt;"",DATEDIF(E64,$AN$8,"YM"),"")</f>
        <v>1</v>
      </c>
      <c r="AP64" s="3">
        <f>IF(B64&lt;&gt;"",DATEDIF(E64,$AN$8,"MD"),"")</f>
        <v>0</v>
      </c>
    </row>
    <row r="65" spans="1:42" ht="18.75">
      <c r="A65" s="102">
        <v>57</v>
      </c>
      <c r="B65" s="103" t="s">
        <v>442</v>
      </c>
      <c r="C65" s="103" t="s">
        <v>56</v>
      </c>
      <c r="D65" s="104">
        <v>44046</v>
      </c>
      <c r="E65" s="105">
        <v>44046</v>
      </c>
      <c r="F65" s="167"/>
      <c r="G65" s="167"/>
      <c r="H65" s="169"/>
      <c r="I65" s="103" t="s">
        <v>37</v>
      </c>
      <c r="J65" s="105">
        <v>51044</v>
      </c>
      <c r="K65" s="108" t="s">
        <v>2</v>
      </c>
      <c r="L65" s="103" t="s">
        <v>303</v>
      </c>
      <c r="M65" s="103" t="s">
        <v>54</v>
      </c>
      <c r="N65" s="103" t="s">
        <v>132</v>
      </c>
      <c r="O65" s="103" t="s">
        <v>59</v>
      </c>
      <c r="P65" s="108" t="s">
        <v>26</v>
      </c>
      <c r="Q65" s="108" t="s">
        <v>44</v>
      </c>
      <c r="R65" s="168"/>
      <c r="S65" s="110">
        <f>IF($B65&lt;&gt;"",IF(AND($K65="เอก",OR($AN65&gt;0,AND($AN65=0,$AO65&gt;=9))),1,""),"")</f>
        <v>1</v>
      </c>
      <c r="T65" s="110" t="str">
        <f>IF($B65&lt;&gt;"",IF(AND($K65="โท",OR($AN65&gt;0,AND($AN65=0,$AO65&gt;=9))),1,""),"")</f>
        <v/>
      </c>
      <c r="U65" s="110" t="str">
        <f>IF($B65&lt;&gt;"",IF(AND($K65="ตรี",OR($AN65&gt;0,AND($AN65=0,$AO65&gt;=9))),1,""),"")</f>
        <v/>
      </c>
      <c r="V65" s="110" t="str">
        <f>IF($B65&lt;&gt;"",IF(AND($K65="เอก",AND($AN65=0,AND($AO65&gt;=6,$AO65&lt;=8))),1,""),"")</f>
        <v/>
      </c>
      <c r="W65" s="110" t="str">
        <f>IF($B65&lt;&gt;"",IF(AND($K65="โท",AND($AN65=0,AND($AO65&gt;=6,$AO65&lt;=8))),1,""),"")</f>
        <v/>
      </c>
      <c r="X65" s="110" t="str">
        <f>IF($B65&lt;&gt;"",IF(AND($K65="ตรี",AND($AN65=0,AND($AO65&gt;=6,$AO65&lt;=8))),1,""),"")</f>
        <v/>
      </c>
      <c r="Y65" s="110" t="str">
        <f>IF($B65&lt;&gt;"",IF(AND($K65="เอก",AND($AN65=0,AND($AO65&gt;=0,$AO65&lt;=5))),1,""),"")</f>
        <v/>
      </c>
      <c r="Z65" s="110" t="str">
        <f>IF($B65&lt;&gt;"",IF(AND($K65="โท",AND($AN65=0,AND($AO65&gt;=0,$AO65&lt;=5))),1,""),"")</f>
        <v/>
      </c>
      <c r="AA65" s="110" t="str">
        <f>IF($B65&lt;&gt;"",IF(AND($K65="ตรี",AND($AN65=0,AND($AO65&gt;=0,$AO65&lt;=5))),1,""),"")</f>
        <v/>
      </c>
      <c r="AB65" s="110" t="str">
        <f>IF($B65&lt;&gt;"",IF(AND($C65="ศาสตราจารย์",OR($AN65&gt;0,AND($AN65=0,$AO65&gt;=9))),1,""),"")</f>
        <v/>
      </c>
      <c r="AC65" s="110" t="str">
        <f>IF($B65&lt;&gt;"",IF(AND($C65="รองศาสตราจารย์",OR($AN65&gt;0,AND($AN65=0,$AO65&gt;=9))),1,""),"")</f>
        <v/>
      </c>
      <c r="AD65" s="110" t="str">
        <f>IF($B65&lt;&gt;"",IF(AND($C65="ผู้ช่วยศาสตราจารย์",OR($AN65&gt;0,AND($AN65=0,$AO65&gt;=9))),1,""),"")</f>
        <v/>
      </c>
      <c r="AE65" s="110">
        <f>IF($B65&lt;&gt;"",IF(AND($C65="อาจารย์",OR($AN65&gt;0,AND($AN65=0,$AO65&gt;=9))),1,""),"")</f>
        <v>1</v>
      </c>
      <c r="AF65" s="110" t="str">
        <f>IF($B65&lt;&gt;"",IF(AND($C65="ศาสตราจารย์",AND($AN65=0,AND($AO65&gt;=6,$AO65&lt;=8))),1,""),"")</f>
        <v/>
      </c>
      <c r="AG65" s="110" t="str">
        <f>IF($B65&lt;&gt;"",IF(AND($C65="รองศาสตราจารย์",AND($AN65=0,AND($AO65&gt;=6,$AO65&lt;=8))),1,""),"")</f>
        <v/>
      </c>
      <c r="AH65" s="110" t="str">
        <f>IF($B65&lt;&gt;"",IF(AND($C65="ผู้ช่วยศาสตราจารย์",AND($AN65=0,AND($AO65&gt;=6,$AO65&lt;=8))),1,""),"")</f>
        <v/>
      </c>
      <c r="AI65" s="110" t="str">
        <f>IF($B65&lt;&gt;"",IF(AND($C65="อาจารย์",AND($AN65=0,AND($AO65&gt;=6,$AO65&lt;=8))),1,""),"")</f>
        <v/>
      </c>
      <c r="AJ65" s="110" t="str">
        <f>IF($B65&lt;&gt;"",IF(AND($C65="ศาสตราจารย์",AND($AN65=0,AND($AO65&gt;=0,$AO65&lt;=5))),1,""),"")</f>
        <v/>
      </c>
      <c r="AK65" s="110" t="str">
        <f>IF($B65&lt;&gt;"",IF(AND($C65="รองศาสตราจารย์",AND($AN65=0,AND($AO65&gt;=0,$AO65&lt;=5))),1,""),"")</f>
        <v/>
      </c>
      <c r="AL65" s="110" t="str">
        <f>IF($B65&lt;&gt;"",IF(AND($C65="ผู้ช่วยศาสตราจารย์",AND($AN65=0,AND($AO65&gt;=0,$AO65&lt;=5))),1,""),"")</f>
        <v/>
      </c>
      <c r="AM65" s="110" t="str">
        <f>IF($B65&lt;&gt;"",IF(AND($C65="อาจารย์",AND($AN65=0,AND($AO65&gt;=0,$AO65&lt;=5))),1,""),"")</f>
        <v/>
      </c>
      <c r="AN65" s="3">
        <f>IF(B65&lt;&gt;"",DATEDIF(E65,$AN$8,"Y"),"")</f>
        <v>1</v>
      </c>
      <c r="AO65" s="3">
        <f>IF(B65&lt;&gt;"",DATEDIF(E65,$AN$8,"YM"),"")</f>
        <v>9</v>
      </c>
      <c r="AP65" s="3">
        <f>IF(B65&lt;&gt;"",DATEDIF(E65,$AN$8,"MD"),"")</f>
        <v>29</v>
      </c>
    </row>
    <row r="66" spans="1:42" ht="18.75">
      <c r="A66" s="102">
        <v>58</v>
      </c>
      <c r="B66" s="103" t="s">
        <v>306</v>
      </c>
      <c r="C66" s="103" t="s">
        <v>56</v>
      </c>
      <c r="D66" s="104">
        <v>43040</v>
      </c>
      <c r="E66" s="105">
        <v>43040</v>
      </c>
      <c r="F66" s="167"/>
      <c r="G66" s="167"/>
      <c r="H66" s="169"/>
      <c r="I66" s="103" t="s">
        <v>37</v>
      </c>
      <c r="J66" s="105">
        <v>52871</v>
      </c>
      <c r="K66" s="108" t="s">
        <v>2</v>
      </c>
      <c r="L66" s="103" t="s">
        <v>24</v>
      </c>
      <c r="M66" s="103" t="s">
        <v>3</v>
      </c>
      <c r="N66" s="103" t="s">
        <v>25</v>
      </c>
      <c r="O66" s="103" t="s">
        <v>4</v>
      </c>
      <c r="P66" s="108" t="s">
        <v>39</v>
      </c>
      <c r="Q66" s="108" t="s">
        <v>305</v>
      </c>
      <c r="R66" s="168"/>
      <c r="S66" s="110">
        <f>IF($B66&lt;&gt;"",IF(AND($K66="เอก",OR($AN66&gt;0,AND($AN66=0,$AO66&gt;=9))),1,""),"")</f>
        <v>1</v>
      </c>
      <c r="T66" s="110" t="str">
        <f>IF($B66&lt;&gt;"",IF(AND($K66="โท",OR($AN66&gt;0,AND($AN66=0,$AO66&gt;=9))),1,""),"")</f>
        <v/>
      </c>
      <c r="U66" s="110" t="str">
        <f>IF($B66&lt;&gt;"",IF(AND($K66="ตรี",OR($AN66&gt;0,AND($AN66=0,$AO66&gt;=9))),1,""),"")</f>
        <v/>
      </c>
      <c r="V66" s="110" t="str">
        <f>IF($B66&lt;&gt;"",IF(AND($K66="เอก",AND($AN66=0,AND($AO66&gt;=6,$AO66&lt;=8))),1,""),"")</f>
        <v/>
      </c>
      <c r="W66" s="110" t="str">
        <f>IF($B66&lt;&gt;"",IF(AND($K66="โท",AND($AN66=0,AND($AO66&gt;=6,$AO66&lt;=8))),1,""),"")</f>
        <v/>
      </c>
      <c r="X66" s="110" t="str">
        <f>IF($B66&lt;&gt;"",IF(AND($K66="ตรี",AND($AN66=0,AND($AO66&gt;=6,$AO66&lt;=8))),1,""),"")</f>
        <v/>
      </c>
      <c r="Y66" s="110" t="str">
        <f>IF($B66&lt;&gt;"",IF(AND($K66="เอก",AND($AN66=0,AND($AO66&gt;=0,$AO66&lt;=5))),1,""),"")</f>
        <v/>
      </c>
      <c r="Z66" s="110" t="str">
        <f>IF($B66&lt;&gt;"",IF(AND($K66="โท",AND($AN66=0,AND($AO66&gt;=0,$AO66&lt;=5))),1,""),"")</f>
        <v/>
      </c>
      <c r="AA66" s="110" t="str">
        <f>IF($B66&lt;&gt;"",IF(AND($K66="ตรี",AND($AN66=0,AND($AO66&gt;=0,$AO66&lt;=5))),1,""),"")</f>
        <v/>
      </c>
      <c r="AB66" s="110" t="str">
        <f>IF($B66&lt;&gt;"",IF(AND($C66="ศาสตราจารย์",OR($AN66&gt;0,AND($AN66=0,$AO66&gt;=9))),1,""),"")</f>
        <v/>
      </c>
      <c r="AC66" s="110" t="str">
        <f>IF($B66&lt;&gt;"",IF(AND($C66="รองศาสตราจารย์",OR($AN66&gt;0,AND($AN66=0,$AO66&gt;=9))),1,""),"")</f>
        <v/>
      </c>
      <c r="AD66" s="110" t="str">
        <f>IF($B66&lt;&gt;"",IF(AND($C66="ผู้ช่วยศาสตราจารย์",OR($AN66&gt;0,AND($AN66=0,$AO66&gt;=9))),1,""),"")</f>
        <v/>
      </c>
      <c r="AE66" s="110">
        <f>IF($B66&lt;&gt;"",IF(AND($C66="อาจารย์",OR($AN66&gt;0,AND($AN66=0,$AO66&gt;=9))),1,""),"")</f>
        <v>1</v>
      </c>
      <c r="AF66" s="110" t="str">
        <f>IF($B66&lt;&gt;"",IF(AND($C66="ศาสตราจารย์",AND($AN66=0,AND($AO66&gt;=6,$AO66&lt;=8))),1,""),"")</f>
        <v/>
      </c>
      <c r="AG66" s="110" t="str">
        <f>IF($B66&lt;&gt;"",IF(AND($C66="รองศาสตราจารย์",AND($AN66=0,AND($AO66&gt;=6,$AO66&lt;=8))),1,""),"")</f>
        <v/>
      </c>
      <c r="AH66" s="110" t="str">
        <f>IF($B66&lt;&gt;"",IF(AND($C66="ผู้ช่วยศาสตราจารย์",AND($AN66=0,AND($AO66&gt;=6,$AO66&lt;=8))),1,""),"")</f>
        <v/>
      </c>
      <c r="AI66" s="110" t="str">
        <f>IF($B66&lt;&gt;"",IF(AND($C66="อาจารย์",AND($AN66=0,AND($AO66&gt;=6,$AO66&lt;=8))),1,""),"")</f>
        <v/>
      </c>
      <c r="AJ66" s="110" t="str">
        <f>IF($B66&lt;&gt;"",IF(AND($C66="ศาสตราจารย์",AND($AN66=0,AND($AO66&gt;=0,$AO66&lt;=5))),1,""),"")</f>
        <v/>
      </c>
      <c r="AK66" s="110" t="str">
        <f>IF($B66&lt;&gt;"",IF(AND($C66="รองศาสตราจารย์",AND($AN66=0,AND($AO66&gt;=0,$AO66&lt;=5))),1,""),"")</f>
        <v/>
      </c>
      <c r="AL66" s="110" t="str">
        <f>IF($B66&lt;&gt;"",IF(AND($C66="ผู้ช่วยศาสตราจารย์",AND($AN66=0,AND($AO66&gt;=0,$AO66&lt;=5))),1,""),"")</f>
        <v/>
      </c>
      <c r="AM66" s="110" t="str">
        <f>IF($B66&lt;&gt;"",IF(AND($C66="อาจารย์",AND($AN66=0,AND($AO66&gt;=0,$AO66&lt;=5))),1,""),"")</f>
        <v/>
      </c>
      <c r="AN66" s="3">
        <f>IF(B66&lt;&gt;"",DATEDIF(E66,$AN$8,"Y"),"")</f>
        <v>4</v>
      </c>
      <c r="AO66" s="3">
        <f>IF(B66&lt;&gt;"",DATEDIF(E66,$AN$8,"YM"),"")</f>
        <v>7</v>
      </c>
      <c r="AP66" s="3">
        <f>IF(B66&lt;&gt;"",DATEDIF(E66,$AN$8,"MD"),"")</f>
        <v>0</v>
      </c>
    </row>
    <row r="67" spans="1:42" ht="18.75">
      <c r="A67" s="102">
        <v>59</v>
      </c>
      <c r="B67" s="103" t="s">
        <v>217</v>
      </c>
      <c r="C67" s="103" t="s">
        <v>56</v>
      </c>
      <c r="D67" s="104">
        <v>34698</v>
      </c>
      <c r="E67" s="105">
        <v>41759</v>
      </c>
      <c r="F67" s="167"/>
      <c r="G67" s="167"/>
      <c r="H67" s="169"/>
      <c r="I67" s="103" t="s">
        <v>1</v>
      </c>
      <c r="J67" s="105">
        <v>47027</v>
      </c>
      <c r="K67" s="108" t="s">
        <v>2</v>
      </c>
      <c r="L67" s="103" t="s">
        <v>118</v>
      </c>
      <c r="M67" s="103" t="s">
        <v>319</v>
      </c>
      <c r="N67" s="103" t="s">
        <v>113</v>
      </c>
      <c r="O67" s="103" t="s">
        <v>163</v>
      </c>
      <c r="P67" s="108" t="s">
        <v>63</v>
      </c>
      <c r="Q67" s="108" t="s">
        <v>60</v>
      </c>
      <c r="R67" s="168"/>
      <c r="S67" s="110">
        <f>IF($B67&lt;&gt;"",IF(AND($K67="เอก",OR($AN67&gt;0,AND($AN67=0,$AO67&gt;=9))),1,""),"")</f>
        <v>1</v>
      </c>
      <c r="T67" s="110" t="str">
        <f>IF($B67&lt;&gt;"",IF(AND($K67="โท",OR($AN67&gt;0,AND($AN67=0,$AO67&gt;=9))),1,""),"")</f>
        <v/>
      </c>
      <c r="U67" s="110" t="str">
        <f>IF($B67&lt;&gt;"",IF(AND($K67="ตรี",OR($AN67&gt;0,AND($AN67=0,$AO67&gt;=9))),1,""),"")</f>
        <v/>
      </c>
      <c r="V67" s="110" t="str">
        <f>IF($B67&lt;&gt;"",IF(AND($K67="เอก",AND($AN67=0,AND($AO67&gt;=6,$AO67&lt;=8))),1,""),"")</f>
        <v/>
      </c>
      <c r="W67" s="110" t="str">
        <f>IF($B67&lt;&gt;"",IF(AND($K67="โท",AND($AN67=0,AND($AO67&gt;=6,$AO67&lt;=8))),1,""),"")</f>
        <v/>
      </c>
      <c r="X67" s="110" t="str">
        <f>IF($B67&lt;&gt;"",IF(AND($K67="ตรี",AND($AN67=0,AND($AO67&gt;=6,$AO67&lt;=8))),1,""),"")</f>
        <v/>
      </c>
      <c r="Y67" s="110" t="str">
        <f>IF($B67&lt;&gt;"",IF(AND($K67="เอก",AND($AN67=0,AND($AO67&gt;=0,$AO67&lt;=5))),1,""),"")</f>
        <v/>
      </c>
      <c r="Z67" s="110" t="str">
        <f>IF($B67&lt;&gt;"",IF(AND($K67="โท",AND($AN67=0,AND($AO67&gt;=0,$AO67&lt;=5))),1,""),"")</f>
        <v/>
      </c>
      <c r="AA67" s="110" t="str">
        <f>IF($B67&lt;&gt;"",IF(AND($K67="ตรี",AND($AN67=0,AND($AO67&gt;=0,$AO67&lt;=5))),1,""),"")</f>
        <v/>
      </c>
      <c r="AB67" s="110" t="str">
        <f>IF($B67&lt;&gt;"",IF(AND($C67="ศาสตราจารย์",OR($AN67&gt;0,AND($AN67=0,$AO67&gt;=9))),1,""),"")</f>
        <v/>
      </c>
      <c r="AC67" s="110" t="str">
        <f>IF($B67&lt;&gt;"",IF(AND($C67="รองศาสตราจารย์",OR($AN67&gt;0,AND($AN67=0,$AO67&gt;=9))),1,""),"")</f>
        <v/>
      </c>
      <c r="AD67" s="110" t="str">
        <f>IF($B67&lt;&gt;"",IF(AND($C67="ผู้ช่วยศาสตราจารย์",OR($AN67&gt;0,AND($AN67=0,$AO67&gt;=9))),1,""),"")</f>
        <v/>
      </c>
      <c r="AE67" s="110">
        <f>IF($B67&lt;&gt;"",IF(AND($C67="อาจารย์",OR($AN67&gt;0,AND($AN67=0,$AO67&gt;=9))),1,""),"")</f>
        <v>1</v>
      </c>
      <c r="AF67" s="110" t="str">
        <f>IF($B67&lt;&gt;"",IF(AND($C67="ศาสตราจารย์",AND($AN67=0,AND($AO67&gt;=6,$AO67&lt;=8))),1,""),"")</f>
        <v/>
      </c>
      <c r="AG67" s="110" t="str">
        <f>IF($B67&lt;&gt;"",IF(AND($C67="รองศาสตราจารย์",AND($AN67=0,AND($AO67&gt;=6,$AO67&lt;=8))),1,""),"")</f>
        <v/>
      </c>
      <c r="AH67" s="110" t="str">
        <f>IF($B67&lt;&gt;"",IF(AND($C67="ผู้ช่วยศาสตราจารย์",AND($AN67=0,AND($AO67&gt;=6,$AO67&lt;=8))),1,""),"")</f>
        <v/>
      </c>
      <c r="AI67" s="110" t="str">
        <f>IF($B67&lt;&gt;"",IF(AND($C67="อาจารย์",AND($AN67=0,AND($AO67&gt;=6,$AO67&lt;=8))),1,""),"")</f>
        <v/>
      </c>
      <c r="AJ67" s="110" t="str">
        <f>IF($B67&lt;&gt;"",IF(AND($C67="ศาสตราจารย์",AND($AN67=0,AND($AO67&gt;=0,$AO67&lt;=5))),1,""),"")</f>
        <v/>
      </c>
      <c r="AK67" s="110" t="str">
        <f>IF($B67&lt;&gt;"",IF(AND($C67="รองศาสตราจารย์",AND($AN67=0,AND($AO67&gt;=0,$AO67&lt;=5))),1,""),"")</f>
        <v/>
      </c>
      <c r="AL67" s="110" t="str">
        <f>IF($B67&lt;&gt;"",IF(AND($C67="ผู้ช่วยศาสตราจารย์",AND($AN67=0,AND($AO67&gt;=0,$AO67&lt;=5))),1,""),"")</f>
        <v/>
      </c>
      <c r="AM67" s="110" t="str">
        <f>IF($B67&lt;&gt;"",IF(AND($C67="อาจารย์",AND($AN67=0,AND($AO67&gt;=0,$AO67&lt;=5))),1,""),"")</f>
        <v/>
      </c>
      <c r="AN67" s="3">
        <f>IF(B67&lt;&gt;"",DATEDIF(E67,$AN$8,"Y"),"")</f>
        <v>8</v>
      </c>
      <c r="AO67" s="3">
        <f>IF(B67&lt;&gt;"",DATEDIF(E67,$AN$8,"YM"),"")</f>
        <v>1</v>
      </c>
      <c r="AP67" s="3">
        <f>IF(B67&lt;&gt;"",DATEDIF(E67,$AN$8,"MD"),"")</f>
        <v>2</v>
      </c>
    </row>
    <row r="68" spans="1:42" ht="18.75">
      <c r="A68" s="102">
        <v>60</v>
      </c>
      <c r="B68" s="103" t="s">
        <v>443</v>
      </c>
      <c r="C68" s="103" t="s">
        <v>56</v>
      </c>
      <c r="D68" s="104">
        <v>41365</v>
      </c>
      <c r="E68" s="105">
        <v>41365</v>
      </c>
      <c r="F68" s="167"/>
      <c r="G68" s="167"/>
      <c r="H68" s="169"/>
      <c r="I68" s="103" t="s">
        <v>37</v>
      </c>
      <c r="J68" s="105">
        <v>50679</v>
      </c>
      <c r="K68" s="108" t="s">
        <v>2</v>
      </c>
      <c r="L68" s="103" t="s">
        <v>173</v>
      </c>
      <c r="M68" s="103" t="s">
        <v>3</v>
      </c>
      <c r="N68" s="103" t="s">
        <v>132</v>
      </c>
      <c r="O68" s="103" t="s">
        <v>4</v>
      </c>
      <c r="P68" s="108" t="s">
        <v>40</v>
      </c>
      <c r="Q68" s="108" t="s">
        <v>63</v>
      </c>
      <c r="R68" s="168"/>
      <c r="S68" s="110">
        <f>IF($B68&lt;&gt;"",IF(AND($K68="เอก",OR($AN68&gt;0,AND($AN68=0,$AO68&gt;=9))),1,""),"")</f>
        <v>1</v>
      </c>
      <c r="T68" s="110" t="str">
        <f>IF($B68&lt;&gt;"",IF(AND($K68="โท",OR($AN68&gt;0,AND($AN68=0,$AO68&gt;=9))),1,""),"")</f>
        <v/>
      </c>
      <c r="U68" s="110" t="str">
        <f>IF($B68&lt;&gt;"",IF(AND($K68="ตรี",OR($AN68&gt;0,AND($AN68=0,$AO68&gt;=9))),1,""),"")</f>
        <v/>
      </c>
      <c r="V68" s="110" t="str">
        <f>IF($B68&lt;&gt;"",IF(AND($K68="เอก",AND($AN68=0,AND($AO68&gt;=6,$AO68&lt;=8))),1,""),"")</f>
        <v/>
      </c>
      <c r="W68" s="110" t="str">
        <f>IF($B68&lt;&gt;"",IF(AND($K68="โท",AND($AN68=0,AND($AO68&gt;=6,$AO68&lt;=8))),1,""),"")</f>
        <v/>
      </c>
      <c r="X68" s="110" t="str">
        <f>IF($B68&lt;&gt;"",IF(AND($K68="ตรี",AND($AN68=0,AND($AO68&gt;=6,$AO68&lt;=8))),1,""),"")</f>
        <v/>
      </c>
      <c r="Y68" s="110" t="str">
        <f>IF($B68&lt;&gt;"",IF(AND($K68="เอก",AND($AN68=0,AND($AO68&gt;=0,$AO68&lt;=5))),1,""),"")</f>
        <v/>
      </c>
      <c r="Z68" s="110" t="str">
        <f>IF($B68&lt;&gt;"",IF(AND($K68="โท",AND($AN68=0,AND($AO68&gt;=0,$AO68&lt;=5))),1,""),"")</f>
        <v/>
      </c>
      <c r="AA68" s="110" t="str">
        <f>IF($B68&lt;&gt;"",IF(AND($K68="ตรี",AND($AN68=0,AND($AO68&gt;=0,$AO68&lt;=5))),1,""),"")</f>
        <v/>
      </c>
      <c r="AB68" s="110" t="str">
        <f>IF($B68&lt;&gt;"",IF(AND($C68="ศาสตราจารย์",OR($AN68&gt;0,AND($AN68=0,$AO68&gt;=9))),1,""),"")</f>
        <v/>
      </c>
      <c r="AC68" s="110" t="str">
        <f>IF($B68&lt;&gt;"",IF(AND($C68="รองศาสตราจารย์",OR($AN68&gt;0,AND($AN68=0,$AO68&gt;=9))),1,""),"")</f>
        <v/>
      </c>
      <c r="AD68" s="110" t="str">
        <f>IF($B68&lt;&gt;"",IF(AND($C68="ผู้ช่วยศาสตราจารย์",OR($AN68&gt;0,AND($AN68=0,$AO68&gt;=9))),1,""),"")</f>
        <v/>
      </c>
      <c r="AE68" s="110">
        <f>IF($B68&lt;&gt;"",IF(AND($C68="อาจารย์",OR($AN68&gt;0,AND($AN68=0,$AO68&gt;=9))),1,""),"")</f>
        <v>1</v>
      </c>
      <c r="AF68" s="110" t="str">
        <f>IF($B68&lt;&gt;"",IF(AND($C68="ศาสตราจารย์",AND($AN68=0,AND($AO68&gt;=6,$AO68&lt;=8))),1,""),"")</f>
        <v/>
      </c>
      <c r="AG68" s="110" t="str">
        <f>IF($B68&lt;&gt;"",IF(AND($C68="รองศาสตราจารย์",AND($AN68=0,AND($AO68&gt;=6,$AO68&lt;=8))),1,""),"")</f>
        <v/>
      </c>
      <c r="AH68" s="110" t="str">
        <f>IF($B68&lt;&gt;"",IF(AND($C68="ผู้ช่วยศาสตราจารย์",AND($AN68=0,AND($AO68&gt;=6,$AO68&lt;=8))),1,""),"")</f>
        <v/>
      </c>
      <c r="AI68" s="110" t="str">
        <f>IF($B68&lt;&gt;"",IF(AND($C68="อาจารย์",AND($AN68=0,AND($AO68&gt;=6,$AO68&lt;=8))),1,""),"")</f>
        <v/>
      </c>
      <c r="AJ68" s="110" t="str">
        <f>IF($B68&lt;&gt;"",IF(AND($C68="ศาสตราจารย์",AND($AN68=0,AND($AO68&gt;=0,$AO68&lt;=5))),1,""),"")</f>
        <v/>
      </c>
      <c r="AK68" s="110" t="str">
        <f>IF($B68&lt;&gt;"",IF(AND($C68="รองศาสตราจารย์",AND($AN68=0,AND($AO68&gt;=0,$AO68&lt;=5))),1,""),"")</f>
        <v/>
      </c>
      <c r="AL68" s="110" t="str">
        <f>IF($B68&lt;&gt;"",IF(AND($C68="ผู้ช่วยศาสตราจารย์",AND($AN68=0,AND($AO68&gt;=0,$AO68&lt;=5))),1,""),"")</f>
        <v/>
      </c>
      <c r="AM68" s="110" t="str">
        <f>IF($B68&lt;&gt;"",IF(AND($C68="อาจารย์",AND($AN68=0,AND($AO68&gt;=0,$AO68&lt;=5))),1,""),"")</f>
        <v/>
      </c>
      <c r="AN68" s="3">
        <f>IF(B68&lt;&gt;"",DATEDIF(E68,$AN$8,"Y"),"")</f>
        <v>9</v>
      </c>
      <c r="AO68" s="3">
        <f>IF(B68&lt;&gt;"",DATEDIF(E68,$AN$8,"YM"),"")</f>
        <v>2</v>
      </c>
      <c r="AP68" s="3">
        <f>IF(B68&lt;&gt;"",DATEDIF(E68,$AN$8,"MD"),"")</f>
        <v>0</v>
      </c>
    </row>
    <row r="69" spans="1:42" ht="18.75">
      <c r="A69" s="102">
        <v>61</v>
      </c>
      <c r="B69" s="103" t="s">
        <v>235</v>
      </c>
      <c r="C69" s="103" t="s">
        <v>56</v>
      </c>
      <c r="D69" s="104">
        <v>42200</v>
      </c>
      <c r="E69" s="105">
        <v>42200</v>
      </c>
      <c r="F69" s="167"/>
      <c r="G69" s="167"/>
      <c r="H69" s="169"/>
      <c r="I69" s="103" t="s">
        <v>37</v>
      </c>
      <c r="J69" s="105">
        <v>50679</v>
      </c>
      <c r="K69" s="108" t="s">
        <v>2</v>
      </c>
      <c r="L69" s="103" t="s">
        <v>236</v>
      </c>
      <c r="M69" s="103" t="s">
        <v>54</v>
      </c>
      <c r="N69" s="103" t="s">
        <v>237</v>
      </c>
      <c r="O69" s="103" t="s">
        <v>62</v>
      </c>
      <c r="P69" s="108" t="s">
        <v>43</v>
      </c>
      <c r="Q69" s="108" t="s">
        <v>238</v>
      </c>
      <c r="R69" s="168"/>
      <c r="S69" s="110">
        <f>IF($B69&lt;&gt;"",IF(AND($K69="เอก",OR($AN69&gt;0,AND($AN69=0,$AO69&gt;=9))),1,""),"")</f>
        <v>1</v>
      </c>
      <c r="T69" s="110" t="str">
        <f>IF($B69&lt;&gt;"",IF(AND($K69="โท",OR($AN69&gt;0,AND($AN69=0,$AO69&gt;=9))),1,""),"")</f>
        <v/>
      </c>
      <c r="U69" s="110" t="str">
        <f>IF($B69&lt;&gt;"",IF(AND($K69="ตรี",OR($AN69&gt;0,AND($AN69=0,$AO69&gt;=9))),1,""),"")</f>
        <v/>
      </c>
      <c r="V69" s="110" t="str">
        <f>IF($B69&lt;&gt;"",IF(AND($K69="เอก",AND($AN69=0,AND($AO69&gt;=6,$AO69&lt;=8))),1,""),"")</f>
        <v/>
      </c>
      <c r="W69" s="110" t="str">
        <f>IF($B69&lt;&gt;"",IF(AND($K69="โท",AND($AN69=0,AND($AO69&gt;=6,$AO69&lt;=8))),1,""),"")</f>
        <v/>
      </c>
      <c r="X69" s="110" t="str">
        <f>IF($B69&lt;&gt;"",IF(AND($K69="ตรี",AND($AN69=0,AND($AO69&gt;=6,$AO69&lt;=8))),1,""),"")</f>
        <v/>
      </c>
      <c r="Y69" s="110" t="str">
        <f>IF($B69&lt;&gt;"",IF(AND($K69="เอก",AND($AN69=0,AND($AO69&gt;=0,$AO69&lt;=5))),1,""),"")</f>
        <v/>
      </c>
      <c r="Z69" s="110" t="str">
        <f>IF($B69&lt;&gt;"",IF(AND($K69="โท",AND($AN69=0,AND($AO69&gt;=0,$AO69&lt;=5))),1,""),"")</f>
        <v/>
      </c>
      <c r="AA69" s="110" t="str">
        <f>IF($B69&lt;&gt;"",IF(AND($K69="ตรี",AND($AN69=0,AND($AO69&gt;=0,$AO69&lt;=5))),1,""),"")</f>
        <v/>
      </c>
      <c r="AB69" s="110" t="str">
        <f>IF($B69&lt;&gt;"",IF(AND($C69="ศาสตราจารย์",OR($AN69&gt;0,AND($AN69=0,$AO69&gt;=9))),1,""),"")</f>
        <v/>
      </c>
      <c r="AC69" s="110" t="str">
        <f>IF($B69&lt;&gt;"",IF(AND($C69="รองศาสตราจารย์",OR($AN69&gt;0,AND($AN69=0,$AO69&gt;=9))),1,""),"")</f>
        <v/>
      </c>
      <c r="AD69" s="110" t="str">
        <f>IF($B69&lt;&gt;"",IF(AND($C69="ผู้ช่วยศาสตราจารย์",OR($AN69&gt;0,AND($AN69=0,$AO69&gt;=9))),1,""),"")</f>
        <v/>
      </c>
      <c r="AE69" s="110">
        <f>IF($B69&lt;&gt;"",IF(AND($C69="อาจารย์",OR($AN69&gt;0,AND($AN69=0,$AO69&gt;=9))),1,""),"")</f>
        <v>1</v>
      </c>
      <c r="AF69" s="110" t="str">
        <f>IF($B69&lt;&gt;"",IF(AND($C69="ศาสตราจารย์",AND($AN69=0,AND($AO69&gt;=6,$AO69&lt;=8))),1,""),"")</f>
        <v/>
      </c>
      <c r="AG69" s="110" t="str">
        <f>IF($B69&lt;&gt;"",IF(AND($C69="รองศาสตราจารย์",AND($AN69=0,AND($AO69&gt;=6,$AO69&lt;=8))),1,""),"")</f>
        <v/>
      </c>
      <c r="AH69" s="110" t="str">
        <f>IF($B69&lt;&gt;"",IF(AND($C69="ผู้ช่วยศาสตราจารย์",AND($AN69=0,AND($AO69&gt;=6,$AO69&lt;=8))),1,""),"")</f>
        <v/>
      </c>
      <c r="AI69" s="110" t="str">
        <f>IF($B69&lt;&gt;"",IF(AND($C69="อาจารย์",AND($AN69=0,AND($AO69&gt;=6,$AO69&lt;=8))),1,""),"")</f>
        <v/>
      </c>
      <c r="AJ69" s="110" t="str">
        <f>IF($B69&lt;&gt;"",IF(AND($C69="ศาสตราจารย์",AND($AN69=0,AND($AO69&gt;=0,$AO69&lt;=5))),1,""),"")</f>
        <v/>
      </c>
      <c r="AK69" s="110" t="str">
        <f>IF($B69&lt;&gt;"",IF(AND($C69="รองศาสตราจารย์",AND($AN69=0,AND($AO69&gt;=0,$AO69&lt;=5))),1,""),"")</f>
        <v/>
      </c>
      <c r="AL69" s="110" t="str">
        <f>IF($B69&lt;&gt;"",IF(AND($C69="ผู้ช่วยศาสตราจารย์",AND($AN69=0,AND($AO69&gt;=0,$AO69&lt;=5))),1,""),"")</f>
        <v/>
      </c>
      <c r="AM69" s="110" t="str">
        <f>IF($B69&lt;&gt;"",IF(AND($C69="อาจารย์",AND($AN69=0,AND($AO69&gt;=0,$AO69&lt;=5))),1,""),"")</f>
        <v/>
      </c>
      <c r="AN69" s="3">
        <f>IF(B69&lt;&gt;"",DATEDIF(E69,$AN$8,"Y"),"")</f>
        <v>6</v>
      </c>
      <c r="AO69" s="3">
        <f>IF(B69&lt;&gt;"",DATEDIF(E69,$AN$8,"YM"),"")</f>
        <v>10</v>
      </c>
      <c r="AP69" s="3">
        <f>IF(B69&lt;&gt;"",DATEDIF(E69,$AN$8,"MD"),"")</f>
        <v>17</v>
      </c>
    </row>
    <row r="70" spans="1:42" ht="18.75">
      <c r="A70" s="102">
        <v>62</v>
      </c>
      <c r="B70" s="103" t="s">
        <v>337</v>
      </c>
      <c r="C70" s="103" t="s">
        <v>56</v>
      </c>
      <c r="D70" s="104">
        <v>37020</v>
      </c>
      <c r="E70" s="105">
        <v>42979</v>
      </c>
      <c r="F70" s="167"/>
      <c r="G70" s="167"/>
      <c r="H70" s="169"/>
      <c r="I70" s="103" t="s">
        <v>37</v>
      </c>
      <c r="J70" s="105">
        <v>48122</v>
      </c>
      <c r="K70" s="108" t="s">
        <v>2</v>
      </c>
      <c r="L70" s="103" t="s">
        <v>236</v>
      </c>
      <c r="M70" s="103" t="s">
        <v>54</v>
      </c>
      <c r="N70" s="103" t="s">
        <v>237</v>
      </c>
      <c r="O70" s="103" t="s">
        <v>62</v>
      </c>
      <c r="P70" s="108" t="s">
        <v>60</v>
      </c>
      <c r="Q70" s="108" t="s">
        <v>313</v>
      </c>
      <c r="R70" s="103"/>
      <c r="S70" s="110">
        <f>IF($B70&lt;&gt;"",IF(AND($K70="เอก",OR($AN70&gt;0,AND($AN70=0,$AO70&gt;=9))),1,""),"")</f>
        <v>1</v>
      </c>
      <c r="T70" s="110" t="str">
        <f>IF($B70&lt;&gt;"",IF(AND($K70="โท",OR($AN70&gt;0,AND($AN70=0,$AO70&gt;=9))),1,""),"")</f>
        <v/>
      </c>
      <c r="U70" s="110" t="str">
        <f>IF($B70&lt;&gt;"",IF(AND($K70="ตรี",OR($AN70&gt;0,AND($AN70=0,$AO70&gt;=9))),1,""),"")</f>
        <v/>
      </c>
      <c r="V70" s="110" t="str">
        <f>IF($B70&lt;&gt;"",IF(AND($K70="เอก",AND($AN70=0,AND($AO70&gt;=6,$AO70&lt;=8))),1,""),"")</f>
        <v/>
      </c>
      <c r="W70" s="110" t="str">
        <f>IF($B70&lt;&gt;"",IF(AND($K70="โท",AND($AN70=0,AND($AO70&gt;=6,$AO70&lt;=8))),1,""),"")</f>
        <v/>
      </c>
      <c r="X70" s="110" t="str">
        <f>IF($B70&lt;&gt;"",IF(AND($K70="ตรี",AND($AN70=0,AND($AO70&gt;=6,$AO70&lt;=8))),1,""),"")</f>
        <v/>
      </c>
      <c r="Y70" s="110" t="str">
        <f>IF($B70&lt;&gt;"",IF(AND($K70="เอก",AND($AN70=0,AND($AO70&gt;=0,$AO70&lt;=5))),1,""),"")</f>
        <v/>
      </c>
      <c r="Z70" s="110" t="str">
        <f>IF($B70&lt;&gt;"",IF(AND($K70="โท",AND($AN70=0,AND($AO70&gt;=0,$AO70&lt;=5))),1,""),"")</f>
        <v/>
      </c>
      <c r="AA70" s="110" t="str">
        <f>IF($B70&lt;&gt;"",IF(AND($K70="ตรี",AND($AN70=0,AND($AO70&gt;=0,$AO70&lt;=5))),1,""),"")</f>
        <v/>
      </c>
      <c r="AB70" s="110" t="str">
        <f>IF($B70&lt;&gt;"",IF(AND($C70="ศาสตราจารย์",OR($AN70&gt;0,AND($AN70=0,$AO70&gt;=9))),1,""),"")</f>
        <v/>
      </c>
      <c r="AC70" s="110" t="str">
        <f>IF($B70&lt;&gt;"",IF(AND($C70="รองศาสตราจารย์",OR($AN70&gt;0,AND($AN70=0,$AO70&gt;=9))),1,""),"")</f>
        <v/>
      </c>
      <c r="AD70" s="110" t="str">
        <f>IF($B70&lt;&gt;"",IF(AND($C70="ผู้ช่วยศาสตราจารย์",OR($AN70&gt;0,AND($AN70=0,$AO70&gt;=9))),1,""),"")</f>
        <v/>
      </c>
      <c r="AE70" s="110">
        <f>IF($B70&lt;&gt;"",IF(AND($C70="อาจารย์",OR($AN70&gt;0,AND($AN70=0,$AO70&gt;=9))),1,""),"")</f>
        <v>1</v>
      </c>
      <c r="AF70" s="110" t="str">
        <f>IF($B70&lt;&gt;"",IF(AND($C70="ศาสตราจารย์",AND($AN70=0,AND($AO70&gt;=6,$AO70&lt;=8))),1,""),"")</f>
        <v/>
      </c>
      <c r="AG70" s="110" t="str">
        <f>IF($B70&lt;&gt;"",IF(AND($C70="รองศาสตราจารย์",AND($AN70=0,AND($AO70&gt;=6,$AO70&lt;=8))),1,""),"")</f>
        <v/>
      </c>
      <c r="AH70" s="110" t="str">
        <f>IF($B70&lt;&gt;"",IF(AND($C70="ผู้ช่วยศาสตราจารย์",AND($AN70=0,AND($AO70&gt;=6,$AO70&lt;=8))),1,""),"")</f>
        <v/>
      </c>
      <c r="AI70" s="110" t="str">
        <f>IF($B70&lt;&gt;"",IF(AND($C70="อาจารย์",AND($AN70=0,AND($AO70&gt;=6,$AO70&lt;=8))),1,""),"")</f>
        <v/>
      </c>
      <c r="AJ70" s="110" t="str">
        <f>IF($B70&lt;&gt;"",IF(AND($C70="ศาสตราจารย์",AND($AN70=0,AND($AO70&gt;=0,$AO70&lt;=5))),1,""),"")</f>
        <v/>
      </c>
      <c r="AK70" s="110" t="str">
        <f>IF($B70&lt;&gt;"",IF(AND($C70="รองศาสตราจารย์",AND($AN70=0,AND($AO70&gt;=0,$AO70&lt;=5))),1,""),"")</f>
        <v/>
      </c>
      <c r="AL70" s="110" t="str">
        <f>IF($B70&lt;&gt;"",IF(AND($C70="ผู้ช่วยศาสตราจารย์",AND($AN70=0,AND($AO70&gt;=0,$AO70&lt;=5))),1,""),"")</f>
        <v/>
      </c>
      <c r="AM70" s="110" t="str">
        <f>IF($B70&lt;&gt;"",IF(AND($C70="อาจารย์",AND($AN70=0,AND($AO70&gt;=0,$AO70&lt;=5))),1,""),"")</f>
        <v/>
      </c>
      <c r="AN70" s="3">
        <f>IF(B70&lt;&gt;"",DATEDIF(E70,$AN$8,"Y"),"")</f>
        <v>4</v>
      </c>
      <c r="AO70" s="3">
        <f>IF(B70&lt;&gt;"",DATEDIF(E70,$AN$8,"YM"),"")</f>
        <v>9</v>
      </c>
      <c r="AP70" s="3">
        <f>IF(B70&lt;&gt;"",DATEDIF(E70,$AN$8,"MD"),"")</f>
        <v>0</v>
      </c>
    </row>
    <row r="71" spans="1:42" ht="18.75">
      <c r="A71" s="102">
        <v>63</v>
      </c>
      <c r="B71" s="103" t="s">
        <v>248</v>
      </c>
      <c r="C71" s="103" t="s">
        <v>56</v>
      </c>
      <c r="D71" s="104">
        <v>41869</v>
      </c>
      <c r="E71" s="105">
        <v>41869</v>
      </c>
      <c r="F71" s="167"/>
      <c r="G71" s="167"/>
      <c r="H71" s="169"/>
      <c r="I71" s="103" t="s">
        <v>37</v>
      </c>
      <c r="J71" s="105">
        <v>52871</v>
      </c>
      <c r="K71" s="108" t="s">
        <v>7</v>
      </c>
      <c r="L71" s="103" t="s">
        <v>94</v>
      </c>
      <c r="M71" s="103" t="s">
        <v>18</v>
      </c>
      <c r="N71" s="103" t="s">
        <v>95</v>
      </c>
      <c r="O71" s="103" t="s">
        <v>62</v>
      </c>
      <c r="P71" s="108" t="s">
        <v>38</v>
      </c>
      <c r="Q71" s="108" t="s">
        <v>57</v>
      </c>
      <c r="R71" s="168"/>
      <c r="S71" s="110" t="str">
        <f>IF($B71&lt;&gt;"",IF(AND($K71="เอก",OR($AN71&gt;0,AND($AN71=0,$AO71&gt;=9))),1,""),"")</f>
        <v/>
      </c>
      <c r="T71" s="110">
        <f>IF($B71&lt;&gt;"",IF(AND($K71="โท",OR($AN71&gt;0,AND($AN71=0,$AO71&gt;=9))),1,""),"")</f>
        <v>1</v>
      </c>
      <c r="U71" s="110" t="str">
        <f>IF($B71&lt;&gt;"",IF(AND($K71="ตรี",OR($AN71&gt;0,AND($AN71=0,$AO71&gt;=9))),1,""),"")</f>
        <v/>
      </c>
      <c r="V71" s="110" t="str">
        <f>IF($B71&lt;&gt;"",IF(AND($K71="เอก",AND($AN71=0,AND($AO71&gt;=6,$AO71&lt;=8))),1,""),"")</f>
        <v/>
      </c>
      <c r="W71" s="110" t="str">
        <f>IF($B71&lt;&gt;"",IF(AND($K71="โท",AND($AN71=0,AND($AO71&gt;=6,$AO71&lt;=8))),1,""),"")</f>
        <v/>
      </c>
      <c r="X71" s="110" t="str">
        <f>IF($B71&lt;&gt;"",IF(AND($K71="ตรี",AND($AN71=0,AND($AO71&gt;=6,$AO71&lt;=8))),1,""),"")</f>
        <v/>
      </c>
      <c r="Y71" s="110" t="str">
        <f>IF($B71&lt;&gt;"",IF(AND($K71="เอก",AND($AN71=0,AND($AO71&gt;=0,$AO71&lt;=5))),1,""),"")</f>
        <v/>
      </c>
      <c r="Z71" s="110" t="str">
        <f>IF($B71&lt;&gt;"",IF(AND($K71="โท",AND($AN71=0,AND($AO71&gt;=0,$AO71&lt;=5))),1,""),"")</f>
        <v/>
      </c>
      <c r="AA71" s="110" t="str">
        <f>IF($B71&lt;&gt;"",IF(AND($K71="ตรี",AND($AN71=0,AND($AO71&gt;=0,$AO71&lt;=5))),1,""),"")</f>
        <v/>
      </c>
      <c r="AB71" s="110" t="str">
        <f>IF($B71&lt;&gt;"",IF(AND($C71="ศาสตราจารย์",OR($AN71&gt;0,AND($AN71=0,$AO71&gt;=9))),1,""),"")</f>
        <v/>
      </c>
      <c r="AC71" s="110" t="str">
        <f>IF($B71&lt;&gt;"",IF(AND($C71="รองศาสตราจารย์",OR($AN71&gt;0,AND($AN71=0,$AO71&gt;=9))),1,""),"")</f>
        <v/>
      </c>
      <c r="AD71" s="110" t="str">
        <f>IF($B71&lt;&gt;"",IF(AND($C71="ผู้ช่วยศาสตราจารย์",OR($AN71&gt;0,AND($AN71=0,$AO71&gt;=9))),1,""),"")</f>
        <v/>
      </c>
      <c r="AE71" s="110">
        <f>IF($B71&lt;&gt;"",IF(AND($C71="อาจารย์",OR($AN71&gt;0,AND($AN71=0,$AO71&gt;=9))),1,""),"")</f>
        <v>1</v>
      </c>
      <c r="AF71" s="110" t="str">
        <f>IF($B71&lt;&gt;"",IF(AND($C71="ศาสตราจารย์",AND($AN71=0,AND($AO71&gt;=6,$AO71&lt;=8))),1,""),"")</f>
        <v/>
      </c>
      <c r="AG71" s="110" t="str">
        <f>IF($B71&lt;&gt;"",IF(AND($C71="รองศาสตราจารย์",AND($AN71=0,AND($AO71&gt;=6,$AO71&lt;=8))),1,""),"")</f>
        <v/>
      </c>
      <c r="AH71" s="110" t="str">
        <f>IF($B71&lt;&gt;"",IF(AND($C71="ผู้ช่วยศาสตราจารย์",AND($AN71=0,AND($AO71&gt;=6,$AO71&lt;=8))),1,""),"")</f>
        <v/>
      </c>
      <c r="AI71" s="110" t="str">
        <f>IF($B71&lt;&gt;"",IF(AND($C71="อาจารย์",AND($AN71=0,AND($AO71&gt;=6,$AO71&lt;=8))),1,""),"")</f>
        <v/>
      </c>
      <c r="AJ71" s="110" t="str">
        <f>IF($B71&lt;&gt;"",IF(AND($C71="ศาสตราจารย์",AND($AN71=0,AND($AO71&gt;=0,$AO71&lt;=5))),1,""),"")</f>
        <v/>
      </c>
      <c r="AK71" s="110" t="str">
        <f>IF($B71&lt;&gt;"",IF(AND($C71="รองศาสตราจารย์",AND($AN71=0,AND($AO71&gt;=0,$AO71&lt;=5))),1,""),"")</f>
        <v/>
      </c>
      <c r="AL71" s="110" t="str">
        <f>IF($B71&lt;&gt;"",IF(AND($C71="ผู้ช่วยศาสตราจารย์",AND($AN71=0,AND($AO71&gt;=0,$AO71&lt;=5))),1,""),"")</f>
        <v/>
      </c>
      <c r="AM71" s="110" t="str">
        <f>IF($B71&lt;&gt;"",IF(AND($C71="อาจารย์",AND($AN71=0,AND($AO71&gt;=0,$AO71&lt;=5))),1,""),"")</f>
        <v/>
      </c>
      <c r="AN71" s="3">
        <f>IF(B71&lt;&gt;"",DATEDIF(E71,$AN$8,"Y"),"")</f>
        <v>7</v>
      </c>
      <c r="AO71" s="3">
        <f>IF(B71&lt;&gt;"",DATEDIF(E71,$AN$8,"YM"),"")</f>
        <v>9</v>
      </c>
      <c r="AP71" s="3">
        <f>IF(B71&lt;&gt;"",DATEDIF(E71,$AN$8,"MD"),"")</f>
        <v>14</v>
      </c>
    </row>
    <row r="72" spans="1:42" ht="18.75">
      <c r="A72" s="102">
        <v>64</v>
      </c>
      <c r="B72" s="103" t="s">
        <v>338</v>
      </c>
      <c r="C72" s="103" t="s">
        <v>56</v>
      </c>
      <c r="D72" s="104">
        <v>37809</v>
      </c>
      <c r="E72" s="105">
        <v>37809</v>
      </c>
      <c r="F72" s="167"/>
      <c r="G72" s="167"/>
      <c r="H72" s="169"/>
      <c r="I72" s="103" t="s">
        <v>37</v>
      </c>
      <c r="J72" s="105">
        <v>49949</v>
      </c>
      <c r="K72" s="108" t="s">
        <v>7</v>
      </c>
      <c r="L72" s="103" t="s">
        <v>339</v>
      </c>
      <c r="M72" s="103" t="s">
        <v>18</v>
      </c>
      <c r="N72" s="103" t="s">
        <v>257</v>
      </c>
      <c r="O72" s="103" t="s">
        <v>19</v>
      </c>
      <c r="P72" s="108" t="s">
        <v>5</v>
      </c>
      <c r="Q72" s="108" t="s">
        <v>6</v>
      </c>
      <c r="R72" s="168"/>
      <c r="S72" s="110" t="str">
        <f>IF($B72&lt;&gt;"",IF(AND($K72="เอก",OR($AN72&gt;0,AND($AN72=0,$AO72&gt;=9))),1,""),"")</f>
        <v/>
      </c>
      <c r="T72" s="110">
        <f>IF($B72&lt;&gt;"",IF(AND($K72="โท",OR($AN72&gt;0,AND($AN72=0,$AO72&gt;=9))),1,""),"")</f>
        <v>1</v>
      </c>
      <c r="U72" s="110" t="str">
        <f>IF($B72&lt;&gt;"",IF(AND($K72="ตรี",OR($AN72&gt;0,AND($AN72=0,$AO72&gt;=9))),1,""),"")</f>
        <v/>
      </c>
      <c r="V72" s="110" t="str">
        <f>IF($B72&lt;&gt;"",IF(AND($K72="เอก",AND($AN72=0,AND($AO72&gt;=6,$AO72&lt;=8))),1,""),"")</f>
        <v/>
      </c>
      <c r="W72" s="110" t="str">
        <f>IF($B72&lt;&gt;"",IF(AND($K72="โท",AND($AN72=0,AND($AO72&gt;=6,$AO72&lt;=8))),1,""),"")</f>
        <v/>
      </c>
      <c r="X72" s="110" t="str">
        <f>IF($B72&lt;&gt;"",IF(AND($K72="ตรี",AND($AN72=0,AND($AO72&gt;=6,$AO72&lt;=8))),1,""),"")</f>
        <v/>
      </c>
      <c r="Y72" s="110" t="str">
        <f>IF($B72&lt;&gt;"",IF(AND($K72="เอก",AND($AN72=0,AND($AO72&gt;=0,$AO72&lt;=5))),1,""),"")</f>
        <v/>
      </c>
      <c r="Z72" s="110" t="str">
        <f>IF($B72&lt;&gt;"",IF(AND($K72="โท",AND($AN72=0,AND($AO72&gt;=0,$AO72&lt;=5))),1,""),"")</f>
        <v/>
      </c>
      <c r="AA72" s="110" t="str">
        <f>IF($B72&lt;&gt;"",IF(AND($K72="ตรี",AND($AN72=0,AND($AO72&gt;=0,$AO72&lt;=5))),1,""),"")</f>
        <v/>
      </c>
      <c r="AB72" s="110" t="str">
        <f>IF($B72&lt;&gt;"",IF(AND($C72="ศาสตราจารย์",OR($AN72&gt;0,AND($AN72=0,$AO72&gt;=9))),1,""),"")</f>
        <v/>
      </c>
      <c r="AC72" s="110" t="str">
        <f>IF($B72&lt;&gt;"",IF(AND($C72="รองศาสตราจารย์",OR($AN72&gt;0,AND($AN72=0,$AO72&gt;=9))),1,""),"")</f>
        <v/>
      </c>
      <c r="AD72" s="110" t="str">
        <f>IF($B72&lt;&gt;"",IF(AND($C72="ผู้ช่วยศาสตราจารย์",OR($AN72&gt;0,AND($AN72=0,$AO72&gt;=9))),1,""),"")</f>
        <v/>
      </c>
      <c r="AE72" s="110">
        <f>IF($B72&lt;&gt;"",IF(AND($C72="อาจารย์",OR($AN72&gt;0,AND($AN72=0,$AO72&gt;=9))),1,""),"")</f>
        <v>1</v>
      </c>
      <c r="AF72" s="110" t="str">
        <f>IF($B72&lt;&gt;"",IF(AND($C72="ศาสตราจารย์",AND($AN72=0,AND($AO72&gt;=6,$AO72&lt;=8))),1,""),"")</f>
        <v/>
      </c>
      <c r="AG72" s="110" t="str">
        <f>IF($B72&lt;&gt;"",IF(AND($C72="รองศาสตราจารย์",AND($AN72=0,AND($AO72&gt;=6,$AO72&lt;=8))),1,""),"")</f>
        <v/>
      </c>
      <c r="AH72" s="110" t="str">
        <f>IF($B72&lt;&gt;"",IF(AND($C72="ผู้ช่วยศาสตราจารย์",AND($AN72=0,AND($AO72&gt;=6,$AO72&lt;=8))),1,""),"")</f>
        <v/>
      </c>
      <c r="AI72" s="110" t="str">
        <f>IF($B72&lt;&gt;"",IF(AND($C72="อาจารย์",AND($AN72=0,AND($AO72&gt;=6,$AO72&lt;=8))),1,""),"")</f>
        <v/>
      </c>
      <c r="AJ72" s="110" t="str">
        <f>IF($B72&lt;&gt;"",IF(AND($C72="ศาสตราจารย์",AND($AN72=0,AND($AO72&gt;=0,$AO72&lt;=5))),1,""),"")</f>
        <v/>
      </c>
      <c r="AK72" s="110" t="str">
        <f>IF($B72&lt;&gt;"",IF(AND($C72="รองศาสตราจารย์",AND($AN72=0,AND($AO72&gt;=0,$AO72&lt;=5))),1,""),"")</f>
        <v/>
      </c>
      <c r="AL72" s="110" t="str">
        <f>IF($B72&lt;&gt;"",IF(AND($C72="ผู้ช่วยศาสตราจารย์",AND($AN72=0,AND($AO72&gt;=0,$AO72&lt;=5))),1,""),"")</f>
        <v/>
      </c>
      <c r="AM72" s="110" t="str">
        <f>IF($B72&lt;&gt;"",IF(AND($C72="อาจารย์",AND($AN72=0,AND($AO72&gt;=0,$AO72&lt;=5))),1,""),"")</f>
        <v/>
      </c>
      <c r="AN72" s="3">
        <f>IF(B72&lt;&gt;"",DATEDIF(E72,$AN$8,"Y"),"")</f>
        <v>18</v>
      </c>
      <c r="AO72" s="3">
        <f>IF(B72&lt;&gt;"",DATEDIF(E72,$AN$8,"YM"),"")</f>
        <v>10</v>
      </c>
      <c r="AP72" s="3">
        <f>IF(B72&lt;&gt;"",DATEDIF(E72,$AN$8,"MD"),"")</f>
        <v>25</v>
      </c>
    </row>
    <row r="73" spans="1:42" ht="18.75">
      <c r="A73" s="102">
        <v>65</v>
      </c>
      <c r="B73" s="103" t="s">
        <v>249</v>
      </c>
      <c r="C73" s="103" t="s">
        <v>56</v>
      </c>
      <c r="D73" s="104">
        <v>34288</v>
      </c>
      <c r="E73" s="105">
        <v>34288</v>
      </c>
      <c r="F73" s="167"/>
      <c r="G73" s="167"/>
      <c r="H73" s="169"/>
      <c r="I73" s="103" t="s">
        <v>37</v>
      </c>
      <c r="J73" s="105">
        <v>46661</v>
      </c>
      <c r="K73" s="108" t="s">
        <v>7</v>
      </c>
      <c r="L73" s="103" t="s">
        <v>168</v>
      </c>
      <c r="M73" s="103" t="s">
        <v>18</v>
      </c>
      <c r="N73" s="103" t="s">
        <v>145</v>
      </c>
      <c r="O73" s="103" t="s">
        <v>19</v>
      </c>
      <c r="P73" s="108" t="s">
        <v>36</v>
      </c>
      <c r="Q73" s="108" t="s">
        <v>45</v>
      </c>
      <c r="R73" s="168"/>
      <c r="S73" s="110" t="str">
        <f>IF($B73&lt;&gt;"",IF(AND($K73="เอก",OR($AN73&gt;0,AND($AN73=0,$AO73&gt;=9))),1,""),"")</f>
        <v/>
      </c>
      <c r="T73" s="110">
        <f>IF($B73&lt;&gt;"",IF(AND($K73="โท",OR($AN73&gt;0,AND($AN73=0,$AO73&gt;=9))),1,""),"")</f>
        <v>1</v>
      </c>
      <c r="U73" s="110" t="str">
        <f>IF($B73&lt;&gt;"",IF(AND($K73="ตรี",OR($AN73&gt;0,AND($AN73=0,$AO73&gt;=9))),1,""),"")</f>
        <v/>
      </c>
      <c r="V73" s="110" t="str">
        <f>IF($B73&lt;&gt;"",IF(AND($K73="เอก",AND($AN73=0,AND($AO73&gt;=6,$AO73&lt;=8))),1,""),"")</f>
        <v/>
      </c>
      <c r="W73" s="110" t="str">
        <f>IF($B73&lt;&gt;"",IF(AND($K73="โท",AND($AN73=0,AND($AO73&gt;=6,$AO73&lt;=8))),1,""),"")</f>
        <v/>
      </c>
      <c r="X73" s="110" t="str">
        <f>IF($B73&lt;&gt;"",IF(AND($K73="ตรี",AND($AN73=0,AND($AO73&gt;=6,$AO73&lt;=8))),1,""),"")</f>
        <v/>
      </c>
      <c r="Y73" s="110" t="str">
        <f>IF($B73&lt;&gt;"",IF(AND($K73="เอก",AND($AN73=0,AND($AO73&gt;=0,$AO73&lt;=5))),1,""),"")</f>
        <v/>
      </c>
      <c r="Z73" s="110" t="str">
        <f>IF($B73&lt;&gt;"",IF(AND($K73="โท",AND($AN73=0,AND($AO73&gt;=0,$AO73&lt;=5))),1,""),"")</f>
        <v/>
      </c>
      <c r="AA73" s="110" t="str">
        <f>IF($B73&lt;&gt;"",IF(AND($K73="ตรี",AND($AN73=0,AND($AO73&gt;=0,$AO73&lt;=5))),1,""),"")</f>
        <v/>
      </c>
      <c r="AB73" s="110" t="str">
        <f>IF($B73&lt;&gt;"",IF(AND($C73="ศาสตราจารย์",OR($AN73&gt;0,AND($AN73=0,$AO73&gt;=9))),1,""),"")</f>
        <v/>
      </c>
      <c r="AC73" s="110" t="str">
        <f>IF($B73&lt;&gt;"",IF(AND($C73="รองศาสตราจารย์",OR($AN73&gt;0,AND($AN73=0,$AO73&gt;=9))),1,""),"")</f>
        <v/>
      </c>
      <c r="AD73" s="110" t="str">
        <f>IF($B73&lt;&gt;"",IF(AND($C73="ผู้ช่วยศาสตราจารย์",OR($AN73&gt;0,AND($AN73=0,$AO73&gt;=9))),1,""),"")</f>
        <v/>
      </c>
      <c r="AE73" s="110">
        <f>IF($B73&lt;&gt;"",IF(AND($C73="อาจารย์",OR($AN73&gt;0,AND($AN73=0,$AO73&gt;=9))),1,""),"")</f>
        <v>1</v>
      </c>
      <c r="AF73" s="110" t="str">
        <f>IF($B73&lt;&gt;"",IF(AND($C73="ศาสตราจารย์",AND($AN73=0,AND($AO73&gt;=6,$AO73&lt;=8))),1,""),"")</f>
        <v/>
      </c>
      <c r="AG73" s="110" t="str">
        <f>IF($B73&lt;&gt;"",IF(AND($C73="รองศาสตราจารย์",AND($AN73=0,AND($AO73&gt;=6,$AO73&lt;=8))),1,""),"")</f>
        <v/>
      </c>
      <c r="AH73" s="110" t="str">
        <f>IF($B73&lt;&gt;"",IF(AND($C73="ผู้ช่วยศาสตราจารย์",AND($AN73=0,AND($AO73&gt;=6,$AO73&lt;=8))),1,""),"")</f>
        <v/>
      </c>
      <c r="AI73" s="110" t="str">
        <f>IF($B73&lt;&gt;"",IF(AND($C73="อาจารย์",AND($AN73=0,AND($AO73&gt;=6,$AO73&lt;=8))),1,""),"")</f>
        <v/>
      </c>
      <c r="AJ73" s="110" t="str">
        <f>IF($B73&lt;&gt;"",IF(AND($C73="ศาสตราจารย์",AND($AN73=0,AND($AO73&gt;=0,$AO73&lt;=5))),1,""),"")</f>
        <v/>
      </c>
      <c r="AK73" s="110" t="str">
        <f>IF($B73&lt;&gt;"",IF(AND($C73="รองศาสตราจารย์",AND($AN73=0,AND($AO73&gt;=0,$AO73&lt;=5))),1,""),"")</f>
        <v/>
      </c>
      <c r="AL73" s="110" t="str">
        <f>IF($B73&lt;&gt;"",IF(AND($C73="ผู้ช่วยศาสตราจารย์",AND($AN73=0,AND($AO73&gt;=0,$AO73&lt;=5))),1,""),"")</f>
        <v/>
      </c>
      <c r="AM73" s="110" t="str">
        <f>IF($B73&lt;&gt;"",IF(AND($C73="อาจารย์",AND($AN73=0,AND($AO73&gt;=0,$AO73&lt;=5))),1,""),"")</f>
        <v/>
      </c>
      <c r="AN73" s="3">
        <f>IF(B73&lt;&gt;"",DATEDIF(E73,$AN$8,"Y"),"")</f>
        <v>28</v>
      </c>
      <c r="AO73" s="3">
        <f>IF(B73&lt;&gt;"",DATEDIF(E73,$AN$8,"YM"),"")</f>
        <v>6</v>
      </c>
      <c r="AP73" s="3">
        <f>IF(B73&lt;&gt;"",DATEDIF(E73,$AN$8,"MD"),"")</f>
        <v>17</v>
      </c>
    </row>
    <row r="74" spans="1:42" ht="18.75">
      <c r="A74" s="102"/>
      <c r="B74" s="113" t="s">
        <v>286</v>
      </c>
      <c r="C74" s="114">
        <f>SUM(S74:AA74)</f>
        <v>65</v>
      </c>
      <c r="D74" s="104"/>
      <c r="E74" s="105"/>
      <c r="F74" s="167"/>
      <c r="G74" s="167"/>
      <c r="H74" s="169"/>
      <c r="I74" s="103"/>
      <c r="J74" s="105"/>
      <c r="K74" s="108"/>
      <c r="L74" s="103"/>
      <c r="M74" s="103"/>
      <c r="N74" s="103"/>
      <c r="O74" s="103"/>
      <c r="P74" s="108"/>
      <c r="Q74" s="108"/>
      <c r="R74" s="170"/>
      <c r="S74" s="116">
        <f>SUM(S9:S73)</f>
        <v>57</v>
      </c>
      <c r="T74" s="116">
        <f t="shared" ref="T74:AM74" si="0">SUM(T9:T73)</f>
        <v>6</v>
      </c>
      <c r="U74" s="116">
        <f t="shared" si="0"/>
        <v>0</v>
      </c>
      <c r="V74" s="116">
        <f t="shared" si="0"/>
        <v>2</v>
      </c>
      <c r="W74" s="116">
        <f t="shared" si="0"/>
        <v>0</v>
      </c>
      <c r="X74" s="116">
        <f t="shared" si="0"/>
        <v>0</v>
      </c>
      <c r="Y74" s="116">
        <f t="shared" si="0"/>
        <v>0</v>
      </c>
      <c r="Z74" s="116">
        <f t="shared" si="0"/>
        <v>0</v>
      </c>
      <c r="AA74" s="116">
        <f t="shared" si="0"/>
        <v>0</v>
      </c>
      <c r="AB74" s="116">
        <f t="shared" si="0"/>
        <v>1</v>
      </c>
      <c r="AC74" s="116">
        <f t="shared" si="0"/>
        <v>7</v>
      </c>
      <c r="AD74" s="116">
        <f t="shared" si="0"/>
        <v>28</v>
      </c>
      <c r="AE74" s="116">
        <f t="shared" si="0"/>
        <v>27</v>
      </c>
      <c r="AF74" s="116">
        <f t="shared" si="0"/>
        <v>0</v>
      </c>
      <c r="AG74" s="116">
        <f t="shared" si="0"/>
        <v>0</v>
      </c>
      <c r="AH74" s="116">
        <f t="shared" si="0"/>
        <v>0</v>
      </c>
      <c r="AI74" s="116">
        <f t="shared" si="0"/>
        <v>2</v>
      </c>
      <c r="AJ74" s="116">
        <f t="shared" si="0"/>
        <v>0</v>
      </c>
      <c r="AK74" s="116">
        <f t="shared" si="0"/>
        <v>0</v>
      </c>
      <c r="AL74" s="116">
        <f t="shared" si="0"/>
        <v>0</v>
      </c>
      <c r="AM74" s="116">
        <f t="shared" si="0"/>
        <v>0</v>
      </c>
    </row>
    <row r="75" spans="1:42" ht="18.75">
      <c r="A75" s="117"/>
      <c r="B75" s="118" t="s">
        <v>287</v>
      </c>
      <c r="C75" s="119">
        <f>SUM(S75:AA75)</f>
        <v>64</v>
      </c>
      <c r="D75" s="120"/>
      <c r="E75" s="121"/>
      <c r="F75" s="171"/>
      <c r="G75" s="171"/>
      <c r="H75" s="172"/>
      <c r="I75" s="124"/>
      <c r="J75" s="121"/>
      <c r="K75" s="125"/>
      <c r="L75" s="124"/>
      <c r="M75" s="124"/>
      <c r="N75" s="124"/>
      <c r="O75" s="124"/>
      <c r="P75" s="125"/>
      <c r="Q75" s="125"/>
      <c r="R75" s="173"/>
      <c r="S75" s="127">
        <f>S74</f>
        <v>57</v>
      </c>
      <c r="T75" s="127">
        <f t="shared" ref="T75:U75" si="1">T74</f>
        <v>6</v>
      </c>
      <c r="U75" s="127">
        <f t="shared" si="1"/>
        <v>0</v>
      </c>
      <c r="V75" s="128">
        <f>V74/2</f>
        <v>1</v>
      </c>
      <c r="W75" s="128">
        <f t="shared" ref="W75:X75" si="2">W74/2</f>
        <v>0</v>
      </c>
      <c r="X75" s="128">
        <f t="shared" si="2"/>
        <v>0</v>
      </c>
      <c r="Y75" s="127"/>
      <c r="Z75" s="127"/>
      <c r="AA75" s="127"/>
      <c r="AB75" s="127">
        <f>AB74</f>
        <v>1</v>
      </c>
      <c r="AC75" s="127">
        <f t="shared" ref="AC75:AE75" si="3">AC74</f>
        <v>7</v>
      </c>
      <c r="AD75" s="127">
        <f t="shared" si="3"/>
        <v>28</v>
      </c>
      <c r="AE75" s="127">
        <f t="shared" si="3"/>
        <v>27</v>
      </c>
      <c r="AF75" s="128">
        <f>AF74/2</f>
        <v>0</v>
      </c>
      <c r="AG75" s="128">
        <f t="shared" ref="AG75:AI75" si="4">AG74/2</f>
        <v>0</v>
      </c>
      <c r="AH75" s="128">
        <f t="shared" si="4"/>
        <v>0</v>
      </c>
      <c r="AI75" s="128">
        <f t="shared" si="4"/>
        <v>1</v>
      </c>
      <c r="AJ75" s="127"/>
      <c r="AK75" s="127"/>
      <c r="AL75" s="127"/>
      <c r="AM75" s="127"/>
    </row>
  </sheetData>
  <mergeCells count="24">
    <mergeCell ref="I4:I7"/>
    <mergeCell ref="J4:J7"/>
    <mergeCell ref="K4:K7"/>
    <mergeCell ref="L4:L7"/>
    <mergeCell ref="Q4:Q7"/>
    <mergeCell ref="R4:R7"/>
    <mergeCell ref="V6:X6"/>
    <mergeCell ref="AF6:AI6"/>
    <mergeCell ref="A4:A7"/>
    <mergeCell ref="B4:B7"/>
    <mergeCell ref="C4:C7"/>
    <mergeCell ref="D4:D7"/>
    <mergeCell ref="E4:E7"/>
    <mergeCell ref="F4:F7"/>
    <mergeCell ref="G4:G7"/>
    <mergeCell ref="H4:H7"/>
    <mergeCell ref="S4:AA4"/>
    <mergeCell ref="AB4:AM4"/>
    <mergeCell ref="S5:U5"/>
    <mergeCell ref="V5:X5"/>
    <mergeCell ref="Y5:AA5"/>
    <mergeCell ref="AB5:AE5"/>
    <mergeCell ref="AF5:AI5"/>
    <mergeCell ref="AJ5:A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A21C-C24D-4C79-A59D-AB9491A3A9FB}">
  <dimension ref="A1:AV72"/>
  <sheetViews>
    <sheetView workbookViewId="0">
      <selection activeCell="C10" sqref="C10"/>
    </sheetView>
  </sheetViews>
  <sheetFormatPr defaultColWidth="8.5703125" defaultRowHeight="17.25"/>
  <cols>
    <col min="1" max="1" width="5.85546875" style="156" customWidth="1"/>
    <col min="2" max="2" width="32.42578125" style="156" bestFit="1" customWidth="1"/>
    <col min="3" max="3" width="14.28515625" style="156" bestFit="1" customWidth="1"/>
    <col min="4" max="4" width="11.7109375" style="12" bestFit="1" customWidth="1"/>
    <col min="5" max="5" width="29.28515625" style="12" bestFit="1" customWidth="1"/>
    <col min="6" max="6" width="20.28515625" style="12" bestFit="1" customWidth="1"/>
    <col min="7" max="7" width="20" style="12" bestFit="1" customWidth="1"/>
    <col min="8" max="8" width="19.140625" style="157" bestFit="1" customWidth="1"/>
    <col min="9" max="9" width="16.28515625" style="156" bestFit="1" customWidth="1"/>
    <col min="10" max="10" width="11.140625" style="12" bestFit="1" customWidth="1"/>
    <col min="11" max="11" width="12" style="158" bestFit="1" customWidth="1"/>
    <col min="12" max="12" width="51.7109375" style="156" bestFit="1" customWidth="1"/>
    <col min="13" max="15" width="8.5703125" style="156" hidden="1" customWidth="1"/>
    <col min="16" max="16" width="8.5703125" style="158" hidden="1" customWidth="1"/>
    <col min="17" max="17" width="5.42578125" style="158" bestFit="1" customWidth="1"/>
    <col min="18" max="18" width="7.28515625" style="156" bestFit="1" customWidth="1"/>
    <col min="19" max="21" width="3.42578125" style="78" customWidth="1"/>
    <col min="22" max="24" width="4.42578125" style="78" customWidth="1"/>
    <col min="25" max="39" width="3.42578125" style="78" customWidth="1"/>
    <col min="40" max="42" width="8.5703125" style="78" hidden="1" customWidth="1"/>
    <col min="43" max="16384" width="8.5703125" style="78"/>
  </cols>
  <sheetData>
    <row r="1" spans="1:42" ht="18.75">
      <c r="A1" s="62" t="s">
        <v>449</v>
      </c>
    </row>
    <row r="2" spans="1:42" ht="18.75">
      <c r="A2" s="62" t="s">
        <v>450</v>
      </c>
    </row>
    <row r="3" spans="1:42" ht="18.75">
      <c r="A3" s="62"/>
    </row>
    <row r="4" spans="1:42" s="3" customFormat="1" ht="18.75">
      <c r="A4" s="160" t="s">
        <v>268</v>
      </c>
      <c r="B4" s="160" t="s">
        <v>269</v>
      </c>
      <c r="C4" s="160" t="s">
        <v>270</v>
      </c>
      <c r="D4" s="161" t="s">
        <v>271</v>
      </c>
      <c r="E4" s="162" t="s">
        <v>412</v>
      </c>
      <c r="F4" s="162" t="s">
        <v>413</v>
      </c>
      <c r="G4" s="162" t="s">
        <v>414</v>
      </c>
      <c r="H4" s="162" t="s">
        <v>415</v>
      </c>
      <c r="I4" s="160" t="s">
        <v>272</v>
      </c>
      <c r="J4" s="161" t="s">
        <v>285</v>
      </c>
      <c r="K4" s="160" t="s">
        <v>411</v>
      </c>
      <c r="L4" s="160" t="s">
        <v>273</v>
      </c>
      <c r="M4" s="86"/>
      <c r="N4" s="86"/>
      <c r="O4" s="86"/>
      <c r="P4" s="87"/>
      <c r="Q4" s="160" t="s">
        <v>274</v>
      </c>
      <c r="R4" s="163" t="s">
        <v>416</v>
      </c>
      <c r="S4" s="88" t="s">
        <v>278</v>
      </c>
      <c r="T4" s="88"/>
      <c r="U4" s="88"/>
      <c r="V4" s="88"/>
      <c r="W4" s="88"/>
      <c r="X4" s="88"/>
      <c r="Y4" s="88"/>
      <c r="Z4" s="88"/>
      <c r="AA4" s="88"/>
      <c r="AB4" s="88" t="s">
        <v>279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</row>
    <row r="5" spans="1:42" s="3" customFormat="1" ht="18.75">
      <c r="A5" s="160"/>
      <c r="B5" s="160"/>
      <c r="C5" s="160"/>
      <c r="D5" s="161"/>
      <c r="E5" s="162"/>
      <c r="F5" s="162"/>
      <c r="G5" s="162"/>
      <c r="H5" s="162"/>
      <c r="I5" s="160"/>
      <c r="J5" s="161"/>
      <c r="K5" s="160"/>
      <c r="L5" s="160"/>
      <c r="M5" s="86"/>
      <c r="N5" s="86"/>
      <c r="O5" s="86"/>
      <c r="P5" s="87"/>
      <c r="Q5" s="160"/>
      <c r="R5" s="163"/>
      <c r="S5" s="89" t="s">
        <v>280</v>
      </c>
      <c r="T5" s="89"/>
      <c r="U5" s="89"/>
      <c r="V5" s="90" t="s">
        <v>315</v>
      </c>
      <c r="W5" s="90"/>
      <c r="X5" s="90"/>
      <c r="Y5" s="90" t="s">
        <v>314</v>
      </c>
      <c r="Z5" s="90"/>
      <c r="AA5" s="90"/>
      <c r="AB5" s="89" t="s">
        <v>280</v>
      </c>
      <c r="AC5" s="89"/>
      <c r="AD5" s="89"/>
      <c r="AE5" s="89"/>
      <c r="AF5" s="90" t="s">
        <v>317</v>
      </c>
      <c r="AG5" s="90"/>
      <c r="AH5" s="90"/>
      <c r="AI5" s="90"/>
      <c r="AJ5" s="89" t="s">
        <v>314</v>
      </c>
      <c r="AK5" s="89"/>
      <c r="AL5" s="89"/>
      <c r="AM5" s="89"/>
    </row>
    <row r="6" spans="1:42" s="3" customFormat="1" ht="18.75">
      <c r="A6" s="160"/>
      <c r="B6" s="160"/>
      <c r="C6" s="160"/>
      <c r="D6" s="161"/>
      <c r="E6" s="162"/>
      <c r="F6" s="162"/>
      <c r="G6" s="162"/>
      <c r="H6" s="162"/>
      <c r="I6" s="160"/>
      <c r="J6" s="161"/>
      <c r="K6" s="160"/>
      <c r="L6" s="160"/>
      <c r="M6" s="86"/>
      <c r="N6" s="86"/>
      <c r="O6" s="86"/>
      <c r="P6" s="87"/>
      <c r="Q6" s="160"/>
      <c r="R6" s="163"/>
      <c r="S6" s="91"/>
      <c r="T6" s="91"/>
      <c r="U6" s="91"/>
      <c r="V6" s="90" t="s">
        <v>316</v>
      </c>
      <c r="W6" s="90"/>
      <c r="X6" s="90"/>
      <c r="Y6" s="91"/>
      <c r="Z6" s="91"/>
      <c r="AA6" s="91"/>
      <c r="AB6" s="91"/>
      <c r="AC6" s="91"/>
      <c r="AD6" s="91"/>
      <c r="AE6" s="91"/>
      <c r="AF6" s="90" t="s">
        <v>316</v>
      </c>
      <c r="AG6" s="90"/>
      <c r="AH6" s="90"/>
      <c r="AI6" s="90"/>
      <c r="AJ6" s="91"/>
      <c r="AK6" s="91"/>
      <c r="AL6" s="91"/>
      <c r="AM6" s="91"/>
    </row>
    <row r="7" spans="1:42" s="3" customFormat="1" ht="18.75">
      <c r="A7" s="160"/>
      <c r="B7" s="160"/>
      <c r="C7" s="160"/>
      <c r="D7" s="161"/>
      <c r="E7" s="162"/>
      <c r="F7" s="162"/>
      <c r="G7" s="162"/>
      <c r="H7" s="162"/>
      <c r="I7" s="160"/>
      <c r="J7" s="161"/>
      <c r="K7" s="160"/>
      <c r="L7" s="160"/>
      <c r="M7" s="86"/>
      <c r="N7" s="86"/>
      <c r="O7" s="86"/>
      <c r="P7" s="87"/>
      <c r="Q7" s="160"/>
      <c r="R7" s="163"/>
      <c r="S7" s="92" t="s">
        <v>2</v>
      </c>
      <c r="T7" s="92" t="s">
        <v>7</v>
      </c>
      <c r="U7" s="92" t="s">
        <v>12</v>
      </c>
      <c r="V7" s="92" t="s">
        <v>2</v>
      </c>
      <c r="W7" s="92" t="s">
        <v>7</v>
      </c>
      <c r="X7" s="92" t="s">
        <v>12</v>
      </c>
      <c r="Y7" s="92" t="s">
        <v>2</v>
      </c>
      <c r="Z7" s="92" t="s">
        <v>7</v>
      </c>
      <c r="AA7" s="92" t="s">
        <v>12</v>
      </c>
      <c r="AB7" s="92" t="s">
        <v>281</v>
      </c>
      <c r="AC7" s="92" t="s">
        <v>282</v>
      </c>
      <c r="AD7" s="92" t="s">
        <v>283</v>
      </c>
      <c r="AE7" s="92" t="s">
        <v>284</v>
      </c>
      <c r="AF7" s="92" t="s">
        <v>281</v>
      </c>
      <c r="AG7" s="92" t="s">
        <v>282</v>
      </c>
      <c r="AH7" s="92" t="s">
        <v>283</v>
      </c>
      <c r="AI7" s="92" t="s">
        <v>284</v>
      </c>
      <c r="AJ7" s="92" t="s">
        <v>281</v>
      </c>
      <c r="AK7" s="92" t="s">
        <v>282</v>
      </c>
      <c r="AL7" s="92" t="s">
        <v>283</v>
      </c>
      <c r="AM7" s="92" t="s">
        <v>284</v>
      </c>
    </row>
    <row r="8" spans="1:42" ht="21">
      <c r="A8" s="93" t="s">
        <v>81</v>
      </c>
      <c r="B8" s="94"/>
      <c r="C8" s="94"/>
      <c r="D8" s="95"/>
      <c r="E8" s="96"/>
      <c r="F8" s="164"/>
      <c r="G8" s="164"/>
      <c r="H8" s="165"/>
      <c r="I8" s="94"/>
      <c r="J8" s="96"/>
      <c r="K8" s="99"/>
      <c r="L8" s="94"/>
      <c r="M8" s="94"/>
      <c r="N8" s="166"/>
      <c r="O8" s="94"/>
      <c r="P8" s="99"/>
      <c r="Q8" s="99"/>
      <c r="R8" s="166"/>
      <c r="S8" s="101" t="str">
        <f>IF($B8&lt;&gt;"",IF(AND($K8="เอก",OR($AN8&gt;0,AND($AN8=0,$AO8&gt;=9))),1,""),"")</f>
        <v/>
      </c>
      <c r="T8" s="101" t="str">
        <f>IF($B8&lt;&gt;"",IF(AND($K8="โท",OR($AN8&gt;0,AND($AN8=0,$AO8&gt;=9))),1,""),"")</f>
        <v/>
      </c>
      <c r="U8" s="101" t="str">
        <f>IF($B8&lt;&gt;"",IF(AND($K8="ตรี",OR($AN8&gt;0,AND($AN8=0,$AO8&gt;=9))),1,""),"")</f>
        <v/>
      </c>
      <c r="V8" s="101" t="str">
        <f>IF($B8&lt;&gt;"",IF(AND($K8="เอก",AND($AN8=0,AND($AO8&gt;=6,$AO8&lt;=8))),1,""),"")</f>
        <v/>
      </c>
      <c r="W8" s="101" t="str">
        <f>IF($B8&lt;&gt;"",IF(AND($K8="โท",AND($AN8=0,AND($AO8&gt;=6,$AO8&lt;=8))),1,""),"")</f>
        <v/>
      </c>
      <c r="X8" s="101" t="str">
        <f>IF($B8&lt;&gt;"",IF(AND($K8="ตรี",AND($AN8=0,AND($AO8&gt;=6,$AO8&lt;=8))),1,""),"")</f>
        <v/>
      </c>
      <c r="Y8" s="101" t="str">
        <f>IF($B8&lt;&gt;"",IF(AND($K8="เอก",AND($AN8=0,AND($AO8&gt;=0,$AO8&lt;=5))),1,""),"")</f>
        <v/>
      </c>
      <c r="Z8" s="101" t="str">
        <f>IF($B8&lt;&gt;"",IF(AND($K8="โท",AND($AN8=0,AND($AO8&gt;=0,$AO8&lt;=5))),1,""),"")</f>
        <v/>
      </c>
      <c r="AA8" s="101" t="str">
        <f>IF($B8&lt;&gt;"",IF(AND($K8="ตรี",AND($AN8=0,AND($AO8&gt;=0,$AO8&lt;=5))),1,""),"")</f>
        <v/>
      </c>
      <c r="AB8" s="101" t="str">
        <f>IF($B8&lt;&gt;"",IF(AND($C8="ศาสตราจารย์",OR($AN8&gt;0,AND($AN8=0,$AO8&gt;=9))),1,""),"")</f>
        <v/>
      </c>
      <c r="AC8" s="101" t="str">
        <f>IF($B8&lt;&gt;"",IF(AND($C8="รองศาสตราจารย์",OR($AN8&gt;0,AND($AN8=0,$AO8&gt;=9))),1,""),"")</f>
        <v/>
      </c>
      <c r="AD8" s="101" t="str">
        <f>IF($B8&lt;&gt;"",IF(AND($C8="ผู้ช่วยศาสตราจารย์",OR($AN8&gt;0,AND($AN8=0,$AO8&gt;=9))),1,""),"")</f>
        <v/>
      </c>
      <c r="AE8" s="101" t="str">
        <f>IF($B8&lt;&gt;"",IF(AND($C8="อาจารย์",OR($AN8&gt;0,AND($AN8=0,$AO8&gt;=9))),1,""),"")</f>
        <v/>
      </c>
      <c r="AF8" s="101" t="str">
        <f>IF($B8&lt;&gt;"",IF(AND($C8="ศาสตราจารย์",AND($AN8=0,AND($AO8&gt;=6,$AO8&lt;=8))),1,""),"")</f>
        <v/>
      </c>
      <c r="AG8" s="101" t="str">
        <f>IF($B8&lt;&gt;"",IF(AND($C8="รองศาสตราจารย์",AND($AN8=0,AND($AO8&gt;=6,$AO8&lt;=8))),1,""),"")</f>
        <v/>
      </c>
      <c r="AH8" s="101" t="str">
        <f>IF($B8&lt;&gt;"",IF(AND($C8="ผู้ช่วยศาสตราจารย์",AND($AN8=0,AND($AO8&gt;=6,$AO8&lt;=8))),1,""),"")</f>
        <v/>
      </c>
      <c r="AI8" s="101" t="str">
        <f>IF($B8&lt;&gt;"",IF(AND($C8="อาจารย์",AND($AN8=0,AND($AO8&gt;=6,$AO8&lt;=8))),1,""),"")</f>
        <v/>
      </c>
      <c r="AJ8" s="101" t="str">
        <f>IF($B8&lt;&gt;"",IF(AND($C8="ศาสตราจารย์",AND($AN8=0,AND($AO8&gt;=0,$AO8&lt;=5))),1,""),"")</f>
        <v/>
      </c>
      <c r="AK8" s="101" t="str">
        <f>IF($B8&lt;&gt;"",IF(AND($C8="รองศาสตราจารย์",AND($AN8=0,AND($AO8&gt;=0,$AO8&lt;=5))),1,""),"")</f>
        <v/>
      </c>
      <c r="AL8" s="101" t="str">
        <f>IF($B8&lt;&gt;"",IF(AND($C8="ผู้ช่วยศาสตราจารย์",AND($AN8=0,AND($AO8&gt;=0,$AO8&lt;=5))),1,""),"")</f>
        <v/>
      </c>
      <c r="AM8" s="101" t="str">
        <f>IF($B8&lt;&gt;"",IF(AND($C8="อาจารย์",AND($AN8=0,AND($AO8&gt;=0,$AO8&lt;=5))),1,""),"")</f>
        <v/>
      </c>
      <c r="AN8" s="159">
        <v>45078</v>
      </c>
    </row>
    <row r="9" spans="1:42" ht="18.75">
      <c r="A9" s="102">
        <v>1</v>
      </c>
      <c r="B9" s="103" t="s">
        <v>322</v>
      </c>
      <c r="C9" s="103" t="s">
        <v>265</v>
      </c>
      <c r="D9" s="104">
        <v>32643</v>
      </c>
      <c r="E9" s="105">
        <v>32643</v>
      </c>
      <c r="F9" s="167"/>
      <c r="G9" s="105">
        <v>38763</v>
      </c>
      <c r="H9" s="107">
        <v>42591</v>
      </c>
      <c r="I9" s="103" t="s">
        <v>1</v>
      </c>
      <c r="J9" s="105">
        <v>46296</v>
      </c>
      <c r="K9" s="108" t="s">
        <v>2</v>
      </c>
      <c r="L9" s="103" t="s">
        <v>96</v>
      </c>
      <c r="M9" s="103" t="s">
        <v>319</v>
      </c>
      <c r="N9" s="103" t="s">
        <v>97</v>
      </c>
      <c r="O9" s="103" t="s">
        <v>98</v>
      </c>
      <c r="P9" s="108" t="s">
        <v>33</v>
      </c>
      <c r="Q9" s="108" t="s">
        <v>49</v>
      </c>
      <c r="R9" s="168"/>
      <c r="S9" s="110">
        <f>IF($B9&lt;&gt;"",IF(AND($K9="เอก",OR($AN9&gt;0,AND($AN9=0,$AO9&gt;=9))),1,""),"")</f>
        <v>1</v>
      </c>
      <c r="T9" s="110" t="str">
        <f>IF($B9&lt;&gt;"",IF(AND($K9="โท",OR($AN9&gt;0,AND($AN9=0,$AO9&gt;=9))),1,""),"")</f>
        <v/>
      </c>
      <c r="U9" s="110" t="str">
        <f>IF($B9&lt;&gt;"",IF(AND($K9="ตรี",OR($AN9&gt;0,AND($AN9=0,$AO9&gt;=9))),1,""),"")</f>
        <v/>
      </c>
      <c r="V9" s="110" t="str">
        <f>IF($B9&lt;&gt;"",IF(AND($K9="เอก",AND($AN9=0,AND($AO9&gt;=6,$AO9&lt;=8))),1,""),"")</f>
        <v/>
      </c>
      <c r="W9" s="110" t="str">
        <f>IF($B9&lt;&gt;"",IF(AND($K9="โท",AND($AN9=0,AND($AO9&gt;=6,$AO9&lt;=8))),1,""),"")</f>
        <v/>
      </c>
      <c r="X9" s="110" t="str">
        <f>IF($B9&lt;&gt;"",IF(AND($K9="ตรี",AND($AN9=0,AND($AO9&gt;=6,$AO9&lt;=8))),1,""),"")</f>
        <v/>
      </c>
      <c r="Y9" s="110" t="str">
        <f>IF($B9&lt;&gt;"",IF(AND($K9="เอก",AND($AN9=0,AND($AO9&gt;=0,$AO9&lt;=5))),1,""),"")</f>
        <v/>
      </c>
      <c r="Z9" s="110" t="str">
        <f>IF($B9&lt;&gt;"",IF(AND($K9="โท",AND($AN9=0,AND($AO9&gt;=0,$AO9&lt;=5))),1,""),"")</f>
        <v/>
      </c>
      <c r="AA9" s="110" t="str">
        <f>IF($B9&lt;&gt;"",IF(AND($K9="ตรี",AND($AN9=0,AND($AO9&gt;=0,$AO9&lt;=5))),1,""),"")</f>
        <v/>
      </c>
      <c r="AB9" s="110">
        <f>IF($B9&lt;&gt;"",IF(AND($C9="ศาสตราจารย์",OR($AN9&gt;0,AND($AN9=0,$AO9&gt;=9))),1,""),"")</f>
        <v>1</v>
      </c>
      <c r="AC9" s="110" t="str">
        <f>IF($B9&lt;&gt;"",IF(AND($C9="รองศาสตราจารย์",OR($AN9&gt;0,AND($AN9=0,$AO9&gt;=9))),1,""),"")</f>
        <v/>
      </c>
      <c r="AD9" s="110" t="str">
        <f>IF($B9&lt;&gt;"",IF(AND($C9="ผู้ช่วยศาสตราจารย์",OR($AN9&gt;0,AND($AN9=0,$AO9&gt;=9))),1,""),"")</f>
        <v/>
      </c>
      <c r="AE9" s="110" t="str">
        <f>IF($B9&lt;&gt;"",IF(AND($C9="อาจารย์",OR($AN9&gt;0,AND($AN9=0,$AO9&gt;=9))),1,""),"")</f>
        <v/>
      </c>
      <c r="AF9" s="110" t="str">
        <f>IF($B9&lt;&gt;"",IF(AND($C9="ศาสตราจารย์",AND($AN9=0,AND($AO9&gt;=6,$AO9&lt;=8))),1,""),"")</f>
        <v/>
      </c>
      <c r="AG9" s="110" t="str">
        <f>IF($B9&lt;&gt;"",IF(AND($C9="รองศาสตราจารย์",AND($AN9=0,AND($AO9&gt;=6,$AO9&lt;=8))),1,""),"")</f>
        <v/>
      </c>
      <c r="AH9" s="110" t="str">
        <f>IF($B9&lt;&gt;"",IF(AND($C9="ผู้ช่วยศาสตราจารย์",AND($AN9=0,AND($AO9&gt;=6,$AO9&lt;=8))),1,""),"")</f>
        <v/>
      </c>
      <c r="AI9" s="110" t="str">
        <f>IF($B9&lt;&gt;"",IF(AND($C9="อาจารย์",AND($AN9=0,AND($AO9&gt;=6,$AO9&lt;=8))),1,""),"")</f>
        <v/>
      </c>
      <c r="AJ9" s="110" t="str">
        <f>IF($B9&lt;&gt;"",IF(AND($C9="ศาสตราจารย์",AND($AN9=0,AND($AO9&gt;=0,$AO9&lt;=5))),1,""),"")</f>
        <v/>
      </c>
      <c r="AK9" s="110" t="str">
        <f>IF($B9&lt;&gt;"",IF(AND($C9="รองศาสตราจารย์",AND($AN9=0,AND($AO9&gt;=0,$AO9&lt;=5))),1,""),"")</f>
        <v/>
      </c>
      <c r="AL9" s="110" t="str">
        <f>IF($B9&lt;&gt;"",IF(AND($C9="ผู้ช่วยศาสตราจารย์",AND($AN9=0,AND($AO9&gt;=0,$AO9&lt;=5))),1,""),"")</f>
        <v/>
      </c>
      <c r="AM9" s="110" t="str">
        <f>IF($B9&lt;&gt;"",IF(AND($C9="อาจารย์",AND($AN9=0,AND($AO9&gt;=0,$AO9&lt;=5))),1,""),"")</f>
        <v/>
      </c>
      <c r="AN9" s="78">
        <f>IF(B9&lt;&gt;"",DATEDIF(E9,$AN$8,"Y"),"")</f>
        <v>34</v>
      </c>
      <c r="AO9" s="78">
        <f>IF(B9&lt;&gt;"",DATEDIF(E9,$AN$8,"YM"),"")</f>
        <v>0</v>
      </c>
      <c r="AP9" s="78">
        <f>IF(B9&lt;&gt;"",DATEDIF(E9,$AN$8,"MD"),"")</f>
        <v>17</v>
      </c>
    </row>
    <row r="10" spans="1:42" ht="18.75">
      <c r="A10" s="102">
        <v>2</v>
      </c>
      <c r="B10" s="103" t="s">
        <v>82</v>
      </c>
      <c r="C10" s="103" t="s">
        <v>0</v>
      </c>
      <c r="D10" s="104">
        <v>39297</v>
      </c>
      <c r="E10" s="105">
        <v>39297</v>
      </c>
      <c r="F10" s="105">
        <v>40217</v>
      </c>
      <c r="G10" s="105">
        <v>41492</v>
      </c>
      <c r="H10" s="169"/>
      <c r="I10" s="103" t="s">
        <v>37</v>
      </c>
      <c r="J10" s="105">
        <v>50314</v>
      </c>
      <c r="K10" s="108" t="s">
        <v>2</v>
      </c>
      <c r="L10" s="103" t="s">
        <v>83</v>
      </c>
      <c r="M10" s="103" t="s">
        <v>319</v>
      </c>
      <c r="N10" s="103" t="s">
        <v>84</v>
      </c>
      <c r="O10" s="103" t="s">
        <v>9</v>
      </c>
      <c r="P10" s="108" t="s">
        <v>71</v>
      </c>
      <c r="Q10" s="108" t="s">
        <v>63</v>
      </c>
      <c r="R10" s="168"/>
      <c r="S10" s="110">
        <f>IF($B10&lt;&gt;"",IF(AND($K10="เอก",OR($AN10&gt;0,AND($AN10=0,$AO10&gt;=9))),1,""),"")</f>
        <v>1</v>
      </c>
      <c r="T10" s="110" t="str">
        <f>IF($B10&lt;&gt;"",IF(AND($K10="โท",OR($AN10&gt;0,AND($AN10=0,$AO10&gt;=9))),1,""),"")</f>
        <v/>
      </c>
      <c r="U10" s="110" t="str">
        <f>IF($B10&lt;&gt;"",IF(AND($K10="ตรี",OR($AN10&gt;0,AND($AN10=0,$AO10&gt;=9))),1,""),"")</f>
        <v/>
      </c>
      <c r="V10" s="110" t="str">
        <f>IF($B10&lt;&gt;"",IF(AND($K10="เอก",AND($AN10=0,AND($AO10&gt;=6,$AO10&lt;=8))),1,""),"")</f>
        <v/>
      </c>
      <c r="W10" s="110" t="str">
        <f>IF($B10&lt;&gt;"",IF(AND($K10="โท",AND($AN10=0,AND($AO10&gt;=6,$AO10&lt;=8))),1,""),"")</f>
        <v/>
      </c>
      <c r="X10" s="110" t="str">
        <f>IF($B10&lt;&gt;"",IF(AND($K10="ตรี",AND($AN10=0,AND($AO10&gt;=6,$AO10&lt;=8))),1,""),"")</f>
        <v/>
      </c>
      <c r="Y10" s="110" t="str">
        <f>IF($B10&lt;&gt;"",IF(AND($K10="เอก",AND($AN10=0,AND($AO10&gt;=0,$AO10&lt;=5))),1,""),"")</f>
        <v/>
      </c>
      <c r="Z10" s="110" t="str">
        <f>IF($B10&lt;&gt;"",IF(AND($K10="โท",AND($AN10=0,AND($AO10&gt;=0,$AO10&lt;=5))),1,""),"")</f>
        <v/>
      </c>
      <c r="AA10" s="110" t="str">
        <f>IF($B10&lt;&gt;"",IF(AND($K10="ตรี",AND($AN10=0,AND($AO10&gt;=0,$AO10&lt;=5))),1,""),"")</f>
        <v/>
      </c>
      <c r="AB10" s="110" t="str">
        <f>IF($B10&lt;&gt;"",IF(AND($C10="ศาสตราจารย์",OR($AN10&gt;0,AND($AN10=0,$AO10&gt;=9))),1,""),"")</f>
        <v/>
      </c>
      <c r="AC10" s="110">
        <f>IF($B10&lt;&gt;"",IF(AND($C10="รองศาสตราจารย์",OR($AN10&gt;0,AND($AN10=0,$AO10&gt;=9))),1,""),"")</f>
        <v>1</v>
      </c>
      <c r="AD10" s="110" t="str">
        <f>IF($B10&lt;&gt;"",IF(AND($C10="ผู้ช่วยศาสตราจารย์",OR($AN10&gt;0,AND($AN10=0,$AO10&gt;=9))),1,""),"")</f>
        <v/>
      </c>
      <c r="AE10" s="110" t="str">
        <f>IF($B10&lt;&gt;"",IF(AND($C10="อาจารย์",OR($AN10&gt;0,AND($AN10=0,$AO10&gt;=9))),1,""),"")</f>
        <v/>
      </c>
      <c r="AF10" s="110" t="str">
        <f>IF($B10&lt;&gt;"",IF(AND($C10="ศาสตราจารย์",AND($AN10=0,AND($AO10&gt;=6,$AO10&lt;=8))),1,""),"")</f>
        <v/>
      </c>
      <c r="AG10" s="110" t="str">
        <f>IF($B10&lt;&gt;"",IF(AND($C10="รองศาสตราจารย์",AND($AN10=0,AND($AO10&gt;=6,$AO10&lt;=8))),1,""),"")</f>
        <v/>
      </c>
      <c r="AH10" s="110" t="str">
        <f>IF($B10&lt;&gt;"",IF(AND($C10="ผู้ช่วยศาสตราจารย์",AND($AN10=0,AND($AO10&gt;=6,$AO10&lt;=8))),1,""),"")</f>
        <v/>
      </c>
      <c r="AI10" s="110" t="str">
        <f>IF($B10&lt;&gt;"",IF(AND($C10="อาจารย์",AND($AN10=0,AND($AO10&gt;=6,$AO10&lt;=8))),1,""),"")</f>
        <v/>
      </c>
      <c r="AJ10" s="110" t="str">
        <f>IF($B10&lt;&gt;"",IF(AND($C10="ศาสตราจารย์",AND($AN10=0,AND($AO10&gt;=0,$AO10&lt;=5))),1,""),"")</f>
        <v/>
      </c>
      <c r="AK10" s="110" t="str">
        <f>IF($B10&lt;&gt;"",IF(AND($C10="รองศาสตราจารย์",AND($AN10=0,AND($AO10&gt;=0,$AO10&lt;=5))),1,""),"")</f>
        <v/>
      </c>
      <c r="AL10" s="110" t="str">
        <f>IF($B10&lt;&gt;"",IF(AND($C10="ผู้ช่วยศาสตราจารย์",AND($AN10=0,AND($AO10&gt;=0,$AO10&lt;=5))),1,""),"")</f>
        <v/>
      </c>
      <c r="AM10" s="110" t="str">
        <f>IF($B10&lt;&gt;"",IF(AND($C10="อาจารย์",AND($AN10=0,AND($AO10&gt;=0,$AO10&lt;=5))),1,""),"")</f>
        <v/>
      </c>
      <c r="AN10" s="78">
        <f>IF(B10&lt;&gt;"",DATEDIF(E10,$AN$8,"Y"),"")</f>
        <v>15</v>
      </c>
      <c r="AO10" s="78">
        <f>IF(B10&lt;&gt;"",DATEDIF(E10,$AN$8,"YM"),"")</f>
        <v>9</v>
      </c>
      <c r="AP10" s="78">
        <f>IF(B10&lt;&gt;"",DATEDIF(E10,$AN$8,"MD"),"")</f>
        <v>29</v>
      </c>
    </row>
    <row r="11" spans="1:42" ht="18.75">
      <c r="A11" s="102">
        <v>3</v>
      </c>
      <c r="B11" s="103" t="s">
        <v>375</v>
      </c>
      <c r="C11" s="103" t="s">
        <v>0</v>
      </c>
      <c r="D11" s="104">
        <v>41066</v>
      </c>
      <c r="E11" s="105">
        <v>41066</v>
      </c>
      <c r="F11" s="105">
        <v>42334</v>
      </c>
      <c r="G11" s="105">
        <v>43769</v>
      </c>
      <c r="H11" s="169"/>
      <c r="I11" s="103" t="s">
        <v>37</v>
      </c>
      <c r="J11" s="105">
        <v>52505</v>
      </c>
      <c r="K11" s="108" t="s">
        <v>2</v>
      </c>
      <c r="L11" s="103" t="s">
        <v>166</v>
      </c>
      <c r="M11" s="103" t="s">
        <v>3</v>
      </c>
      <c r="N11" s="103" t="s">
        <v>167</v>
      </c>
      <c r="O11" s="103" t="s">
        <v>34</v>
      </c>
      <c r="P11" s="108" t="s">
        <v>26</v>
      </c>
      <c r="Q11" s="108" t="s">
        <v>60</v>
      </c>
      <c r="R11" s="168"/>
      <c r="S11" s="110">
        <f>IF($B11&lt;&gt;"",IF(AND($K11="เอก",OR($AN11&gt;0,AND($AN11=0,$AO11&gt;=9))),1,""),"")</f>
        <v>1</v>
      </c>
      <c r="T11" s="110" t="str">
        <f>IF($B11&lt;&gt;"",IF(AND($K11="โท",OR($AN11&gt;0,AND($AN11=0,$AO11&gt;=9))),1,""),"")</f>
        <v/>
      </c>
      <c r="U11" s="110" t="str">
        <f>IF($B11&lt;&gt;"",IF(AND($K11="ตรี",OR($AN11&gt;0,AND($AN11=0,$AO11&gt;=9))),1,""),"")</f>
        <v/>
      </c>
      <c r="V11" s="110" t="str">
        <f>IF($B11&lt;&gt;"",IF(AND($K11="เอก",AND($AN11=0,AND($AO11&gt;=6,$AO11&lt;=8))),1,""),"")</f>
        <v/>
      </c>
      <c r="W11" s="110" t="str">
        <f>IF($B11&lt;&gt;"",IF(AND($K11="โท",AND($AN11=0,AND($AO11&gt;=6,$AO11&lt;=8))),1,""),"")</f>
        <v/>
      </c>
      <c r="X11" s="110" t="str">
        <f>IF($B11&lt;&gt;"",IF(AND($K11="ตรี",AND($AN11=0,AND($AO11&gt;=6,$AO11&lt;=8))),1,""),"")</f>
        <v/>
      </c>
      <c r="Y11" s="110" t="str">
        <f>IF($B11&lt;&gt;"",IF(AND($K11="เอก",AND($AN11=0,AND($AO11&gt;=0,$AO11&lt;=5))),1,""),"")</f>
        <v/>
      </c>
      <c r="Z11" s="110" t="str">
        <f>IF($B11&lt;&gt;"",IF(AND($K11="โท",AND($AN11=0,AND($AO11&gt;=0,$AO11&lt;=5))),1,""),"")</f>
        <v/>
      </c>
      <c r="AA11" s="110" t="str">
        <f>IF($B11&lt;&gt;"",IF(AND($K11="ตรี",AND($AN11=0,AND($AO11&gt;=0,$AO11&lt;=5))),1,""),"")</f>
        <v/>
      </c>
      <c r="AB11" s="110" t="str">
        <f>IF($B11&lt;&gt;"",IF(AND($C11="ศาสตราจารย์",OR($AN11&gt;0,AND($AN11=0,$AO11&gt;=9))),1,""),"")</f>
        <v/>
      </c>
      <c r="AC11" s="110">
        <f>IF($B11&lt;&gt;"",IF(AND($C11="รองศาสตราจารย์",OR($AN11&gt;0,AND($AN11=0,$AO11&gt;=9))),1,""),"")</f>
        <v>1</v>
      </c>
      <c r="AD11" s="110" t="str">
        <f>IF($B11&lt;&gt;"",IF(AND($C11="ผู้ช่วยศาสตราจารย์",OR($AN11&gt;0,AND($AN11=0,$AO11&gt;=9))),1,""),"")</f>
        <v/>
      </c>
      <c r="AE11" s="110" t="str">
        <f>IF($B11&lt;&gt;"",IF(AND($C11="อาจารย์",OR($AN11&gt;0,AND($AN11=0,$AO11&gt;=9))),1,""),"")</f>
        <v/>
      </c>
      <c r="AF11" s="110" t="str">
        <f>IF($B11&lt;&gt;"",IF(AND($C11="ศาสตราจารย์",AND($AN11=0,AND($AO11&gt;=6,$AO11&lt;=8))),1,""),"")</f>
        <v/>
      </c>
      <c r="AG11" s="110" t="str">
        <f>IF($B11&lt;&gt;"",IF(AND($C11="รองศาสตราจารย์",AND($AN11=0,AND($AO11&gt;=6,$AO11&lt;=8))),1,""),"")</f>
        <v/>
      </c>
      <c r="AH11" s="110" t="str">
        <f>IF($B11&lt;&gt;"",IF(AND($C11="ผู้ช่วยศาสตราจารย์",AND($AN11=0,AND($AO11&gt;=6,$AO11&lt;=8))),1,""),"")</f>
        <v/>
      </c>
      <c r="AI11" s="110" t="str">
        <f>IF($B11&lt;&gt;"",IF(AND($C11="อาจารย์",AND($AN11=0,AND($AO11&gt;=6,$AO11&lt;=8))),1,""),"")</f>
        <v/>
      </c>
      <c r="AJ11" s="110" t="str">
        <f>IF($B11&lt;&gt;"",IF(AND($C11="ศาสตราจารย์",AND($AN11=0,AND($AO11&gt;=0,$AO11&lt;=5))),1,""),"")</f>
        <v/>
      </c>
      <c r="AK11" s="110" t="str">
        <f>IF($B11&lt;&gt;"",IF(AND($C11="รองศาสตราจารย์",AND($AN11=0,AND($AO11&gt;=0,$AO11&lt;=5))),1,""),"")</f>
        <v/>
      </c>
      <c r="AL11" s="110" t="str">
        <f>IF($B11&lt;&gt;"",IF(AND($C11="ผู้ช่วยศาสตราจารย์",AND($AN11=0,AND($AO11&gt;=0,$AO11&lt;=5))),1,""),"")</f>
        <v/>
      </c>
      <c r="AM11" s="110" t="str">
        <f>IF($B11&lt;&gt;"",IF(AND($C11="อาจารย์",AND($AN11=0,AND($AO11&gt;=0,$AO11&lt;=5))),1,""),"")</f>
        <v/>
      </c>
      <c r="AN11" s="78">
        <f>IF(B11&lt;&gt;"",DATEDIF(E11,$AN$8,"Y"),"")</f>
        <v>10</v>
      </c>
      <c r="AO11" s="78">
        <f>IF(B11&lt;&gt;"",DATEDIF(E11,$AN$8,"YM"),"")</f>
        <v>11</v>
      </c>
      <c r="AP11" s="78">
        <f>IF(B11&lt;&gt;"",DATEDIF(E11,$AN$8,"MD"),"")</f>
        <v>26</v>
      </c>
    </row>
    <row r="12" spans="1:42" ht="18.75">
      <c r="A12" s="102">
        <v>4</v>
      </c>
      <c r="B12" s="103" t="s">
        <v>318</v>
      </c>
      <c r="C12" s="103" t="s">
        <v>0</v>
      </c>
      <c r="D12" s="104">
        <v>36416</v>
      </c>
      <c r="E12" s="105">
        <v>36416</v>
      </c>
      <c r="F12" s="105">
        <v>38447</v>
      </c>
      <c r="G12" s="105">
        <v>42501</v>
      </c>
      <c r="H12" s="169"/>
      <c r="I12" s="103" t="s">
        <v>37</v>
      </c>
      <c r="J12" s="105">
        <v>45931</v>
      </c>
      <c r="K12" s="108" t="s">
        <v>2</v>
      </c>
      <c r="L12" s="103" t="s">
        <v>118</v>
      </c>
      <c r="M12" s="103" t="s">
        <v>319</v>
      </c>
      <c r="N12" s="103" t="s">
        <v>113</v>
      </c>
      <c r="O12" s="103" t="s">
        <v>119</v>
      </c>
      <c r="P12" s="108" t="s">
        <v>47</v>
      </c>
      <c r="Q12" s="108" t="s">
        <v>5</v>
      </c>
      <c r="R12" s="168"/>
      <c r="S12" s="110">
        <f>IF($B12&lt;&gt;"",IF(AND($K12="เอก",OR($AN12&gt;0,AND($AN12=0,$AO12&gt;=9))),1,""),"")</f>
        <v>1</v>
      </c>
      <c r="T12" s="110" t="str">
        <f>IF($B12&lt;&gt;"",IF(AND($K12="โท",OR($AN12&gt;0,AND($AN12=0,$AO12&gt;=9))),1,""),"")</f>
        <v/>
      </c>
      <c r="U12" s="110" t="str">
        <f>IF($B12&lt;&gt;"",IF(AND($K12="ตรี",OR($AN12&gt;0,AND($AN12=0,$AO12&gt;=9))),1,""),"")</f>
        <v/>
      </c>
      <c r="V12" s="110" t="str">
        <f>IF($B12&lt;&gt;"",IF(AND($K12="เอก",AND($AN12=0,AND($AO12&gt;=6,$AO12&lt;=8))),1,""),"")</f>
        <v/>
      </c>
      <c r="W12" s="110" t="str">
        <f>IF($B12&lt;&gt;"",IF(AND($K12="โท",AND($AN12=0,AND($AO12&gt;=6,$AO12&lt;=8))),1,""),"")</f>
        <v/>
      </c>
      <c r="X12" s="110" t="str">
        <f>IF($B12&lt;&gt;"",IF(AND($K12="ตรี",AND($AN12=0,AND($AO12&gt;=6,$AO12&lt;=8))),1,""),"")</f>
        <v/>
      </c>
      <c r="Y12" s="110" t="str">
        <f>IF($B12&lt;&gt;"",IF(AND($K12="เอก",AND($AN12=0,AND($AO12&gt;=0,$AO12&lt;=5))),1,""),"")</f>
        <v/>
      </c>
      <c r="Z12" s="110" t="str">
        <f>IF($B12&lt;&gt;"",IF(AND($K12="โท",AND($AN12=0,AND($AO12&gt;=0,$AO12&lt;=5))),1,""),"")</f>
        <v/>
      </c>
      <c r="AA12" s="110" t="str">
        <f>IF($B12&lt;&gt;"",IF(AND($K12="ตรี",AND($AN12=0,AND($AO12&gt;=0,$AO12&lt;=5))),1,""),"")</f>
        <v/>
      </c>
      <c r="AB12" s="110" t="str">
        <f>IF($B12&lt;&gt;"",IF(AND($C12="ศาสตราจารย์",OR($AN12&gt;0,AND($AN12=0,$AO12&gt;=9))),1,""),"")</f>
        <v/>
      </c>
      <c r="AC12" s="110">
        <f>IF($B12&lt;&gt;"",IF(AND($C12="รองศาสตราจารย์",OR($AN12&gt;0,AND($AN12=0,$AO12&gt;=9))),1,""),"")</f>
        <v>1</v>
      </c>
      <c r="AD12" s="110" t="str">
        <f>IF($B12&lt;&gt;"",IF(AND($C12="ผู้ช่วยศาสตราจารย์",OR($AN12&gt;0,AND($AN12=0,$AO12&gt;=9))),1,""),"")</f>
        <v/>
      </c>
      <c r="AE12" s="110" t="str">
        <f>IF($B12&lt;&gt;"",IF(AND($C12="อาจารย์",OR($AN12&gt;0,AND($AN12=0,$AO12&gt;=9))),1,""),"")</f>
        <v/>
      </c>
      <c r="AF12" s="110" t="str">
        <f>IF($B12&lt;&gt;"",IF(AND($C12="ศาสตราจารย์",AND($AN12=0,AND($AO12&gt;=6,$AO12&lt;=8))),1,""),"")</f>
        <v/>
      </c>
      <c r="AG12" s="110" t="str">
        <f>IF($B12&lt;&gt;"",IF(AND($C12="รองศาสตราจารย์",AND($AN12=0,AND($AO12&gt;=6,$AO12&lt;=8))),1,""),"")</f>
        <v/>
      </c>
      <c r="AH12" s="110" t="str">
        <f>IF($B12&lt;&gt;"",IF(AND($C12="ผู้ช่วยศาสตราจารย์",AND($AN12=0,AND($AO12&gt;=6,$AO12&lt;=8))),1,""),"")</f>
        <v/>
      </c>
      <c r="AI12" s="110" t="str">
        <f>IF($B12&lt;&gt;"",IF(AND($C12="อาจารย์",AND($AN12=0,AND($AO12&gt;=6,$AO12&lt;=8))),1,""),"")</f>
        <v/>
      </c>
      <c r="AJ12" s="110" t="str">
        <f>IF($B12&lt;&gt;"",IF(AND($C12="ศาสตราจารย์",AND($AN12=0,AND($AO12&gt;=0,$AO12&lt;=5))),1,""),"")</f>
        <v/>
      </c>
      <c r="AK12" s="110" t="str">
        <f>IF($B12&lt;&gt;"",IF(AND($C12="รองศาสตราจารย์",AND($AN12=0,AND($AO12&gt;=0,$AO12&lt;=5))),1,""),"")</f>
        <v/>
      </c>
      <c r="AL12" s="110" t="str">
        <f>IF($B12&lt;&gt;"",IF(AND($C12="ผู้ช่วยศาสตราจารย์",AND($AN12=0,AND($AO12&gt;=0,$AO12&lt;=5))),1,""),"")</f>
        <v/>
      </c>
      <c r="AM12" s="110" t="str">
        <f>IF($B12&lt;&gt;"",IF(AND($C12="อาจารย์",AND($AN12=0,AND($AO12&gt;=0,$AO12&lt;=5))),1,""),"")</f>
        <v/>
      </c>
      <c r="AN12" s="78">
        <f>IF(B12&lt;&gt;"",DATEDIF(E12,$AN$8,"Y"),"")</f>
        <v>23</v>
      </c>
      <c r="AO12" s="78">
        <f>IF(B12&lt;&gt;"",DATEDIF(E12,$AN$8,"YM"),"")</f>
        <v>8</v>
      </c>
      <c r="AP12" s="78">
        <f>IF(B12&lt;&gt;"",DATEDIF(E12,$AN$8,"MD"),"")</f>
        <v>19</v>
      </c>
    </row>
    <row r="13" spans="1:42" ht="18.75">
      <c r="A13" s="102">
        <v>5</v>
      </c>
      <c r="B13" s="103" t="s">
        <v>87</v>
      </c>
      <c r="C13" s="103" t="s">
        <v>0</v>
      </c>
      <c r="D13" s="104">
        <v>33910</v>
      </c>
      <c r="E13" s="105">
        <v>33910</v>
      </c>
      <c r="F13" s="105">
        <v>35928</v>
      </c>
      <c r="G13" s="105">
        <v>38119</v>
      </c>
      <c r="H13" s="169"/>
      <c r="I13" s="103" t="s">
        <v>1</v>
      </c>
      <c r="J13" s="105">
        <v>46296</v>
      </c>
      <c r="K13" s="108" t="s">
        <v>2</v>
      </c>
      <c r="L13" s="103" t="s">
        <v>88</v>
      </c>
      <c r="M13" s="103" t="s">
        <v>3</v>
      </c>
      <c r="N13" s="103" t="s">
        <v>89</v>
      </c>
      <c r="O13" s="103" t="s">
        <v>4</v>
      </c>
      <c r="P13" s="108" t="s">
        <v>63</v>
      </c>
      <c r="Q13" s="108" t="s">
        <v>60</v>
      </c>
      <c r="R13" s="168"/>
      <c r="S13" s="110">
        <f>IF($B13&lt;&gt;"",IF(AND($K13="เอก",OR($AN13&gt;0,AND($AN13=0,$AO13&gt;=9))),1,""),"")</f>
        <v>1</v>
      </c>
      <c r="T13" s="110" t="str">
        <f>IF($B13&lt;&gt;"",IF(AND($K13="โท",OR($AN13&gt;0,AND($AN13=0,$AO13&gt;=9))),1,""),"")</f>
        <v/>
      </c>
      <c r="U13" s="110" t="str">
        <f>IF($B13&lt;&gt;"",IF(AND($K13="ตรี",OR($AN13&gt;0,AND($AN13=0,$AO13&gt;=9))),1,""),"")</f>
        <v/>
      </c>
      <c r="V13" s="110" t="str">
        <f>IF($B13&lt;&gt;"",IF(AND($K13="เอก",AND($AN13=0,AND($AO13&gt;=6,$AO13&lt;=8))),1,""),"")</f>
        <v/>
      </c>
      <c r="W13" s="110" t="str">
        <f>IF($B13&lt;&gt;"",IF(AND($K13="โท",AND($AN13=0,AND($AO13&gt;=6,$AO13&lt;=8))),1,""),"")</f>
        <v/>
      </c>
      <c r="X13" s="110" t="str">
        <f>IF($B13&lt;&gt;"",IF(AND($K13="ตรี",AND($AN13=0,AND($AO13&gt;=6,$AO13&lt;=8))),1,""),"")</f>
        <v/>
      </c>
      <c r="Y13" s="110" t="str">
        <f>IF($B13&lt;&gt;"",IF(AND($K13="เอก",AND($AN13=0,AND($AO13&gt;=0,$AO13&lt;=5))),1,""),"")</f>
        <v/>
      </c>
      <c r="Z13" s="110" t="str">
        <f>IF($B13&lt;&gt;"",IF(AND($K13="โท",AND($AN13=0,AND($AO13&gt;=0,$AO13&lt;=5))),1,""),"")</f>
        <v/>
      </c>
      <c r="AA13" s="110" t="str">
        <f>IF($B13&lt;&gt;"",IF(AND($K13="ตรี",AND($AN13=0,AND($AO13&gt;=0,$AO13&lt;=5))),1,""),"")</f>
        <v/>
      </c>
      <c r="AB13" s="110" t="str">
        <f>IF($B13&lt;&gt;"",IF(AND($C13="ศาสตราจารย์",OR($AN13&gt;0,AND($AN13=0,$AO13&gt;=9))),1,""),"")</f>
        <v/>
      </c>
      <c r="AC13" s="110">
        <f>IF($B13&lt;&gt;"",IF(AND($C13="รองศาสตราจารย์",OR($AN13&gt;0,AND($AN13=0,$AO13&gt;=9))),1,""),"")</f>
        <v>1</v>
      </c>
      <c r="AD13" s="110" t="str">
        <f>IF($B13&lt;&gt;"",IF(AND($C13="ผู้ช่วยศาสตราจารย์",OR($AN13&gt;0,AND($AN13=0,$AO13&gt;=9))),1,""),"")</f>
        <v/>
      </c>
      <c r="AE13" s="110" t="str">
        <f>IF($B13&lt;&gt;"",IF(AND($C13="อาจารย์",OR($AN13&gt;0,AND($AN13=0,$AO13&gt;=9))),1,""),"")</f>
        <v/>
      </c>
      <c r="AF13" s="110" t="str">
        <f>IF($B13&lt;&gt;"",IF(AND($C13="ศาสตราจารย์",AND($AN13=0,AND($AO13&gt;=6,$AO13&lt;=8))),1,""),"")</f>
        <v/>
      </c>
      <c r="AG13" s="110" t="str">
        <f>IF($B13&lt;&gt;"",IF(AND($C13="รองศาสตราจารย์",AND($AN13=0,AND($AO13&gt;=6,$AO13&lt;=8))),1,""),"")</f>
        <v/>
      </c>
      <c r="AH13" s="110" t="str">
        <f>IF($B13&lt;&gt;"",IF(AND($C13="ผู้ช่วยศาสตราจารย์",AND($AN13=0,AND($AO13&gt;=6,$AO13&lt;=8))),1,""),"")</f>
        <v/>
      </c>
      <c r="AI13" s="110" t="str">
        <f>IF($B13&lt;&gt;"",IF(AND($C13="อาจารย์",AND($AN13=0,AND($AO13&gt;=6,$AO13&lt;=8))),1,""),"")</f>
        <v/>
      </c>
      <c r="AJ13" s="110" t="str">
        <f>IF($B13&lt;&gt;"",IF(AND($C13="ศาสตราจารย์",AND($AN13=0,AND($AO13&gt;=0,$AO13&lt;=5))),1,""),"")</f>
        <v/>
      </c>
      <c r="AK13" s="110" t="str">
        <f>IF($B13&lt;&gt;"",IF(AND($C13="รองศาสตราจารย์",AND($AN13=0,AND($AO13&gt;=0,$AO13&lt;=5))),1,""),"")</f>
        <v/>
      </c>
      <c r="AL13" s="110" t="str">
        <f>IF($B13&lt;&gt;"",IF(AND($C13="ผู้ช่วยศาสตราจารย์",AND($AN13=0,AND($AO13&gt;=0,$AO13&lt;=5))),1,""),"")</f>
        <v/>
      </c>
      <c r="AM13" s="110" t="str">
        <f>IF($B13&lt;&gt;"",IF(AND($C13="อาจารย์",AND($AN13=0,AND($AO13&gt;=0,$AO13&lt;=5))),1,""),"")</f>
        <v/>
      </c>
      <c r="AN13" s="78">
        <f>IF(B13&lt;&gt;"",DATEDIF(E13,$AN$8,"Y"),"")</f>
        <v>30</v>
      </c>
      <c r="AO13" s="78">
        <f>IF(B13&lt;&gt;"",DATEDIF(E13,$AN$8,"YM"),"")</f>
        <v>6</v>
      </c>
      <c r="AP13" s="78">
        <f>IF(B13&lt;&gt;"",DATEDIF(E13,$AN$8,"MD"),"")</f>
        <v>30</v>
      </c>
    </row>
    <row r="14" spans="1:42" ht="18.75">
      <c r="A14" s="102">
        <v>6</v>
      </c>
      <c r="B14" s="103" t="s">
        <v>376</v>
      </c>
      <c r="C14" s="103" t="s">
        <v>0</v>
      </c>
      <c r="D14" s="104">
        <v>41913</v>
      </c>
      <c r="E14" s="105">
        <v>41913</v>
      </c>
      <c r="F14" s="105">
        <v>42736</v>
      </c>
      <c r="G14" s="105">
        <v>44001</v>
      </c>
      <c r="H14" s="169"/>
      <c r="I14" s="103" t="s">
        <v>37</v>
      </c>
      <c r="J14" s="105">
        <v>48488</v>
      </c>
      <c r="K14" s="108" t="s">
        <v>2</v>
      </c>
      <c r="L14" s="103" t="s">
        <v>88</v>
      </c>
      <c r="M14" s="103" t="s">
        <v>3</v>
      </c>
      <c r="N14" s="103" t="s">
        <v>89</v>
      </c>
      <c r="O14" s="103" t="s">
        <v>4</v>
      </c>
      <c r="P14" s="108" t="s">
        <v>38</v>
      </c>
      <c r="Q14" s="108" t="s">
        <v>39</v>
      </c>
      <c r="R14" s="168"/>
      <c r="S14" s="110">
        <f>IF($B14&lt;&gt;"",IF(AND($K14="เอก",OR($AN14&gt;0,AND($AN14=0,$AO14&gt;=9))),1,""),"")</f>
        <v>1</v>
      </c>
      <c r="T14" s="110" t="str">
        <f>IF($B14&lt;&gt;"",IF(AND($K14="โท",OR($AN14&gt;0,AND($AN14=0,$AO14&gt;=9))),1,""),"")</f>
        <v/>
      </c>
      <c r="U14" s="110" t="str">
        <f>IF($B14&lt;&gt;"",IF(AND($K14="ตรี",OR($AN14&gt;0,AND($AN14=0,$AO14&gt;=9))),1,""),"")</f>
        <v/>
      </c>
      <c r="V14" s="110" t="str">
        <f>IF($B14&lt;&gt;"",IF(AND($K14="เอก",AND($AN14=0,AND($AO14&gt;=6,$AO14&lt;=8))),1,""),"")</f>
        <v/>
      </c>
      <c r="W14" s="110" t="str">
        <f>IF($B14&lt;&gt;"",IF(AND($K14="โท",AND($AN14=0,AND($AO14&gt;=6,$AO14&lt;=8))),1,""),"")</f>
        <v/>
      </c>
      <c r="X14" s="110" t="str">
        <f>IF($B14&lt;&gt;"",IF(AND($K14="ตรี",AND($AN14=0,AND($AO14&gt;=6,$AO14&lt;=8))),1,""),"")</f>
        <v/>
      </c>
      <c r="Y14" s="110" t="str">
        <f>IF($B14&lt;&gt;"",IF(AND($K14="เอก",AND($AN14=0,AND($AO14&gt;=0,$AO14&lt;=5))),1,""),"")</f>
        <v/>
      </c>
      <c r="Z14" s="110" t="str">
        <f>IF($B14&lt;&gt;"",IF(AND($K14="โท",AND($AN14=0,AND($AO14&gt;=0,$AO14&lt;=5))),1,""),"")</f>
        <v/>
      </c>
      <c r="AA14" s="110" t="str">
        <f>IF($B14&lt;&gt;"",IF(AND($K14="ตรี",AND($AN14=0,AND($AO14&gt;=0,$AO14&lt;=5))),1,""),"")</f>
        <v/>
      </c>
      <c r="AB14" s="110" t="str">
        <f>IF($B14&lt;&gt;"",IF(AND($C14="ศาสตราจารย์",OR($AN14&gt;0,AND($AN14=0,$AO14&gt;=9))),1,""),"")</f>
        <v/>
      </c>
      <c r="AC14" s="110">
        <f>IF($B14&lt;&gt;"",IF(AND($C14="รองศาสตราจารย์",OR($AN14&gt;0,AND($AN14=0,$AO14&gt;=9))),1,""),"")</f>
        <v>1</v>
      </c>
      <c r="AD14" s="110" t="str">
        <f>IF($B14&lt;&gt;"",IF(AND($C14="ผู้ช่วยศาสตราจารย์",OR($AN14&gt;0,AND($AN14=0,$AO14&gt;=9))),1,""),"")</f>
        <v/>
      </c>
      <c r="AE14" s="110" t="str">
        <f>IF($B14&lt;&gt;"",IF(AND($C14="อาจารย์",OR($AN14&gt;0,AND($AN14=0,$AO14&gt;=9))),1,""),"")</f>
        <v/>
      </c>
      <c r="AF14" s="110" t="str">
        <f>IF($B14&lt;&gt;"",IF(AND($C14="ศาสตราจารย์",AND($AN14=0,AND($AO14&gt;=6,$AO14&lt;=8))),1,""),"")</f>
        <v/>
      </c>
      <c r="AG14" s="110" t="str">
        <f>IF($B14&lt;&gt;"",IF(AND($C14="รองศาสตราจารย์",AND($AN14=0,AND($AO14&gt;=6,$AO14&lt;=8))),1,""),"")</f>
        <v/>
      </c>
      <c r="AH14" s="110" t="str">
        <f>IF($B14&lt;&gt;"",IF(AND($C14="ผู้ช่วยศาสตราจารย์",AND($AN14=0,AND($AO14&gt;=6,$AO14&lt;=8))),1,""),"")</f>
        <v/>
      </c>
      <c r="AI14" s="110" t="str">
        <f>IF($B14&lt;&gt;"",IF(AND($C14="อาจารย์",AND($AN14=0,AND($AO14&gt;=6,$AO14&lt;=8))),1,""),"")</f>
        <v/>
      </c>
      <c r="AJ14" s="110" t="str">
        <f>IF($B14&lt;&gt;"",IF(AND($C14="ศาสตราจารย์",AND($AN14=0,AND($AO14&gt;=0,$AO14&lt;=5))),1,""),"")</f>
        <v/>
      </c>
      <c r="AK14" s="110" t="str">
        <f>IF($B14&lt;&gt;"",IF(AND($C14="รองศาสตราจารย์",AND($AN14=0,AND($AO14&gt;=0,$AO14&lt;=5))),1,""),"")</f>
        <v/>
      </c>
      <c r="AL14" s="110" t="str">
        <f>IF($B14&lt;&gt;"",IF(AND($C14="ผู้ช่วยศาสตราจารย์",AND($AN14=0,AND($AO14&gt;=0,$AO14&lt;=5))),1,""),"")</f>
        <v/>
      </c>
      <c r="AM14" s="110" t="str">
        <f>IF($B14&lt;&gt;"",IF(AND($C14="อาจารย์",AND($AN14=0,AND($AO14&gt;=0,$AO14&lt;=5))),1,""),"")</f>
        <v/>
      </c>
      <c r="AN14" s="78">
        <f>IF(B14&lt;&gt;"",DATEDIF(E14,$AN$8,"Y"),"")</f>
        <v>8</v>
      </c>
      <c r="AO14" s="78">
        <f>IF(B14&lt;&gt;"",DATEDIF(E14,$AN$8,"YM"),"")</f>
        <v>8</v>
      </c>
      <c r="AP14" s="78">
        <f>IF(B14&lt;&gt;"",DATEDIF(E14,$AN$8,"MD"),"")</f>
        <v>0</v>
      </c>
    </row>
    <row r="15" spans="1:42" ht="18.75">
      <c r="A15" s="102">
        <v>7</v>
      </c>
      <c r="B15" s="103" t="s">
        <v>297</v>
      </c>
      <c r="C15" s="103" t="s">
        <v>0</v>
      </c>
      <c r="D15" s="104">
        <v>35800</v>
      </c>
      <c r="E15" s="105">
        <v>36875</v>
      </c>
      <c r="F15" s="105">
        <v>40219</v>
      </c>
      <c r="G15" s="105">
        <v>42241</v>
      </c>
      <c r="H15" s="169"/>
      <c r="I15" s="103" t="s">
        <v>37</v>
      </c>
      <c r="J15" s="105">
        <v>47392</v>
      </c>
      <c r="K15" s="108" t="s">
        <v>2</v>
      </c>
      <c r="L15" s="103" t="s">
        <v>134</v>
      </c>
      <c r="M15" s="103" t="s">
        <v>319</v>
      </c>
      <c r="N15" s="103" t="s">
        <v>135</v>
      </c>
      <c r="O15" s="103" t="s">
        <v>136</v>
      </c>
      <c r="P15" s="108" t="s">
        <v>6</v>
      </c>
      <c r="Q15" s="108" t="s">
        <v>39</v>
      </c>
      <c r="R15" s="168"/>
      <c r="S15" s="110">
        <f>IF($B15&lt;&gt;"",IF(AND($K15="เอก",OR($AN15&gt;0,AND($AN15=0,$AO15&gt;=9))),1,""),"")</f>
        <v>1</v>
      </c>
      <c r="T15" s="110" t="str">
        <f>IF($B15&lt;&gt;"",IF(AND($K15="โท",OR($AN15&gt;0,AND($AN15=0,$AO15&gt;=9))),1,""),"")</f>
        <v/>
      </c>
      <c r="U15" s="110" t="str">
        <f>IF($B15&lt;&gt;"",IF(AND($K15="ตรี",OR($AN15&gt;0,AND($AN15=0,$AO15&gt;=9))),1,""),"")</f>
        <v/>
      </c>
      <c r="V15" s="110" t="str">
        <f>IF($B15&lt;&gt;"",IF(AND($K15="เอก",AND($AN15=0,AND($AO15&gt;=6,$AO15&lt;=8))),1,""),"")</f>
        <v/>
      </c>
      <c r="W15" s="110" t="str">
        <f>IF($B15&lt;&gt;"",IF(AND($K15="โท",AND($AN15=0,AND($AO15&gt;=6,$AO15&lt;=8))),1,""),"")</f>
        <v/>
      </c>
      <c r="X15" s="110" t="str">
        <f>IF($B15&lt;&gt;"",IF(AND($K15="ตรี",AND($AN15=0,AND($AO15&gt;=6,$AO15&lt;=8))),1,""),"")</f>
        <v/>
      </c>
      <c r="Y15" s="110" t="str">
        <f>IF($B15&lt;&gt;"",IF(AND($K15="เอก",AND($AN15=0,AND($AO15&gt;=0,$AO15&lt;=5))),1,""),"")</f>
        <v/>
      </c>
      <c r="Z15" s="110" t="str">
        <f>IF($B15&lt;&gt;"",IF(AND($K15="โท",AND($AN15=0,AND($AO15&gt;=0,$AO15&lt;=5))),1,""),"")</f>
        <v/>
      </c>
      <c r="AA15" s="110" t="str">
        <f>IF($B15&lt;&gt;"",IF(AND($K15="ตรี",AND($AN15=0,AND($AO15&gt;=0,$AO15&lt;=5))),1,""),"")</f>
        <v/>
      </c>
      <c r="AB15" s="110" t="str">
        <f>IF($B15&lt;&gt;"",IF(AND($C15="ศาสตราจารย์",OR($AN15&gt;0,AND($AN15=0,$AO15&gt;=9))),1,""),"")</f>
        <v/>
      </c>
      <c r="AC15" s="110">
        <f>IF($B15&lt;&gt;"",IF(AND($C15="รองศาสตราจารย์",OR($AN15&gt;0,AND($AN15=0,$AO15&gt;=9))),1,""),"")</f>
        <v>1</v>
      </c>
      <c r="AD15" s="110" t="str">
        <f>IF($B15&lt;&gt;"",IF(AND($C15="ผู้ช่วยศาสตราจารย์",OR($AN15&gt;0,AND($AN15=0,$AO15&gt;=9))),1,""),"")</f>
        <v/>
      </c>
      <c r="AE15" s="110" t="str">
        <f>IF($B15&lt;&gt;"",IF(AND($C15="อาจารย์",OR($AN15&gt;0,AND($AN15=0,$AO15&gt;=9))),1,""),"")</f>
        <v/>
      </c>
      <c r="AF15" s="110" t="str">
        <f>IF($B15&lt;&gt;"",IF(AND($C15="ศาสตราจารย์",AND($AN15=0,AND($AO15&gt;=6,$AO15&lt;=8))),1,""),"")</f>
        <v/>
      </c>
      <c r="AG15" s="110" t="str">
        <f>IF($B15&lt;&gt;"",IF(AND($C15="รองศาสตราจารย์",AND($AN15=0,AND($AO15&gt;=6,$AO15&lt;=8))),1,""),"")</f>
        <v/>
      </c>
      <c r="AH15" s="110" t="str">
        <f>IF($B15&lt;&gt;"",IF(AND($C15="ผู้ช่วยศาสตราจารย์",AND($AN15=0,AND($AO15&gt;=6,$AO15&lt;=8))),1,""),"")</f>
        <v/>
      </c>
      <c r="AI15" s="110" t="str">
        <f>IF($B15&lt;&gt;"",IF(AND($C15="อาจารย์",AND($AN15=0,AND($AO15&gt;=6,$AO15&lt;=8))),1,""),"")</f>
        <v/>
      </c>
      <c r="AJ15" s="110" t="str">
        <f>IF($B15&lt;&gt;"",IF(AND($C15="ศาสตราจารย์",AND($AN15=0,AND($AO15&gt;=0,$AO15&lt;=5))),1,""),"")</f>
        <v/>
      </c>
      <c r="AK15" s="110" t="str">
        <f>IF($B15&lt;&gt;"",IF(AND($C15="รองศาสตราจารย์",AND($AN15=0,AND($AO15&gt;=0,$AO15&lt;=5))),1,""),"")</f>
        <v/>
      </c>
      <c r="AL15" s="110" t="str">
        <f>IF($B15&lt;&gt;"",IF(AND($C15="ผู้ช่วยศาสตราจารย์",AND($AN15=0,AND($AO15&gt;=0,$AO15&lt;=5))),1,""),"")</f>
        <v/>
      </c>
      <c r="AM15" s="110" t="str">
        <f>IF($B15&lt;&gt;"",IF(AND($C15="อาจารย์",AND($AN15=0,AND($AO15&gt;=0,$AO15&lt;=5))),1,""),"")</f>
        <v/>
      </c>
      <c r="AN15" s="78">
        <f>IF(B15&lt;&gt;"",DATEDIF(E15,$AN$8,"Y"),"")</f>
        <v>22</v>
      </c>
      <c r="AO15" s="78">
        <f>IF(B15&lt;&gt;"",DATEDIF(E15,$AN$8,"YM"),"")</f>
        <v>5</v>
      </c>
      <c r="AP15" s="78">
        <f>IF(B15&lt;&gt;"",DATEDIF(E15,$AN$8,"MD"),"")</f>
        <v>17</v>
      </c>
    </row>
    <row r="16" spans="1:42" ht="18.75">
      <c r="A16" s="102">
        <v>8</v>
      </c>
      <c r="B16" s="103" t="s">
        <v>377</v>
      </c>
      <c r="C16" s="103" t="s">
        <v>0</v>
      </c>
      <c r="D16" s="104">
        <v>40452</v>
      </c>
      <c r="E16" s="105">
        <v>40452</v>
      </c>
      <c r="F16" s="105">
        <v>42306</v>
      </c>
      <c r="G16" s="105">
        <v>43612</v>
      </c>
      <c r="H16" s="169"/>
      <c r="I16" s="103" t="s">
        <v>37</v>
      </c>
      <c r="J16" s="105">
        <v>51775</v>
      </c>
      <c r="K16" s="108" t="s">
        <v>2</v>
      </c>
      <c r="L16" s="103" t="s">
        <v>232</v>
      </c>
      <c r="M16" s="103" t="s">
        <v>319</v>
      </c>
      <c r="N16" s="103" t="s">
        <v>233</v>
      </c>
      <c r="O16" s="103" t="s">
        <v>357</v>
      </c>
      <c r="P16" s="108" t="s">
        <v>71</v>
      </c>
      <c r="Q16" s="108" t="s">
        <v>43</v>
      </c>
      <c r="R16" s="168"/>
      <c r="S16" s="110">
        <f>IF($B16&lt;&gt;"",IF(AND($K16="เอก",OR($AN16&gt;0,AND($AN16=0,$AO16&gt;=9))),1,""),"")</f>
        <v>1</v>
      </c>
      <c r="T16" s="110" t="str">
        <f>IF($B16&lt;&gt;"",IF(AND($K16="โท",OR($AN16&gt;0,AND($AN16=0,$AO16&gt;=9))),1,""),"")</f>
        <v/>
      </c>
      <c r="U16" s="110" t="str">
        <f>IF($B16&lt;&gt;"",IF(AND($K16="ตรี",OR($AN16&gt;0,AND($AN16=0,$AO16&gt;=9))),1,""),"")</f>
        <v/>
      </c>
      <c r="V16" s="110" t="str">
        <f>IF($B16&lt;&gt;"",IF(AND($K16="เอก",AND($AN16=0,AND($AO16&gt;=6,$AO16&lt;=8))),1,""),"")</f>
        <v/>
      </c>
      <c r="W16" s="110" t="str">
        <f>IF($B16&lt;&gt;"",IF(AND($K16="โท",AND($AN16=0,AND($AO16&gt;=6,$AO16&lt;=8))),1,""),"")</f>
        <v/>
      </c>
      <c r="X16" s="110" t="str">
        <f>IF($B16&lt;&gt;"",IF(AND($K16="ตรี",AND($AN16=0,AND($AO16&gt;=6,$AO16&lt;=8))),1,""),"")</f>
        <v/>
      </c>
      <c r="Y16" s="110" t="str">
        <f>IF($B16&lt;&gt;"",IF(AND($K16="เอก",AND($AN16=0,AND($AO16&gt;=0,$AO16&lt;=5))),1,""),"")</f>
        <v/>
      </c>
      <c r="Z16" s="110" t="str">
        <f>IF($B16&lt;&gt;"",IF(AND($K16="โท",AND($AN16=0,AND($AO16&gt;=0,$AO16&lt;=5))),1,""),"")</f>
        <v/>
      </c>
      <c r="AA16" s="110" t="str">
        <f>IF($B16&lt;&gt;"",IF(AND($K16="ตรี",AND($AN16=0,AND($AO16&gt;=0,$AO16&lt;=5))),1,""),"")</f>
        <v/>
      </c>
      <c r="AB16" s="110" t="str">
        <f>IF($B16&lt;&gt;"",IF(AND($C16="ศาสตราจารย์",OR($AN16&gt;0,AND($AN16=0,$AO16&gt;=9))),1,""),"")</f>
        <v/>
      </c>
      <c r="AC16" s="110">
        <f>IF($B16&lt;&gt;"",IF(AND($C16="รองศาสตราจารย์",OR($AN16&gt;0,AND($AN16=0,$AO16&gt;=9))),1,""),"")</f>
        <v>1</v>
      </c>
      <c r="AD16" s="110" t="str">
        <f>IF($B16&lt;&gt;"",IF(AND($C16="ผู้ช่วยศาสตราจารย์",OR($AN16&gt;0,AND($AN16=0,$AO16&gt;=9))),1,""),"")</f>
        <v/>
      </c>
      <c r="AE16" s="110" t="str">
        <f>IF($B16&lt;&gt;"",IF(AND($C16="อาจารย์",OR($AN16&gt;0,AND($AN16=0,$AO16&gt;=9))),1,""),"")</f>
        <v/>
      </c>
      <c r="AF16" s="110" t="str">
        <f>IF($B16&lt;&gt;"",IF(AND($C16="ศาสตราจารย์",AND($AN16=0,AND($AO16&gt;=6,$AO16&lt;=8))),1,""),"")</f>
        <v/>
      </c>
      <c r="AG16" s="110" t="str">
        <f>IF($B16&lt;&gt;"",IF(AND($C16="รองศาสตราจารย์",AND($AN16=0,AND($AO16&gt;=6,$AO16&lt;=8))),1,""),"")</f>
        <v/>
      </c>
      <c r="AH16" s="110" t="str">
        <f>IF($B16&lt;&gt;"",IF(AND($C16="ผู้ช่วยศาสตราจารย์",AND($AN16=0,AND($AO16&gt;=6,$AO16&lt;=8))),1,""),"")</f>
        <v/>
      </c>
      <c r="AI16" s="110" t="str">
        <f>IF($B16&lt;&gt;"",IF(AND($C16="อาจารย์",AND($AN16=0,AND($AO16&gt;=6,$AO16&lt;=8))),1,""),"")</f>
        <v/>
      </c>
      <c r="AJ16" s="110" t="str">
        <f>IF($B16&lt;&gt;"",IF(AND($C16="ศาสตราจารย์",AND($AN16=0,AND($AO16&gt;=0,$AO16&lt;=5))),1,""),"")</f>
        <v/>
      </c>
      <c r="AK16" s="110" t="str">
        <f>IF($B16&lt;&gt;"",IF(AND($C16="รองศาสตราจารย์",AND($AN16=0,AND($AO16&gt;=0,$AO16&lt;=5))),1,""),"")</f>
        <v/>
      </c>
      <c r="AL16" s="110" t="str">
        <f>IF($B16&lt;&gt;"",IF(AND($C16="ผู้ช่วยศาสตราจารย์",AND($AN16=0,AND($AO16&gt;=0,$AO16&lt;=5))),1,""),"")</f>
        <v/>
      </c>
      <c r="AM16" s="110" t="str">
        <f>IF($B16&lt;&gt;"",IF(AND($C16="อาจารย์",AND($AN16=0,AND($AO16&gt;=0,$AO16&lt;=5))),1,""),"")</f>
        <v/>
      </c>
      <c r="AN16" s="78">
        <f>IF(B16&lt;&gt;"",DATEDIF(E16,$AN$8,"Y"),"")</f>
        <v>12</v>
      </c>
      <c r="AO16" s="78">
        <f>IF(B16&lt;&gt;"",DATEDIF(E16,$AN$8,"YM"),"")</f>
        <v>8</v>
      </c>
      <c r="AP16" s="78">
        <f>IF(B16&lt;&gt;"",DATEDIF(E16,$AN$8,"MD"),"")</f>
        <v>0</v>
      </c>
    </row>
    <row r="17" spans="1:42" ht="18.75">
      <c r="A17" s="102">
        <v>9</v>
      </c>
      <c r="B17" s="103" t="s">
        <v>100</v>
      </c>
      <c r="C17" s="103" t="s">
        <v>23</v>
      </c>
      <c r="D17" s="104">
        <v>40848</v>
      </c>
      <c r="E17" s="105">
        <v>40848</v>
      </c>
      <c r="F17" s="105">
        <v>41726</v>
      </c>
      <c r="G17" s="167"/>
      <c r="H17" s="169"/>
      <c r="I17" s="103" t="s">
        <v>37</v>
      </c>
      <c r="J17" s="105">
        <v>49218</v>
      </c>
      <c r="K17" s="108" t="s">
        <v>2</v>
      </c>
      <c r="L17" s="103" t="s">
        <v>101</v>
      </c>
      <c r="M17" s="103" t="s">
        <v>319</v>
      </c>
      <c r="N17" s="103" t="s">
        <v>102</v>
      </c>
      <c r="O17" s="103" t="s">
        <v>103</v>
      </c>
      <c r="P17" s="108" t="s">
        <v>17</v>
      </c>
      <c r="Q17" s="108" t="s">
        <v>46</v>
      </c>
      <c r="R17" s="168"/>
      <c r="S17" s="110">
        <f>IF($B17&lt;&gt;"",IF(AND($K17="เอก",OR($AN17&gt;0,AND($AN17=0,$AO17&gt;=9))),1,""),"")</f>
        <v>1</v>
      </c>
      <c r="T17" s="110" t="str">
        <f>IF($B17&lt;&gt;"",IF(AND($K17="โท",OR($AN17&gt;0,AND($AN17=0,$AO17&gt;=9))),1,""),"")</f>
        <v/>
      </c>
      <c r="U17" s="110" t="str">
        <f>IF($B17&lt;&gt;"",IF(AND($K17="ตรี",OR($AN17&gt;0,AND($AN17=0,$AO17&gt;=9))),1,""),"")</f>
        <v/>
      </c>
      <c r="V17" s="110" t="str">
        <f>IF($B17&lt;&gt;"",IF(AND($K17="เอก",AND($AN17=0,AND($AO17&gt;=6,$AO17&lt;=8))),1,""),"")</f>
        <v/>
      </c>
      <c r="W17" s="110" t="str">
        <f>IF($B17&lt;&gt;"",IF(AND($K17="โท",AND($AN17=0,AND($AO17&gt;=6,$AO17&lt;=8))),1,""),"")</f>
        <v/>
      </c>
      <c r="X17" s="110" t="str">
        <f>IF($B17&lt;&gt;"",IF(AND($K17="ตรี",AND($AN17=0,AND($AO17&gt;=6,$AO17&lt;=8))),1,""),"")</f>
        <v/>
      </c>
      <c r="Y17" s="110" t="str">
        <f>IF($B17&lt;&gt;"",IF(AND($K17="เอก",AND($AN17=0,AND($AO17&gt;=0,$AO17&lt;=5))),1,""),"")</f>
        <v/>
      </c>
      <c r="Z17" s="110" t="str">
        <f>IF($B17&lt;&gt;"",IF(AND($K17="โท",AND($AN17=0,AND($AO17&gt;=0,$AO17&lt;=5))),1,""),"")</f>
        <v/>
      </c>
      <c r="AA17" s="110" t="str">
        <f>IF($B17&lt;&gt;"",IF(AND($K17="ตรี",AND($AN17=0,AND($AO17&gt;=0,$AO17&lt;=5))),1,""),"")</f>
        <v/>
      </c>
      <c r="AB17" s="110" t="str">
        <f>IF($B17&lt;&gt;"",IF(AND($C17="ศาสตราจารย์",OR($AN17&gt;0,AND($AN17=0,$AO17&gt;=9))),1,""),"")</f>
        <v/>
      </c>
      <c r="AC17" s="110" t="str">
        <f>IF($B17&lt;&gt;"",IF(AND($C17="รองศาสตราจารย์",OR($AN17&gt;0,AND($AN17=0,$AO17&gt;=9))),1,""),"")</f>
        <v/>
      </c>
      <c r="AD17" s="110">
        <f>IF($B17&lt;&gt;"",IF(AND($C17="ผู้ช่วยศาสตราจารย์",OR($AN17&gt;0,AND($AN17=0,$AO17&gt;=9))),1,""),"")</f>
        <v>1</v>
      </c>
      <c r="AE17" s="110" t="str">
        <f>IF($B17&lt;&gt;"",IF(AND($C17="อาจารย์",OR($AN17&gt;0,AND($AN17=0,$AO17&gt;=9))),1,""),"")</f>
        <v/>
      </c>
      <c r="AF17" s="110" t="str">
        <f>IF($B17&lt;&gt;"",IF(AND($C17="ศาสตราจารย์",AND($AN17=0,AND($AO17&gt;=6,$AO17&lt;=8))),1,""),"")</f>
        <v/>
      </c>
      <c r="AG17" s="110" t="str">
        <f>IF($B17&lt;&gt;"",IF(AND($C17="รองศาสตราจารย์",AND($AN17=0,AND($AO17&gt;=6,$AO17&lt;=8))),1,""),"")</f>
        <v/>
      </c>
      <c r="AH17" s="110" t="str">
        <f>IF($B17&lt;&gt;"",IF(AND($C17="ผู้ช่วยศาสตราจารย์",AND($AN17=0,AND($AO17&gt;=6,$AO17&lt;=8))),1,""),"")</f>
        <v/>
      </c>
      <c r="AI17" s="110" t="str">
        <f>IF($B17&lt;&gt;"",IF(AND($C17="อาจารย์",AND($AN17=0,AND($AO17&gt;=6,$AO17&lt;=8))),1,""),"")</f>
        <v/>
      </c>
      <c r="AJ17" s="110" t="str">
        <f>IF($B17&lt;&gt;"",IF(AND($C17="ศาสตราจารย์",AND($AN17=0,AND($AO17&gt;=0,$AO17&lt;=5))),1,""),"")</f>
        <v/>
      </c>
      <c r="AK17" s="110" t="str">
        <f>IF($B17&lt;&gt;"",IF(AND($C17="รองศาสตราจารย์",AND($AN17=0,AND($AO17&gt;=0,$AO17&lt;=5))),1,""),"")</f>
        <v/>
      </c>
      <c r="AL17" s="110" t="str">
        <f>IF($B17&lt;&gt;"",IF(AND($C17="ผู้ช่วยศาสตราจารย์",AND($AN17=0,AND($AO17&gt;=0,$AO17&lt;=5))),1,""),"")</f>
        <v/>
      </c>
      <c r="AM17" s="110" t="str">
        <f>IF($B17&lt;&gt;"",IF(AND($C17="อาจารย์",AND($AN17=0,AND($AO17&gt;=0,$AO17&lt;=5))),1,""),"")</f>
        <v/>
      </c>
      <c r="AN17" s="78">
        <f>IF(B17&lt;&gt;"",DATEDIF(E17,$AN$8,"Y"),"")</f>
        <v>11</v>
      </c>
      <c r="AO17" s="78">
        <f>IF(B17&lt;&gt;"",DATEDIF(E17,$AN$8,"YM"),"")</f>
        <v>7</v>
      </c>
      <c r="AP17" s="78">
        <f>IF(B17&lt;&gt;"",DATEDIF(E17,$AN$8,"MD"),"")</f>
        <v>0</v>
      </c>
    </row>
    <row r="18" spans="1:42" ht="18.75">
      <c r="A18" s="102">
        <v>10</v>
      </c>
      <c r="B18" s="103" t="s">
        <v>389</v>
      </c>
      <c r="C18" s="103" t="s">
        <v>23</v>
      </c>
      <c r="D18" s="104">
        <v>43654</v>
      </c>
      <c r="E18" s="105">
        <v>43654</v>
      </c>
      <c r="F18" s="167">
        <v>44631</v>
      </c>
      <c r="G18" s="167"/>
      <c r="H18" s="169"/>
      <c r="I18" s="103" t="s">
        <v>37</v>
      </c>
      <c r="J18" s="105">
        <v>53601</v>
      </c>
      <c r="K18" s="108" t="s">
        <v>2</v>
      </c>
      <c r="L18" s="103" t="s">
        <v>303</v>
      </c>
      <c r="M18" s="103" t="s">
        <v>54</v>
      </c>
      <c r="N18" s="103" t="s">
        <v>132</v>
      </c>
      <c r="O18" s="103" t="s">
        <v>59</v>
      </c>
      <c r="P18" s="108" t="s">
        <v>44</v>
      </c>
      <c r="Q18" s="108" t="s">
        <v>340</v>
      </c>
      <c r="R18" s="168"/>
      <c r="S18" s="110">
        <f>IF($B18&lt;&gt;"",IF(AND($K18="เอก",OR($AN18&gt;0,AND($AN18=0,$AO18&gt;=9))),1,""),"")</f>
        <v>1</v>
      </c>
      <c r="T18" s="110" t="str">
        <f>IF($B18&lt;&gt;"",IF(AND($K18="โท",OR($AN18&gt;0,AND($AN18=0,$AO18&gt;=9))),1,""),"")</f>
        <v/>
      </c>
      <c r="U18" s="110" t="str">
        <f>IF($B18&lt;&gt;"",IF(AND($K18="ตรี",OR($AN18&gt;0,AND($AN18=0,$AO18&gt;=9))),1,""),"")</f>
        <v/>
      </c>
      <c r="V18" s="110" t="str">
        <f>IF($B18&lt;&gt;"",IF(AND($K18="เอก",AND($AN18=0,AND($AO18&gt;=6,$AO18&lt;=8))),1,""),"")</f>
        <v/>
      </c>
      <c r="W18" s="110" t="str">
        <f>IF($B18&lt;&gt;"",IF(AND($K18="โท",AND($AN18=0,AND($AO18&gt;=6,$AO18&lt;=8))),1,""),"")</f>
        <v/>
      </c>
      <c r="X18" s="110" t="str">
        <f>IF($B18&lt;&gt;"",IF(AND($K18="ตรี",AND($AN18=0,AND($AO18&gt;=6,$AO18&lt;=8))),1,""),"")</f>
        <v/>
      </c>
      <c r="Y18" s="110" t="str">
        <f>IF($B18&lt;&gt;"",IF(AND($K18="เอก",AND($AN18=0,AND($AO18&gt;=0,$AO18&lt;=5))),1,""),"")</f>
        <v/>
      </c>
      <c r="Z18" s="110" t="str">
        <f>IF($B18&lt;&gt;"",IF(AND($K18="โท",AND($AN18=0,AND($AO18&gt;=0,$AO18&lt;=5))),1,""),"")</f>
        <v/>
      </c>
      <c r="AA18" s="110" t="str">
        <f>IF($B18&lt;&gt;"",IF(AND($K18="ตรี",AND($AN18=0,AND($AO18&gt;=0,$AO18&lt;=5))),1,""),"")</f>
        <v/>
      </c>
      <c r="AB18" s="110" t="str">
        <f>IF($B18&lt;&gt;"",IF(AND($C18="ศาสตราจารย์",OR($AN18&gt;0,AND($AN18=0,$AO18&gt;=9))),1,""),"")</f>
        <v/>
      </c>
      <c r="AC18" s="110" t="str">
        <f>IF($B18&lt;&gt;"",IF(AND($C18="รองศาสตราจารย์",OR($AN18&gt;0,AND($AN18=0,$AO18&gt;=9))),1,""),"")</f>
        <v/>
      </c>
      <c r="AD18" s="110">
        <f>IF($B18&lt;&gt;"",IF(AND($C18="ผู้ช่วยศาสตราจารย์",OR($AN18&gt;0,AND($AN18=0,$AO18&gt;=9))),1,""),"")</f>
        <v>1</v>
      </c>
      <c r="AE18" s="110" t="str">
        <f>IF($B18&lt;&gt;"",IF(AND($C18="อาจารย์",OR($AN18&gt;0,AND($AN18=0,$AO18&gt;=9))),1,""),"")</f>
        <v/>
      </c>
      <c r="AF18" s="110" t="str">
        <f>IF($B18&lt;&gt;"",IF(AND($C18="ศาสตราจารย์",AND($AN18=0,AND($AO18&gt;=6,$AO18&lt;=8))),1,""),"")</f>
        <v/>
      </c>
      <c r="AG18" s="110" t="str">
        <f>IF($B18&lt;&gt;"",IF(AND($C18="รองศาสตราจารย์",AND($AN18=0,AND($AO18&gt;=6,$AO18&lt;=8))),1,""),"")</f>
        <v/>
      </c>
      <c r="AH18" s="110" t="str">
        <f>IF($B18&lt;&gt;"",IF(AND($C18="ผู้ช่วยศาสตราจารย์",AND($AN18=0,AND($AO18&gt;=6,$AO18&lt;=8))),1,""),"")</f>
        <v/>
      </c>
      <c r="AI18" s="110" t="str">
        <f>IF($B18&lt;&gt;"",IF(AND($C18="อาจารย์",AND($AN18=0,AND($AO18&gt;=6,$AO18&lt;=8))),1,""),"")</f>
        <v/>
      </c>
      <c r="AJ18" s="110" t="str">
        <f>IF($B18&lt;&gt;"",IF(AND($C18="ศาสตราจารย์",AND($AN18=0,AND($AO18&gt;=0,$AO18&lt;=5))),1,""),"")</f>
        <v/>
      </c>
      <c r="AK18" s="110" t="str">
        <f>IF($B18&lt;&gt;"",IF(AND($C18="รองศาสตราจารย์",AND($AN18=0,AND($AO18&gt;=0,$AO18&lt;=5))),1,""),"")</f>
        <v/>
      </c>
      <c r="AL18" s="110" t="str">
        <f>IF($B18&lt;&gt;"",IF(AND($C18="ผู้ช่วยศาสตราจารย์",AND($AN18=0,AND($AO18&gt;=0,$AO18&lt;=5))),1,""),"")</f>
        <v/>
      </c>
      <c r="AM18" s="110" t="str">
        <f>IF($B18&lt;&gt;"",IF(AND($C18="อาจารย์",AND($AN18=0,AND($AO18&gt;=0,$AO18&lt;=5))),1,""),"")</f>
        <v/>
      </c>
      <c r="AN18" s="78">
        <f>IF(B18&lt;&gt;"",DATEDIF(E18,$AN$8,"Y"),"")</f>
        <v>3</v>
      </c>
      <c r="AO18" s="78">
        <f>IF(B18&lt;&gt;"",DATEDIF(E18,$AN$8,"YM"),"")</f>
        <v>10</v>
      </c>
      <c r="AP18" s="78">
        <f>IF(B18&lt;&gt;"",DATEDIF(E18,$AN$8,"MD"),"")</f>
        <v>24</v>
      </c>
    </row>
    <row r="19" spans="1:42" ht="18.75">
      <c r="A19" s="102">
        <v>11</v>
      </c>
      <c r="B19" s="103" t="s">
        <v>108</v>
      </c>
      <c r="C19" s="103" t="s">
        <v>23</v>
      </c>
      <c r="D19" s="104">
        <v>36923</v>
      </c>
      <c r="E19" s="105">
        <v>36923</v>
      </c>
      <c r="F19" s="105">
        <v>41067</v>
      </c>
      <c r="G19" s="167"/>
      <c r="H19" s="169"/>
      <c r="I19" s="103" t="s">
        <v>37</v>
      </c>
      <c r="J19" s="105">
        <v>48853</v>
      </c>
      <c r="K19" s="108" t="s">
        <v>2</v>
      </c>
      <c r="L19" s="103" t="s">
        <v>378</v>
      </c>
      <c r="M19" s="103" t="s">
        <v>109</v>
      </c>
      <c r="N19" s="103" t="s">
        <v>110</v>
      </c>
      <c r="O19" s="103" t="s">
        <v>111</v>
      </c>
      <c r="P19" s="108" t="s">
        <v>6</v>
      </c>
      <c r="Q19" s="108" t="s">
        <v>38</v>
      </c>
      <c r="R19" s="168"/>
      <c r="S19" s="110">
        <f>IF($B19&lt;&gt;"",IF(AND($K19="เอก",OR($AN19&gt;0,AND($AN19=0,$AO19&gt;=9))),1,""),"")</f>
        <v>1</v>
      </c>
      <c r="T19" s="110" t="str">
        <f>IF($B19&lt;&gt;"",IF(AND($K19="โท",OR($AN19&gt;0,AND($AN19=0,$AO19&gt;=9))),1,""),"")</f>
        <v/>
      </c>
      <c r="U19" s="110" t="str">
        <f>IF($B19&lt;&gt;"",IF(AND($K19="ตรี",OR($AN19&gt;0,AND($AN19=0,$AO19&gt;=9))),1,""),"")</f>
        <v/>
      </c>
      <c r="V19" s="110" t="str">
        <f>IF($B19&lt;&gt;"",IF(AND($K19="เอก",AND($AN19=0,AND($AO19&gt;=6,$AO19&lt;=8))),1,""),"")</f>
        <v/>
      </c>
      <c r="W19" s="110" t="str">
        <f>IF($B19&lt;&gt;"",IF(AND($K19="โท",AND($AN19=0,AND($AO19&gt;=6,$AO19&lt;=8))),1,""),"")</f>
        <v/>
      </c>
      <c r="X19" s="110" t="str">
        <f>IF($B19&lt;&gt;"",IF(AND($K19="ตรี",AND($AN19=0,AND($AO19&gt;=6,$AO19&lt;=8))),1,""),"")</f>
        <v/>
      </c>
      <c r="Y19" s="110" t="str">
        <f>IF($B19&lt;&gt;"",IF(AND($K19="เอก",AND($AN19=0,AND($AO19&gt;=0,$AO19&lt;=5))),1,""),"")</f>
        <v/>
      </c>
      <c r="Z19" s="110" t="str">
        <f>IF($B19&lt;&gt;"",IF(AND($K19="โท",AND($AN19=0,AND($AO19&gt;=0,$AO19&lt;=5))),1,""),"")</f>
        <v/>
      </c>
      <c r="AA19" s="110" t="str">
        <f>IF($B19&lt;&gt;"",IF(AND($K19="ตรี",AND($AN19=0,AND($AO19&gt;=0,$AO19&lt;=5))),1,""),"")</f>
        <v/>
      </c>
      <c r="AB19" s="110" t="str">
        <f>IF($B19&lt;&gt;"",IF(AND($C19="ศาสตราจารย์",OR($AN19&gt;0,AND($AN19=0,$AO19&gt;=9))),1,""),"")</f>
        <v/>
      </c>
      <c r="AC19" s="110" t="str">
        <f>IF($B19&lt;&gt;"",IF(AND($C19="รองศาสตราจารย์",OR($AN19&gt;0,AND($AN19=0,$AO19&gt;=9))),1,""),"")</f>
        <v/>
      </c>
      <c r="AD19" s="110">
        <f>IF($B19&lt;&gt;"",IF(AND($C19="ผู้ช่วยศาสตราจารย์",OR($AN19&gt;0,AND($AN19=0,$AO19&gt;=9))),1,""),"")</f>
        <v>1</v>
      </c>
      <c r="AE19" s="110" t="str">
        <f>IF($B19&lt;&gt;"",IF(AND($C19="อาจารย์",OR($AN19&gt;0,AND($AN19=0,$AO19&gt;=9))),1,""),"")</f>
        <v/>
      </c>
      <c r="AF19" s="110" t="str">
        <f>IF($B19&lt;&gt;"",IF(AND($C19="ศาสตราจารย์",AND($AN19=0,AND($AO19&gt;=6,$AO19&lt;=8))),1,""),"")</f>
        <v/>
      </c>
      <c r="AG19" s="110" t="str">
        <f>IF($B19&lt;&gt;"",IF(AND($C19="รองศาสตราจารย์",AND($AN19=0,AND($AO19&gt;=6,$AO19&lt;=8))),1,""),"")</f>
        <v/>
      </c>
      <c r="AH19" s="110" t="str">
        <f>IF($B19&lt;&gt;"",IF(AND($C19="ผู้ช่วยศาสตราจารย์",AND($AN19=0,AND($AO19&gt;=6,$AO19&lt;=8))),1,""),"")</f>
        <v/>
      </c>
      <c r="AI19" s="110" t="str">
        <f>IF($B19&lt;&gt;"",IF(AND($C19="อาจารย์",AND($AN19=0,AND($AO19&gt;=6,$AO19&lt;=8))),1,""),"")</f>
        <v/>
      </c>
      <c r="AJ19" s="110" t="str">
        <f>IF($B19&lt;&gt;"",IF(AND($C19="ศาสตราจารย์",AND($AN19=0,AND($AO19&gt;=0,$AO19&lt;=5))),1,""),"")</f>
        <v/>
      </c>
      <c r="AK19" s="110" t="str">
        <f>IF($B19&lt;&gt;"",IF(AND($C19="รองศาสตราจารย์",AND($AN19=0,AND($AO19&gt;=0,$AO19&lt;=5))),1,""),"")</f>
        <v/>
      </c>
      <c r="AL19" s="110" t="str">
        <f>IF($B19&lt;&gt;"",IF(AND($C19="ผู้ช่วยศาสตราจารย์",AND($AN19=0,AND($AO19&gt;=0,$AO19&lt;=5))),1,""),"")</f>
        <v/>
      </c>
      <c r="AM19" s="110" t="str">
        <f>IF($B19&lt;&gt;"",IF(AND($C19="อาจารย์",AND($AN19=0,AND($AO19&gt;=0,$AO19&lt;=5))),1,""),"")</f>
        <v/>
      </c>
      <c r="AN19" s="78">
        <f>IF(B19&lt;&gt;"",DATEDIF(E19,$AN$8,"Y"),"")</f>
        <v>22</v>
      </c>
      <c r="AO19" s="78">
        <f>IF(B19&lt;&gt;"",DATEDIF(E19,$AN$8,"YM"),"")</f>
        <v>4</v>
      </c>
      <c r="AP19" s="78">
        <f>IF(B19&lt;&gt;"",DATEDIF(E19,$AN$8,"MD"),"")</f>
        <v>0</v>
      </c>
    </row>
    <row r="20" spans="1:42" ht="18.75">
      <c r="A20" s="102">
        <v>12</v>
      </c>
      <c r="B20" s="103" t="s">
        <v>370</v>
      </c>
      <c r="C20" s="103" t="s">
        <v>23</v>
      </c>
      <c r="D20" s="104">
        <v>43070</v>
      </c>
      <c r="E20" s="105">
        <v>43070</v>
      </c>
      <c r="F20" s="105">
        <v>43777</v>
      </c>
      <c r="G20" s="167"/>
      <c r="H20" s="169"/>
      <c r="I20" s="103" t="s">
        <v>37</v>
      </c>
      <c r="J20" s="105">
        <v>52140</v>
      </c>
      <c r="K20" s="108" t="s">
        <v>2</v>
      </c>
      <c r="L20" s="103" t="s">
        <v>173</v>
      </c>
      <c r="M20" s="103" t="s">
        <v>3</v>
      </c>
      <c r="N20" s="103" t="s">
        <v>132</v>
      </c>
      <c r="O20" s="103" t="s">
        <v>4</v>
      </c>
      <c r="P20" s="108" t="s">
        <v>26</v>
      </c>
      <c r="Q20" s="108" t="s">
        <v>44</v>
      </c>
      <c r="R20" s="168"/>
      <c r="S20" s="110">
        <f>IF($B20&lt;&gt;"",IF(AND($K20="เอก",OR($AN20&gt;0,AND($AN20=0,$AO20&gt;=9))),1,""),"")</f>
        <v>1</v>
      </c>
      <c r="T20" s="110" t="str">
        <f>IF($B20&lt;&gt;"",IF(AND($K20="โท",OR($AN20&gt;0,AND($AN20=0,$AO20&gt;=9))),1,""),"")</f>
        <v/>
      </c>
      <c r="U20" s="110" t="str">
        <f>IF($B20&lt;&gt;"",IF(AND($K20="ตรี",OR($AN20&gt;0,AND($AN20=0,$AO20&gt;=9))),1,""),"")</f>
        <v/>
      </c>
      <c r="V20" s="110" t="str">
        <f>IF($B20&lt;&gt;"",IF(AND($K20="เอก",AND($AN20=0,AND($AO20&gt;=6,$AO20&lt;=8))),1,""),"")</f>
        <v/>
      </c>
      <c r="W20" s="110" t="str">
        <f>IF($B20&lt;&gt;"",IF(AND($K20="โท",AND($AN20=0,AND($AO20&gt;=6,$AO20&lt;=8))),1,""),"")</f>
        <v/>
      </c>
      <c r="X20" s="110" t="str">
        <f>IF($B20&lt;&gt;"",IF(AND($K20="ตรี",AND($AN20=0,AND($AO20&gt;=6,$AO20&lt;=8))),1,""),"")</f>
        <v/>
      </c>
      <c r="Y20" s="110" t="str">
        <f>IF($B20&lt;&gt;"",IF(AND($K20="เอก",AND($AN20=0,AND($AO20&gt;=0,$AO20&lt;=5))),1,""),"")</f>
        <v/>
      </c>
      <c r="Z20" s="110" t="str">
        <f>IF($B20&lt;&gt;"",IF(AND($K20="โท",AND($AN20=0,AND($AO20&gt;=0,$AO20&lt;=5))),1,""),"")</f>
        <v/>
      </c>
      <c r="AA20" s="110" t="str">
        <f>IF($B20&lt;&gt;"",IF(AND($K20="ตรี",AND($AN20=0,AND($AO20&gt;=0,$AO20&lt;=5))),1,""),"")</f>
        <v/>
      </c>
      <c r="AB20" s="110" t="str">
        <f>IF($B20&lt;&gt;"",IF(AND($C20="ศาสตราจารย์",OR($AN20&gt;0,AND($AN20=0,$AO20&gt;=9))),1,""),"")</f>
        <v/>
      </c>
      <c r="AC20" s="110" t="str">
        <f>IF($B20&lt;&gt;"",IF(AND($C20="รองศาสตราจารย์",OR($AN20&gt;0,AND($AN20=0,$AO20&gt;=9))),1,""),"")</f>
        <v/>
      </c>
      <c r="AD20" s="110">
        <f>IF($B20&lt;&gt;"",IF(AND($C20="ผู้ช่วยศาสตราจารย์",OR($AN20&gt;0,AND($AN20=0,$AO20&gt;=9))),1,""),"")</f>
        <v>1</v>
      </c>
      <c r="AE20" s="110" t="str">
        <f>IF($B20&lt;&gt;"",IF(AND($C20="อาจารย์",OR($AN20&gt;0,AND($AN20=0,$AO20&gt;=9))),1,""),"")</f>
        <v/>
      </c>
      <c r="AF20" s="110" t="str">
        <f>IF($B20&lt;&gt;"",IF(AND($C20="ศาสตราจารย์",AND($AN20=0,AND($AO20&gt;=6,$AO20&lt;=8))),1,""),"")</f>
        <v/>
      </c>
      <c r="AG20" s="110" t="str">
        <f>IF($B20&lt;&gt;"",IF(AND($C20="รองศาสตราจารย์",AND($AN20=0,AND($AO20&gt;=6,$AO20&lt;=8))),1,""),"")</f>
        <v/>
      </c>
      <c r="AH20" s="110" t="str">
        <f>IF($B20&lt;&gt;"",IF(AND($C20="ผู้ช่วยศาสตราจารย์",AND($AN20=0,AND($AO20&gt;=6,$AO20&lt;=8))),1,""),"")</f>
        <v/>
      </c>
      <c r="AI20" s="110" t="str">
        <f>IF($B20&lt;&gt;"",IF(AND($C20="อาจารย์",AND($AN20=0,AND($AO20&gt;=6,$AO20&lt;=8))),1,""),"")</f>
        <v/>
      </c>
      <c r="AJ20" s="110" t="str">
        <f>IF($B20&lt;&gt;"",IF(AND($C20="ศาสตราจารย์",AND($AN20=0,AND($AO20&gt;=0,$AO20&lt;=5))),1,""),"")</f>
        <v/>
      </c>
      <c r="AK20" s="110" t="str">
        <f>IF($B20&lt;&gt;"",IF(AND($C20="รองศาสตราจารย์",AND($AN20=0,AND($AO20&gt;=0,$AO20&lt;=5))),1,""),"")</f>
        <v/>
      </c>
      <c r="AL20" s="110" t="str">
        <f>IF($B20&lt;&gt;"",IF(AND($C20="ผู้ช่วยศาสตราจารย์",AND($AN20=0,AND($AO20&gt;=0,$AO20&lt;=5))),1,""),"")</f>
        <v/>
      </c>
      <c r="AM20" s="110" t="str">
        <f>IF($B20&lt;&gt;"",IF(AND($C20="อาจารย์",AND($AN20=0,AND($AO20&gt;=0,$AO20&lt;=5))),1,""),"")</f>
        <v/>
      </c>
      <c r="AN20" s="78">
        <f>IF(B20&lt;&gt;"",DATEDIF(E20,$AN$8,"Y"),"")</f>
        <v>5</v>
      </c>
      <c r="AO20" s="78">
        <f>IF(B20&lt;&gt;"",DATEDIF(E20,$AN$8,"YM"),"")</f>
        <v>6</v>
      </c>
      <c r="AP20" s="78">
        <f>IF(B20&lt;&gt;"",DATEDIF(E20,$AN$8,"MD"),"")</f>
        <v>0</v>
      </c>
    </row>
    <row r="21" spans="1:42" ht="18.75">
      <c r="A21" s="102">
        <v>13</v>
      </c>
      <c r="B21" s="103" t="s">
        <v>112</v>
      </c>
      <c r="C21" s="103" t="s">
        <v>23</v>
      </c>
      <c r="D21" s="104">
        <v>34639</v>
      </c>
      <c r="E21" s="105">
        <v>34639</v>
      </c>
      <c r="F21" s="105">
        <v>38887</v>
      </c>
      <c r="G21" s="167"/>
      <c r="H21" s="169"/>
      <c r="I21" s="103" t="s">
        <v>37</v>
      </c>
      <c r="J21" s="105">
        <v>46296</v>
      </c>
      <c r="K21" s="108" t="s">
        <v>2</v>
      </c>
      <c r="L21" s="103" t="s">
        <v>326</v>
      </c>
      <c r="M21" s="103" t="s">
        <v>327</v>
      </c>
      <c r="N21" s="103" t="s">
        <v>113</v>
      </c>
      <c r="O21" s="103" t="s">
        <v>114</v>
      </c>
      <c r="P21" s="108" t="s">
        <v>40</v>
      </c>
      <c r="Q21" s="108" t="s">
        <v>71</v>
      </c>
      <c r="R21" s="168"/>
      <c r="S21" s="110">
        <f>IF($B21&lt;&gt;"",IF(AND($K21="เอก",OR($AN21&gt;0,AND($AN21=0,$AO21&gt;=9))),1,""),"")</f>
        <v>1</v>
      </c>
      <c r="T21" s="110" t="str">
        <f>IF($B21&lt;&gt;"",IF(AND($K21="โท",OR($AN21&gt;0,AND($AN21=0,$AO21&gt;=9))),1,""),"")</f>
        <v/>
      </c>
      <c r="U21" s="110" t="str">
        <f>IF($B21&lt;&gt;"",IF(AND($K21="ตรี",OR($AN21&gt;0,AND($AN21=0,$AO21&gt;=9))),1,""),"")</f>
        <v/>
      </c>
      <c r="V21" s="110" t="str">
        <f>IF($B21&lt;&gt;"",IF(AND($K21="เอก",AND($AN21=0,AND($AO21&gt;=6,$AO21&lt;=8))),1,""),"")</f>
        <v/>
      </c>
      <c r="W21" s="110" t="str">
        <f>IF($B21&lt;&gt;"",IF(AND($K21="โท",AND($AN21=0,AND($AO21&gt;=6,$AO21&lt;=8))),1,""),"")</f>
        <v/>
      </c>
      <c r="X21" s="110" t="str">
        <f>IF($B21&lt;&gt;"",IF(AND($K21="ตรี",AND($AN21=0,AND($AO21&gt;=6,$AO21&lt;=8))),1,""),"")</f>
        <v/>
      </c>
      <c r="Y21" s="110" t="str">
        <f>IF($B21&lt;&gt;"",IF(AND($K21="เอก",AND($AN21=0,AND($AO21&gt;=0,$AO21&lt;=5))),1,""),"")</f>
        <v/>
      </c>
      <c r="Z21" s="110" t="str">
        <f>IF($B21&lt;&gt;"",IF(AND($K21="โท",AND($AN21=0,AND($AO21&gt;=0,$AO21&lt;=5))),1,""),"")</f>
        <v/>
      </c>
      <c r="AA21" s="110" t="str">
        <f>IF($B21&lt;&gt;"",IF(AND($K21="ตรี",AND($AN21=0,AND($AO21&gt;=0,$AO21&lt;=5))),1,""),"")</f>
        <v/>
      </c>
      <c r="AB21" s="110" t="str">
        <f>IF($B21&lt;&gt;"",IF(AND($C21="ศาสตราจารย์",OR($AN21&gt;0,AND($AN21=0,$AO21&gt;=9))),1,""),"")</f>
        <v/>
      </c>
      <c r="AC21" s="110" t="str">
        <f>IF($B21&lt;&gt;"",IF(AND($C21="รองศาสตราจารย์",OR($AN21&gt;0,AND($AN21=0,$AO21&gt;=9))),1,""),"")</f>
        <v/>
      </c>
      <c r="AD21" s="110">
        <f>IF($B21&lt;&gt;"",IF(AND($C21="ผู้ช่วยศาสตราจารย์",OR($AN21&gt;0,AND($AN21=0,$AO21&gt;=9))),1,""),"")</f>
        <v>1</v>
      </c>
      <c r="AE21" s="110" t="str">
        <f>IF($B21&lt;&gt;"",IF(AND($C21="อาจารย์",OR($AN21&gt;0,AND($AN21=0,$AO21&gt;=9))),1,""),"")</f>
        <v/>
      </c>
      <c r="AF21" s="110" t="str">
        <f>IF($B21&lt;&gt;"",IF(AND($C21="ศาสตราจารย์",AND($AN21=0,AND($AO21&gt;=6,$AO21&lt;=8))),1,""),"")</f>
        <v/>
      </c>
      <c r="AG21" s="110" t="str">
        <f>IF($B21&lt;&gt;"",IF(AND($C21="รองศาสตราจารย์",AND($AN21=0,AND($AO21&gt;=6,$AO21&lt;=8))),1,""),"")</f>
        <v/>
      </c>
      <c r="AH21" s="110" t="str">
        <f>IF($B21&lt;&gt;"",IF(AND($C21="ผู้ช่วยศาสตราจารย์",AND($AN21=0,AND($AO21&gt;=6,$AO21&lt;=8))),1,""),"")</f>
        <v/>
      </c>
      <c r="AI21" s="110" t="str">
        <f>IF($B21&lt;&gt;"",IF(AND($C21="อาจารย์",AND($AN21=0,AND($AO21&gt;=6,$AO21&lt;=8))),1,""),"")</f>
        <v/>
      </c>
      <c r="AJ21" s="110" t="str">
        <f>IF($B21&lt;&gt;"",IF(AND($C21="ศาสตราจารย์",AND($AN21=0,AND($AO21&gt;=0,$AO21&lt;=5))),1,""),"")</f>
        <v/>
      </c>
      <c r="AK21" s="110" t="str">
        <f>IF($B21&lt;&gt;"",IF(AND($C21="รองศาสตราจารย์",AND($AN21=0,AND($AO21&gt;=0,$AO21&lt;=5))),1,""),"")</f>
        <v/>
      </c>
      <c r="AL21" s="110" t="str">
        <f>IF($B21&lt;&gt;"",IF(AND($C21="ผู้ช่วยศาสตราจารย์",AND($AN21=0,AND($AO21&gt;=0,$AO21&lt;=5))),1,""),"")</f>
        <v/>
      </c>
      <c r="AM21" s="110" t="str">
        <f>IF($B21&lt;&gt;"",IF(AND($C21="อาจารย์",AND($AN21=0,AND($AO21&gt;=0,$AO21&lt;=5))),1,""),"")</f>
        <v/>
      </c>
      <c r="AN21" s="78">
        <f>IF(B21&lt;&gt;"",DATEDIF(E21,$AN$8,"Y"),"")</f>
        <v>28</v>
      </c>
      <c r="AO21" s="78">
        <f>IF(B21&lt;&gt;"",DATEDIF(E21,$AN$8,"YM"),"")</f>
        <v>7</v>
      </c>
      <c r="AP21" s="78">
        <f>IF(B21&lt;&gt;"",DATEDIF(E21,$AN$8,"MD"),"")</f>
        <v>0</v>
      </c>
    </row>
    <row r="22" spans="1:42" ht="18.75">
      <c r="A22" s="102">
        <v>14</v>
      </c>
      <c r="B22" s="103" t="s">
        <v>329</v>
      </c>
      <c r="C22" s="103" t="s">
        <v>23</v>
      </c>
      <c r="D22" s="104">
        <v>40424</v>
      </c>
      <c r="E22" s="105">
        <v>40424</v>
      </c>
      <c r="F22" s="105">
        <v>43195</v>
      </c>
      <c r="G22" s="167"/>
      <c r="H22" s="169"/>
      <c r="I22" s="103" t="s">
        <v>37</v>
      </c>
      <c r="J22" s="105">
        <v>47392</v>
      </c>
      <c r="K22" s="108" t="s">
        <v>2</v>
      </c>
      <c r="L22" s="103" t="s">
        <v>118</v>
      </c>
      <c r="M22" s="103" t="s">
        <v>319</v>
      </c>
      <c r="N22" s="103" t="s">
        <v>113</v>
      </c>
      <c r="O22" s="103" t="s">
        <v>163</v>
      </c>
      <c r="P22" s="108" t="s">
        <v>46</v>
      </c>
      <c r="Q22" s="108" t="s">
        <v>43</v>
      </c>
      <c r="R22" s="168"/>
      <c r="S22" s="110">
        <f>IF($B22&lt;&gt;"",IF(AND($K22="เอก",OR($AN22&gt;0,AND($AN22=0,$AO22&gt;=9))),1,""),"")</f>
        <v>1</v>
      </c>
      <c r="T22" s="110" t="str">
        <f>IF($B22&lt;&gt;"",IF(AND($K22="โท",OR($AN22&gt;0,AND($AN22=0,$AO22&gt;=9))),1,""),"")</f>
        <v/>
      </c>
      <c r="U22" s="110" t="str">
        <f>IF($B22&lt;&gt;"",IF(AND($K22="ตรี",OR($AN22&gt;0,AND($AN22=0,$AO22&gt;=9))),1,""),"")</f>
        <v/>
      </c>
      <c r="V22" s="110" t="str">
        <f>IF($B22&lt;&gt;"",IF(AND($K22="เอก",AND($AN22=0,AND($AO22&gt;=6,$AO22&lt;=8))),1,""),"")</f>
        <v/>
      </c>
      <c r="W22" s="110" t="str">
        <f>IF($B22&lt;&gt;"",IF(AND($K22="โท",AND($AN22=0,AND($AO22&gt;=6,$AO22&lt;=8))),1,""),"")</f>
        <v/>
      </c>
      <c r="X22" s="110" t="str">
        <f>IF($B22&lt;&gt;"",IF(AND($K22="ตรี",AND($AN22=0,AND($AO22&gt;=6,$AO22&lt;=8))),1,""),"")</f>
        <v/>
      </c>
      <c r="Y22" s="110" t="str">
        <f>IF($B22&lt;&gt;"",IF(AND($K22="เอก",AND($AN22=0,AND($AO22&gt;=0,$AO22&lt;=5))),1,""),"")</f>
        <v/>
      </c>
      <c r="Z22" s="110" t="str">
        <f>IF($B22&lt;&gt;"",IF(AND($K22="โท",AND($AN22=0,AND($AO22&gt;=0,$AO22&lt;=5))),1,""),"")</f>
        <v/>
      </c>
      <c r="AA22" s="110" t="str">
        <f>IF($B22&lt;&gt;"",IF(AND($K22="ตรี",AND($AN22=0,AND($AO22&gt;=0,$AO22&lt;=5))),1,""),"")</f>
        <v/>
      </c>
      <c r="AB22" s="110" t="str">
        <f>IF($B22&lt;&gt;"",IF(AND($C22="ศาสตราจารย์",OR($AN22&gt;0,AND($AN22=0,$AO22&gt;=9))),1,""),"")</f>
        <v/>
      </c>
      <c r="AC22" s="110" t="str">
        <f>IF($B22&lt;&gt;"",IF(AND($C22="รองศาสตราจารย์",OR($AN22&gt;0,AND($AN22=0,$AO22&gt;=9))),1,""),"")</f>
        <v/>
      </c>
      <c r="AD22" s="110">
        <f>IF($B22&lt;&gt;"",IF(AND($C22="ผู้ช่วยศาสตราจารย์",OR($AN22&gt;0,AND($AN22=0,$AO22&gt;=9))),1,""),"")</f>
        <v>1</v>
      </c>
      <c r="AE22" s="110" t="str">
        <f>IF($B22&lt;&gt;"",IF(AND($C22="อาจารย์",OR($AN22&gt;0,AND($AN22=0,$AO22&gt;=9))),1,""),"")</f>
        <v/>
      </c>
      <c r="AF22" s="110" t="str">
        <f>IF($B22&lt;&gt;"",IF(AND($C22="ศาสตราจารย์",AND($AN22=0,AND($AO22&gt;=6,$AO22&lt;=8))),1,""),"")</f>
        <v/>
      </c>
      <c r="AG22" s="110" t="str">
        <f>IF($B22&lt;&gt;"",IF(AND($C22="รองศาสตราจารย์",AND($AN22=0,AND($AO22&gt;=6,$AO22&lt;=8))),1,""),"")</f>
        <v/>
      </c>
      <c r="AH22" s="110" t="str">
        <f>IF($B22&lt;&gt;"",IF(AND($C22="ผู้ช่วยศาสตราจารย์",AND($AN22=0,AND($AO22&gt;=6,$AO22&lt;=8))),1,""),"")</f>
        <v/>
      </c>
      <c r="AI22" s="110" t="str">
        <f>IF($B22&lt;&gt;"",IF(AND($C22="อาจารย์",AND($AN22=0,AND($AO22&gt;=6,$AO22&lt;=8))),1,""),"")</f>
        <v/>
      </c>
      <c r="AJ22" s="110" t="str">
        <f>IF($B22&lt;&gt;"",IF(AND($C22="ศาสตราจารย์",AND($AN22=0,AND($AO22&gt;=0,$AO22&lt;=5))),1,""),"")</f>
        <v/>
      </c>
      <c r="AK22" s="110" t="str">
        <f>IF($B22&lt;&gt;"",IF(AND($C22="รองศาสตราจารย์",AND($AN22=0,AND($AO22&gt;=0,$AO22&lt;=5))),1,""),"")</f>
        <v/>
      </c>
      <c r="AL22" s="110" t="str">
        <f>IF($B22&lt;&gt;"",IF(AND($C22="ผู้ช่วยศาสตราจารย์",AND($AN22=0,AND($AO22&gt;=0,$AO22&lt;=5))),1,""),"")</f>
        <v/>
      </c>
      <c r="AM22" s="110" t="str">
        <f>IF($B22&lt;&gt;"",IF(AND($C22="อาจารย์",AND($AN22=0,AND($AO22&gt;=0,$AO22&lt;=5))),1,""),"")</f>
        <v/>
      </c>
      <c r="AN22" s="78">
        <f>IF(B22&lt;&gt;"",DATEDIF(E22,$AN$8,"Y"),"")</f>
        <v>12</v>
      </c>
      <c r="AO22" s="78">
        <f>IF(B22&lt;&gt;"",DATEDIF(E22,$AN$8,"YM"),"")</f>
        <v>8</v>
      </c>
      <c r="AP22" s="78">
        <f>IF(B22&lt;&gt;"",DATEDIF(E22,$AN$8,"MD"),"")</f>
        <v>29</v>
      </c>
    </row>
    <row r="23" spans="1:42" ht="18.75">
      <c r="A23" s="102">
        <v>15</v>
      </c>
      <c r="B23" s="103" t="s">
        <v>116</v>
      </c>
      <c r="C23" s="103" t="s">
        <v>23</v>
      </c>
      <c r="D23" s="104">
        <v>36052</v>
      </c>
      <c r="E23" s="105">
        <v>36052</v>
      </c>
      <c r="F23" s="105">
        <v>38637</v>
      </c>
      <c r="G23" s="167"/>
      <c r="H23" s="169"/>
      <c r="I23" s="103" t="s">
        <v>1</v>
      </c>
      <c r="J23" s="105">
        <v>47027</v>
      </c>
      <c r="K23" s="108" t="s">
        <v>2</v>
      </c>
      <c r="L23" s="103" t="s">
        <v>117</v>
      </c>
      <c r="M23" s="103" t="s">
        <v>54</v>
      </c>
      <c r="N23" s="103" t="s">
        <v>25</v>
      </c>
      <c r="O23" s="103" t="s">
        <v>53</v>
      </c>
      <c r="P23" s="108" t="s">
        <v>28</v>
      </c>
      <c r="Q23" s="108" t="s">
        <v>17</v>
      </c>
      <c r="R23" s="168"/>
      <c r="S23" s="110">
        <f>IF($B23&lt;&gt;"",IF(AND($K23="เอก",OR($AN23&gt;0,AND($AN23=0,$AO23&gt;=9))),1,""),"")</f>
        <v>1</v>
      </c>
      <c r="T23" s="110" t="str">
        <f>IF($B23&lt;&gt;"",IF(AND($K23="โท",OR($AN23&gt;0,AND($AN23=0,$AO23&gt;=9))),1,""),"")</f>
        <v/>
      </c>
      <c r="U23" s="110" t="str">
        <f>IF($B23&lt;&gt;"",IF(AND($K23="ตรี",OR($AN23&gt;0,AND($AN23=0,$AO23&gt;=9))),1,""),"")</f>
        <v/>
      </c>
      <c r="V23" s="110" t="str">
        <f>IF($B23&lt;&gt;"",IF(AND($K23="เอก",AND($AN23=0,AND($AO23&gt;=6,$AO23&lt;=8))),1,""),"")</f>
        <v/>
      </c>
      <c r="W23" s="110" t="str">
        <f>IF($B23&lt;&gt;"",IF(AND($K23="โท",AND($AN23=0,AND($AO23&gt;=6,$AO23&lt;=8))),1,""),"")</f>
        <v/>
      </c>
      <c r="X23" s="110" t="str">
        <f>IF($B23&lt;&gt;"",IF(AND($K23="ตรี",AND($AN23=0,AND($AO23&gt;=6,$AO23&lt;=8))),1,""),"")</f>
        <v/>
      </c>
      <c r="Y23" s="110" t="str">
        <f>IF($B23&lt;&gt;"",IF(AND($K23="เอก",AND($AN23=0,AND($AO23&gt;=0,$AO23&lt;=5))),1,""),"")</f>
        <v/>
      </c>
      <c r="Z23" s="110" t="str">
        <f>IF($B23&lt;&gt;"",IF(AND($K23="โท",AND($AN23=0,AND($AO23&gt;=0,$AO23&lt;=5))),1,""),"")</f>
        <v/>
      </c>
      <c r="AA23" s="110" t="str">
        <f>IF($B23&lt;&gt;"",IF(AND($K23="ตรี",AND($AN23=0,AND($AO23&gt;=0,$AO23&lt;=5))),1,""),"")</f>
        <v/>
      </c>
      <c r="AB23" s="110" t="str">
        <f>IF($B23&lt;&gt;"",IF(AND($C23="ศาสตราจารย์",OR($AN23&gt;0,AND($AN23=0,$AO23&gt;=9))),1,""),"")</f>
        <v/>
      </c>
      <c r="AC23" s="110" t="str">
        <f>IF($B23&lt;&gt;"",IF(AND($C23="รองศาสตราจารย์",OR($AN23&gt;0,AND($AN23=0,$AO23&gt;=9))),1,""),"")</f>
        <v/>
      </c>
      <c r="AD23" s="110">
        <f>IF($B23&lt;&gt;"",IF(AND($C23="ผู้ช่วยศาสตราจารย์",OR($AN23&gt;0,AND($AN23=0,$AO23&gt;=9))),1,""),"")</f>
        <v>1</v>
      </c>
      <c r="AE23" s="110" t="str">
        <f>IF($B23&lt;&gt;"",IF(AND($C23="อาจารย์",OR($AN23&gt;0,AND($AN23=0,$AO23&gt;=9))),1,""),"")</f>
        <v/>
      </c>
      <c r="AF23" s="110" t="str">
        <f>IF($B23&lt;&gt;"",IF(AND($C23="ศาสตราจารย์",AND($AN23=0,AND($AO23&gt;=6,$AO23&lt;=8))),1,""),"")</f>
        <v/>
      </c>
      <c r="AG23" s="110" t="str">
        <f>IF($B23&lt;&gt;"",IF(AND($C23="รองศาสตราจารย์",AND($AN23=0,AND($AO23&gt;=6,$AO23&lt;=8))),1,""),"")</f>
        <v/>
      </c>
      <c r="AH23" s="110" t="str">
        <f>IF($B23&lt;&gt;"",IF(AND($C23="ผู้ช่วยศาสตราจารย์",AND($AN23=0,AND($AO23&gt;=6,$AO23&lt;=8))),1,""),"")</f>
        <v/>
      </c>
      <c r="AI23" s="110" t="str">
        <f>IF($B23&lt;&gt;"",IF(AND($C23="อาจารย์",AND($AN23=0,AND($AO23&gt;=6,$AO23&lt;=8))),1,""),"")</f>
        <v/>
      </c>
      <c r="AJ23" s="110" t="str">
        <f>IF($B23&lt;&gt;"",IF(AND($C23="ศาสตราจารย์",AND($AN23=0,AND($AO23&gt;=0,$AO23&lt;=5))),1,""),"")</f>
        <v/>
      </c>
      <c r="AK23" s="110" t="str">
        <f>IF($B23&lt;&gt;"",IF(AND($C23="รองศาสตราจารย์",AND($AN23=0,AND($AO23&gt;=0,$AO23&lt;=5))),1,""),"")</f>
        <v/>
      </c>
      <c r="AL23" s="110" t="str">
        <f>IF($B23&lt;&gt;"",IF(AND($C23="ผู้ช่วยศาสตราจารย์",AND($AN23=0,AND($AO23&gt;=0,$AO23&lt;=5))),1,""),"")</f>
        <v/>
      </c>
      <c r="AM23" s="110" t="str">
        <f>IF($B23&lt;&gt;"",IF(AND($C23="อาจารย์",AND($AN23=0,AND($AO23&gt;=0,$AO23&lt;=5))),1,""),"")</f>
        <v/>
      </c>
      <c r="AN23" s="78">
        <f>IF(B23&lt;&gt;"",DATEDIF(E23,$AN$8,"Y"),"")</f>
        <v>24</v>
      </c>
      <c r="AO23" s="78">
        <f>IF(B23&lt;&gt;"",DATEDIF(E23,$AN$8,"YM"),"")</f>
        <v>8</v>
      </c>
      <c r="AP23" s="78">
        <f>IF(B23&lt;&gt;"",DATEDIF(E23,$AN$8,"MD"),"")</f>
        <v>18</v>
      </c>
    </row>
    <row r="24" spans="1:42" ht="18.75">
      <c r="A24" s="102">
        <v>16</v>
      </c>
      <c r="B24" s="103" t="s">
        <v>121</v>
      </c>
      <c r="C24" s="103" t="s">
        <v>23</v>
      </c>
      <c r="D24" s="104">
        <v>38231</v>
      </c>
      <c r="E24" s="105">
        <v>38231</v>
      </c>
      <c r="F24" s="105">
        <v>39836</v>
      </c>
      <c r="G24" s="167"/>
      <c r="H24" s="169"/>
      <c r="I24" s="103" t="s">
        <v>37</v>
      </c>
      <c r="J24" s="105">
        <v>46661</v>
      </c>
      <c r="K24" s="108" t="s">
        <v>2</v>
      </c>
      <c r="L24" s="103" t="s">
        <v>379</v>
      </c>
      <c r="M24" s="103" t="s">
        <v>109</v>
      </c>
      <c r="N24" s="103" t="s">
        <v>122</v>
      </c>
      <c r="O24" s="103" t="s">
        <v>123</v>
      </c>
      <c r="P24" s="108" t="s">
        <v>29</v>
      </c>
      <c r="Q24" s="108" t="s">
        <v>46</v>
      </c>
      <c r="R24" s="168"/>
      <c r="S24" s="110">
        <f>IF($B24&lt;&gt;"",IF(AND($K24="เอก",OR($AN24&gt;0,AND($AN24=0,$AO24&gt;=9))),1,""),"")</f>
        <v>1</v>
      </c>
      <c r="T24" s="110" t="str">
        <f>IF($B24&lt;&gt;"",IF(AND($K24="โท",OR($AN24&gt;0,AND($AN24=0,$AO24&gt;=9))),1,""),"")</f>
        <v/>
      </c>
      <c r="U24" s="110" t="str">
        <f>IF($B24&lt;&gt;"",IF(AND($K24="ตรี",OR($AN24&gt;0,AND($AN24=0,$AO24&gt;=9))),1,""),"")</f>
        <v/>
      </c>
      <c r="V24" s="110" t="str">
        <f>IF($B24&lt;&gt;"",IF(AND($K24="เอก",AND($AN24=0,AND($AO24&gt;=6,$AO24&lt;=8))),1,""),"")</f>
        <v/>
      </c>
      <c r="W24" s="110" t="str">
        <f>IF($B24&lt;&gt;"",IF(AND($K24="โท",AND($AN24=0,AND($AO24&gt;=6,$AO24&lt;=8))),1,""),"")</f>
        <v/>
      </c>
      <c r="X24" s="110" t="str">
        <f>IF($B24&lt;&gt;"",IF(AND($K24="ตรี",AND($AN24=0,AND($AO24&gt;=6,$AO24&lt;=8))),1,""),"")</f>
        <v/>
      </c>
      <c r="Y24" s="110" t="str">
        <f>IF($B24&lt;&gt;"",IF(AND($K24="เอก",AND($AN24=0,AND($AO24&gt;=0,$AO24&lt;=5))),1,""),"")</f>
        <v/>
      </c>
      <c r="Z24" s="110" t="str">
        <f>IF($B24&lt;&gt;"",IF(AND($K24="โท",AND($AN24=0,AND($AO24&gt;=0,$AO24&lt;=5))),1,""),"")</f>
        <v/>
      </c>
      <c r="AA24" s="110" t="str">
        <f>IF($B24&lt;&gt;"",IF(AND($K24="ตรี",AND($AN24=0,AND($AO24&gt;=0,$AO24&lt;=5))),1,""),"")</f>
        <v/>
      </c>
      <c r="AB24" s="110" t="str">
        <f>IF($B24&lt;&gt;"",IF(AND($C24="ศาสตราจารย์",OR($AN24&gt;0,AND($AN24=0,$AO24&gt;=9))),1,""),"")</f>
        <v/>
      </c>
      <c r="AC24" s="110" t="str">
        <f>IF($B24&lt;&gt;"",IF(AND($C24="รองศาสตราจารย์",OR($AN24&gt;0,AND($AN24=0,$AO24&gt;=9))),1,""),"")</f>
        <v/>
      </c>
      <c r="AD24" s="110">
        <f>IF($B24&lt;&gt;"",IF(AND($C24="ผู้ช่วยศาสตราจารย์",OR($AN24&gt;0,AND($AN24=0,$AO24&gt;=9))),1,""),"")</f>
        <v>1</v>
      </c>
      <c r="AE24" s="110" t="str">
        <f>IF($B24&lt;&gt;"",IF(AND($C24="อาจารย์",OR($AN24&gt;0,AND($AN24=0,$AO24&gt;=9))),1,""),"")</f>
        <v/>
      </c>
      <c r="AF24" s="110" t="str">
        <f>IF($B24&lt;&gt;"",IF(AND($C24="ศาสตราจารย์",AND($AN24=0,AND($AO24&gt;=6,$AO24&lt;=8))),1,""),"")</f>
        <v/>
      </c>
      <c r="AG24" s="110" t="str">
        <f>IF($B24&lt;&gt;"",IF(AND($C24="รองศาสตราจารย์",AND($AN24=0,AND($AO24&gt;=6,$AO24&lt;=8))),1,""),"")</f>
        <v/>
      </c>
      <c r="AH24" s="110" t="str">
        <f>IF($B24&lt;&gt;"",IF(AND($C24="ผู้ช่วยศาสตราจารย์",AND($AN24=0,AND($AO24&gt;=6,$AO24&lt;=8))),1,""),"")</f>
        <v/>
      </c>
      <c r="AI24" s="110" t="str">
        <f>IF($B24&lt;&gt;"",IF(AND($C24="อาจารย์",AND($AN24=0,AND($AO24&gt;=6,$AO24&lt;=8))),1,""),"")</f>
        <v/>
      </c>
      <c r="AJ24" s="110" t="str">
        <f>IF($B24&lt;&gt;"",IF(AND($C24="ศาสตราจารย์",AND($AN24=0,AND($AO24&gt;=0,$AO24&lt;=5))),1,""),"")</f>
        <v/>
      </c>
      <c r="AK24" s="110" t="str">
        <f>IF($B24&lt;&gt;"",IF(AND($C24="รองศาสตราจารย์",AND($AN24=0,AND($AO24&gt;=0,$AO24&lt;=5))),1,""),"")</f>
        <v/>
      </c>
      <c r="AL24" s="110" t="str">
        <f>IF($B24&lt;&gt;"",IF(AND($C24="ผู้ช่วยศาสตราจารย์",AND($AN24=0,AND($AO24&gt;=0,$AO24&lt;=5))),1,""),"")</f>
        <v/>
      </c>
      <c r="AM24" s="110" t="str">
        <f>IF($B24&lt;&gt;"",IF(AND($C24="อาจารย์",AND($AN24=0,AND($AO24&gt;=0,$AO24&lt;=5))),1,""),"")</f>
        <v/>
      </c>
      <c r="AN24" s="78">
        <f>IF(B24&lt;&gt;"",DATEDIF(E24,$AN$8,"Y"),"")</f>
        <v>18</v>
      </c>
      <c r="AO24" s="78">
        <f>IF(B24&lt;&gt;"",DATEDIF(E24,$AN$8,"YM"),"")</f>
        <v>9</v>
      </c>
      <c r="AP24" s="78">
        <f>IF(B24&lt;&gt;"",DATEDIF(E24,$AN$8,"MD"),"")</f>
        <v>0</v>
      </c>
    </row>
    <row r="25" spans="1:42" ht="18.75">
      <c r="A25" s="102">
        <v>17</v>
      </c>
      <c r="B25" s="103" t="s">
        <v>298</v>
      </c>
      <c r="C25" s="103" t="s">
        <v>23</v>
      </c>
      <c r="D25" s="104">
        <v>40983</v>
      </c>
      <c r="E25" s="105">
        <v>40983</v>
      </c>
      <c r="F25" s="105">
        <v>42093</v>
      </c>
      <c r="G25" s="167"/>
      <c r="H25" s="169"/>
      <c r="I25" s="103" t="s">
        <v>37</v>
      </c>
      <c r="J25" s="105">
        <v>51044</v>
      </c>
      <c r="K25" s="108" t="s">
        <v>2</v>
      </c>
      <c r="L25" s="103" t="s">
        <v>173</v>
      </c>
      <c r="M25" s="103" t="s">
        <v>3</v>
      </c>
      <c r="N25" s="103" t="s">
        <v>132</v>
      </c>
      <c r="O25" s="103" t="s">
        <v>4</v>
      </c>
      <c r="P25" s="108" t="s">
        <v>40</v>
      </c>
      <c r="Q25" s="108" t="s">
        <v>38</v>
      </c>
      <c r="R25" s="168"/>
      <c r="S25" s="110">
        <f>IF($B25&lt;&gt;"",IF(AND($K25="เอก",OR($AN25&gt;0,AND($AN25=0,$AO25&gt;=9))),1,""),"")</f>
        <v>1</v>
      </c>
      <c r="T25" s="110" t="str">
        <f>IF($B25&lt;&gt;"",IF(AND($K25="โท",OR($AN25&gt;0,AND($AN25=0,$AO25&gt;=9))),1,""),"")</f>
        <v/>
      </c>
      <c r="U25" s="110" t="str">
        <f>IF($B25&lt;&gt;"",IF(AND($K25="ตรี",OR($AN25&gt;0,AND($AN25=0,$AO25&gt;=9))),1,""),"")</f>
        <v/>
      </c>
      <c r="V25" s="110" t="str">
        <f>IF($B25&lt;&gt;"",IF(AND($K25="เอก",AND($AN25=0,AND($AO25&gt;=6,$AO25&lt;=8))),1,""),"")</f>
        <v/>
      </c>
      <c r="W25" s="110" t="str">
        <f>IF($B25&lt;&gt;"",IF(AND($K25="โท",AND($AN25=0,AND($AO25&gt;=6,$AO25&lt;=8))),1,""),"")</f>
        <v/>
      </c>
      <c r="X25" s="110" t="str">
        <f>IF($B25&lt;&gt;"",IF(AND($K25="ตรี",AND($AN25=0,AND($AO25&gt;=6,$AO25&lt;=8))),1,""),"")</f>
        <v/>
      </c>
      <c r="Y25" s="110" t="str">
        <f>IF($B25&lt;&gt;"",IF(AND($K25="เอก",AND($AN25=0,AND($AO25&gt;=0,$AO25&lt;=5))),1,""),"")</f>
        <v/>
      </c>
      <c r="Z25" s="110" t="str">
        <f>IF($B25&lt;&gt;"",IF(AND($K25="โท",AND($AN25=0,AND($AO25&gt;=0,$AO25&lt;=5))),1,""),"")</f>
        <v/>
      </c>
      <c r="AA25" s="110" t="str">
        <f>IF($B25&lt;&gt;"",IF(AND($K25="ตรี",AND($AN25=0,AND($AO25&gt;=0,$AO25&lt;=5))),1,""),"")</f>
        <v/>
      </c>
      <c r="AB25" s="110" t="str">
        <f>IF($B25&lt;&gt;"",IF(AND($C25="ศาสตราจารย์",OR($AN25&gt;0,AND($AN25=0,$AO25&gt;=9))),1,""),"")</f>
        <v/>
      </c>
      <c r="AC25" s="110" t="str">
        <f>IF($B25&lt;&gt;"",IF(AND($C25="รองศาสตราจารย์",OR($AN25&gt;0,AND($AN25=0,$AO25&gt;=9))),1,""),"")</f>
        <v/>
      </c>
      <c r="AD25" s="110">
        <f>IF($B25&lt;&gt;"",IF(AND($C25="ผู้ช่วยศาสตราจารย์",OR($AN25&gt;0,AND($AN25=0,$AO25&gt;=9))),1,""),"")</f>
        <v>1</v>
      </c>
      <c r="AE25" s="110" t="str">
        <f>IF($B25&lt;&gt;"",IF(AND($C25="อาจารย์",OR($AN25&gt;0,AND($AN25=0,$AO25&gt;=9))),1,""),"")</f>
        <v/>
      </c>
      <c r="AF25" s="110" t="str">
        <f>IF($B25&lt;&gt;"",IF(AND($C25="ศาสตราจารย์",AND($AN25=0,AND($AO25&gt;=6,$AO25&lt;=8))),1,""),"")</f>
        <v/>
      </c>
      <c r="AG25" s="110" t="str">
        <f>IF($B25&lt;&gt;"",IF(AND($C25="รองศาสตราจารย์",AND($AN25=0,AND($AO25&gt;=6,$AO25&lt;=8))),1,""),"")</f>
        <v/>
      </c>
      <c r="AH25" s="110" t="str">
        <f>IF($B25&lt;&gt;"",IF(AND($C25="ผู้ช่วยศาสตราจารย์",AND($AN25=0,AND($AO25&gt;=6,$AO25&lt;=8))),1,""),"")</f>
        <v/>
      </c>
      <c r="AI25" s="110" t="str">
        <f>IF($B25&lt;&gt;"",IF(AND($C25="อาจารย์",AND($AN25=0,AND($AO25&gt;=6,$AO25&lt;=8))),1,""),"")</f>
        <v/>
      </c>
      <c r="AJ25" s="110" t="str">
        <f>IF($B25&lt;&gt;"",IF(AND($C25="ศาสตราจารย์",AND($AN25=0,AND($AO25&gt;=0,$AO25&lt;=5))),1,""),"")</f>
        <v/>
      </c>
      <c r="AK25" s="110" t="str">
        <f>IF($B25&lt;&gt;"",IF(AND($C25="รองศาสตราจารย์",AND($AN25=0,AND($AO25&gt;=0,$AO25&lt;=5))),1,""),"")</f>
        <v/>
      </c>
      <c r="AL25" s="110" t="str">
        <f>IF($B25&lt;&gt;"",IF(AND($C25="ผู้ช่วยศาสตราจารย์",AND($AN25=0,AND($AO25&gt;=0,$AO25&lt;=5))),1,""),"")</f>
        <v/>
      </c>
      <c r="AM25" s="110" t="str">
        <f>IF($B25&lt;&gt;"",IF(AND($C25="อาจารย์",AND($AN25=0,AND($AO25&gt;=0,$AO25&lt;=5))),1,""),"")</f>
        <v/>
      </c>
      <c r="AN25" s="78">
        <f>IF(B25&lt;&gt;"",DATEDIF(E25,$AN$8,"Y"),"")</f>
        <v>11</v>
      </c>
      <c r="AO25" s="78">
        <f>IF(B25&lt;&gt;"",DATEDIF(E25,$AN$8,"YM"),"")</f>
        <v>2</v>
      </c>
      <c r="AP25" s="78">
        <f>IF(B25&lt;&gt;"",DATEDIF(E25,$AN$8,"MD"),"")</f>
        <v>17</v>
      </c>
    </row>
    <row r="26" spans="1:42" ht="18.75">
      <c r="A26" s="102">
        <v>18</v>
      </c>
      <c r="B26" s="103" t="s">
        <v>126</v>
      </c>
      <c r="C26" s="103" t="s">
        <v>23</v>
      </c>
      <c r="D26" s="104">
        <v>34453</v>
      </c>
      <c r="E26" s="105">
        <v>34453</v>
      </c>
      <c r="F26" s="105">
        <v>37140</v>
      </c>
      <c r="G26" s="167"/>
      <c r="H26" s="169"/>
      <c r="I26" s="103" t="s">
        <v>37</v>
      </c>
      <c r="J26" s="105">
        <v>46661</v>
      </c>
      <c r="K26" s="108" t="s">
        <v>2</v>
      </c>
      <c r="L26" s="103" t="s">
        <v>127</v>
      </c>
      <c r="M26" s="103" t="s">
        <v>319</v>
      </c>
      <c r="N26" s="103" t="s">
        <v>128</v>
      </c>
      <c r="O26" s="103" t="s">
        <v>129</v>
      </c>
      <c r="P26" s="108" t="s">
        <v>6</v>
      </c>
      <c r="Q26" s="108" t="s">
        <v>46</v>
      </c>
      <c r="R26" s="168"/>
      <c r="S26" s="110">
        <f>IF($B26&lt;&gt;"",IF(AND($K26="เอก",OR($AN26&gt;0,AND($AN26=0,$AO26&gt;=9))),1,""),"")</f>
        <v>1</v>
      </c>
      <c r="T26" s="110" t="str">
        <f>IF($B26&lt;&gt;"",IF(AND($K26="โท",OR($AN26&gt;0,AND($AN26=0,$AO26&gt;=9))),1,""),"")</f>
        <v/>
      </c>
      <c r="U26" s="110" t="str">
        <f>IF($B26&lt;&gt;"",IF(AND($K26="ตรี",OR($AN26&gt;0,AND($AN26=0,$AO26&gt;=9))),1,""),"")</f>
        <v/>
      </c>
      <c r="V26" s="110" t="str">
        <f>IF($B26&lt;&gt;"",IF(AND($K26="เอก",AND($AN26=0,AND($AO26&gt;=6,$AO26&lt;=8))),1,""),"")</f>
        <v/>
      </c>
      <c r="W26" s="110" t="str">
        <f>IF($B26&lt;&gt;"",IF(AND($K26="โท",AND($AN26=0,AND($AO26&gt;=6,$AO26&lt;=8))),1,""),"")</f>
        <v/>
      </c>
      <c r="X26" s="110" t="str">
        <f>IF($B26&lt;&gt;"",IF(AND($K26="ตรี",AND($AN26=0,AND($AO26&gt;=6,$AO26&lt;=8))),1,""),"")</f>
        <v/>
      </c>
      <c r="Y26" s="110" t="str">
        <f>IF($B26&lt;&gt;"",IF(AND($K26="เอก",AND($AN26=0,AND($AO26&gt;=0,$AO26&lt;=5))),1,""),"")</f>
        <v/>
      </c>
      <c r="Z26" s="110" t="str">
        <f>IF($B26&lt;&gt;"",IF(AND($K26="โท",AND($AN26=0,AND($AO26&gt;=0,$AO26&lt;=5))),1,""),"")</f>
        <v/>
      </c>
      <c r="AA26" s="110" t="str">
        <f>IF($B26&lt;&gt;"",IF(AND($K26="ตรี",AND($AN26=0,AND($AO26&gt;=0,$AO26&lt;=5))),1,""),"")</f>
        <v/>
      </c>
      <c r="AB26" s="110" t="str">
        <f>IF($B26&lt;&gt;"",IF(AND($C26="ศาสตราจารย์",OR($AN26&gt;0,AND($AN26=0,$AO26&gt;=9))),1,""),"")</f>
        <v/>
      </c>
      <c r="AC26" s="110" t="str">
        <f>IF($B26&lt;&gt;"",IF(AND($C26="รองศาสตราจารย์",OR($AN26&gt;0,AND($AN26=0,$AO26&gt;=9))),1,""),"")</f>
        <v/>
      </c>
      <c r="AD26" s="110">
        <f>IF($B26&lt;&gt;"",IF(AND($C26="ผู้ช่วยศาสตราจารย์",OR($AN26&gt;0,AND($AN26=0,$AO26&gt;=9))),1,""),"")</f>
        <v>1</v>
      </c>
      <c r="AE26" s="110" t="str">
        <f>IF($B26&lt;&gt;"",IF(AND($C26="อาจารย์",OR($AN26&gt;0,AND($AN26=0,$AO26&gt;=9))),1,""),"")</f>
        <v/>
      </c>
      <c r="AF26" s="110" t="str">
        <f>IF($B26&lt;&gt;"",IF(AND($C26="ศาสตราจารย์",AND($AN26=0,AND($AO26&gt;=6,$AO26&lt;=8))),1,""),"")</f>
        <v/>
      </c>
      <c r="AG26" s="110" t="str">
        <f>IF($B26&lt;&gt;"",IF(AND($C26="รองศาสตราจารย์",AND($AN26=0,AND($AO26&gt;=6,$AO26&lt;=8))),1,""),"")</f>
        <v/>
      </c>
      <c r="AH26" s="110" t="str">
        <f>IF($B26&lt;&gt;"",IF(AND($C26="ผู้ช่วยศาสตราจารย์",AND($AN26=0,AND($AO26&gt;=6,$AO26&lt;=8))),1,""),"")</f>
        <v/>
      </c>
      <c r="AI26" s="110" t="str">
        <f>IF($B26&lt;&gt;"",IF(AND($C26="อาจารย์",AND($AN26=0,AND($AO26&gt;=6,$AO26&lt;=8))),1,""),"")</f>
        <v/>
      </c>
      <c r="AJ26" s="110" t="str">
        <f>IF($B26&lt;&gt;"",IF(AND($C26="ศาสตราจารย์",AND($AN26=0,AND($AO26&gt;=0,$AO26&lt;=5))),1,""),"")</f>
        <v/>
      </c>
      <c r="AK26" s="110" t="str">
        <f>IF($B26&lt;&gt;"",IF(AND($C26="รองศาสตราจารย์",AND($AN26=0,AND($AO26&gt;=0,$AO26&lt;=5))),1,""),"")</f>
        <v/>
      </c>
      <c r="AL26" s="110" t="str">
        <f>IF($B26&lt;&gt;"",IF(AND($C26="ผู้ช่วยศาสตราจารย์",AND($AN26=0,AND($AO26&gt;=0,$AO26&lt;=5))),1,""),"")</f>
        <v/>
      </c>
      <c r="AM26" s="110" t="str">
        <f>IF($B26&lt;&gt;"",IF(AND($C26="อาจารย์",AND($AN26=0,AND($AO26&gt;=0,$AO26&lt;=5))),1,""),"")</f>
        <v/>
      </c>
      <c r="AN26" s="78">
        <f>IF(B26&lt;&gt;"",DATEDIF(E26,$AN$8,"Y"),"")</f>
        <v>29</v>
      </c>
      <c r="AO26" s="78">
        <f>IF(B26&lt;&gt;"",DATEDIF(E26,$AN$8,"YM"),"")</f>
        <v>1</v>
      </c>
      <c r="AP26" s="78">
        <f>IF(B26&lt;&gt;"",DATEDIF(E26,$AN$8,"MD"),"")</f>
        <v>3</v>
      </c>
    </row>
    <row r="27" spans="1:42" ht="18.75">
      <c r="A27" s="102">
        <v>19</v>
      </c>
      <c r="B27" s="103" t="s">
        <v>332</v>
      </c>
      <c r="C27" s="103" t="s">
        <v>23</v>
      </c>
      <c r="D27" s="104">
        <v>40757</v>
      </c>
      <c r="E27" s="105">
        <v>40757</v>
      </c>
      <c r="F27" s="105">
        <v>43006</v>
      </c>
      <c r="G27" s="167"/>
      <c r="H27" s="169"/>
      <c r="I27" s="103" t="s">
        <v>37</v>
      </c>
      <c r="J27" s="105">
        <v>51410</v>
      </c>
      <c r="K27" s="108" t="s">
        <v>2</v>
      </c>
      <c r="L27" s="103" t="s">
        <v>181</v>
      </c>
      <c r="M27" s="103" t="s">
        <v>319</v>
      </c>
      <c r="N27" s="103" t="s">
        <v>182</v>
      </c>
      <c r="O27" s="103" t="s">
        <v>114</v>
      </c>
      <c r="P27" s="108" t="s">
        <v>63</v>
      </c>
      <c r="Q27" s="108" t="s">
        <v>43</v>
      </c>
      <c r="R27" s="168"/>
      <c r="S27" s="110">
        <f>IF($B27&lt;&gt;"",IF(AND($K27="เอก",OR($AN27&gt;0,AND($AN27=0,$AO27&gt;=9))),1,""),"")</f>
        <v>1</v>
      </c>
      <c r="T27" s="110" t="str">
        <f>IF($B27&lt;&gt;"",IF(AND($K27="โท",OR($AN27&gt;0,AND($AN27=0,$AO27&gt;=9))),1,""),"")</f>
        <v/>
      </c>
      <c r="U27" s="110" t="str">
        <f>IF($B27&lt;&gt;"",IF(AND($K27="ตรี",OR($AN27&gt;0,AND($AN27=0,$AO27&gt;=9))),1,""),"")</f>
        <v/>
      </c>
      <c r="V27" s="110" t="str">
        <f>IF($B27&lt;&gt;"",IF(AND($K27="เอก",AND($AN27=0,AND($AO27&gt;=6,$AO27&lt;=8))),1,""),"")</f>
        <v/>
      </c>
      <c r="W27" s="110" t="str">
        <f>IF($B27&lt;&gt;"",IF(AND($K27="โท",AND($AN27=0,AND($AO27&gt;=6,$AO27&lt;=8))),1,""),"")</f>
        <v/>
      </c>
      <c r="X27" s="110" t="str">
        <f>IF($B27&lt;&gt;"",IF(AND($K27="ตรี",AND($AN27=0,AND($AO27&gt;=6,$AO27&lt;=8))),1,""),"")</f>
        <v/>
      </c>
      <c r="Y27" s="110" t="str">
        <f>IF($B27&lt;&gt;"",IF(AND($K27="เอก",AND($AN27=0,AND($AO27&gt;=0,$AO27&lt;=5))),1,""),"")</f>
        <v/>
      </c>
      <c r="Z27" s="110" t="str">
        <f>IF($B27&lt;&gt;"",IF(AND($K27="โท",AND($AN27=0,AND($AO27&gt;=0,$AO27&lt;=5))),1,""),"")</f>
        <v/>
      </c>
      <c r="AA27" s="110" t="str">
        <f>IF($B27&lt;&gt;"",IF(AND($K27="ตรี",AND($AN27=0,AND($AO27&gt;=0,$AO27&lt;=5))),1,""),"")</f>
        <v/>
      </c>
      <c r="AB27" s="110" t="str">
        <f>IF($B27&lt;&gt;"",IF(AND($C27="ศาสตราจารย์",OR($AN27&gt;0,AND($AN27=0,$AO27&gt;=9))),1,""),"")</f>
        <v/>
      </c>
      <c r="AC27" s="110" t="str">
        <f>IF($B27&lt;&gt;"",IF(AND($C27="รองศาสตราจารย์",OR($AN27&gt;0,AND($AN27=0,$AO27&gt;=9))),1,""),"")</f>
        <v/>
      </c>
      <c r="AD27" s="110">
        <f>IF($B27&lt;&gt;"",IF(AND($C27="ผู้ช่วยศาสตราจารย์",OR($AN27&gt;0,AND($AN27=0,$AO27&gt;=9))),1,""),"")</f>
        <v>1</v>
      </c>
      <c r="AE27" s="110" t="str">
        <f>IF($B27&lt;&gt;"",IF(AND($C27="อาจารย์",OR($AN27&gt;0,AND($AN27=0,$AO27&gt;=9))),1,""),"")</f>
        <v/>
      </c>
      <c r="AF27" s="110" t="str">
        <f>IF($B27&lt;&gt;"",IF(AND($C27="ศาสตราจารย์",AND($AN27=0,AND($AO27&gt;=6,$AO27&lt;=8))),1,""),"")</f>
        <v/>
      </c>
      <c r="AG27" s="110" t="str">
        <f>IF($B27&lt;&gt;"",IF(AND($C27="รองศาสตราจารย์",AND($AN27=0,AND($AO27&gt;=6,$AO27&lt;=8))),1,""),"")</f>
        <v/>
      </c>
      <c r="AH27" s="110" t="str">
        <f>IF($B27&lt;&gt;"",IF(AND($C27="ผู้ช่วยศาสตราจารย์",AND($AN27=0,AND($AO27&gt;=6,$AO27&lt;=8))),1,""),"")</f>
        <v/>
      </c>
      <c r="AI27" s="110" t="str">
        <f>IF($B27&lt;&gt;"",IF(AND($C27="อาจารย์",AND($AN27=0,AND($AO27&gt;=6,$AO27&lt;=8))),1,""),"")</f>
        <v/>
      </c>
      <c r="AJ27" s="110" t="str">
        <f>IF($B27&lt;&gt;"",IF(AND($C27="ศาสตราจารย์",AND($AN27=0,AND($AO27&gt;=0,$AO27&lt;=5))),1,""),"")</f>
        <v/>
      </c>
      <c r="AK27" s="110" t="str">
        <f>IF($B27&lt;&gt;"",IF(AND($C27="รองศาสตราจารย์",AND($AN27=0,AND($AO27&gt;=0,$AO27&lt;=5))),1,""),"")</f>
        <v/>
      </c>
      <c r="AL27" s="110" t="str">
        <f>IF($B27&lt;&gt;"",IF(AND($C27="ผู้ช่วยศาสตราจารย์",AND($AN27=0,AND($AO27&gt;=0,$AO27&lt;=5))),1,""),"")</f>
        <v/>
      </c>
      <c r="AM27" s="110" t="str">
        <f>IF($B27&lt;&gt;"",IF(AND($C27="อาจารย์",AND($AN27=0,AND($AO27&gt;=0,$AO27&lt;=5))),1,""),"")</f>
        <v/>
      </c>
      <c r="AN27" s="78">
        <f>IF(B27&lt;&gt;"",DATEDIF(E27,$AN$8,"Y"),"")</f>
        <v>11</v>
      </c>
      <c r="AO27" s="78">
        <f>IF(B27&lt;&gt;"",DATEDIF(E27,$AN$8,"YM"),"")</f>
        <v>9</v>
      </c>
      <c r="AP27" s="78">
        <f>IF(B27&lt;&gt;"",DATEDIF(E27,$AN$8,"MD"),"")</f>
        <v>30</v>
      </c>
    </row>
    <row r="28" spans="1:42" ht="18.75">
      <c r="A28" s="102">
        <v>20</v>
      </c>
      <c r="B28" s="103" t="s">
        <v>371</v>
      </c>
      <c r="C28" s="103" t="s">
        <v>23</v>
      </c>
      <c r="D28" s="104">
        <v>42663</v>
      </c>
      <c r="E28" s="105">
        <v>42663</v>
      </c>
      <c r="F28" s="105">
        <v>43392</v>
      </c>
      <c r="G28" s="167"/>
      <c r="H28" s="169"/>
      <c r="I28" s="103" t="s">
        <v>37</v>
      </c>
      <c r="J28" s="105">
        <v>51044</v>
      </c>
      <c r="K28" s="108" t="s">
        <v>2</v>
      </c>
      <c r="L28" s="103" t="s">
        <v>88</v>
      </c>
      <c r="M28" s="103" t="s">
        <v>3</v>
      </c>
      <c r="N28" s="103" t="s">
        <v>89</v>
      </c>
      <c r="O28" s="103" t="s">
        <v>4</v>
      </c>
      <c r="P28" s="108" t="s">
        <v>57</v>
      </c>
      <c r="Q28" s="108" t="s">
        <v>44</v>
      </c>
      <c r="R28" s="168"/>
      <c r="S28" s="110">
        <f>IF($B28&lt;&gt;"",IF(AND($K28="เอก",OR($AN28&gt;0,AND($AN28=0,$AO28&gt;=9))),1,""),"")</f>
        <v>1</v>
      </c>
      <c r="T28" s="110" t="str">
        <f>IF($B28&lt;&gt;"",IF(AND($K28="โท",OR($AN28&gt;0,AND($AN28=0,$AO28&gt;=9))),1,""),"")</f>
        <v/>
      </c>
      <c r="U28" s="110" t="str">
        <f>IF($B28&lt;&gt;"",IF(AND($K28="ตรี",OR($AN28&gt;0,AND($AN28=0,$AO28&gt;=9))),1,""),"")</f>
        <v/>
      </c>
      <c r="V28" s="110" t="str">
        <f>IF($B28&lt;&gt;"",IF(AND($K28="เอก",AND($AN28=0,AND($AO28&gt;=6,$AO28&lt;=8))),1,""),"")</f>
        <v/>
      </c>
      <c r="W28" s="110" t="str">
        <f>IF($B28&lt;&gt;"",IF(AND($K28="โท",AND($AN28=0,AND($AO28&gt;=6,$AO28&lt;=8))),1,""),"")</f>
        <v/>
      </c>
      <c r="X28" s="110" t="str">
        <f>IF($B28&lt;&gt;"",IF(AND($K28="ตรี",AND($AN28=0,AND($AO28&gt;=6,$AO28&lt;=8))),1,""),"")</f>
        <v/>
      </c>
      <c r="Y28" s="110" t="str">
        <f>IF($B28&lt;&gt;"",IF(AND($K28="เอก",AND($AN28=0,AND($AO28&gt;=0,$AO28&lt;=5))),1,""),"")</f>
        <v/>
      </c>
      <c r="Z28" s="110" t="str">
        <f>IF($B28&lt;&gt;"",IF(AND($K28="โท",AND($AN28=0,AND($AO28&gt;=0,$AO28&lt;=5))),1,""),"")</f>
        <v/>
      </c>
      <c r="AA28" s="110" t="str">
        <f>IF($B28&lt;&gt;"",IF(AND($K28="ตรี",AND($AN28=0,AND($AO28&gt;=0,$AO28&lt;=5))),1,""),"")</f>
        <v/>
      </c>
      <c r="AB28" s="110" t="str">
        <f>IF($B28&lt;&gt;"",IF(AND($C28="ศาสตราจารย์",OR($AN28&gt;0,AND($AN28=0,$AO28&gt;=9))),1,""),"")</f>
        <v/>
      </c>
      <c r="AC28" s="110" t="str">
        <f>IF($B28&lt;&gt;"",IF(AND($C28="รองศาสตราจารย์",OR($AN28&gt;0,AND($AN28=0,$AO28&gt;=9))),1,""),"")</f>
        <v/>
      </c>
      <c r="AD28" s="110">
        <f>IF($B28&lt;&gt;"",IF(AND($C28="ผู้ช่วยศาสตราจารย์",OR($AN28&gt;0,AND($AN28=0,$AO28&gt;=9))),1,""),"")</f>
        <v>1</v>
      </c>
      <c r="AE28" s="110" t="str">
        <f>IF($B28&lt;&gt;"",IF(AND($C28="อาจารย์",OR($AN28&gt;0,AND($AN28=0,$AO28&gt;=9))),1,""),"")</f>
        <v/>
      </c>
      <c r="AF28" s="110" t="str">
        <f>IF($B28&lt;&gt;"",IF(AND($C28="ศาสตราจารย์",AND($AN28=0,AND($AO28&gt;=6,$AO28&lt;=8))),1,""),"")</f>
        <v/>
      </c>
      <c r="AG28" s="110" t="str">
        <f>IF($B28&lt;&gt;"",IF(AND($C28="รองศาสตราจารย์",AND($AN28=0,AND($AO28&gt;=6,$AO28&lt;=8))),1,""),"")</f>
        <v/>
      </c>
      <c r="AH28" s="110" t="str">
        <f>IF($B28&lt;&gt;"",IF(AND($C28="ผู้ช่วยศาสตราจารย์",AND($AN28=0,AND($AO28&gt;=6,$AO28&lt;=8))),1,""),"")</f>
        <v/>
      </c>
      <c r="AI28" s="110" t="str">
        <f>IF($B28&lt;&gt;"",IF(AND($C28="อาจารย์",AND($AN28=0,AND($AO28&gt;=6,$AO28&lt;=8))),1,""),"")</f>
        <v/>
      </c>
      <c r="AJ28" s="110" t="str">
        <f>IF($B28&lt;&gt;"",IF(AND($C28="ศาสตราจารย์",AND($AN28=0,AND($AO28&gt;=0,$AO28&lt;=5))),1,""),"")</f>
        <v/>
      </c>
      <c r="AK28" s="110" t="str">
        <f>IF($B28&lt;&gt;"",IF(AND($C28="รองศาสตราจารย์",AND($AN28=0,AND($AO28&gt;=0,$AO28&lt;=5))),1,""),"")</f>
        <v/>
      </c>
      <c r="AL28" s="110" t="str">
        <f>IF($B28&lt;&gt;"",IF(AND($C28="ผู้ช่วยศาสตราจารย์",AND($AN28=0,AND($AO28&gt;=0,$AO28&lt;=5))),1,""),"")</f>
        <v/>
      </c>
      <c r="AM28" s="110" t="str">
        <f>IF($B28&lt;&gt;"",IF(AND($C28="อาจารย์",AND($AN28=0,AND($AO28&gt;=0,$AO28&lt;=5))),1,""),"")</f>
        <v/>
      </c>
      <c r="AN28" s="78">
        <f>IF(B28&lt;&gt;"",DATEDIF(E28,$AN$8,"Y"),"")</f>
        <v>6</v>
      </c>
      <c r="AO28" s="78">
        <f>IF(B28&lt;&gt;"",DATEDIF(E28,$AN$8,"YM"),"")</f>
        <v>7</v>
      </c>
      <c r="AP28" s="78">
        <f>IF(B28&lt;&gt;"",DATEDIF(E28,$AN$8,"MD"),"")</f>
        <v>12</v>
      </c>
    </row>
    <row r="29" spans="1:42" ht="18.75">
      <c r="A29" s="102">
        <v>21</v>
      </c>
      <c r="B29" s="103" t="s">
        <v>372</v>
      </c>
      <c r="C29" s="103" t="s">
        <v>23</v>
      </c>
      <c r="D29" s="104">
        <v>41571</v>
      </c>
      <c r="E29" s="105">
        <v>41571</v>
      </c>
      <c r="F29" s="105">
        <v>43766</v>
      </c>
      <c r="G29" s="167"/>
      <c r="H29" s="169"/>
      <c r="I29" s="103" t="s">
        <v>37</v>
      </c>
      <c r="J29" s="105">
        <v>49218</v>
      </c>
      <c r="K29" s="108" t="s">
        <v>2</v>
      </c>
      <c r="L29" s="103" t="s">
        <v>198</v>
      </c>
      <c r="M29" s="103" t="s">
        <v>319</v>
      </c>
      <c r="N29" s="103" t="s">
        <v>199</v>
      </c>
      <c r="O29" s="103" t="s">
        <v>163</v>
      </c>
      <c r="P29" s="108" t="s">
        <v>26</v>
      </c>
      <c r="Q29" s="108" t="s">
        <v>70</v>
      </c>
      <c r="R29" s="168"/>
      <c r="S29" s="110">
        <f>IF($B29&lt;&gt;"",IF(AND($K29="เอก",OR($AN29&gt;0,AND($AN29=0,$AO29&gt;=9))),1,""),"")</f>
        <v>1</v>
      </c>
      <c r="T29" s="110" t="str">
        <f>IF($B29&lt;&gt;"",IF(AND($K29="โท",OR($AN29&gt;0,AND($AN29=0,$AO29&gt;=9))),1,""),"")</f>
        <v/>
      </c>
      <c r="U29" s="110" t="str">
        <f>IF($B29&lt;&gt;"",IF(AND($K29="ตรี",OR($AN29&gt;0,AND($AN29=0,$AO29&gt;=9))),1,""),"")</f>
        <v/>
      </c>
      <c r="V29" s="110" t="str">
        <f>IF($B29&lt;&gt;"",IF(AND($K29="เอก",AND($AN29=0,AND($AO29&gt;=6,$AO29&lt;=8))),1,""),"")</f>
        <v/>
      </c>
      <c r="W29" s="110" t="str">
        <f>IF($B29&lt;&gt;"",IF(AND($K29="โท",AND($AN29=0,AND($AO29&gt;=6,$AO29&lt;=8))),1,""),"")</f>
        <v/>
      </c>
      <c r="X29" s="110" t="str">
        <f>IF($B29&lt;&gt;"",IF(AND($K29="ตรี",AND($AN29=0,AND($AO29&gt;=6,$AO29&lt;=8))),1,""),"")</f>
        <v/>
      </c>
      <c r="Y29" s="110" t="str">
        <f>IF($B29&lt;&gt;"",IF(AND($K29="เอก",AND($AN29=0,AND($AO29&gt;=0,$AO29&lt;=5))),1,""),"")</f>
        <v/>
      </c>
      <c r="Z29" s="110" t="str">
        <f>IF($B29&lt;&gt;"",IF(AND($K29="โท",AND($AN29=0,AND($AO29&gt;=0,$AO29&lt;=5))),1,""),"")</f>
        <v/>
      </c>
      <c r="AA29" s="110" t="str">
        <f>IF($B29&lt;&gt;"",IF(AND($K29="ตรี",AND($AN29=0,AND($AO29&gt;=0,$AO29&lt;=5))),1,""),"")</f>
        <v/>
      </c>
      <c r="AB29" s="110" t="str">
        <f>IF($B29&lt;&gt;"",IF(AND($C29="ศาสตราจารย์",OR($AN29&gt;0,AND($AN29=0,$AO29&gt;=9))),1,""),"")</f>
        <v/>
      </c>
      <c r="AC29" s="110" t="str">
        <f>IF($B29&lt;&gt;"",IF(AND($C29="รองศาสตราจารย์",OR($AN29&gt;0,AND($AN29=0,$AO29&gt;=9))),1,""),"")</f>
        <v/>
      </c>
      <c r="AD29" s="110">
        <f>IF($B29&lt;&gt;"",IF(AND($C29="ผู้ช่วยศาสตราจารย์",OR($AN29&gt;0,AND($AN29=0,$AO29&gt;=9))),1,""),"")</f>
        <v>1</v>
      </c>
      <c r="AE29" s="110" t="str">
        <f>IF($B29&lt;&gt;"",IF(AND($C29="อาจารย์",OR($AN29&gt;0,AND($AN29=0,$AO29&gt;=9))),1,""),"")</f>
        <v/>
      </c>
      <c r="AF29" s="110" t="str">
        <f>IF($B29&lt;&gt;"",IF(AND($C29="ศาสตราจารย์",AND($AN29=0,AND($AO29&gt;=6,$AO29&lt;=8))),1,""),"")</f>
        <v/>
      </c>
      <c r="AG29" s="110" t="str">
        <f>IF($B29&lt;&gt;"",IF(AND($C29="รองศาสตราจารย์",AND($AN29=0,AND($AO29&gt;=6,$AO29&lt;=8))),1,""),"")</f>
        <v/>
      </c>
      <c r="AH29" s="110" t="str">
        <f>IF($B29&lt;&gt;"",IF(AND($C29="ผู้ช่วยศาสตราจารย์",AND($AN29=0,AND($AO29&gt;=6,$AO29&lt;=8))),1,""),"")</f>
        <v/>
      </c>
      <c r="AI29" s="110" t="str">
        <f>IF($B29&lt;&gt;"",IF(AND($C29="อาจารย์",AND($AN29=0,AND($AO29&gt;=6,$AO29&lt;=8))),1,""),"")</f>
        <v/>
      </c>
      <c r="AJ29" s="110" t="str">
        <f>IF($B29&lt;&gt;"",IF(AND($C29="ศาสตราจารย์",AND($AN29=0,AND($AO29&gt;=0,$AO29&lt;=5))),1,""),"")</f>
        <v/>
      </c>
      <c r="AK29" s="110" t="str">
        <f>IF($B29&lt;&gt;"",IF(AND($C29="รองศาสตราจารย์",AND($AN29=0,AND($AO29&gt;=0,$AO29&lt;=5))),1,""),"")</f>
        <v/>
      </c>
      <c r="AL29" s="110" t="str">
        <f>IF($B29&lt;&gt;"",IF(AND($C29="ผู้ช่วยศาสตราจารย์",AND($AN29=0,AND($AO29&gt;=0,$AO29&lt;=5))),1,""),"")</f>
        <v/>
      </c>
      <c r="AM29" s="110" t="str">
        <f>IF($B29&lt;&gt;"",IF(AND($C29="อาจารย์",AND($AN29=0,AND($AO29&gt;=0,$AO29&lt;=5))),1,""),"")</f>
        <v/>
      </c>
      <c r="AN29" s="78">
        <f>IF(B29&lt;&gt;"",DATEDIF(E29,$AN$8,"Y"),"")</f>
        <v>9</v>
      </c>
      <c r="AO29" s="78">
        <f>IF(B29&lt;&gt;"",DATEDIF(E29,$AN$8,"YM"),"")</f>
        <v>7</v>
      </c>
      <c r="AP29" s="78">
        <f>IF(B29&lt;&gt;"",DATEDIF(E29,$AN$8,"MD"),"")</f>
        <v>8</v>
      </c>
    </row>
    <row r="30" spans="1:42" ht="18.75">
      <c r="A30" s="102">
        <v>22</v>
      </c>
      <c r="B30" s="103" t="s">
        <v>130</v>
      </c>
      <c r="C30" s="103" t="s">
        <v>23</v>
      </c>
      <c r="D30" s="104">
        <v>33760</v>
      </c>
      <c r="E30" s="105">
        <v>33760</v>
      </c>
      <c r="F30" s="105">
        <v>38679</v>
      </c>
      <c r="G30" s="167"/>
      <c r="H30" s="169"/>
      <c r="I30" s="103" t="s">
        <v>37</v>
      </c>
      <c r="J30" s="105">
        <v>46296</v>
      </c>
      <c r="K30" s="108" t="s">
        <v>2</v>
      </c>
      <c r="L30" s="103" t="s">
        <v>333</v>
      </c>
      <c r="M30" s="103" t="s">
        <v>54</v>
      </c>
      <c r="N30" s="103" t="s">
        <v>334</v>
      </c>
      <c r="O30" s="103" t="s">
        <v>80</v>
      </c>
      <c r="P30" s="108" t="s">
        <v>16</v>
      </c>
      <c r="Q30" s="108" t="s">
        <v>6</v>
      </c>
      <c r="R30" s="168"/>
      <c r="S30" s="110">
        <f>IF($B30&lt;&gt;"",IF(AND($K30="เอก",OR($AN30&gt;0,AND($AN30=0,$AO30&gt;=9))),1,""),"")</f>
        <v>1</v>
      </c>
      <c r="T30" s="110" t="str">
        <f>IF($B30&lt;&gt;"",IF(AND($K30="โท",OR($AN30&gt;0,AND($AN30=0,$AO30&gt;=9))),1,""),"")</f>
        <v/>
      </c>
      <c r="U30" s="110" t="str">
        <f>IF($B30&lt;&gt;"",IF(AND($K30="ตรี",OR($AN30&gt;0,AND($AN30=0,$AO30&gt;=9))),1,""),"")</f>
        <v/>
      </c>
      <c r="V30" s="110" t="str">
        <f>IF($B30&lt;&gt;"",IF(AND($K30="เอก",AND($AN30=0,AND($AO30&gt;=6,$AO30&lt;=8))),1,""),"")</f>
        <v/>
      </c>
      <c r="W30" s="110" t="str">
        <f>IF($B30&lt;&gt;"",IF(AND($K30="โท",AND($AN30=0,AND($AO30&gt;=6,$AO30&lt;=8))),1,""),"")</f>
        <v/>
      </c>
      <c r="X30" s="110" t="str">
        <f>IF($B30&lt;&gt;"",IF(AND($K30="ตรี",AND($AN30=0,AND($AO30&gt;=6,$AO30&lt;=8))),1,""),"")</f>
        <v/>
      </c>
      <c r="Y30" s="110" t="str">
        <f>IF($B30&lt;&gt;"",IF(AND($K30="เอก",AND($AN30=0,AND($AO30&gt;=0,$AO30&lt;=5))),1,""),"")</f>
        <v/>
      </c>
      <c r="Z30" s="110" t="str">
        <f>IF($B30&lt;&gt;"",IF(AND($K30="โท",AND($AN30=0,AND($AO30&gt;=0,$AO30&lt;=5))),1,""),"")</f>
        <v/>
      </c>
      <c r="AA30" s="110" t="str">
        <f>IF($B30&lt;&gt;"",IF(AND($K30="ตรี",AND($AN30=0,AND($AO30&gt;=0,$AO30&lt;=5))),1,""),"")</f>
        <v/>
      </c>
      <c r="AB30" s="110" t="str">
        <f>IF($B30&lt;&gt;"",IF(AND($C30="ศาสตราจารย์",OR($AN30&gt;0,AND($AN30=0,$AO30&gt;=9))),1,""),"")</f>
        <v/>
      </c>
      <c r="AC30" s="110" t="str">
        <f>IF($B30&lt;&gt;"",IF(AND($C30="รองศาสตราจารย์",OR($AN30&gt;0,AND($AN30=0,$AO30&gt;=9))),1,""),"")</f>
        <v/>
      </c>
      <c r="AD30" s="110">
        <f>IF($B30&lt;&gt;"",IF(AND($C30="ผู้ช่วยศาสตราจารย์",OR($AN30&gt;0,AND($AN30=0,$AO30&gt;=9))),1,""),"")</f>
        <v>1</v>
      </c>
      <c r="AE30" s="110" t="str">
        <f>IF($B30&lt;&gt;"",IF(AND($C30="อาจารย์",OR($AN30&gt;0,AND($AN30=0,$AO30&gt;=9))),1,""),"")</f>
        <v/>
      </c>
      <c r="AF30" s="110" t="str">
        <f>IF($B30&lt;&gt;"",IF(AND($C30="ศาสตราจารย์",AND($AN30=0,AND($AO30&gt;=6,$AO30&lt;=8))),1,""),"")</f>
        <v/>
      </c>
      <c r="AG30" s="110" t="str">
        <f>IF($B30&lt;&gt;"",IF(AND($C30="รองศาสตราจารย์",AND($AN30=0,AND($AO30&gt;=6,$AO30&lt;=8))),1,""),"")</f>
        <v/>
      </c>
      <c r="AH30" s="110" t="str">
        <f>IF($B30&lt;&gt;"",IF(AND($C30="ผู้ช่วยศาสตราจารย์",AND($AN30=0,AND($AO30&gt;=6,$AO30&lt;=8))),1,""),"")</f>
        <v/>
      </c>
      <c r="AI30" s="110" t="str">
        <f>IF($B30&lt;&gt;"",IF(AND($C30="อาจารย์",AND($AN30=0,AND($AO30&gt;=6,$AO30&lt;=8))),1,""),"")</f>
        <v/>
      </c>
      <c r="AJ30" s="110" t="str">
        <f>IF($B30&lt;&gt;"",IF(AND($C30="ศาสตราจารย์",AND($AN30=0,AND($AO30&gt;=0,$AO30&lt;=5))),1,""),"")</f>
        <v/>
      </c>
      <c r="AK30" s="110" t="str">
        <f>IF($B30&lt;&gt;"",IF(AND($C30="รองศาสตราจารย์",AND($AN30=0,AND($AO30&gt;=0,$AO30&lt;=5))),1,""),"")</f>
        <v/>
      </c>
      <c r="AL30" s="110" t="str">
        <f>IF($B30&lt;&gt;"",IF(AND($C30="ผู้ช่วยศาสตราจารย์",AND($AN30=0,AND($AO30&gt;=0,$AO30&lt;=5))),1,""),"")</f>
        <v/>
      </c>
      <c r="AM30" s="110" t="str">
        <f>IF($B30&lt;&gt;"",IF(AND($C30="อาจารย์",AND($AN30=0,AND($AO30&gt;=0,$AO30&lt;=5))),1,""),"")</f>
        <v/>
      </c>
      <c r="AN30" s="78">
        <f>IF(B30&lt;&gt;"",DATEDIF(E30,$AN$8,"Y"),"")</f>
        <v>30</v>
      </c>
      <c r="AO30" s="78">
        <f>IF(B30&lt;&gt;"",DATEDIF(E30,$AN$8,"YM"),"")</f>
        <v>11</v>
      </c>
      <c r="AP30" s="78">
        <f>IF(B30&lt;&gt;"",DATEDIF(E30,$AN$8,"MD"),"")</f>
        <v>27</v>
      </c>
    </row>
    <row r="31" spans="1:42" ht="18.75">
      <c r="A31" s="102">
        <v>23</v>
      </c>
      <c r="B31" s="103" t="s">
        <v>346</v>
      </c>
      <c r="C31" s="103" t="s">
        <v>23</v>
      </c>
      <c r="D31" s="104">
        <v>34282</v>
      </c>
      <c r="E31" s="105">
        <v>34669</v>
      </c>
      <c r="F31" s="105">
        <v>43475</v>
      </c>
      <c r="G31" s="167"/>
      <c r="H31" s="169"/>
      <c r="I31" s="103" t="s">
        <v>37</v>
      </c>
      <c r="J31" s="105">
        <v>45931</v>
      </c>
      <c r="K31" s="108" t="s">
        <v>2</v>
      </c>
      <c r="L31" s="103" t="s">
        <v>208</v>
      </c>
      <c r="M31" s="103" t="s">
        <v>3</v>
      </c>
      <c r="N31" s="103" t="s">
        <v>148</v>
      </c>
      <c r="O31" s="103" t="s">
        <v>19</v>
      </c>
      <c r="P31" s="108" t="s">
        <v>29</v>
      </c>
      <c r="Q31" s="108" t="s">
        <v>63</v>
      </c>
      <c r="R31" s="168"/>
      <c r="S31" s="110">
        <f>IF($B31&lt;&gt;"",IF(AND($K31="เอก",OR($AN31&gt;0,AND($AN31=0,$AO31&gt;=9))),1,""),"")</f>
        <v>1</v>
      </c>
      <c r="T31" s="110" t="str">
        <f>IF($B31&lt;&gt;"",IF(AND($K31="โท",OR($AN31&gt;0,AND($AN31=0,$AO31&gt;=9))),1,""),"")</f>
        <v/>
      </c>
      <c r="U31" s="110" t="str">
        <f>IF($B31&lt;&gt;"",IF(AND($K31="ตรี",OR($AN31&gt;0,AND($AN31=0,$AO31&gt;=9))),1,""),"")</f>
        <v/>
      </c>
      <c r="V31" s="110" t="str">
        <f>IF($B31&lt;&gt;"",IF(AND($K31="เอก",AND($AN31=0,AND($AO31&gt;=6,$AO31&lt;=8))),1,""),"")</f>
        <v/>
      </c>
      <c r="W31" s="110" t="str">
        <f>IF($B31&lt;&gt;"",IF(AND($K31="โท",AND($AN31=0,AND($AO31&gt;=6,$AO31&lt;=8))),1,""),"")</f>
        <v/>
      </c>
      <c r="X31" s="110" t="str">
        <f>IF($B31&lt;&gt;"",IF(AND($K31="ตรี",AND($AN31=0,AND($AO31&gt;=6,$AO31&lt;=8))),1,""),"")</f>
        <v/>
      </c>
      <c r="Y31" s="110" t="str">
        <f>IF($B31&lt;&gt;"",IF(AND($K31="เอก",AND($AN31=0,AND($AO31&gt;=0,$AO31&lt;=5))),1,""),"")</f>
        <v/>
      </c>
      <c r="Z31" s="110" t="str">
        <f>IF($B31&lt;&gt;"",IF(AND($K31="โท",AND($AN31=0,AND($AO31&gt;=0,$AO31&lt;=5))),1,""),"")</f>
        <v/>
      </c>
      <c r="AA31" s="110" t="str">
        <f>IF($B31&lt;&gt;"",IF(AND($K31="ตรี",AND($AN31=0,AND($AO31&gt;=0,$AO31&lt;=5))),1,""),"")</f>
        <v/>
      </c>
      <c r="AB31" s="110" t="str">
        <f>IF($B31&lt;&gt;"",IF(AND($C31="ศาสตราจารย์",OR($AN31&gt;0,AND($AN31=0,$AO31&gt;=9))),1,""),"")</f>
        <v/>
      </c>
      <c r="AC31" s="110" t="str">
        <f>IF($B31&lt;&gt;"",IF(AND($C31="รองศาสตราจารย์",OR($AN31&gt;0,AND($AN31=0,$AO31&gt;=9))),1,""),"")</f>
        <v/>
      </c>
      <c r="AD31" s="110">
        <f>IF($B31&lt;&gt;"",IF(AND($C31="ผู้ช่วยศาสตราจารย์",OR($AN31&gt;0,AND($AN31=0,$AO31&gt;=9))),1,""),"")</f>
        <v>1</v>
      </c>
      <c r="AE31" s="110" t="str">
        <f>IF($B31&lt;&gt;"",IF(AND($C31="อาจารย์",OR($AN31&gt;0,AND($AN31=0,$AO31&gt;=9))),1,""),"")</f>
        <v/>
      </c>
      <c r="AF31" s="110" t="str">
        <f>IF($B31&lt;&gt;"",IF(AND($C31="ศาสตราจารย์",AND($AN31=0,AND($AO31&gt;=6,$AO31&lt;=8))),1,""),"")</f>
        <v/>
      </c>
      <c r="AG31" s="110" t="str">
        <f>IF($B31&lt;&gt;"",IF(AND($C31="รองศาสตราจารย์",AND($AN31=0,AND($AO31&gt;=6,$AO31&lt;=8))),1,""),"")</f>
        <v/>
      </c>
      <c r="AH31" s="110" t="str">
        <f>IF($B31&lt;&gt;"",IF(AND($C31="ผู้ช่วยศาสตราจารย์",AND($AN31=0,AND($AO31&gt;=6,$AO31&lt;=8))),1,""),"")</f>
        <v/>
      </c>
      <c r="AI31" s="110" t="str">
        <f>IF($B31&lt;&gt;"",IF(AND($C31="อาจารย์",AND($AN31=0,AND($AO31&gt;=6,$AO31&lt;=8))),1,""),"")</f>
        <v/>
      </c>
      <c r="AJ31" s="110" t="str">
        <f>IF($B31&lt;&gt;"",IF(AND($C31="ศาสตราจารย์",AND($AN31=0,AND($AO31&gt;=0,$AO31&lt;=5))),1,""),"")</f>
        <v/>
      </c>
      <c r="AK31" s="110" t="str">
        <f>IF($B31&lt;&gt;"",IF(AND($C31="รองศาสตราจารย์",AND($AN31=0,AND($AO31&gt;=0,$AO31&lt;=5))),1,""),"")</f>
        <v/>
      </c>
      <c r="AL31" s="110" t="str">
        <f>IF($B31&lt;&gt;"",IF(AND($C31="ผู้ช่วยศาสตราจารย์",AND($AN31=0,AND($AO31&gt;=0,$AO31&lt;=5))),1,""),"")</f>
        <v/>
      </c>
      <c r="AM31" s="110" t="str">
        <f>IF($B31&lt;&gt;"",IF(AND($C31="อาจารย์",AND($AN31=0,AND($AO31&gt;=0,$AO31&lt;=5))),1,""),"")</f>
        <v/>
      </c>
      <c r="AN31" s="78">
        <f>IF(B31&lt;&gt;"",DATEDIF(E31,$AN$8,"Y"),"")</f>
        <v>28</v>
      </c>
      <c r="AO31" s="78">
        <f>IF(B31&lt;&gt;"",DATEDIF(E31,$AN$8,"YM"),"")</f>
        <v>6</v>
      </c>
      <c r="AP31" s="78">
        <f>IF(B31&lt;&gt;"",DATEDIF(E31,$AN$8,"MD"),"")</f>
        <v>0</v>
      </c>
    </row>
    <row r="32" spans="1:42" ht="18.75">
      <c r="A32" s="102">
        <v>24</v>
      </c>
      <c r="B32" s="103" t="s">
        <v>451</v>
      </c>
      <c r="C32" s="103" t="s">
        <v>23</v>
      </c>
      <c r="D32" s="104">
        <v>42506</v>
      </c>
      <c r="E32" s="105">
        <v>42506</v>
      </c>
      <c r="F32" s="167">
        <v>44638</v>
      </c>
      <c r="G32" s="167"/>
      <c r="H32" s="169"/>
      <c r="I32" s="103" t="s">
        <v>37</v>
      </c>
      <c r="J32" s="105">
        <v>52140</v>
      </c>
      <c r="K32" s="108" t="s">
        <v>2</v>
      </c>
      <c r="L32" s="103" t="s">
        <v>173</v>
      </c>
      <c r="M32" s="103" t="s">
        <v>3</v>
      </c>
      <c r="N32" s="103" t="s">
        <v>132</v>
      </c>
      <c r="O32" s="103" t="s">
        <v>4</v>
      </c>
      <c r="P32" s="108" t="s">
        <v>57</v>
      </c>
      <c r="Q32" s="108" t="s">
        <v>44</v>
      </c>
      <c r="R32" s="168"/>
      <c r="S32" s="110">
        <f>IF($B32&lt;&gt;"",IF(AND($K32="เอก",OR($AN32&gt;0,AND($AN32=0,$AO32&gt;=9))),1,""),"")</f>
        <v>1</v>
      </c>
      <c r="T32" s="110" t="str">
        <f>IF($B32&lt;&gt;"",IF(AND($K32="โท",OR($AN32&gt;0,AND($AN32=0,$AO32&gt;=9))),1,""),"")</f>
        <v/>
      </c>
      <c r="U32" s="110" t="str">
        <f>IF($B32&lt;&gt;"",IF(AND($K32="ตรี",OR($AN32&gt;0,AND($AN32=0,$AO32&gt;=9))),1,""),"")</f>
        <v/>
      </c>
      <c r="V32" s="110" t="str">
        <f>IF($B32&lt;&gt;"",IF(AND($K32="เอก",AND($AN32=0,AND($AO32&gt;=6,$AO32&lt;=8))),1,""),"")</f>
        <v/>
      </c>
      <c r="W32" s="110" t="str">
        <f>IF($B32&lt;&gt;"",IF(AND($K32="โท",AND($AN32=0,AND($AO32&gt;=6,$AO32&lt;=8))),1,""),"")</f>
        <v/>
      </c>
      <c r="X32" s="110" t="str">
        <f>IF($B32&lt;&gt;"",IF(AND($K32="ตรี",AND($AN32=0,AND($AO32&gt;=6,$AO32&lt;=8))),1,""),"")</f>
        <v/>
      </c>
      <c r="Y32" s="110" t="str">
        <f>IF($B32&lt;&gt;"",IF(AND($K32="เอก",AND($AN32=0,AND($AO32&gt;=0,$AO32&lt;=5))),1,""),"")</f>
        <v/>
      </c>
      <c r="Z32" s="110" t="str">
        <f>IF($B32&lt;&gt;"",IF(AND($K32="โท",AND($AN32=0,AND($AO32&gt;=0,$AO32&lt;=5))),1,""),"")</f>
        <v/>
      </c>
      <c r="AA32" s="110" t="str">
        <f>IF($B32&lt;&gt;"",IF(AND($K32="ตรี",AND($AN32=0,AND($AO32&gt;=0,$AO32&lt;=5))),1,""),"")</f>
        <v/>
      </c>
      <c r="AB32" s="110" t="str">
        <f>IF($B32&lt;&gt;"",IF(AND($C32="ศาสตราจารย์",OR($AN32&gt;0,AND($AN32=0,$AO32&gt;=9))),1,""),"")</f>
        <v/>
      </c>
      <c r="AC32" s="110" t="str">
        <f>IF($B32&lt;&gt;"",IF(AND($C32="รองศาสตราจารย์",OR($AN32&gt;0,AND($AN32=0,$AO32&gt;=9))),1,""),"")</f>
        <v/>
      </c>
      <c r="AD32" s="110">
        <f>IF($B32&lt;&gt;"",IF(AND($C32="ผู้ช่วยศาสตราจารย์",OR($AN32&gt;0,AND($AN32=0,$AO32&gt;=9))),1,""),"")</f>
        <v>1</v>
      </c>
      <c r="AE32" s="110" t="str">
        <f>IF($B32&lt;&gt;"",IF(AND($C32="อาจารย์",OR($AN32&gt;0,AND($AN32=0,$AO32&gt;=9))),1,""),"")</f>
        <v/>
      </c>
      <c r="AF32" s="110" t="str">
        <f>IF($B32&lt;&gt;"",IF(AND($C32="ศาสตราจารย์",AND($AN32=0,AND($AO32&gt;=6,$AO32&lt;=8))),1,""),"")</f>
        <v/>
      </c>
      <c r="AG32" s="110" t="str">
        <f>IF($B32&lt;&gt;"",IF(AND($C32="รองศาสตราจารย์",AND($AN32=0,AND($AO32&gt;=6,$AO32&lt;=8))),1,""),"")</f>
        <v/>
      </c>
      <c r="AH32" s="110" t="str">
        <f>IF($B32&lt;&gt;"",IF(AND($C32="ผู้ช่วยศาสตราจารย์",AND($AN32=0,AND($AO32&gt;=6,$AO32&lt;=8))),1,""),"")</f>
        <v/>
      </c>
      <c r="AI32" s="110" t="str">
        <f>IF($B32&lt;&gt;"",IF(AND($C32="อาจารย์",AND($AN32=0,AND($AO32&gt;=6,$AO32&lt;=8))),1,""),"")</f>
        <v/>
      </c>
      <c r="AJ32" s="110" t="str">
        <f>IF($B32&lt;&gt;"",IF(AND($C32="ศาสตราจารย์",AND($AN32=0,AND($AO32&gt;=0,$AO32&lt;=5))),1,""),"")</f>
        <v/>
      </c>
      <c r="AK32" s="110" t="str">
        <f>IF($B32&lt;&gt;"",IF(AND($C32="รองศาสตราจารย์",AND($AN32=0,AND($AO32&gt;=0,$AO32&lt;=5))),1,""),"")</f>
        <v/>
      </c>
      <c r="AL32" s="110" t="str">
        <f>IF($B32&lt;&gt;"",IF(AND($C32="ผู้ช่วยศาสตราจารย์",AND($AN32=0,AND($AO32&gt;=0,$AO32&lt;=5))),1,""),"")</f>
        <v/>
      </c>
      <c r="AM32" s="110" t="str">
        <f>IF($B32&lt;&gt;"",IF(AND($C32="อาจารย์",AND($AN32=0,AND($AO32&gt;=0,$AO32&lt;=5))),1,""),"")</f>
        <v/>
      </c>
      <c r="AN32" s="78">
        <f>IF(B32&lt;&gt;"",DATEDIF(E32,$AN$8,"Y"),"")</f>
        <v>7</v>
      </c>
      <c r="AO32" s="78">
        <f>IF(B32&lt;&gt;"",DATEDIF(E32,$AN$8,"YM"),"")</f>
        <v>0</v>
      </c>
      <c r="AP32" s="78">
        <f>IF(B32&lt;&gt;"",DATEDIF(E32,$AN$8,"MD"),"")</f>
        <v>16</v>
      </c>
    </row>
    <row r="33" spans="1:42" ht="18.75">
      <c r="A33" s="102">
        <v>25</v>
      </c>
      <c r="B33" s="103" t="s">
        <v>373</v>
      </c>
      <c r="C33" s="103" t="s">
        <v>23</v>
      </c>
      <c r="D33" s="104">
        <v>40718</v>
      </c>
      <c r="E33" s="105">
        <v>40725</v>
      </c>
      <c r="F33" s="105">
        <v>43344</v>
      </c>
      <c r="G33" s="167"/>
      <c r="H33" s="169"/>
      <c r="I33" s="103" t="s">
        <v>37</v>
      </c>
      <c r="J33" s="105">
        <v>51044</v>
      </c>
      <c r="K33" s="108" t="s">
        <v>2</v>
      </c>
      <c r="L33" s="103" t="s">
        <v>209</v>
      </c>
      <c r="M33" s="103" t="s">
        <v>3</v>
      </c>
      <c r="N33" s="103" t="s">
        <v>210</v>
      </c>
      <c r="O33" s="103" t="s">
        <v>4</v>
      </c>
      <c r="P33" s="108" t="s">
        <v>38</v>
      </c>
      <c r="Q33" s="108" t="s">
        <v>43</v>
      </c>
      <c r="R33" s="168"/>
      <c r="S33" s="110">
        <f>IF($B33&lt;&gt;"",IF(AND($K33="เอก",OR($AN33&gt;0,AND($AN33=0,$AO33&gt;=9))),1,""),"")</f>
        <v>1</v>
      </c>
      <c r="T33" s="110" t="str">
        <f>IF($B33&lt;&gt;"",IF(AND($K33="โท",OR($AN33&gt;0,AND($AN33=0,$AO33&gt;=9))),1,""),"")</f>
        <v/>
      </c>
      <c r="U33" s="110" t="str">
        <f>IF($B33&lt;&gt;"",IF(AND($K33="ตรี",OR($AN33&gt;0,AND($AN33=0,$AO33&gt;=9))),1,""),"")</f>
        <v/>
      </c>
      <c r="V33" s="110" t="str">
        <f>IF($B33&lt;&gt;"",IF(AND($K33="เอก",AND($AN33=0,AND($AO33&gt;=6,$AO33&lt;=8))),1,""),"")</f>
        <v/>
      </c>
      <c r="W33" s="110" t="str">
        <f>IF($B33&lt;&gt;"",IF(AND($K33="โท",AND($AN33=0,AND($AO33&gt;=6,$AO33&lt;=8))),1,""),"")</f>
        <v/>
      </c>
      <c r="X33" s="110" t="str">
        <f>IF($B33&lt;&gt;"",IF(AND($K33="ตรี",AND($AN33=0,AND($AO33&gt;=6,$AO33&lt;=8))),1,""),"")</f>
        <v/>
      </c>
      <c r="Y33" s="110" t="str">
        <f>IF($B33&lt;&gt;"",IF(AND($K33="เอก",AND($AN33=0,AND($AO33&gt;=0,$AO33&lt;=5))),1,""),"")</f>
        <v/>
      </c>
      <c r="Z33" s="110" t="str">
        <f>IF($B33&lt;&gt;"",IF(AND($K33="โท",AND($AN33=0,AND($AO33&gt;=0,$AO33&lt;=5))),1,""),"")</f>
        <v/>
      </c>
      <c r="AA33" s="110" t="str">
        <f>IF($B33&lt;&gt;"",IF(AND($K33="ตรี",AND($AN33=0,AND($AO33&gt;=0,$AO33&lt;=5))),1,""),"")</f>
        <v/>
      </c>
      <c r="AB33" s="110" t="str">
        <f>IF($B33&lt;&gt;"",IF(AND($C33="ศาสตราจารย์",OR($AN33&gt;0,AND($AN33=0,$AO33&gt;=9))),1,""),"")</f>
        <v/>
      </c>
      <c r="AC33" s="110" t="str">
        <f>IF($B33&lt;&gt;"",IF(AND($C33="รองศาสตราจารย์",OR($AN33&gt;0,AND($AN33=0,$AO33&gt;=9))),1,""),"")</f>
        <v/>
      </c>
      <c r="AD33" s="110">
        <f>IF($B33&lt;&gt;"",IF(AND($C33="ผู้ช่วยศาสตราจารย์",OR($AN33&gt;0,AND($AN33=0,$AO33&gt;=9))),1,""),"")</f>
        <v>1</v>
      </c>
      <c r="AE33" s="110" t="str">
        <f>IF($B33&lt;&gt;"",IF(AND($C33="อาจารย์",OR($AN33&gt;0,AND($AN33=0,$AO33&gt;=9))),1,""),"")</f>
        <v/>
      </c>
      <c r="AF33" s="110" t="str">
        <f>IF($B33&lt;&gt;"",IF(AND($C33="ศาสตราจารย์",AND($AN33=0,AND($AO33&gt;=6,$AO33&lt;=8))),1,""),"")</f>
        <v/>
      </c>
      <c r="AG33" s="110" t="str">
        <f>IF($B33&lt;&gt;"",IF(AND($C33="รองศาสตราจารย์",AND($AN33=0,AND($AO33&gt;=6,$AO33&lt;=8))),1,""),"")</f>
        <v/>
      </c>
      <c r="AH33" s="110" t="str">
        <f>IF($B33&lt;&gt;"",IF(AND($C33="ผู้ช่วยศาสตราจารย์",AND($AN33=0,AND($AO33&gt;=6,$AO33&lt;=8))),1,""),"")</f>
        <v/>
      </c>
      <c r="AI33" s="110" t="str">
        <f>IF($B33&lt;&gt;"",IF(AND($C33="อาจารย์",AND($AN33=0,AND($AO33&gt;=6,$AO33&lt;=8))),1,""),"")</f>
        <v/>
      </c>
      <c r="AJ33" s="110" t="str">
        <f>IF($B33&lt;&gt;"",IF(AND($C33="ศาสตราจารย์",AND($AN33=0,AND($AO33&gt;=0,$AO33&lt;=5))),1,""),"")</f>
        <v/>
      </c>
      <c r="AK33" s="110" t="str">
        <f>IF($B33&lt;&gt;"",IF(AND($C33="รองศาสตราจารย์",AND($AN33=0,AND($AO33&gt;=0,$AO33&lt;=5))),1,""),"")</f>
        <v/>
      </c>
      <c r="AL33" s="110" t="str">
        <f>IF($B33&lt;&gt;"",IF(AND($C33="ผู้ช่วยศาสตราจารย์",AND($AN33=0,AND($AO33&gt;=0,$AO33&lt;=5))),1,""),"")</f>
        <v/>
      </c>
      <c r="AM33" s="110" t="str">
        <f>IF($B33&lt;&gt;"",IF(AND($C33="อาจารย์",AND($AN33=0,AND($AO33&gt;=0,$AO33&lt;=5))),1,""),"")</f>
        <v/>
      </c>
      <c r="AN33" s="78">
        <f>IF(B33&lt;&gt;"",DATEDIF(E33,$AN$8,"Y"),"")</f>
        <v>11</v>
      </c>
      <c r="AO33" s="78">
        <f>IF(B33&lt;&gt;"",DATEDIF(E33,$AN$8,"YM"),"")</f>
        <v>11</v>
      </c>
      <c r="AP33" s="78">
        <f>IF(B33&lt;&gt;"",DATEDIF(E33,$AN$8,"MD"),"")</f>
        <v>0</v>
      </c>
    </row>
    <row r="34" spans="1:42" ht="18.75">
      <c r="A34" s="102">
        <v>26</v>
      </c>
      <c r="B34" s="103" t="s">
        <v>452</v>
      </c>
      <c r="C34" s="103" t="s">
        <v>23</v>
      </c>
      <c r="D34" s="104">
        <v>41061</v>
      </c>
      <c r="E34" s="105">
        <v>41061</v>
      </c>
      <c r="F34" s="105">
        <v>42761</v>
      </c>
      <c r="G34" s="167"/>
      <c r="H34" s="169"/>
      <c r="I34" s="103" t="s">
        <v>37</v>
      </c>
      <c r="J34" s="105">
        <v>49949</v>
      </c>
      <c r="K34" s="108" t="s">
        <v>2</v>
      </c>
      <c r="L34" s="103" t="s">
        <v>228</v>
      </c>
      <c r="M34" s="103" t="s">
        <v>54</v>
      </c>
      <c r="N34" s="103" t="s">
        <v>229</v>
      </c>
      <c r="O34" s="103" t="s">
        <v>19</v>
      </c>
      <c r="P34" s="108" t="s">
        <v>57</v>
      </c>
      <c r="Q34" s="108" t="s">
        <v>60</v>
      </c>
      <c r="R34" s="168"/>
      <c r="S34" s="110">
        <f>IF($B34&lt;&gt;"",IF(AND($K34="เอก",OR($AN34&gt;0,AND($AN34=0,$AO34&gt;=9))),1,""),"")</f>
        <v>1</v>
      </c>
      <c r="T34" s="110" t="str">
        <f>IF($B34&lt;&gt;"",IF(AND($K34="โท",OR($AN34&gt;0,AND($AN34=0,$AO34&gt;=9))),1,""),"")</f>
        <v/>
      </c>
      <c r="U34" s="110" t="str">
        <f>IF($B34&lt;&gt;"",IF(AND($K34="ตรี",OR($AN34&gt;0,AND($AN34=0,$AO34&gt;=9))),1,""),"")</f>
        <v/>
      </c>
      <c r="V34" s="110" t="str">
        <f>IF($B34&lt;&gt;"",IF(AND($K34="เอก",AND($AN34=0,AND($AO34&gt;=6,$AO34&lt;=8))),1,""),"")</f>
        <v/>
      </c>
      <c r="W34" s="110" t="str">
        <f>IF($B34&lt;&gt;"",IF(AND($K34="โท",AND($AN34=0,AND($AO34&gt;=6,$AO34&lt;=8))),1,""),"")</f>
        <v/>
      </c>
      <c r="X34" s="110" t="str">
        <f>IF($B34&lt;&gt;"",IF(AND($K34="ตรี",AND($AN34=0,AND($AO34&gt;=6,$AO34&lt;=8))),1,""),"")</f>
        <v/>
      </c>
      <c r="Y34" s="110" t="str">
        <f>IF($B34&lt;&gt;"",IF(AND($K34="เอก",AND($AN34=0,AND($AO34&gt;=0,$AO34&lt;=5))),1,""),"")</f>
        <v/>
      </c>
      <c r="Z34" s="110" t="str">
        <f>IF($B34&lt;&gt;"",IF(AND($K34="โท",AND($AN34=0,AND($AO34&gt;=0,$AO34&lt;=5))),1,""),"")</f>
        <v/>
      </c>
      <c r="AA34" s="110" t="str">
        <f>IF($B34&lt;&gt;"",IF(AND($K34="ตรี",AND($AN34=0,AND($AO34&gt;=0,$AO34&lt;=5))),1,""),"")</f>
        <v/>
      </c>
      <c r="AB34" s="110" t="str">
        <f>IF($B34&lt;&gt;"",IF(AND($C34="ศาสตราจารย์",OR($AN34&gt;0,AND($AN34=0,$AO34&gt;=9))),1,""),"")</f>
        <v/>
      </c>
      <c r="AC34" s="110" t="str">
        <f>IF($B34&lt;&gt;"",IF(AND($C34="รองศาสตราจารย์",OR($AN34&gt;0,AND($AN34=0,$AO34&gt;=9))),1,""),"")</f>
        <v/>
      </c>
      <c r="AD34" s="110">
        <f>IF($B34&lt;&gt;"",IF(AND($C34="ผู้ช่วยศาสตราจารย์",OR($AN34&gt;0,AND($AN34=0,$AO34&gt;=9))),1,""),"")</f>
        <v>1</v>
      </c>
      <c r="AE34" s="110" t="str">
        <f>IF($B34&lt;&gt;"",IF(AND($C34="อาจารย์",OR($AN34&gt;0,AND($AN34=0,$AO34&gt;=9))),1,""),"")</f>
        <v/>
      </c>
      <c r="AF34" s="110" t="str">
        <f>IF($B34&lt;&gt;"",IF(AND($C34="ศาสตราจารย์",AND($AN34=0,AND($AO34&gt;=6,$AO34&lt;=8))),1,""),"")</f>
        <v/>
      </c>
      <c r="AG34" s="110" t="str">
        <f>IF($B34&lt;&gt;"",IF(AND($C34="รองศาสตราจารย์",AND($AN34=0,AND($AO34&gt;=6,$AO34&lt;=8))),1,""),"")</f>
        <v/>
      </c>
      <c r="AH34" s="110" t="str">
        <f>IF($B34&lt;&gt;"",IF(AND($C34="ผู้ช่วยศาสตราจารย์",AND($AN34=0,AND($AO34&gt;=6,$AO34&lt;=8))),1,""),"")</f>
        <v/>
      </c>
      <c r="AI34" s="110" t="str">
        <f>IF($B34&lt;&gt;"",IF(AND($C34="อาจารย์",AND($AN34=0,AND($AO34&gt;=6,$AO34&lt;=8))),1,""),"")</f>
        <v/>
      </c>
      <c r="AJ34" s="110" t="str">
        <f>IF($B34&lt;&gt;"",IF(AND($C34="ศาสตราจารย์",AND($AN34=0,AND($AO34&gt;=0,$AO34&lt;=5))),1,""),"")</f>
        <v/>
      </c>
      <c r="AK34" s="110" t="str">
        <f>IF($B34&lt;&gt;"",IF(AND($C34="รองศาสตราจารย์",AND($AN34=0,AND($AO34&gt;=0,$AO34&lt;=5))),1,""),"")</f>
        <v/>
      </c>
      <c r="AL34" s="110" t="str">
        <f>IF($B34&lt;&gt;"",IF(AND($C34="ผู้ช่วยศาสตราจารย์",AND($AN34=0,AND($AO34&gt;=0,$AO34&lt;=5))),1,""),"")</f>
        <v/>
      </c>
      <c r="AM34" s="110" t="str">
        <f>IF($B34&lt;&gt;"",IF(AND($C34="อาจารย์",AND($AN34=0,AND($AO34&gt;=0,$AO34&lt;=5))),1,""),"")</f>
        <v/>
      </c>
      <c r="AN34" s="78">
        <f>IF(B34&lt;&gt;"",DATEDIF(E34,$AN$8,"Y"),"")</f>
        <v>11</v>
      </c>
      <c r="AO34" s="78">
        <f>IF(B34&lt;&gt;"",DATEDIF(E34,$AN$8,"YM"),"")</f>
        <v>0</v>
      </c>
      <c r="AP34" s="78">
        <f>IF(B34&lt;&gt;"",DATEDIF(E34,$AN$8,"MD"),"")</f>
        <v>0</v>
      </c>
    </row>
    <row r="35" spans="1:42" ht="18.75">
      <c r="A35" s="102">
        <v>27</v>
      </c>
      <c r="B35" s="103" t="s">
        <v>347</v>
      </c>
      <c r="C35" s="103" t="s">
        <v>23</v>
      </c>
      <c r="D35" s="104">
        <v>41143</v>
      </c>
      <c r="E35" s="105">
        <v>41143</v>
      </c>
      <c r="F35" s="105">
        <v>43104</v>
      </c>
      <c r="G35" s="167"/>
      <c r="H35" s="169"/>
      <c r="I35" s="103" t="s">
        <v>37</v>
      </c>
      <c r="J35" s="105">
        <v>51775</v>
      </c>
      <c r="K35" s="108" t="s">
        <v>2</v>
      </c>
      <c r="L35" s="103" t="s">
        <v>218</v>
      </c>
      <c r="M35" s="103" t="s">
        <v>3</v>
      </c>
      <c r="N35" s="103" t="s">
        <v>219</v>
      </c>
      <c r="O35" s="103" t="s">
        <v>4</v>
      </c>
      <c r="P35" s="108" t="s">
        <v>26</v>
      </c>
      <c r="Q35" s="108" t="s">
        <v>39</v>
      </c>
      <c r="R35" s="168"/>
      <c r="S35" s="110">
        <f>IF($B35&lt;&gt;"",IF(AND($K35="เอก",OR($AN35&gt;0,AND($AN35=0,$AO35&gt;=9))),1,""),"")</f>
        <v>1</v>
      </c>
      <c r="T35" s="110" t="str">
        <f>IF($B35&lt;&gt;"",IF(AND($K35="โท",OR($AN35&gt;0,AND($AN35=0,$AO35&gt;=9))),1,""),"")</f>
        <v/>
      </c>
      <c r="U35" s="110" t="str">
        <f>IF($B35&lt;&gt;"",IF(AND($K35="ตรี",OR($AN35&gt;0,AND($AN35=0,$AO35&gt;=9))),1,""),"")</f>
        <v/>
      </c>
      <c r="V35" s="110" t="str">
        <f>IF($B35&lt;&gt;"",IF(AND($K35="เอก",AND($AN35=0,AND($AO35&gt;=6,$AO35&lt;=8))),1,""),"")</f>
        <v/>
      </c>
      <c r="W35" s="110" t="str">
        <f>IF($B35&lt;&gt;"",IF(AND($K35="โท",AND($AN35=0,AND($AO35&gt;=6,$AO35&lt;=8))),1,""),"")</f>
        <v/>
      </c>
      <c r="X35" s="110" t="str">
        <f>IF($B35&lt;&gt;"",IF(AND($K35="ตรี",AND($AN35=0,AND($AO35&gt;=6,$AO35&lt;=8))),1,""),"")</f>
        <v/>
      </c>
      <c r="Y35" s="110" t="str">
        <f>IF($B35&lt;&gt;"",IF(AND($K35="เอก",AND($AN35=0,AND($AO35&gt;=0,$AO35&lt;=5))),1,""),"")</f>
        <v/>
      </c>
      <c r="Z35" s="110" t="str">
        <f>IF($B35&lt;&gt;"",IF(AND($K35="โท",AND($AN35=0,AND($AO35&gt;=0,$AO35&lt;=5))),1,""),"")</f>
        <v/>
      </c>
      <c r="AA35" s="110" t="str">
        <f>IF($B35&lt;&gt;"",IF(AND($K35="ตรี",AND($AN35=0,AND($AO35&gt;=0,$AO35&lt;=5))),1,""),"")</f>
        <v/>
      </c>
      <c r="AB35" s="110" t="str">
        <f>IF($B35&lt;&gt;"",IF(AND($C35="ศาสตราจารย์",OR($AN35&gt;0,AND($AN35=0,$AO35&gt;=9))),1,""),"")</f>
        <v/>
      </c>
      <c r="AC35" s="110" t="str">
        <f>IF($B35&lt;&gt;"",IF(AND($C35="รองศาสตราจารย์",OR($AN35&gt;0,AND($AN35=0,$AO35&gt;=9))),1,""),"")</f>
        <v/>
      </c>
      <c r="AD35" s="110">
        <f>IF($B35&lt;&gt;"",IF(AND($C35="ผู้ช่วยศาสตราจารย์",OR($AN35&gt;0,AND($AN35=0,$AO35&gt;=9))),1,""),"")</f>
        <v>1</v>
      </c>
      <c r="AE35" s="110" t="str">
        <f>IF($B35&lt;&gt;"",IF(AND($C35="อาจารย์",OR($AN35&gt;0,AND($AN35=0,$AO35&gt;=9))),1,""),"")</f>
        <v/>
      </c>
      <c r="AF35" s="110" t="str">
        <f>IF($B35&lt;&gt;"",IF(AND($C35="ศาสตราจารย์",AND($AN35=0,AND($AO35&gt;=6,$AO35&lt;=8))),1,""),"")</f>
        <v/>
      </c>
      <c r="AG35" s="110" t="str">
        <f>IF($B35&lt;&gt;"",IF(AND($C35="รองศาสตราจารย์",AND($AN35=0,AND($AO35&gt;=6,$AO35&lt;=8))),1,""),"")</f>
        <v/>
      </c>
      <c r="AH35" s="110" t="str">
        <f>IF($B35&lt;&gt;"",IF(AND($C35="ผู้ช่วยศาสตราจารย์",AND($AN35=0,AND($AO35&gt;=6,$AO35&lt;=8))),1,""),"")</f>
        <v/>
      </c>
      <c r="AI35" s="110" t="str">
        <f>IF($B35&lt;&gt;"",IF(AND($C35="อาจารย์",AND($AN35=0,AND($AO35&gt;=6,$AO35&lt;=8))),1,""),"")</f>
        <v/>
      </c>
      <c r="AJ35" s="110" t="str">
        <f>IF($B35&lt;&gt;"",IF(AND($C35="ศาสตราจารย์",AND($AN35=0,AND($AO35&gt;=0,$AO35&lt;=5))),1,""),"")</f>
        <v/>
      </c>
      <c r="AK35" s="110" t="str">
        <f>IF($B35&lt;&gt;"",IF(AND($C35="รองศาสตราจารย์",AND($AN35=0,AND($AO35&gt;=0,$AO35&lt;=5))),1,""),"")</f>
        <v/>
      </c>
      <c r="AL35" s="110" t="str">
        <f>IF($B35&lt;&gt;"",IF(AND($C35="ผู้ช่วยศาสตราจารย์",AND($AN35=0,AND($AO35&gt;=0,$AO35&lt;=5))),1,""),"")</f>
        <v/>
      </c>
      <c r="AM35" s="110" t="str">
        <f>IF($B35&lt;&gt;"",IF(AND($C35="อาจารย์",AND($AN35=0,AND($AO35&gt;=0,$AO35&lt;=5))),1,""),"")</f>
        <v/>
      </c>
      <c r="AN35" s="78">
        <f>IF(B35&lt;&gt;"",DATEDIF(E35,$AN$8,"Y"),"")</f>
        <v>10</v>
      </c>
      <c r="AO35" s="78">
        <f>IF(B35&lt;&gt;"",DATEDIF(E35,$AN$8,"YM"),"")</f>
        <v>9</v>
      </c>
      <c r="AP35" s="78">
        <f>IF(B35&lt;&gt;"",DATEDIF(E35,$AN$8,"MD"),"")</f>
        <v>10</v>
      </c>
    </row>
    <row r="36" spans="1:42" ht="18.75">
      <c r="A36" s="102">
        <v>28</v>
      </c>
      <c r="B36" s="103" t="s">
        <v>299</v>
      </c>
      <c r="C36" s="103" t="s">
        <v>23</v>
      </c>
      <c r="D36" s="104">
        <v>40301</v>
      </c>
      <c r="E36" s="105">
        <v>40301</v>
      </c>
      <c r="F36" s="105">
        <v>42334</v>
      </c>
      <c r="G36" s="167"/>
      <c r="H36" s="169"/>
      <c r="I36" s="103" t="s">
        <v>37</v>
      </c>
      <c r="J36" s="105">
        <v>49218</v>
      </c>
      <c r="K36" s="108" t="s">
        <v>2</v>
      </c>
      <c r="L36" s="103" t="s">
        <v>354</v>
      </c>
      <c r="M36" s="103" t="s">
        <v>221</v>
      </c>
      <c r="N36" s="103" t="s">
        <v>355</v>
      </c>
      <c r="O36" s="103" t="s">
        <v>222</v>
      </c>
      <c r="P36" s="108" t="s">
        <v>63</v>
      </c>
      <c r="Q36" s="108" t="s">
        <v>43</v>
      </c>
      <c r="R36" s="168"/>
      <c r="S36" s="110">
        <f>IF($B36&lt;&gt;"",IF(AND($K36="เอก",OR($AN36&gt;0,AND($AN36=0,$AO36&gt;=9))),1,""),"")</f>
        <v>1</v>
      </c>
      <c r="T36" s="110" t="str">
        <f>IF($B36&lt;&gt;"",IF(AND($K36="โท",OR($AN36&gt;0,AND($AN36=0,$AO36&gt;=9))),1,""),"")</f>
        <v/>
      </c>
      <c r="U36" s="110" t="str">
        <f>IF($B36&lt;&gt;"",IF(AND($K36="ตรี",OR($AN36&gt;0,AND($AN36=0,$AO36&gt;=9))),1,""),"")</f>
        <v/>
      </c>
      <c r="V36" s="110" t="str">
        <f>IF($B36&lt;&gt;"",IF(AND($K36="เอก",AND($AN36=0,AND($AO36&gt;=6,$AO36&lt;=8))),1,""),"")</f>
        <v/>
      </c>
      <c r="W36" s="110" t="str">
        <f>IF($B36&lt;&gt;"",IF(AND($K36="โท",AND($AN36=0,AND($AO36&gt;=6,$AO36&lt;=8))),1,""),"")</f>
        <v/>
      </c>
      <c r="X36" s="110" t="str">
        <f>IF($B36&lt;&gt;"",IF(AND($K36="ตรี",AND($AN36=0,AND($AO36&gt;=6,$AO36&lt;=8))),1,""),"")</f>
        <v/>
      </c>
      <c r="Y36" s="110" t="str">
        <f>IF($B36&lt;&gt;"",IF(AND($K36="เอก",AND($AN36=0,AND($AO36&gt;=0,$AO36&lt;=5))),1,""),"")</f>
        <v/>
      </c>
      <c r="Z36" s="110" t="str">
        <f>IF($B36&lt;&gt;"",IF(AND($K36="โท",AND($AN36=0,AND($AO36&gt;=0,$AO36&lt;=5))),1,""),"")</f>
        <v/>
      </c>
      <c r="AA36" s="110" t="str">
        <f>IF($B36&lt;&gt;"",IF(AND($K36="ตรี",AND($AN36=0,AND($AO36&gt;=0,$AO36&lt;=5))),1,""),"")</f>
        <v/>
      </c>
      <c r="AB36" s="110" t="str">
        <f>IF($B36&lt;&gt;"",IF(AND($C36="ศาสตราจารย์",OR($AN36&gt;0,AND($AN36=0,$AO36&gt;=9))),1,""),"")</f>
        <v/>
      </c>
      <c r="AC36" s="110" t="str">
        <f>IF($B36&lt;&gt;"",IF(AND($C36="รองศาสตราจารย์",OR($AN36&gt;0,AND($AN36=0,$AO36&gt;=9))),1,""),"")</f>
        <v/>
      </c>
      <c r="AD36" s="110">
        <f>IF($B36&lt;&gt;"",IF(AND($C36="ผู้ช่วยศาสตราจารย์",OR($AN36&gt;0,AND($AN36=0,$AO36&gt;=9))),1,""),"")</f>
        <v>1</v>
      </c>
      <c r="AE36" s="110" t="str">
        <f>IF($B36&lt;&gt;"",IF(AND($C36="อาจารย์",OR($AN36&gt;0,AND($AN36=0,$AO36&gt;=9))),1,""),"")</f>
        <v/>
      </c>
      <c r="AF36" s="110" t="str">
        <f>IF($B36&lt;&gt;"",IF(AND($C36="ศาสตราจารย์",AND($AN36=0,AND($AO36&gt;=6,$AO36&lt;=8))),1,""),"")</f>
        <v/>
      </c>
      <c r="AG36" s="110" t="str">
        <f>IF($B36&lt;&gt;"",IF(AND($C36="รองศาสตราจารย์",AND($AN36=0,AND($AO36&gt;=6,$AO36&lt;=8))),1,""),"")</f>
        <v/>
      </c>
      <c r="AH36" s="110" t="str">
        <f>IF($B36&lt;&gt;"",IF(AND($C36="ผู้ช่วยศาสตราจารย์",AND($AN36=0,AND($AO36&gt;=6,$AO36&lt;=8))),1,""),"")</f>
        <v/>
      </c>
      <c r="AI36" s="110" t="str">
        <f>IF($B36&lt;&gt;"",IF(AND($C36="อาจารย์",AND($AN36=0,AND($AO36&gt;=6,$AO36&lt;=8))),1,""),"")</f>
        <v/>
      </c>
      <c r="AJ36" s="110" t="str">
        <f>IF($B36&lt;&gt;"",IF(AND($C36="ศาสตราจารย์",AND($AN36=0,AND($AO36&gt;=0,$AO36&lt;=5))),1,""),"")</f>
        <v/>
      </c>
      <c r="AK36" s="110" t="str">
        <f>IF($B36&lt;&gt;"",IF(AND($C36="รองศาสตราจารย์",AND($AN36=0,AND($AO36&gt;=0,$AO36&lt;=5))),1,""),"")</f>
        <v/>
      </c>
      <c r="AL36" s="110" t="str">
        <f>IF($B36&lt;&gt;"",IF(AND($C36="ผู้ช่วยศาสตราจารย์",AND($AN36=0,AND($AO36&gt;=0,$AO36&lt;=5))),1,""),"")</f>
        <v/>
      </c>
      <c r="AM36" s="110" t="str">
        <f>IF($B36&lt;&gt;"",IF(AND($C36="อาจารย์",AND($AN36=0,AND($AO36&gt;=0,$AO36&lt;=5))),1,""),"")</f>
        <v/>
      </c>
      <c r="AN36" s="78">
        <f>IF(B36&lt;&gt;"",DATEDIF(E36,$AN$8,"Y"),"")</f>
        <v>13</v>
      </c>
      <c r="AO36" s="78">
        <f>IF(B36&lt;&gt;"",DATEDIF(E36,$AN$8,"YM"),"")</f>
        <v>0</v>
      </c>
      <c r="AP36" s="78">
        <f>IF(B36&lt;&gt;"",DATEDIF(E36,$AN$8,"MD"),"")</f>
        <v>29</v>
      </c>
    </row>
    <row r="37" spans="1:42" ht="18.75">
      <c r="A37" s="102">
        <v>29</v>
      </c>
      <c r="B37" s="103" t="s">
        <v>335</v>
      </c>
      <c r="C37" s="103" t="s">
        <v>23</v>
      </c>
      <c r="D37" s="104">
        <v>35810</v>
      </c>
      <c r="E37" s="105">
        <v>41759</v>
      </c>
      <c r="F37" s="105">
        <v>43259</v>
      </c>
      <c r="G37" s="167"/>
      <c r="H37" s="169"/>
      <c r="I37" s="103" t="s">
        <v>37</v>
      </c>
      <c r="J37" s="105">
        <v>47757</v>
      </c>
      <c r="K37" s="108" t="s">
        <v>2</v>
      </c>
      <c r="L37" s="103" t="s">
        <v>115</v>
      </c>
      <c r="M37" s="103" t="s">
        <v>3</v>
      </c>
      <c r="N37" s="103" t="s">
        <v>95</v>
      </c>
      <c r="O37" s="103" t="s">
        <v>4</v>
      </c>
      <c r="P37" s="108" t="s">
        <v>57</v>
      </c>
      <c r="Q37" s="108" t="s">
        <v>70</v>
      </c>
      <c r="R37" s="108" t="s">
        <v>288</v>
      </c>
      <c r="S37" s="110">
        <f>IF($B37&lt;&gt;"",IF(AND($K37="เอก",OR($AN37&gt;0,AND($AN37=0,$AO37&gt;=9))),1,""),"")</f>
        <v>1</v>
      </c>
      <c r="T37" s="110" t="str">
        <f>IF($B37&lt;&gt;"",IF(AND($K37="โท",OR($AN37&gt;0,AND($AN37=0,$AO37&gt;=9))),1,""),"")</f>
        <v/>
      </c>
      <c r="U37" s="110" t="str">
        <f>IF($B37&lt;&gt;"",IF(AND($K37="ตรี",OR($AN37&gt;0,AND($AN37=0,$AO37&gt;=9))),1,""),"")</f>
        <v/>
      </c>
      <c r="V37" s="110" t="str">
        <f>IF($B37&lt;&gt;"",IF(AND($K37="เอก",AND($AN37=0,AND($AO37&gt;=6,$AO37&lt;=8))),1,""),"")</f>
        <v/>
      </c>
      <c r="W37" s="110" t="str">
        <f>IF($B37&lt;&gt;"",IF(AND($K37="โท",AND($AN37=0,AND($AO37&gt;=6,$AO37&lt;=8))),1,""),"")</f>
        <v/>
      </c>
      <c r="X37" s="110" t="str">
        <f>IF($B37&lt;&gt;"",IF(AND($K37="ตรี",AND($AN37=0,AND($AO37&gt;=6,$AO37&lt;=8))),1,""),"")</f>
        <v/>
      </c>
      <c r="Y37" s="110" t="str">
        <f>IF($B37&lt;&gt;"",IF(AND($K37="เอก",AND($AN37=0,AND($AO37&gt;=0,$AO37&lt;=5))),1,""),"")</f>
        <v/>
      </c>
      <c r="Z37" s="110" t="str">
        <f>IF($B37&lt;&gt;"",IF(AND($K37="โท",AND($AN37=0,AND($AO37&gt;=0,$AO37&lt;=5))),1,""),"")</f>
        <v/>
      </c>
      <c r="AA37" s="110" t="str">
        <f>IF($B37&lt;&gt;"",IF(AND($K37="ตรี",AND($AN37=0,AND($AO37&gt;=0,$AO37&lt;=5))),1,""),"")</f>
        <v/>
      </c>
      <c r="AB37" s="110" t="str">
        <f>IF($B37&lt;&gt;"",IF(AND($C37="ศาสตราจารย์",OR($AN37&gt;0,AND($AN37=0,$AO37&gt;=9))),1,""),"")</f>
        <v/>
      </c>
      <c r="AC37" s="110" t="str">
        <f>IF($B37&lt;&gt;"",IF(AND($C37="รองศาสตราจารย์",OR($AN37&gt;0,AND($AN37=0,$AO37&gt;=9))),1,""),"")</f>
        <v/>
      </c>
      <c r="AD37" s="110">
        <f>IF($B37&lt;&gt;"",IF(AND($C37="ผู้ช่วยศาสตราจารย์",OR($AN37&gt;0,AND($AN37=0,$AO37&gt;=9))),1,""),"")</f>
        <v>1</v>
      </c>
      <c r="AE37" s="110" t="str">
        <f>IF($B37&lt;&gt;"",IF(AND($C37="อาจารย์",OR($AN37&gt;0,AND($AN37=0,$AO37&gt;=9))),1,""),"")</f>
        <v/>
      </c>
      <c r="AF37" s="110" t="str">
        <f>IF($B37&lt;&gt;"",IF(AND($C37="ศาสตราจารย์",AND($AN37=0,AND($AO37&gt;=6,$AO37&lt;=8))),1,""),"")</f>
        <v/>
      </c>
      <c r="AG37" s="110" t="str">
        <f>IF($B37&lt;&gt;"",IF(AND($C37="รองศาสตราจารย์",AND($AN37=0,AND($AO37&gt;=6,$AO37&lt;=8))),1,""),"")</f>
        <v/>
      </c>
      <c r="AH37" s="110" t="str">
        <f>IF($B37&lt;&gt;"",IF(AND($C37="ผู้ช่วยศาสตราจารย์",AND($AN37=0,AND($AO37&gt;=6,$AO37&lt;=8))),1,""),"")</f>
        <v/>
      </c>
      <c r="AI37" s="110" t="str">
        <f>IF($B37&lt;&gt;"",IF(AND($C37="อาจารย์",AND($AN37=0,AND($AO37&gt;=6,$AO37&lt;=8))),1,""),"")</f>
        <v/>
      </c>
      <c r="AJ37" s="110" t="str">
        <f>IF($B37&lt;&gt;"",IF(AND($C37="ศาสตราจารย์",AND($AN37=0,AND($AO37&gt;=0,$AO37&lt;=5))),1,""),"")</f>
        <v/>
      </c>
      <c r="AK37" s="110" t="str">
        <f>IF($B37&lt;&gt;"",IF(AND($C37="รองศาสตราจารย์",AND($AN37=0,AND($AO37&gt;=0,$AO37&lt;=5))),1,""),"")</f>
        <v/>
      </c>
      <c r="AL37" s="110" t="str">
        <f>IF($B37&lt;&gt;"",IF(AND($C37="ผู้ช่วยศาสตราจารย์",AND($AN37=0,AND($AO37&gt;=0,$AO37&lt;=5))),1,""),"")</f>
        <v/>
      </c>
      <c r="AM37" s="110" t="str">
        <f>IF($B37&lt;&gt;"",IF(AND($C37="อาจารย์",AND($AN37=0,AND($AO37&gt;=0,$AO37&lt;=5))),1,""),"")</f>
        <v/>
      </c>
      <c r="AN37" s="78">
        <f>IF(B37&lt;&gt;"",DATEDIF(E37,$AN$8,"Y"),"")</f>
        <v>9</v>
      </c>
      <c r="AO37" s="78">
        <f>IF(B37&lt;&gt;"",DATEDIF(E37,$AN$8,"YM"),"")</f>
        <v>1</v>
      </c>
      <c r="AP37" s="78">
        <f>IF(B37&lt;&gt;"",DATEDIF(E37,$AN$8,"MD"),"")</f>
        <v>2</v>
      </c>
    </row>
    <row r="38" spans="1:42" ht="18.75">
      <c r="A38" s="102">
        <v>30</v>
      </c>
      <c r="B38" s="103" t="s">
        <v>300</v>
      </c>
      <c r="C38" s="103" t="s">
        <v>23</v>
      </c>
      <c r="D38" s="104">
        <v>39995</v>
      </c>
      <c r="E38" s="105">
        <v>39995</v>
      </c>
      <c r="F38" s="105">
        <v>42093</v>
      </c>
      <c r="G38" s="167"/>
      <c r="H38" s="169"/>
      <c r="I38" s="103" t="s">
        <v>37</v>
      </c>
      <c r="J38" s="105">
        <v>50314</v>
      </c>
      <c r="K38" s="108" t="s">
        <v>2</v>
      </c>
      <c r="L38" s="103" t="s">
        <v>226</v>
      </c>
      <c r="M38" s="103" t="s">
        <v>54</v>
      </c>
      <c r="N38" s="103" t="s">
        <v>227</v>
      </c>
      <c r="O38" s="103" t="s">
        <v>19</v>
      </c>
      <c r="P38" s="108" t="s">
        <v>6</v>
      </c>
      <c r="Q38" s="108" t="s">
        <v>57</v>
      </c>
      <c r="R38" s="168"/>
      <c r="S38" s="110">
        <f>IF($B38&lt;&gt;"",IF(AND($K38="เอก",OR($AN38&gt;0,AND($AN38=0,$AO38&gt;=9))),1,""),"")</f>
        <v>1</v>
      </c>
      <c r="T38" s="110" t="str">
        <f>IF($B38&lt;&gt;"",IF(AND($K38="โท",OR($AN38&gt;0,AND($AN38=0,$AO38&gt;=9))),1,""),"")</f>
        <v/>
      </c>
      <c r="U38" s="110" t="str">
        <f>IF($B38&lt;&gt;"",IF(AND($K38="ตรี",OR($AN38&gt;0,AND($AN38=0,$AO38&gt;=9))),1,""),"")</f>
        <v/>
      </c>
      <c r="V38" s="110" t="str">
        <f>IF($B38&lt;&gt;"",IF(AND($K38="เอก",AND($AN38=0,AND($AO38&gt;=6,$AO38&lt;=8))),1,""),"")</f>
        <v/>
      </c>
      <c r="W38" s="110" t="str">
        <f>IF($B38&lt;&gt;"",IF(AND($K38="โท",AND($AN38=0,AND($AO38&gt;=6,$AO38&lt;=8))),1,""),"")</f>
        <v/>
      </c>
      <c r="X38" s="110" t="str">
        <f>IF($B38&lt;&gt;"",IF(AND($K38="ตรี",AND($AN38=0,AND($AO38&gt;=6,$AO38&lt;=8))),1,""),"")</f>
        <v/>
      </c>
      <c r="Y38" s="110" t="str">
        <f>IF($B38&lt;&gt;"",IF(AND($K38="เอก",AND($AN38=0,AND($AO38&gt;=0,$AO38&lt;=5))),1,""),"")</f>
        <v/>
      </c>
      <c r="Z38" s="110" t="str">
        <f>IF($B38&lt;&gt;"",IF(AND($K38="โท",AND($AN38=0,AND($AO38&gt;=0,$AO38&lt;=5))),1,""),"")</f>
        <v/>
      </c>
      <c r="AA38" s="110" t="str">
        <f>IF($B38&lt;&gt;"",IF(AND($K38="ตรี",AND($AN38=0,AND($AO38&gt;=0,$AO38&lt;=5))),1,""),"")</f>
        <v/>
      </c>
      <c r="AB38" s="110" t="str">
        <f>IF($B38&lt;&gt;"",IF(AND($C38="ศาสตราจารย์",OR($AN38&gt;0,AND($AN38=0,$AO38&gt;=9))),1,""),"")</f>
        <v/>
      </c>
      <c r="AC38" s="110" t="str">
        <f>IF($B38&lt;&gt;"",IF(AND($C38="รองศาสตราจารย์",OR($AN38&gt;0,AND($AN38=0,$AO38&gt;=9))),1,""),"")</f>
        <v/>
      </c>
      <c r="AD38" s="110">
        <f>IF($B38&lt;&gt;"",IF(AND($C38="ผู้ช่วยศาสตราจารย์",OR($AN38&gt;0,AND($AN38=0,$AO38&gt;=9))),1,""),"")</f>
        <v>1</v>
      </c>
      <c r="AE38" s="110" t="str">
        <f>IF($B38&lt;&gt;"",IF(AND($C38="อาจารย์",OR($AN38&gt;0,AND($AN38=0,$AO38&gt;=9))),1,""),"")</f>
        <v/>
      </c>
      <c r="AF38" s="110" t="str">
        <f>IF($B38&lt;&gt;"",IF(AND($C38="ศาสตราจารย์",AND($AN38=0,AND($AO38&gt;=6,$AO38&lt;=8))),1,""),"")</f>
        <v/>
      </c>
      <c r="AG38" s="110" t="str">
        <f>IF($B38&lt;&gt;"",IF(AND($C38="รองศาสตราจารย์",AND($AN38=0,AND($AO38&gt;=6,$AO38&lt;=8))),1,""),"")</f>
        <v/>
      </c>
      <c r="AH38" s="110" t="str">
        <f>IF($B38&lt;&gt;"",IF(AND($C38="ผู้ช่วยศาสตราจารย์",AND($AN38=0,AND($AO38&gt;=6,$AO38&lt;=8))),1,""),"")</f>
        <v/>
      </c>
      <c r="AI38" s="110" t="str">
        <f>IF($B38&lt;&gt;"",IF(AND($C38="อาจารย์",AND($AN38=0,AND($AO38&gt;=6,$AO38&lt;=8))),1,""),"")</f>
        <v/>
      </c>
      <c r="AJ38" s="110" t="str">
        <f>IF($B38&lt;&gt;"",IF(AND($C38="ศาสตราจารย์",AND($AN38=0,AND($AO38&gt;=0,$AO38&lt;=5))),1,""),"")</f>
        <v/>
      </c>
      <c r="AK38" s="110" t="str">
        <f>IF($B38&lt;&gt;"",IF(AND($C38="รองศาสตราจารย์",AND($AN38=0,AND($AO38&gt;=0,$AO38&lt;=5))),1,""),"")</f>
        <v/>
      </c>
      <c r="AL38" s="110" t="str">
        <f>IF($B38&lt;&gt;"",IF(AND($C38="ผู้ช่วยศาสตราจารย์",AND($AN38=0,AND($AO38&gt;=0,$AO38&lt;=5))),1,""),"")</f>
        <v/>
      </c>
      <c r="AM38" s="110" t="str">
        <f>IF($B38&lt;&gt;"",IF(AND($C38="อาจารย์",AND($AN38=0,AND($AO38&gt;=0,$AO38&lt;=5))),1,""),"")</f>
        <v/>
      </c>
      <c r="AN38" s="78">
        <f>IF(B38&lt;&gt;"",DATEDIF(E38,$AN$8,"Y"),"")</f>
        <v>13</v>
      </c>
      <c r="AO38" s="78">
        <f>IF(B38&lt;&gt;"",DATEDIF(E38,$AN$8,"YM"),"")</f>
        <v>11</v>
      </c>
      <c r="AP38" s="78">
        <f>IF(B38&lt;&gt;"",DATEDIF(E38,$AN$8,"MD"),"")</f>
        <v>0</v>
      </c>
    </row>
    <row r="39" spans="1:42" ht="18.75">
      <c r="A39" s="102">
        <v>31</v>
      </c>
      <c r="B39" s="103" t="s">
        <v>426</v>
      </c>
      <c r="C39" s="103" t="s">
        <v>23</v>
      </c>
      <c r="D39" s="104">
        <v>39266</v>
      </c>
      <c r="E39" s="105">
        <v>39071</v>
      </c>
      <c r="F39" s="105">
        <v>41327</v>
      </c>
      <c r="G39" s="167"/>
      <c r="H39" s="169"/>
      <c r="I39" s="103" t="s">
        <v>37</v>
      </c>
      <c r="J39" s="105">
        <v>50314</v>
      </c>
      <c r="K39" s="108" t="s">
        <v>2</v>
      </c>
      <c r="L39" s="103" t="s">
        <v>101</v>
      </c>
      <c r="M39" s="103" t="s">
        <v>319</v>
      </c>
      <c r="N39" s="103" t="s">
        <v>102</v>
      </c>
      <c r="O39" s="103" t="s">
        <v>103</v>
      </c>
      <c r="P39" s="108" t="s">
        <v>6</v>
      </c>
      <c r="Q39" s="108" t="s">
        <v>38</v>
      </c>
      <c r="R39" s="168"/>
      <c r="S39" s="110">
        <f>IF($B39&lt;&gt;"",IF(AND($K39="เอก",OR($AN39&gt;0,AND($AN39=0,$AO39&gt;=9))),1,""),"")</f>
        <v>1</v>
      </c>
      <c r="T39" s="110" t="str">
        <f>IF($B39&lt;&gt;"",IF(AND($K39="โท",OR($AN39&gt;0,AND($AN39=0,$AO39&gt;=9))),1,""),"")</f>
        <v/>
      </c>
      <c r="U39" s="110" t="str">
        <f>IF($B39&lt;&gt;"",IF(AND($K39="ตรี",OR($AN39&gt;0,AND($AN39=0,$AO39&gt;=9))),1,""),"")</f>
        <v/>
      </c>
      <c r="V39" s="110" t="str">
        <f>IF($B39&lt;&gt;"",IF(AND($K39="เอก",AND($AN39=0,AND($AO39&gt;=6,$AO39&lt;=8))),1,""),"")</f>
        <v/>
      </c>
      <c r="W39" s="110" t="str">
        <f>IF($B39&lt;&gt;"",IF(AND($K39="โท",AND($AN39=0,AND($AO39&gt;=6,$AO39&lt;=8))),1,""),"")</f>
        <v/>
      </c>
      <c r="X39" s="110" t="str">
        <f>IF($B39&lt;&gt;"",IF(AND($K39="ตรี",AND($AN39=0,AND($AO39&gt;=6,$AO39&lt;=8))),1,""),"")</f>
        <v/>
      </c>
      <c r="Y39" s="110" t="str">
        <f>IF($B39&lt;&gt;"",IF(AND($K39="เอก",AND($AN39=0,AND($AO39&gt;=0,$AO39&lt;=5))),1,""),"")</f>
        <v/>
      </c>
      <c r="Z39" s="110" t="str">
        <f>IF($B39&lt;&gt;"",IF(AND($K39="โท",AND($AN39=0,AND($AO39&gt;=0,$AO39&lt;=5))),1,""),"")</f>
        <v/>
      </c>
      <c r="AA39" s="110" t="str">
        <f>IF($B39&lt;&gt;"",IF(AND($K39="ตรี",AND($AN39=0,AND($AO39&gt;=0,$AO39&lt;=5))),1,""),"")</f>
        <v/>
      </c>
      <c r="AB39" s="110" t="str">
        <f>IF($B39&lt;&gt;"",IF(AND($C39="ศาสตราจารย์",OR($AN39&gt;0,AND($AN39=0,$AO39&gt;=9))),1,""),"")</f>
        <v/>
      </c>
      <c r="AC39" s="110" t="str">
        <f>IF($B39&lt;&gt;"",IF(AND($C39="รองศาสตราจารย์",OR($AN39&gt;0,AND($AN39=0,$AO39&gt;=9))),1,""),"")</f>
        <v/>
      </c>
      <c r="AD39" s="110">
        <f>IF($B39&lt;&gt;"",IF(AND($C39="ผู้ช่วยศาสตราจารย์",OR($AN39&gt;0,AND($AN39=0,$AO39&gt;=9))),1,""),"")</f>
        <v>1</v>
      </c>
      <c r="AE39" s="110" t="str">
        <f>IF($B39&lt;&gt;"",IF(AND($C39="อาจารย์",OR($AN39&gt;0,AND($AN39=0,$AO39&gt;=9))),1,""),"")</f>
        <v/>
      </c>
      <c r="AF39" s="110" t="str">
        <f>IF($B39&lt;&gt;"",IF(AND($C39="ศาสตราจารย์",AND($AN39=0,AND($AO39&gt;=6,$AO39&lt;=8))),1,""),"")</f>
        <v/>
      </c>
      <c r="AG39" s="110" t="str">
        <f>IF($B39&lt;&gt;"",IF(AND($C39="รองศาสตราจารย์",AND($AN39=0,AND($AO39&gt;=6,$AO39&lt;=8))),1,""),"")</f>
        <v/>
      </c>
      <c r="AH39" s="110" t="str">
        <f>IF($B39&lt;&gt;"",IF(AND($C39="ผู้ช่วยศาสตราจารย์",AND($AN39=0,AND($AO39&gt;=6,$AO39&lt;=8))),1,""),"")</f>
        <v/>
      </c>
      <c r="AI39" s="110" t="str">
        <f>IF($B39&lt;&gt;"",IF(AND($C39="อาจารย์",AND($AN39=0,AND($AO39&gt;=6,$AO39&lt;=8))),1,""),"")</f>
        <v/>
      </c>
      <c r="AJ39" s="110" t="str">
        <f>IF($B39&lt;&gt;"",IF(AND($C39="ศาสตราจารย์",AND($AN39=0,AND($AO39&gt;=0,$AO39&lt;=5))),1,""),"")</f>
        <v/>
      </c>
      <c r="AK39" s="110" t="str">
        <f>IF($B39&lt;&gt;"",IF(AND($C39="รองศาสตราจารย์",AND($AN39=0,AND($AO39&gt;=0,$AO39&lt;=5))),1,""),"")</f>
        <v/>
      </c>
      <c r="AL39" s="110" t="str">
        <f>IF($B39&lt;&gt;"",IF(AND($C39="ผู้ช่วยศาสตราจารย์",AND($AN39=0,AND($AO39&gt;=0,$AO39&lt;=5))),1,""),"")</f>
        <v/>
      </c>
      <c r="AM39" s="110" t="str">
        <f>IF($B39&lt;&gt;"",IF(AND($C39="อาจารย์",AND($AN39=0,AND($AO39&gt;=0,$AO39&lt;=5))),1,""),"")</f>
        <v/>
      </c>
      <c r="AN39" s="78">
        <f>IF(B39&lt;&gt;"",DATEDIF(E39,$AN$8,"Y"),"")</f>
        <v>16</v>
      </c>
      <c r="AO39" s="78">
        <f>IF(B39&lt;&gt;"",DATEDIF(E39,$AN$8,"YM"),"")</f>
        <v>5</v>
      </c>
      <c r="AP39" s="78">
        <f>IF(B39&lt;&gt;"",DATEDIF(E39,$AN$8,"MD"),"")</f>
        <v>12</v>
      </c>
    </row>
    <row r="40" spans="1:42" ht="18.75">
      <c r="A40" s="102">
        <v>32</v>
      </c>
      <c r="B40" s="103" t="s">
        <v>390</v>
      </c>
      <c r="C40" s="103" t="s">
        <v>23</v>
      </c>
      <c r="D40" s="104">
        <v>41365</v>
      </c>
      <c r="E40" s="105">
        <v>41365</v>
      </c>
      <c r="F40" s="167">
        <v>44524</v>
      </c>
      <c r="G40" s="167"/>
      <c r="H40" s="169"/>
      <c r="I40" s="103" t="s">
        <v>37</v>
      </c>
      <c r="J40" s="105">
        <v>50679</v>
      </c>
      <c r="K40" s="108" t="s">
        <v>2</v>
      </c>
      <c r="L40" s="103" t="s">
        <v>173</v>
      </c>
      <c r="M40" s="103" t="s">
        <v>3</v>
      </c>
      <c r="N40" s="103" t="s">
        <v>132</v>
      </c>
      <c r="O40" s="103" t="s">
        <v>4</v>
      </c>
      <c r="P40" s="108" t="s">
        <v>40</v>
      </c>
      <c r="Q40" s="108" t="s">
        <v>63</v>
      </c>
      <c r="R40" s="168"/>
      <c r="S40" s="110">
        <f>IF($B40&lt;&gt;"",IF(AND($K40="เอก",OR($AN40&gt;0,AND($AN40=0,$AO40&gt;=9))),1,""),"")</f>
        <v>1</v>
      </c>
      <c r="T40" s="110" t="str">
        <f>IF($B40&lt;&gt;"",IF(AND($K40="โท",OR($AN40&gt;0,AND($AN40=0,$AO40&gt;=9))),1,""),"")</f>
        <v/>
      </c>
      <c r="U40" s="110" t="str">
        <f>IF($B40&lt;&gt;"",IF(AND($K40="ตรี",OR($AN40&gt;0,AND($AN40=0,$AO40&gt;=9))),1,""),"")</f>
        <v/>
      </c>
      <c r="V40" s="110" t="str">
        <f>IF($B40&lt;&gt;"",IF(AND($K40="เอก",AND($AN40=0,AND($AO40&gt;=6,$AO40&lt;=8))),1,""),"")</f>
        <v/>
      </c>
      <c r="W40" s="110" t="str">
        <f>IF($B40&lt;&gt;"",IF(AND($K40="โท",AND($AN40=0,AND($AO40&gt;=6,$AO40&lt;=8))),1,""),"")</f>
        <v/>
      </c>
      <c r="X40" s="110" t="str">
        <f>IF($B40&lt;&gt;"",IF(AND($K40="ตรี",AND($AN40=0,AND($AO40&gt;=6,$AO40&lt;=8))),1,""),"")</f>
        <v/>
      </c>
      <c r="Y40" s="110" t="str">
        <f>IF($B40&lt;&gt;"",IF(AND($K40="เอก",AND($AN40=0,AND($AO40&gt;=0,$AO40&lt;=5))),1,""),"")</f>
        <v/>
      </c>
      <c r="Z40" s="110" t="str">
        <f>IF($B40&lt;&gt;"",IF(AND($K40="โท",AND($AN40=0,AND($AO40&gt;=0,$AO40&lt;=5))),1,""),"")</f>
        <v/>
      </c>
      <c r="AA40" s="110" t="str">
        <f>IF($B40&lt;&gt;"",IF(AND($K40="ตรี",AND($AN40=0,AND($AO40&gt;=0,$AO40&lt;=5))),1,""),"")</f>
        <v/>
      </c>
      <c r="AB40" s="110" t="str">
        <f>IF($B40&lt;&gt;"",IF(AND($C40="ศาสตราจารย์",OR($AN40&gt;0,AND($AN40=0,$AO40&gt;=9))),1,""),"")</f>
        <v/>
      </c>
      <c r="AC40" s="110" t="str">
        <f>IF($B40&lt;&gt;"",IF(AND($C40="รองศาสตราจารย์",OR($AN40&gt;0,AND($AN40=0,$AO40&gt;=9))),1,""),"")</f>
        <v/>
      </c>
      <c r="AD40" s="110">
        <f>IF($B40&lt;&gt;"",IF(AND($C40="ผู้ช่วยศาสตราจารย์",OR($AN40&gt;0,AND($AN40=0,$AO40&gt;=9))),1,""),"")</f>
        <v>1</v>
      </c>
      <c r="AE40" s="110" t="str">
        <f>IF($B40&lt;&gt;"",IF(AND($C40="อาจารย์",OR($AN40&gt;0,AND($AN40=0,$AO40&gt;=9))),1,""),"")</f>
        <v/>
      </c>
      <c r="AF40" s="110" t="str">
        <f>IF($B40&lt;&gt;"",IF(AND($C40="ศาสตราจารย์",AND($AN40=0,AND($AO40&gt;=6,$AO40&lt;=8))),1,""),"")</f>
        <v/>
      </c>
      <c r="AG40" s="110" t="str">
        <f>IF($B40&lt;&gt;"",IF(AND($C40="รองศาสตราจารย์",AND($AN40=0,AND($AO40&gt;=6,$AO40&lt;=8))),1,""),"")</f>
        <v/>
      </c>
      <c r="AH40" s="110" t="str">
        <f>IF($B40&lt;&gt;"",IF(AND($C40="ผู้ช่วยศาสตราจารย์",AND($AN40=0,AND($AO40&gt;=6,$AO40&lt;=8))),1,""),"")</f>
        <v/>
      </c>
      <c r="AI40" s="110" t="str">
        <f>IF($B40&lt;&gt;"",IF(AND($C40="อาจารย์",AND($AN40=0,AND($AO40&gt;=6,$AO40&lt;=8))),1,""),"")</f>
        <v/>
      </c>
      <c r="AJ40" s="110" t="str">
        <f>IF($B40&lt;&gt;"",IF(AND($C40="ศาสตราจารย์",AND($AN40=0,AND($AO40&gt;=0,$AO40&lt;=5))),1,""),"")</f>
        <v/>
      </c>
      <c r="AK40" s="110" t="str">
        <f>IF($B40&lt;&gt;"",IF(AND($C40="รองศาสตราจารย์",AND($AN40=0,AND($AO40&gt;=0,$AO40&lt;=5))),1,""),"")</f>
        <v/>
      </c>
      <c r="AL40" s="110" t="str">
        <f>IF($B40&lt;&gt;"",IF(AND($C40="ผู้ช่วยศาสตราจารย์",AND($AN40=0,AND($AO40&gt;=0,$AO40&lt;=5))),1,""),"")</f>
        <v/>
      </c>
      <c r="AM40" s="110" t="str">
        <f>IF($B40&lt;&gt;"",IF(AND($C40="อาจารย์",AND($AN40=0,AND($AO40&gt;=0,$AO40&lt;=5))),1,""),"")</f>
        <v/>
      </c>
      <c r="AN40" s="78">
        <f>IF(B40&lt;&gt;"",DATEDIF(E40,$AN$8,"Y"),"")</f>
        <v>10</v>
      </c>
      <c r="AO40" s="78">
        <f>IF(B40&lt;&gt;"",DATEDIF(E40,$AN$8,"YM"),"")</f>
        <v>2</v>
      </c>
      <c r="AP40" s="78">
        <f>IF(B40&lt;&gt;"",DATEDIF(E40,$AN$8,"MD"),"")</f>
        <v>0</v>
      </c>
    </row>
    <row r="41" spans="1:42" ht="18.75">
      <c r="A41" s="102">
        <v>33</v>
      </c>
      <c r="B41" s="103" t="s">
        <v>380</v>
      </c>
      <c r="C41" s="103" t="s">
        <v>23</v>
      </c>
      <c r="D41" s="104">
        <v>41918</v>
      </c>
      <c r="E41" s="105">
        <v>41918</v>
      </c>
      <c r="F41" s="105">
        <v>44126</v>
      </c>
      <c r="G41" s="167"/>
      <c r="H41" s="169"/>
      <c r="I41" s="103" t="s">
        <v>37</v>
      </c>
      <c r="J41" s="105">
        <v>54697</v>
      </c>
      <c r="K41" s="108" t="s">
        <v>2</v>
      </c>
      <c r="L41" s="103" t="s">
        <v>304</v>
      </c>
      <c r="M41" s="103" t="s">
        <v>54</v>
      </c>
      <c r="N41" s="103" t="s">
        <v>224</v>
      </c>
      <c r="O41" s="103" t="s">
        <v>19</v>
      </c>
      <c r="P41" s="108" t="s">
        <v>238</v>
      </c>
      <c r="Q41" s="108" t="s">
        <v>340</v>
      </c>
      <c r="R41" s="168"/>
      <c r="S41" s="110">
        <f>IF($B41&lt;&gt;"",IF(AND($K41="เอก",OR($AN41&gt;0,AND($AN41=0,$AO41&gt;=9))),1,""),"")</f>
        <v>1</v>
      </c>
      <c r="T41" s="110" t="str">
        <f>IF($B41&lt;&gt;"",IF(AND($K41="โท",OR($AN41&gt;0,AND($AN41=0,$AO41&gt;=9))),1,""),"")</f>
        <v/>
      </c>
      <c r="U41" s="110" t="str">
        <f>IF($B41&lt;&gt;"",IF(AND($K41="ตรี",OR($AN41&gt;0,AND($AN41=0,$AO41&gt;=9))),1,""),"")</f>
        <v/>
      </c>
      <c r="V41" s="110" t="str">
        <f>IF($B41&lt;&gt;"",IF(AND($K41="เอก",AND($AN41=0,AND($AO41&gt;=6,$AO41&lt;=8))),1,""),"")</f>
        <v/>
      </c>
      <c r="W41" s="110" t="str">
        <f>IF($B41&lt;&gt;"",IF(AND($K41="โท",AND($AN41=0,AND($AO41&gt;=6,$AO41&lt;=8))),1,""),"")</f>
        <v/>
      </c>
      <c r="X41" s="110" t="str">
        <f>IF($B41&lt;&gt;"",IF(AND($K41="ตรี",AND($AN41=0,AND($AO41&gt;=6,$AO41&lt;=8))),1,""),"")</f>
        <v/>
      </c>
      <c r="Y41" s="110" t="str">
        <f>IF($B41&lt;&gt;"",IF(AND($K41="เอก",AND($AN41=0,AND($AO41&gt;=0,$AO41&lt;=5))),1,""),"")</f>
        <v/>
      </c>
      <c r="Z41" s="110" t="str">
        <f>IF($B41&lt;&gt;"",IF(AND($K41="โท",AND($AN41=0,AND($AO41&gt;=0,$AO41&lt;=5))),1,""),"")</f>
        <v/>
      </c>
      <c r="AA41" s="110" t="str">
        <f>IF($B41&lt;&gt;"",IF(AND($K41="ตรี",AND($AN41=0,AND($AO41&gt;=0,$AO41&lt;=5))),1,""),"")</f>
        <v/>
      </c>
      <c r="AB41" s="110" t="str">
        <f>IF($B41&lt;&gt;"",IF(AND($C41="ศาสตราจารย์",OR($AN41&gt;0,AND($AN41=0,$AO41&gt;=9))),1,""),"")</f>
        <v/>
      </c>
      <c r="AC41" s="110" t="str">
        <f>IF($B41&lt;&gt;"",IF(AND($C41="รองศาสตราจารย์",OR($AN41&gt;0,AND($AN41=0,$AO41&gt;=9))),1,""),"")</f>
        <v/>
      </c>
      <c r="AD41" s="110">
        <f>IF($B41&lt;&gt;"",IF(AND($C41="ผู้ช่วยศาสตราจารย์",OR($AN41&gt;0,AND($AN41=0,$AO41&gt;=9))),1,""),"")</f>
        <v>1</v>
      </c>
      <c r="AE41" s="110" t="str">
        <f>IF($B41&lt;&gt;"",IF(AND($C41="อาจารย์",OR($AN41&gt;0,AND($AN41=0,$AO41&gt;=9))),1,""),"")</f>
        <v/>
      </c>
      <c r="AF41" s="110" t="str">
        <f>IF($B41&lt;&gt;"",IF(AND($C41="ศาสตราจารย์",AND($AN41=0,AND($AO41&gt;=6,$AO41&lt;=8))),1,""),"")</f>
        <v/>
      </c>
      <c r="AG41" s="110" t="str">
        <f>IF($B41&lt;&gt;"",IF(AND($C41="รองศาสตราจารย์",AND($AN41=0,AND($AO41&gt;=6,$AO41&lt;=8))),1,""),"")</f>
        <v/>
      </c>
      <c r="AH41" s="110" t="str">
        <f>IF($B41&lt;&gt;"",IF(AND($C41="ผู้ช่วยศาสตราจารย์",AND($AN41=0,AND($AO41&gt;=6,$AO41&lt;=8))),1,""),"")</f>
        <v/>
      </c>
      <c r="AI41" s="110" t="str">
        <f>IF($B41&lt;&gt;"",IF(AND($C41="อาจารย์",AND($AN41=0,AND($AO41&gt;=6,$AO41&lt;=8))),1,""),"")</f>
        <v/>
      </c>
      <c r="AJ41" s="110" t="str">
        <f>IF($B41&lt;&gt;"",IF(AND($C41="ศาสตราจารย์",AND($AN41=0,AND($AO41&gt;=0,$AO41&lt;=5))),1,""),"")</f>
        <v/>
      </c>
      <c r="AK41" s="110" t="str">
        <f>IF($B41&lt;&gt;"",IF(AND($C41="รองศาสตราจารย์",AND($AN41=0,AND($AO41&gt;=0,$AO41&lt;=5))),1,""),"")</f>
        <v/>
      </c>
      <c r="AL41" s="110" t="str">
        <f>IF($B41&lt;&gt;"",IF(AND($C41="ผู้ช่วยศาสตราจารย์",AND($AN41=0,AND($AO41&gt;=0,$AO41&lt;=5))),1,""),"")</f>
        <v/>
      </c>
      <c r="AM41" s="110" t="str">
        <f>IF($B41&lt;&gt;"",IF(AND($C41="อาจารย์",AND($AN41=0,AND($AO41&gt;=0,$AO41&lt;=5))),1,""),"")</f>
        <v/>
      </c>
      <c r="AN41" s="78">
        <f>IF(B41&lt;&gt;"",DATEDIF(E41,$AN$8,"Y"),"")</f>
        <v>8</v>
      </c>
      <c r="AO41" s="78">
        <f>IF(B41&lt;&gt;"",DATEDIF(E41,$AN$8,"YM"),"")</f>
        <v>7</v>
      </c>
      <c r="AP41" s="78">
        <f>IF(B41&lt;&gt;"",DATEDIF(E41,$AN$8,"MD"),"")</f>
        <v>26</v>
      </c>
    </row>
    <row r="42" spans="1:42" ht="18.75">
      <c r="A42" s="102">
        <v>34</v>
      </c>
      <c r="B42" s="103" t="s">
        <v>301</v>
      </c>
      <c r="C42" s="103" t="s">
        <v>23</v>
      </c>
      <c r="D42" s="104">
        <v>39406</v>
      </c>
      <c r="E42" s="105">
        <v>39406</v>
      </c>
      <c r="F42" s="105">
        <v>42457</v>
      </c>
      <c r="G42" s="167"/>
      <c r="H42" s="169"/>
      <c r="I42" s="103" t="s">
        <v>37</v>
      </c>
      <c r="J42" s="105">
        <v>45566</v>
      </c>
      <c r="K42" s="108" t="s">
        <v>2</v>
      </c>
      <c r="L42" s="103" t="s">
        <v>241</v>
      </c>
      <c r="M42" s="103" t="s">
        <v>319</v>
      </c>
      <c r="N42" s="103" t="s">
        <v>242</v>
      </c>
      <c r="O42" s="103" t="s">
        <v>243</v>
      </c>
      <c r="P42" s="108" t="s">
        <v>47</v>
      </c>
      <c r="Q42" s="108" t="s">
        <v>5</v>
      </c>
      <c r="R42" s="168"/>
      <c r="S42" s="110">
        <f>IF($B42&lt;&gt;"",IF(AND($K42="เอก",OR($AN42&gt;0,AND($AN42=0,$AO42&gt;=9))),1,""),"")</f>
        <v>1</v>
      </c>
      <c r="T42" s="110" t="str">
        <f>IF($B42&lt;&gt;"",IF(AND($K42="โท",OR($AN42&gt;0,AND($AN42=0,$AO42&gt;=9))),1,""),"")</f>
        <v/>
      </c>
      <c r="U42" s="110" t="str">
        <f>IF($B42&lt;&gt;"",IF(AND($K42="ตรี",OR($AN42&gt;0,AND($AN42=0,$AO42&gt;=9))),1,""),"")</f>
        <v/>
      </c>
      <c r="V42" s="110" t="str">
        <f>IF($B42&lt;&gt;"",IF(AND($K42="เอก",AND($AN42=0,AND($AO42&gt;=6,$AO42&lt;=8))),1,""),"")</f>
        <v/>
      </c>
      <c r="W42" s="110" t="str">
        <f>IF($B42&lt;&gt;"",IF(AND($K42="โท",AND($AN42=0,AND($AO42&gt;=6,$AO42&lt;=8))),1,""),"")</f>
        <v/>
      </c>
      <c r="X42" s="110" t="str">
        <f>IF($B42&lt;&gt;"",IF(AND($K42="ตรี",AND($AN42=0,AND($AO42&gt;=6,$AO42&lt;=8))),1,""),"")</f>
        <v/>
      </c>
      <c r="Y42" s="110" t="str">
        <f>IF($B42&lt;&gt;"",IF(AND($K42="เอก",AND($AN42=0,AND($AO42&gt;=0,$AO42&lt;=5))),1,""),"")</f>
        <v/>
      </c>
      <c r="Z42" s="110" t="str">
        <f>IF($B42&lt;&gt;"",IF(AND($K42="โท",AND($AN42=0,AND($AO42&gt;=0,$AO42&lt;=5))),1,""),"")</f>
        <v/>
      </c>
      <c r="AA42" s="110" t="str">
        <f>IF($B42&lt;&gt;"",IF(AND($K42="ตรี",AND($AN42=0,AND($AO42&gt;=0,$AO42&lt;=5))),1,""),"")</f>
        <v/>
      </c>
      <c r="AB42" s="110" t="str">
        <f>IF($B42&lt;&gt;"",IF(AND($C42="ศาสตราจารย์",OR($AN42&gt;0,AND($AN42=0,$AO42&gt;=9))),1,""),"")</f>
        <v/>
      </c>
      <c r="AC42" s="110" t="str">
        <f>IF($B42&lt;&gt;"",IF(AND($C42="รองศาสตราจารย์",OR($AN42&gt;0,AND($AN42=0,$AO42&gt;=9))),1,""),"")</f>
        <v/>
      </c>
      <c r="AD42" s="110">
        <f>IF($B42&lt;&gt;"",IF(AND($C42="ผู้ช่วยศาสตราจารย์",OR($AN42&gt;0,AND($AN42=0,$AO42&gt;=9))),1,""),"")</f>
        <v>1</v>
      </c>
      <c r="AE42" s="110" t="str">
        <f>IF($B42&lt;&gt;"",IF(AND($C42="อาจารย์",OR($AN42&gt;0,AND($AN42=0,$AO42&gt;=9))),1,""),"")</f>
        <v/>
      </c>
      <c r="AF42" s="110" t="str">
        <f>IF($B42&lt;&gt;"",IF(AND($C42="ศาสตราจารย์",AND($AN42=0,AND($AO42&gt;=6,$AO42&lt;=8))),1,""),"")</f>
        <v/>
      </c>
      <c r="AG42" s="110" t="str">
        <f>IF($B42&lt;&gt;"",IF(AND($C42="รองศาสตราจารย์",AND($AN42=0,AND($AO42&gt;=6,$AO42&lt;=8))),1,""),"")</f>
        <v/>
      </c>
      <c r="AH42" s="110" t="str">
        <f>IF($B42&lt;&gt;"",IF(AND($C42="ผู้ช่วยศาสตราจารย์",AND($AN42=0,AND($AO42&gt;=6,$AO42&lt;=8))),1,""),"")</f>
        <v/>
      </c>
      <c r="AI42" s="110" t="str">
        <f>IF($B42&lt;&gt;"",IF(AND($C42="อาจารย์",AND($AN42=0,AND($AO42&gt;=6,$AO42&lt;=8))),1,""),"")</f>
        <v/>
      </c>
      <c r="AJ42" s="110" t="str">
        <f>IF($B42&lt;&gt;"",IF(AND($C42="ศาสตราจารย์",AND($AN42=0,AND($AO42&gt;=0,$AO42&lt;=5))),1,""),"")</f>
        <v/>
      </c>
      <c r="AK42" s="110" t="str">
        <f>IF($B42&lt;&gt;"",IF(AND($C42="รองศาสตราจารย์",AND($AN42=0,AND($AO42&gt;=0,$AO42&lt;=5))),1,""),"")</f>
        <v/>
      </c>
      <c r="AL42" s="110" t="str">
        <f>IF($B42&lt;&gt;"",IF(AND($C42="ผู้ช่วยศาสตราจารย์",AND($AN42=0,AND($AO42&gt;=0,$AO42&lt;=5))),1,""),"")</f>
        <v/>
      </c>
      <c r="AM42" s="110" t="str">
        <f>IF($B42&lt;&gt;"",IF(AND($C42="อาจารย์",AND($AN42=0,AND($AO42&gt;=0,$AO42&lt;=5))),1,""),"")</f>
        <v/>
      </c>
      <c r="AN42" s="78">
        <f>IF(B42&lt;&gt;"",DATEDIF(E42,$AN$8,"Y"),"")</f>
        <v>15</v>
      </c>
      <c r="AO42" s="78">
        <f>IF(B42&lt;&gt;"",DATEDIF(E42,$AN$8,"YM"),"")</f>
        <v>6</v>
      </c>
      <c r="AP42" s="78">
        <f>IF(B42&lt;&gt;"",DATEDIF(E42,$AN$8,"MD"),"")</f>
        <v>12</v>
      </c>
    </row>
    <row r="43" spans="1:42" ht="18.75">
      <c r="A43" s="102">
        <v>35</v>
      </c>
      <c r="B43" s="103" t="s">
        <v>348</v>
      </c>
      <c r="C43" s="103" t="s">
        <v>23</v>
      </c>
      <c r="D43" s="104">
        <v>40792</v>
      </c>
      <c r="E43" s="105">
        <v>40792</v>
      </c>
      <c r="F43" s="105">
        <v>43186</v>
      </c>
      <c r="G43" s="167"/>
      <c r="H43" s="169"/>
      <c r="I43" s="103" t="s">
        <v>37</v>
      </c>
      <c r="J43" s="105">
        <v>51044</v>
      </c>
      <c r="K43" s="108" t="s">
        <v>2</v>
      </c>
      <c r="L43" s="103" t="s">
        <v>244</v>
      </c>
      <c r="M43" s="103" t="s">
        <v>245</v>
      </c>
      <c r="N43" s="103" t="s">
        <v>246</v>
      </c>
      <c r="O43" s="103" t="s">
        <v>247</v>
      </c>
      <c r="P43" s="108" t="s">
        <v>71</v>
      </c>
      <c r="Q43" s="108" t="s">
        <v>57</v>
      </c>
      <c r="R43" s="168"/>
      <c r="S43" s="110">
        <f>IF($B43&lt;&gt;"",IF(AND($K43="เอก",OR($AN43&gt;0,AND($AN43=0,$AO43&gt;=9))),1,""),"")</f>
        <v>1</v>
      </c>
      <c r="T43" s="110" t="str">
        <f>IF($B43&lt;&gt;"",IF(AND($K43="โท",OR($AN43&gt;0,AND($AN43=0,$AO43&gt;=9))),1,""),"")</f>
        <v/>
      </c>
      <c r="U43" s="110" t="str">
        <f>IF($B43&lt;&gt;"",IF(AND($K43="ตรี",OR($AN43&gt;0,AND($AN43=0,$AO43&gt;=9))),1,""),"")</f>
        <v/>
      </c>
      <c r="V43" s="110" t="str">
        <f>IF($B43&lt;&gt;"",IF(AND($K43="เอก",AND($AN43=0,AND($AO43&gt;=6,$AO43&lt;=8))),1,""),"")</f>
        <v/>
      </c>
      <c r="W43" s="110" t="str">
        <f>IF($B43&lt;&gt;"",IF(AND($K43="โท",AND($AN43=0,AND($AO43&gt;=6,$AO43&lt;=8))),1,""),"")</f>
        <v/>
      </c>
      <c r="X43" s="110" t="str">
        <f>IF($B43&lt;&gt;"",IF(AND($K43="ตรี",AND($AN43=0,AND($AO43&gt;=6,$AO43&lt;=8))),1,""),"")</f>
        <v/>
      </c>
      <c r="Y43" s="110" t="str">
        <f>IF($B43&lt;&gt;"",IF(AND($K43="เอก",AND($AN43=0,AND($AO43&gt;=0,$AO43&lt;=5))),1,""),"")</f>
        <v/>
      </c>
      <c r="Z43" s="110" t="str">
        <f>IF($B43&lt;&gt;"",IF(AND($K43="โท",AND($AN43=0,AND($AO43&gt;=0,$AO43&lt;=5))),1,""),"")</f>
        <v/>
      </c>
      <c r="AA43" s="110" t="str">
        <f>IF($B43&lt;&gt;"",IF(AND($K43="ตรี",AND($AN43=0,AND($AO43&gt;=0,$AO43&lt;=5))),1,""),"")</f>
        <v/>
      </c>
      <c r="AB43" s="110" t="str">
        <f>IF($B43&lt;&gt;"",IF(AND($C43="ศาสตราจารย์",OR($AN43&gt;0,AND($AN43=0,$AO43&gt;=9))),1,""),"")</f>
        <v/>
      </c>
      <c r="AC43" s="110" t="str">
        <f>IF($B43&lt;&gt;"",IF(AND($C43="รองศาสตราจารย์",OR($AN43&gt;0,AND($AN43=0,$AO43&gt;=9))),1,""),"")</f>
        <v/>
      </c>
      <c r="AD43" s="110">
        <f>IF($B43&lt;&gt;"",IF(AND($C43="ผู้ช่วยศาสตราจารย์",OR($AN43&gt;0,AND($AN43=0,$AO43&gt;=9))),1,""),"")</f>
        <v>1</v>
      </c>
      <c r="AE43" s="110" t="str">
        <f>IF($B43&lt;&gt;"",IF(AND($C43="อาจารย์",OR($AN43&gt;0,AND($AN43=0,$AO43&gt;=9))),1,""),"")</f>
        <v/>
      </c>
      <c r="AF43" s="110" t="str">
        <f>IF($B43&lt;&gt;"",IF(AND($C43="ศาสตราจารย์",AND($AN43=0,AND($AO43&gt;=6,$AO43&lt;=8))),1,""),"")</f>
        <v/>
      </c>
      <c r="AG43" s="110" t="str">
        <f>IF($B43&lt;&gt;"",IF(AND($C43="รองศาสตราจารย์",AND($AN43=0,AND($AO43&gt;=6,$AO43&lt;=8))),1,""),"")</f>
        <v/>
      </c>
      <c r="AH43" s="110" t="str">
        <f>IF($B43&lt;&gt;"",IF(AND($C43="ผู้ช่วยศาสตราจารย์",AND($AN43=0,AND($AO43&gt;=6,$AO43&lt;=8))),1,""),"")</f>
        <v/>
      </c>
      <c r="AI43" s="110" t="str">
        <f>IF($B43&lt;&gt;"",IF(AND($C43="อาจารย์",AND($AN43=0,AND($AO43&gt;=6,$AO43&lt;=8))),1,""),"")</f>
        <v/>
      </c>
      <c r="AJ43" s="110" t="str">
        <f>IF($B43&lt;&gt;"",IF(AND($C43="ศาสตราจารย์",AND($AN43=0,AND($AO43&gt;=0,$AO43&lt;=5))),1,""),"")</f>
        <v/>
      </c>
      <c r="AK43" s="110" t="str">
        <f>IF($B43&lt;&gt;"",IF(AND($C43="รองศาสตราจารย์",AND($AN43=0,AND($AO43&gt;=0,$AO43&lt;=5))),1,""),"")</f>
        <v/>
      </c>
      <c r="AL43" s="110" t="str">
        <f>IF($B43&lt;&gt;"",IF(AND($C43="ผู้ช่วยศาสตราจารย์",AND($AN43=0,AND($AO43&gt;=0,$AO43&lt;=5))),1,""),"")</f>
        <v/>
      </c>
      <c r="AM43" s="110" t="str">
        <f>IF($B43&lt;&gt;"",IF(AND($C43="อาจารย์",AND($AN43=0,AND($AO43&gt;=0,$AO43&lt;=5))),1,""),"")</f>
        <v/>
      </c>
      <c r="AN43" s="78">
        <f>IF(B43&lt;&gt;"",DATEDIF(E43,$AN$8,"Y"),"")</f>
        <v>11</v>
      </c>
      <c r="AO43" s="78">
        <f>IF(B43&lt;&gt;"",DATEDIF(E43,$AN$8,"YM"),"")</f>
        <v>8</v>
      </c>
      <c r="AP43" s="78">
        <f>IF(B43&lt;&gt;"",DATEDIF(E43,$AN$8,"MD"),"")</f>
        <v>26</v>
      </c>
    </row>
    <row r="44" spans="1:42" ht="18.75">
      <c r="A44" s="102">
        <v>36</v>
      </c>
      <c r="B44" s="103" t="s">
        <v>146</v>
      </c>
      <c r="C44" s="103" t="s">
        <v>23</v>
      </c>
      <c r="D44" s="104">
        <v>34151</v>
      </c>
      <c r="E44" s="105">
        <v>34151</v>
      </c>
      <c r="F44" s="105">
        <v>37280</v>
      </c>
      <c r="G44" s="167"/>
      <c r="H44" s="169"/>
      <c r="I44" s="103" t="s">
        <v>37</v>
      </c>
      <c r="J44" s="105">
        <v>45566</v>
      </c>
      <c r="K44" s="108" t="s">
        <v>7</v>
      </c>
      <c r="L44" s="103" t="s">
        <v>99</v>
      </c>
      <c r="M44" s="103" t="s">
        <v>18</v>
      </c>
      <c r="N44" s="103" t="s">
        <v>55</v>
      </c>
      <c r="O44" s="103" t="s">
        <v>4</v>
      </c>
      <c r="P44" s="108" t="s">
        <v>36</v>
      </c>
      <c r="Q44" s="108" t="s">
        <v>33</v>
      </c>
      <c r="R44" s="168"/>
      <c r="S44" s="110" t="str">
        <f>IF($B44&lt;&gt;"",IF(AND($K44="เอก",OR($AN44&gt;0,AND($AN44=0,$AO44&gt;=9))),1,""),"")</f>
        <v/>
      </c>
      <c r="T44" s="110">
        <f>IF($B44&lt;&gt;"",IF(AND($K44="โท",OR($AN44&gt;0,AND($AN44=0,$AO44&gt;=9))),1,""),"")</f>
        <v>1</v>
      </c>
      <c r="U44" s="110" t="str">
        <f>IF($B44&lt;&gt;"",IF(AND($K44="ตรี",OR($AN44&gt;0,AND($AN44=0,$AO44&gt;=9))),1,""),"")</f>
        <v/>
      </c>
      <c r="V44" s="110" t="str">
        <f>IF($B44&lt;&gt;"",IF(AND($K44="เอก",AND($AN44=0,AND($AO44&gt;=6,$AO44&lt;=8))),1,""),"")</f>
        <v/>
      </c>
      <c r="W44" s="110" t="str">
        <f>IF($B44&lt;&gt;"",IF(AND($K44="โท",AND($AN44=0,AND($AO44&gt;=6,$AO44&lt;=8))),1,""),"")</f>
        <v/>
      </c>
      <c r="X44" s="110" t="str">
        <f>IF($B44&lt;&gt;"",IF(AND($K44="ตรี",AND($AN44=0,AND($AO44&gt;=6,$AO44&lt;=8))),1,""),"")</f>
        <v/>
      </c>
      <c r="Y44" s="110" t="str">
        <f>IF($B44&lt;&gt;"",IF(AND($K44="เอก",AND($AN44=0,AND($AO44&gt;=0,$AO44&lt;=5))),1,""),"")</f>
        <v/>
      </c>
      <c r="Z44" s="110" t="str">
        <f>IF($B44&lt;&gt;"",IF(AND($K44="โท",AND($AN44=0,AND($AO44&gt;=0,$AO44&lt;=5))),1,""),"")</f>
        <v/>
      </c>
      <c r="AA44" s="110" t="str">
        <f>IF($B44&lt;&gt;"",IF(AND($K44="ตรี",AND($AN44=0,AND($AO44&gt;=0,$AO44&lt;=5))),1,""),"")</f>
        <v/>
      </c>
      <c r="AB44" s="110" t="str">
        <f>IF($B44&lt;&gt;"",IF(AND($C44="ศาสตราจารย์",OR($AN44&gt;0,AND($AN44=0,$AO44&gt;=9))),1,""),"")</f>
        <v/>
      </c>
      <c r="AC44" s="110" t="str">
        <f>IF($B44&lt;&gt;"",IF(AND($C44="รองศาสตราจารย์",OR($AN44&gt;0,AND($AN44=0,$AO44&gt;=9))),1,""),"")</f>
        <v/>
      </c>
      <c r="AD44" s="110">
        <f>IF($B44&lt;&gt;"",IF(AND($C44="ผู้ช่วยศาสตราจารย์",OR($AN44&gt;0,AND($AN44=0,$AO44&gt;=9))),1,""),"")</f>
        <v>1</v>
      </c>
      <c r="AE44" s="110" t="str">
        <f>IF($B44&lt;&gt;"",IF(AND($C44="อาจารย์",OR($AN44&gt;0,AND($AN44=0,$AO44&gt;=9))),1,""),"")</f>
        <v/>
      </c>
      <c r="AF44" s="110" t="str">
        <f>IF($B44&lt;&gt;"",IF(AND($C44="ศาสตราจารย์",AND($AN44=0,AND($AO44&gt;=6,$AO44&lt;=8))),1,""),"")</f>
        <v/>
      </c>
      <c r="AG44" s="110" t="str">
        <f>IF($B44&lt;&gt;"",IF(AND($C44="รองศาสตราจารย์",AND($AN44=0,AND($AO44&gt;=6,$AO44&lt;=8))),1,""),"")</f>
        <v/>
      </c>
      <c r="AH44" s="110" t="str">
        <f>IF($B44&lt;&gt;"",IF(AND($C44="ผู้ช่วยศาสตราจารย์",AND($AN44=0,AND($AO44&gt;=6,$AO44&lt;=8))),1,""),"")</f>
        <v/>
      </c>
      <c r="AI44" s="110" t="str">
        <f>IF($B44&lt;&gt;"",IF(AND($C44="อาจารย์",AND($AN44=0,AND($AO44&gt;=6,$AO44&lt;=8))),1,""),"")</f>
        <v/>
      </c>
      <c r="AJ44" s="110" t="str">
        <f>IF($B44&lt;&gt;"",IF(AND($C44="ศาสตราจารย์",AND($AN44=0,AND($AO44&gt;=0,$AO44&lt;=5))),1,""),"")</f>
        <v/>
      </c>
      <c r="AK44" s="110" t="str">
        <f>IF($B44&lt;&gt;"",IF(AND($C44="รองศาสตราจารย์",AND($AN44=0,AND($AO44&gt;=0,$AO44&lt;=5))),1,""),"")</f>
        <v/>
      </c>
      <c r="AL44" s="110" t="str">
        <f>IF($B44&lt;&gt;"",IF(AND($C44="ผู้ช่วยศาสตราจารย์",AND($AN44=0,AND($AO44&gt;=0,$AO44&lt;=5))),1,""),"")</f>
        <v/>
      </c>
      <c r="AM44" s="110" t="str">
        <f>IF($B44&lt;&gt;"",IF(AND($C44="อาจารย์",AND($AN44=0,AND($AO44&gt;=0,$AO44&lt;=5))),1,""),"")</f>
        <v/>
      </c>
      <c r="AN44" s="78">
        <f>IF(B44&lt;&gt;"",DATEDIF(E44,$AN$8,"Y"),"")</f>
        <v>29</v>
      </c>
      <c r="AO44" s="78">
        <f>IF(B44&lt;&gt;"",DATEDIF(E44,$AN$8,"YM"),"")</f>
        <v>11</v>
      </c>
      <c r="AP44" s="78">
        <f>IF(B44&lt;&gt;"",DATEDIF(E44,$AN$8,"MD"),"")</f>
        <v>0</v>
      </c>
    </row>
    <row r="45" spans="1:42" ht="18.75">
      <c r="A45" s="102">
        <v>37</v>
      </c>
      <c r="B45" s="103" t="s">
        <v>149</v>
      </c>
      <c r="C45" s="103" t="s">
        <v>56</v>
      </c>
      <c r="D45" s="104">
        <v>40224</v>
      </c>
      <c r="E45" s="105">
        <v>41955</v>
      </c>
      <c r="F45" s="167"/>
      <c r="G45" s="167"/>
      <c r="H45" s="169"/>
      <c r="I45" s="103" t="s">
        <v>37</v>
      </c>
      <c r="J45" s="105">
        <v>50679</v>
      </c>
      <c r="K45" s="108" t="s">
        <v>2</v>
      </c>
      <c r="L45" s="103" t="s">
        <v>150</v>
      </c>
      <c r="M45" s="103" t="s">
        <v>54</v>
      </c>
      <c r="N45" s="103" t="s">
        <v>151</v>
      </c>
      <c r="O45" s="103" t="s">
        <v>62</v>
      </c>
      <c r="P45" s="108" t="s">
        <v>43</v>
      </c>
      <c r="Q45" s="108" t="s">
        <v>70</v>
      </c>
      <c r="R45" s="168"/>
      <c r="S45" s="110">
        <f>IF($B45&lt;&gt;"",IF(AND($K45="เอก",OR($AN45&gt;0,AND($AN45=0,$AO45&gt;=9))),1,""),"")</f>
        <v>1</v>
      </c>
      <c r="T45" s="110" t="str">
        <f>IF($B45&lt;&gt;"",IF(AND($K45="โท",OR($AN45&gt;0,AND($AN45=0,$AO45&gt;=9))),1,""),"")</f>
        <v/>
      </c>
      <c r="U45" s="110" t="str">
        <f>IF($B45&lt;&gt;"",IF(AND($K45="ตรี",OR($AN45&gt;0,AND($AN45=0,$AO45&gt;=9))),1,""),"")</f>
        <v/>
      </c>
      <c r="V45" s="110" t="str">
        <f>IF($B45&lt;&gt;"",IF(AND($K45="เอก",AND($AN45=0,AND($AO45&gt;=6,$AO45&lt;=8))),1,""),"")</f>
        <v/>
      </c>
      <c r="W45" s="110" t="str">
        <f>IF($B45&lt;&gt;"",IF(AND($K45="โท",AND($AN45=0,AND($AO45&gt;=6,$AO45&lt;=8))),1,""),"")</f>
        <v/>
      </c>
      <c r="X45" s="110" t="str">
        <f>IF($B45&lt;&gt;"",IF(AND($K45="ตรี",AND($AN45=0,AND($AO45&gt;=6,$AO45&lt;=8))),1,""),"")</f>
        <v/>
      </c>
      <c r="Y45" s="110" t="str">
        <f>IF($B45&lt;&gt;"",IF(AND($K45="เอก",AND($AN45=0,AND($AO45&gt;=0,$AO45&lt;=5))),1,""),"")</f>
        <v/>
      </c>
      <c r="Z45" s="110" t="str">
        <f>IF($B45&lt;&gt;"",IF(AND($K45="โท",AND($AN45=0,AND($AO45&gt;=0,$AO45&lt;=5))),1,""),"")</f>
        <v/>
      </c>
      <c r="AA45" s="110" t="str">
        <f>IF($B45&lt;&gt;"",IF(AND($K45="ตรี",AND($AN45=0,AND($AO45&gt;=0,$AO45&lt;=5))),1,""),"")</f>
        <v/>
      </c>
      <c r="AB45" s="110" t="str">
        <f>IF($B45&lt;&gt;"",IF(AND($C45="ศาสตราจารย์",OR($AN45&gt;0,AND($AN45=0,$AO45&gt;=9))),1,""),"")</f>
        <v/>
      </c>
      <c r="AC45" s="110" t="str">
        <f>IF($B45&lt;&gt;"",IF(AND($C45="รองศาสตราจารย์",OR($AN45&gt;0,AND($AN45=0,$AO45&gt;=9))),1,""),"")</f>
        <v/>
      </c>
      <c r="AD45" s="110" t="str">
        <f>IF($B45&lt;&gt;"",IF(AND($C45="ผู้ช่วยศาสตราจารย์",OR($AN45&gt;0,AND($AN45=0,$AO45&gt;=9))),1,""),"")</f>
        <v/>
      </c>
      <c r="AE45" s="110">
        <f>IF($B45&lt;&gt;"",IF(AND($C45="อาจารย์",OR($AN45&gt;0,AND($AN45=0,$AO45&gt;=9))),1,""),"")</f>
        <v>1</v>
      </c>
      <c r="AF45" s="110" t="str">
        <f>IF($B45&lt;&gt;"",IF(AND($C45="ศาสตราจารย์",AND($AN45=0,AND($AO45&gt;=6,$AO45&lt;=8))),1,""),"")</f>
        <v/>
      </c>
      <c r="AG45" s="110" t="str">
        <f>IF($B45&lt;&gt;"",IF(AND($C45="รองศาสตราจารย์",AND($AN45=0,AND($AO45&gt;=6,$AO45&lt;=8))),1,""),"")</f>
        <v/>
      </c>
      <c r="AH45" s="110" t="str">
        <f>IF($B45&lt;&gt;"",IF(AND($C45="ผู้ช่วยศาสตราจารย์",AND($AN45=0,AND($AO45&gt;=6,$AO45&lt;=8))),1,""),"")</f>
        <v/>
      </c>
      <c r="AI45" s="110" t="str">
        <f>IF($B45&lt;&gt;"",IF(AND($C45="อาจารย์",AND($AN45=0,AND($AO45&gt;=6,$AO45&lt;=8))),1,""),"")</f>
        <v/>
      </c>
      <c r="AJ45" s="110" t="str">
        <f>IF($B45&lt;&gt;"",IF(AND($C45="ศาสตราจารย์",AND($AN45=0,AND($AO45&gt;=0,$AO45&lt;=5))),1,""),"")</f>
        <v/>
      </c>
      <c r="AK45" s="110" t="str">
        <f>IF($B45&lt;&gt;"",IF(AND($C45="รองศาสตราจารย์",AND($AN45=0,AND($AO45&gt;=0,$AO45&lt;=5))),1,""),"")</f>
        <v/>
      </c>
      <c r="AL45" s="110" t="str">
        <f>IF($B45&lt;&gt;"",IF(AND($C45="ผู้ช่วยศาสตราจารย์",AND($AN45=0,AND($AO45&gt;=0,$AO45&lt;=5))),1,""),"")</f>
        <v/>
      </c>
      <c r="AM45" s="110" t="str">
        <f>IF($B45&lt;&gt;"",IF(AND($C45="อาจารย์",AND($AN45=0,AND($AO45&gt;=0,$AO45&lt;=5))),1,""),"")</f>
        <v/>
      </c>
      <c r="AN45" s="78">
        <f>IF(B45&lt;&gt;"",DATEDIF(E45,$AN$8,"Y"),"")</f>
        <v>8</v>
      </c>
      <c r="AO45" s="78">
        <f>IF(B45&lt;&gt;"",DATEDIF(E45,$AN$8,"YM"),"")</f>
        <v>6</v>
      </c>
      <c r="AP45" s="78">
        <f>IF(B45&lt;&gt;"",DATEDIF(E45,$AN$8,"MD"),"")</f>
        <v>20</v>
      </c>
    </row>
    <row r="46" spans="1:42" ht="18.75">
      <c r="A46" s="102">
        <v>38</v>
      </c>
      <c r="B46" s="103" t="s">
        <v>381</v>
      </c>
      <c r="C46" s="103" t="s">
        <v>56</v>
      </c>
      <c r="D46" s="104">
        <v>44531</v>
      </c>
      <c r="E46" s="105">
        <v>44531</v>
      </c>
      <c r="F46" s="167"/>
      <c r="G46" s="167"/>
      <c r="H46" s="169"/>
      <c r="I46" s="103" t="s">
        <v>37</v>
      </c>
      <c r="J46" s="105">
        <v>44895</v>
      </c>
      <c r="K46" s="108" t="s">
        <v>2</v>
      </c>
      <c r="L46" s="103" t="s">
        <v>382</v>
      </c>
      <c r="M46" s="103" t="s">
        <v>319</v>
      </c>
      <c r="N46" s="103" t="s">
        <v>383</v>
      </c>
      <c r="O46" s="103" t="s">
        <v>114</v>
      </c>
      <c r="P46" s="108" t="s">
        <v>305</v>
      </c>
      <c r="Q46" s="108" t="s">
        <v>374</v>
      </c>
      <c r="R46" s="168"/>
      <c r="S46" s="110">
        <f>IF($B46&lt;&gt;"",IF(AND($K46="เอก",OR($AN46&gt;0,AND($AN46=0,$AO46&gt;=9))),1,""),"")</f>
        <v>1</v>
      </c>
      <c r="T46" s="110" t="str">
        <f>IF($B46&lt;&gt;"",IF(AND($K46="โท",OR($AN46&gt;0,AND($AN46=0,$AO46&gt;=9))),1,""),"")</f>
        <v/>
      </c>
      <c r="U46" s="110" t="str">
        <f>IF($B46&lt;&gt;"",IF(AND($K46="ตรี",OR($AN46&gt;0,AND($AN46=0,$AO46&gt;=9))),1,""),"")</f>
        <v/>
      </c>
      <c r="V46" s="110" t="str">
        <f>IF($B46&lt;&gt;"",IF(AND($K46="เอก",AND($AN46=0,AND($AO46&gt;=6,$AO46&lt;=8))),1,""),"")</f>
        <v/>
      </c>
      <c r="W46" s="110" t="str">
        <f>IF($B46&lt;&gt;"",IF(AND($K46="โท",AND($AN46=0,AND($AO46&gt;=6,$AO46&lt;=8))),1,""),"")</f>
        <v/>
      </c>
      <c r="X46" s="110" t="str">
        <f>IF($B46&lt;&gt;"",IF(AND($K46="ตรี",AND($AN46=0,AND($AO46&gt;=6,$AO46&lt;=8))),1,""),"")</f>
        <v/>
      </c>
      <c r="Y46" s="110" t="str">
        <f>IF($B46&lt;&gt;"",IF(AND($K46="เอก",AND($AN46=0,AND($AO46&gt;=0,$AO46&lt;=5))),1,""),"")</f>
        <v/>
      </c>
      <c r="Z46" s="110" t="str">
        <f>IF($B46&lt;&gt;"",IF(AND($K46="โท",AND($AN46=0,AND($AO46&gt;=0,$AO46&lt;=5))),1,""),"")</f>
        <v/>
      </c>
      <c r="AA46" s="110" t="str">
        <f>IF($B46&lt;&gt;"",IF(AND($K46="ตรี",AND($AN46=0,AND($AO46&gt;=0,$AO46&lt;=5))),1,""),"")</f>
        <v/>
      </c>
      <c r="AB46" s="110" t="str">
        <f>IF($B46&lt;&gt;"",IF(AND($C46="ศาสตราจารย์",OR($AN46&gt;0,AND($AN46=0,$AO46&gt;=9))),1,""),"")</f>
        <v/>
      </c>
      <c r="AC46" s="110" t="str">
        <f>IF($B46&lt;&gt;"",IF(AND($C46="รองศาสตราจารย์",OR($AN46&gt;0,AND($AN46=0,$AO46&gt;=9))),1,""),"")</f>
        <v/>
      </c>
      <c r="AD46" s="110" t="str">
        <f>IF($B46&lt;&gt;"",IF(AND($C46="ผู้ช่วยศาสตราจารย์",OR($AN46&gt;0,AND($AN46=0,$AO46&gt;=9))),1,""),"")</f>
        <v/>
      </c>
      <c r="AE46" s="110">
        <f>IF($B46&lt;&gt;"",IF(AND($C46="อาจารย์",OR($AN46&gt;0,AND($AN46=0,$AO46&gt;=9))),1,""),"")</f>
        <v>1</v>
      </c>
      <c r="AF46" s="110" t="str">
        <f>IF($B46&lt;&gt;"",IF(AND($C46="ศาสตราจารย์",AND($AN46=0,AND($AO46&gt;=6,$AO46&lt;=8))),1,""),"")</f>
        <v/>
      </c>
      <c r="AG46" s="110" t="str">
        <f>IF($B46&lt;&gt;"",IF(AND($C46="รองศาสตราจารย์",AND($AN46=0,AND($AO46&gt;=6,$AO46&lt;=8))),1,""),"")</f>
        <v/>
      </c>
      <c r="AH46" s="110" t="str">
        <f>IF($B46&lt;&gt;"",IF(AND($C46="ผู้ช่วยศาสตราจารย์",AND($AN46=0,AND($AO46&gt;=6,$AO46&lt;=8))),1,""),"")</f>
        <v/>
      </c>
      <c r="AI46" s="110" t="str">
        <f>IF($B46&lt;&gt;"",IF(AND($C46="อาจารย์",AND($AN46=0,AND($AO46&gt;=6,$AO46&lt;=8))),1,""),"")</f>
        <v/>
      </c>
      <c r="AJ46" s="110" t="str">
        <f>IF($B46&lt;&gt;"",IF(AND($C46="ศาสตราจารย์",AND($AN46=0,AND($AO46&gt;=0,$AO46&lt;=5))),1,""),"")</f>
        <v/>
      </c>
      <c r="AK46" s="110" t="str">
        <f>IF($B46&lt;&gt;"",IF(AND($C46="รองศาสตราจารย์",AND($AN46=0,AND($AO46&gt;=0,$AO46&lt;=5))),1,""),"")</f>
        <v/>
      </c>
      <c r="AL46" s="110" t="str">
        <f>IF($B46&lt;&gt;"",IF(AND($C46="ผู้ช่วยศาสตราจารย์",AND($AN46=0,AND($AO46&gt;=0,$AO46&lt;=5))),1,""),"")</f>
        <v/>
      </c>
      <c r="AM46" s="110" t="str">
        <f>IF($B46&lt;&gt;"",IF(AND($C46="อาจารย์",AND($AN46=0,AND($AO46&gt;=0,$AO46&lt;=5))),1,""),"")</f>
        <v/>
      </c>
      <c r="AN46" s="78">
        <f>IF(B46&lt;&gt;"",DATEDIF(E46,$AN$8,"Y"),"")</f>
        <v>1</v>
      </c>
      <c r="AO46" s="78">
        <f>IF(B46&lt;&gt;"",DATEDIF(E46,$AN$8,"YM"),"")</f>
        <v>6</v>
      </c>
      <c r="AP46" s="78">
        <f>IF(B46&lt;&gt;"",DATEDIF(E46,$AN$8,"MD"),"")</f>
        <v>0</v>
      </c>
    </row>
    <row r="47" spans="1:42" ht="18.75">
      <c r="A47" s="102">
        <v>39</v>
      </c>
      <c r="B47" s="103" t="s">
        <v>349</v>
      </c>
      <c r="C47" s="103" t="s">
        <v>56</v>
      </c>
      <c r="D47" s="104">
        <v>43753</v>
      </c>
      <c r="E47" s="105">
        <v>43753</v>
      </c>
      <c r="F47" s="167"/>
      <c r="G47" s="167"/>
      <c r="H47" s="169"/>
      <c r="I47" s="103" t="s">
        <v>37</v>
      </c>
      <c r="J47" s="105">
        <v>53601</v>
      </c>
      <c r="K47" s="108" t="s">
        <v>2</v>
      </c>
      <c r="L47" s="103" t="s">
        <v>350</v>
      </c>
      <c r="M47" s="103" t="s">
        <v>54</v>
      </c>
      <c r="N47" s="103" t="s">
        <v>351</v>
      </c>
      <c r="O47" s="103" t="s">
        <v>53</v>
      </c>
      <c r="P47" s="108" t="s">
        <v>39</v>
      </c>
      <c r="Q47" s="108" t="s">
        <v>305</v>
      </c>
      <c r="R47" s="168"/>
      <c r="S47" s="110">
        <f>IF($B47&lt;&gt;"",IF(AND($K47="เอก",OR($AN47&gt;0,AND($AN47=0,$AO47&gt;=9))),1,""),"")</f>
        <v>1</v>
      </c>
      <c r="T47" s="110" t="str">
        <f>IF($B47&lt;&gt;"",IF(AND($K47="โท",OR($AN47&gt;0,AND($AN47=0,$AO47&gt;=9))),1,""),"")</f>
        <v/>
      </c>
      <c r="U47" s="110" t="str">
        <f>IF($B47&lt;&gt;"",IF(AND($K47="ตรี",OR($AN47&gt;0,AND($AN47=0,$AO47&gt;=9))),1,""),"")</f>
        <v/>
      </c>
      <c r="V47" s="110" t="str">
        <f>IF($B47&lt;&gt;"",IF(AND($K47="เอก",AND($AN47=0,AND($AO47&gt;=6,$AO47&lt;=8))),1,""),"")</f>
        <v/>
      </c>
      <c r="W47" s="110" t="str">
        <f>IF($B47&lt;&gt;"",IF(AND($K47="โท",AND($AN47=0,AND($AO47&gt;=6,$AO47&lt;=8))),1,""),"")</f>
        <v/>
      </c>
      <c r="X47" s="110" t="str">
        <f>IF($B47&lt;&gt;"",IF(AND($K47="ตรี",AND($AN47=0,AND($AO47&gt;=6,$AO47&lt;=8))),1,""),"")</f>
        <v/>
      </c>
      <c r="Y47" s="110" t="str">
        <f>IF($B47&lt;&gt;"",IF(AND($K47="เอก",AND($AN47=0,AND($AO47&gt;=0,$AO47&lt;=5))),1,""),"")</f>
        <v/>
      </c>
      <c r="Z47" s="110" t="str">
        <f>IF($B47&lt;&gt;"",IF(AND($K47="โท",AND($AN47=0,AND($AO47&gt;=0,$AO47&lt;=5))),1,""),"")</f>
        <v/>
      </c>
      <c r="AA47" s="110" t="str">
        <f>IF($B47&lt;&gt;"",IF(AND($K47="ตรี",AND($AN47=0,AND($AO47&gt;=0,$AO47&lt;=5))),1,""),"")</f>
        <v/>
      </c>
      <c r="AB47" s="110" t="str">
        <f>IF($B47&lt;&gt;"",IF(AND($C47="ศาสตราจารย์",OR($AN47&gt;0,AND($AN47=0,$AO47&gt;=9))),1,""),"")</f>
        <v/>
      </c>
      <c r="AC47" s="110" t="str">
        <f>IF($B47&lt;&gt;"",IF(AND($C47="รองศาสตราจารย์",OR($AN47&gt;0,AND($AN47=0,$AO47&gt;=9))),1,""),"")</f>
        <v/>
      </c>
      <c r="AD47" s="110" t="str">
        <f>IF($B47&lt;&gt;"",IF(AND($C47="ผู้ช่วยศาสตราจารย์",OR($AN47&gt;0,AND($AN47=0,$AO47&gt;=9))),1,""),"")</f>
        <v/>
      </c>
      <c r="AE47" s="110">
        <f>IF($B47&lt;&gt;"",IF(AND($C47="อาจารย์",OR($AN47&gt;0,AND($AN47=0,$AO47&gt;=9))),1,""),"")</f>
        <v>1</v>
      </c>
      <c r="AF47" s="110" t="str">
        <f>IF($B47&lt;&gt;"",IF(AND($C47="ศาสตราจารย์",AND($AN47=0,AND($AO47&gt;=6,$AO47&lt;=8))),1,""),"")</f>
        <v/>
      </c>
      <c r="AG47" s="110" t="str">
        <f>IF($B47&lt;&gt;"",IF(AND($C47="รองศาสตราจารย์",AND($AN47=0,AND($AO47&gt;=6,$AO47&lt;=8))),1,""),"")</f>
        <v/>
      </c>
      <c r="AH47" s="110" t="str">
        <f>IF($B47&lt;&gt;"",IF(AND($C47="ผู้ช่วยศาสตราจารย์",AND($AN47=0,AND($AO47&gt;=6,$AO47&lt;=8))),1,""),"")</f>
        <v/>
      </c>
      <c r="AI47" s="110" t="str">
        <f>IF($B47&lt;&gt;"",IF(AND($C47="อาจารย์",AND($AN47=0,AND($AO47&gt;=6,$AO47&lt;=8))),1,""),"")</f>
        <v/>
      </c>
      <c r="AJ47" s="110" t="str">
        <f>IF($B47&lt;&gt;"",IF(AND($C47="ศาสตราจารย์",AND($AN47=0,AND($AO47&gt;=0,$AO47&lt;=5))),1,""),"")</f>
        <v/>
      </c>
      <c r="AK47" s="110" t="str">
        <f>IF($B47&lt;&gt;"",IF(AND($C47="รองศาสตราจารย์",AND($AN47=0,AND($AO47&gt;=0,$AO47&lt;=5))),1,""),"")</f>
        <v/>
      </c>
      <c r="AL47" s="110" t="str">
        <f>IF($B47&lt;&gt;"",IF(AND($C47="ผู้ช่วยศาสตราจารย์",AND($AN47=0,AND($AO47&gt;=0,$AO47&lt;=5))),1,""),"")</f>
        <v/>
      </c>
      <c r="AM47" s="110" t="str">
        <f>IF($B47&lt;&gt;"",IF(AND($C47="อาจารย์",AND($AN47=0,AND($AO47&gt;=0,$AO47&lt;=5))),1,""),"")</f>
        <v/>
      </c>
      <c r="AN47" s="78">
        <f>IF(B47&lt;&gt;"",DATEDIF(E47,$AN$8,"Y"),"")</f>
        <v>3</v>
      </c>
      <c r="AO47" s="78">
        <f>IF(B47&lt;&gt;"",DATEDIF(E47,$AN$8,"YM"),"")</f>
        <v>7</v>
      </c>
      <c r="AP47" s="78">
        <f>IF(B47&lt;&gt;"",DATEDIF(E47,$AN$8,"MD"),"")</f>
        <v>17</v>
      </c>
    </row>
    <row r="48" spans="1:42" ht="18.75">
      <c r="A48" s="102">
        <v>40</v>
      </c>
      <c r="B48" s="103" t="s">
        <v>384</v>
      </c>
      <c r="C48" s="103" t="s">
        <v>56</v>
      </c>
      <c r="D48" s="104">
        <v>39510</v>
      </c>
      <c r="E48" s="105">
        <v>39510</v>
      </c>
      <c r="F48" s="167"/>
      <c r="G48" s="167"/>
      <c r="H48" s="169"/>
      <c r="I48" s="103" t="s">
        <v>37</v>
      </c>
      <c r="J48" s="105">
        <v>50314</v>
      </c>
      <c r="K48" s="108" t="s">
        <v>2</v>
      </c>
      <c r="L48" s="103" t="s">
        <v>218</v>
      </c>
      <c r="M48" s="103" t="s">
        <v>3</v>
      </c>
      <c r="N48" s="103" t="s">
        <v>219</v>
      </c>
      <c r="O48" s="103" t="s">
        <v>4</v>
      </c>
      <c r="P48" s="108" t="s">
        <v>39</v>
      </c>
      <c r="Q48" s="108" t="s">
        <v>374</v>
      </c>
      <c r="R48" s="168"/>
      <c r="S48" s="110">
        <f>IF($B48&lt;&gt;"",IF(AND($K48="เอก",OR($AN48&gt;0,AND($AN48=0,$AO48&gt;=9))),1,""),"")</f>
        <v>1</v>
      </c>
      <c r="T48" s="110" t="str">
        <f>IF($B48&lt;&gt;"",IF(AND($K48="โท",OR($AN48&gt;0,AND($AN48=0,$AO48&gt;=9))),1,""),"")</f>
        <v/>
      </c>
      <c r="U48" s="110" t="str">
        <f>IF($B48&lt;&gt;"",IF(AND($K48="ตรี",OR($AN48&gt;0,AND($AN48=0,$AO48&gt;=9))),1,""),"")</f>
        <v/>
      </c>
      <c r="V48" s="110" t="str">
        <f>IF($B48&lt;&gt;"",IF(AND($K48="เอก",AND($AN48=0,AND($AO48&gt;=6,$AO48&lt;=8))),1,""),"")</f>
        <v/>
      </c>
      <c r="W48" s="110" t="str">
        <f>IF($B48&lt;&gt;"",IF(AND($K48="โท",AND($AN48=0,AND($AO48&gt;=6,$AO48&lt;=8))),1,""),"")</f>
        <v/>
      </c>
      <c r="X48" s="110" t="str">
        <f>IF($B48&lt;&gt;"",IF(AND($K48="ตรี",AND($AN48=0,AND($AO48&gt;=6,$AO48&lt;=8))),1,""),"")</f>
        <v/>
      </c>
      <c r="Y48" s="110" t="str">
        <f>IF($B48&lt;&gt;"",IF(AND($K48="เอก",AND($AN48=0,AND($AO48&gt;=0,$AO48&lt;=5))),1,""),"")</f>
        <v/>
      </c>
      <c r="Z48" s="110" t="str">
        <f>IF($B48&lt;&gt;"",IF(AND($K48="โท",AND($AN48=0,AND($AO48&gt;=0,$AO48&lt;=5))),1,""),"")</f>
        <v/>
      </c>
      <c r="AA48" s="110" t="str">
        <f>IF($B48&lt;&gt;"",IF(AND($K48="ตรี",AND($AN48=0,AND($AO48&gt;=0,$AO48&lt;=5))),1,""),"")</f>
        <v/>
      </c>
      <c r="AB48" s="110" t="str">
        <f>IF($B48&lt;&gt;"",IF(AND($C48="ศาสตราจารย์",OR($AN48&gt;0,AND($AN48=0,$AO48&gt;=9))),1,""),"")</f>
        <v/>
      </c>
      <c r="AC48" s="110" t="str">
        <f>IF($B48&lt;&gt;"",IF(AND($C48="รองศาสตราจารย์",OR($AN48&gt;0,AND($AN48=0,$AO48&gt;=9))),1,""),"")</f>
        <v/>
      </c>
      <c r="AD48" s="110" t="str">
        <f>IF($B48&lt;&gt;"",IF(AND($C48="ผู้ช่วยศาสตราจารย์",OR($AN48&gt;0,AND($AN48=0,$AO48&gt;=9))),1,""),"")</f>
        <v/>
      </c>
      <c r="AE48" s="110">
        <f>IF($B48&lt;&gt;"",IF(AND($C48="อาจารย์",OR($AN48&gt;0,AND($AN48=0,$AO48&gt;=9))),1,""),"")</f>
        <v>1</v>
      </c>
      <c r="AF48" s="110" t="str">
        <f>IF($B48&lt;&gt;"",IF(AND($C48="ศาสตราจารย์",AND($AN48=0,AND($AO48&gt;=6,$AO48&lt;=8))),1,""),"")</f>
        <v/>
      </c>
      <c r="AG48" s="110" t="str">
        <f>IF($B48&lt;&gt;"",IF(AND($C48="รองศาสตราจารย์",AND($AN48=0,AND($AO48&gt;=6,$AO48&lt;=8))),1,""),"")</f>
        <v/>
      </c>
      <c r="AH48" s="110" t="str">
        <f>IF($B48&lt;&gt;"",IF(AND($C48="ผู้ช่วยศาสตราจารย์",AND($AN48=0,AND($AO48&gt;=6,$AO48&lt;=8))),1,""),"")</f>
        <v/>
      </c>
      <c r="AI48" s="110" t="str">
        <f>IF($B48&lt;&gt;"",IF(AND($C48="อาจารย์",AND($AN48=0,AND($AO48&gt;=6,$AO48&lt;=8))),1,""),"")</f>
        <v/>
      </c>
      <c r="AJ48" s="110" t="str">
        <f>IF($B48&lt;&gt;"",IF(AND($C48="ศาสตราจารย์",AND($AN48=0,AND($AO48&gt;=0,$AO48&lt;=5))),1,""),"")</f>
        <v/>
      </c>
      <c r="AK48" s="110" t="str">
        <f>IF($B48&lt;&gt;"",IF(AND($C48="รองศาสตราจารย์",AND($AN48=0,AND($AO48&gt;=0,$AO48&lt;=5))),1,""),"")</f>
        <v/>
      </c>
      <c r="AL48" s="110" t="str">
        <f>IF($B48&lt;&gt;"",IF(AND($C48="ผู้ช่วยศาสตราจารย์",AND($AN48=0,AND($AO48&gt;=0,$AO48&lt;=5))),1,""),"")</f>
        <v/>
      </c>
      <c r="AM48" s="110" t="str">
        <f>IF($B48&lt;&gt;"",IF(AND($C48="อาจารย์",AND($AN48=0,AND($AO48&gt;=0,$AO48&lt;=5))),1,""),"")</f>
        <v/>
      </c>
      <c r="AN48" s="78">
        <f>IF(B48&lt;&gt;"",DATEDIF(E48,$AN$8,"Y"),"")</f>
        <v>15</v>
      </c>
      <c r="AO48" s="78">
        <f>IF(B48&lt;&gt;"",DATEDIF(E48,$AN$8,"YM"),"")</f>
        <v>2</v>
      </c>
      <c r="AP48" s="78">
        <f>IF(B48&lt;&gt;"",DATEDIF(E48,$AN$8,"MD"),"")</f>
        <v>29</v>
      </c>
    </row>
    <row r="49" spans="1:42" ht="18.75">
      <c r="A49" s="102">
        <v>41</v>
      </c>
      <c r="B49" s="103" t="s">
        <v>435</v>
      </c>
      <c r="C49" s="103" t="s">
        <v>56</v>
      </c>
      <c r="D49" s="104">
        <v>38443</v>
      </c>
      <c r="E49" s="105">
        <v>42979</v>
      </c>
      <c r="F49" s="167"/>
      <c r="G49" s="167"/>
      <c r="H49" s="169"/>
      <c r="I49" s="103" t="s">
        <v>37</v>
      </c>
      <c r="J49" s="105">
        <v>50314</v>
      </c>
      <c r="K49" s="108" t="s">
        <v>2</v>
      </c>
      <c r="L49" s="103" t="s">
        <v>307</v>
      </c>
      <c r="M49" s="103" t="s">
        <v>319</v>
      </c>
      <c r="N49" s="103" t="s">
        <v>308</v>
      </c>
      <c r="O49" s="103" t="s">
        <v>255</v>
      </c>
      <c r="P49" s="108" t="s">
        <v>57</v>
      </c>
      <c r="Q49" s="108" t="s">
        <v>70</v>
      </c>
      <c r="R49" s="168"/>
      <c r="S49" s="110">
        <f>IF($B49&lt;&gt;"",IF(AND($K49="เอก",OR($AN49&gt;0,AND($AN49=0,$AO49&gt;=9))),1,""),"")</f>
        <v>1</v>
      </c>
      <c r="T49" s="110" t="str">
        <f>IF($B49&lt;&gt;"",IF(AND($K49="โท",OR($AN49&gt;0,AND($AN49=0,$AO49&gt;=9))),1,""),"")</f>
        <v/>
      </c>
      <c r="U49" s="110" t="str">
        <f>IF($B49&lt;&gt;"",IF(AND($K49="ตรี",OR($AN49&gt;0,AND($AN49=0,$AO49&gt;=9))),1,""),"")</f>
        <v/>
      </c>
      <c r="V49" s="110" t="str">
        <f>IF($B49&lt;&gt;"",IF(AND($K49="เอก",AND($AN49=0,AND($AO49&gt;=6,$AO49&lt;=8))),1,""),"")</f>
        <v/>
      </c>
      <c r="W49" s="110" t="str">
        <f>IF($B49&lt;&gt;"",IF(AND($K49="โท",AND($AN49=0,AND($AO49&gt;=6,$AO49&lt;=8))),1,""),"")</f>
        <v/>
      </c>
      <c r="X49" s="110" t="str">
        <f>IF($B49&lt;&gt;"",IF(AND($K49="ตรี",AND($AN49=0,AND($AO49&gt;=6,$AO49&lt;=8))),1,""),"")</f>
        <v/>
      </c>
      <c r="Y49" s="110" t="str">
        <f>IF($B49&lt;&gt;"",IF(AND($K49="เอก",AND($AN49=0,AND($AO49&gt;=0,$AO49&lt;=5))),1,""),"")</f>
        <v/>
      </c>
      <c r="Z49" s="110" t="str">
        <f>IF($B49&lt;&gt;"",IF(AND($K49="โท",AND($AN49=0,AND($AO49&gt;=0,$AO49&lt;=5))),1,""),"")</f>
        <v/>
      </c>
      <c r="AA49" s="110" t="str">
        <f>IF($B49&lt;&gt;"",IF(AND($K49="ตรี",AND($AN49=0,AND($AO49&gt;=0,$AO49&lt;=5))),1,""),"")</f>
        <v/>
      </c>
      <c r="AB49" s="110" t="str">
        <f>IF($B49&lt;&gt;"",IF(AND($C49="ศาสตราจารย์",OR($AN49&gt;0,AND($AN49=0,$AO49&gt;=9))),1,""),"")</f>
        <v/>
      </c>
      <c r="AC49" s="110" t="str">
        <f>IF($B49&lt;&gt;"",IF(AND($C49="รองศาสตราจารย์",OR($AN49&gt;0,AND($AN49=0,$AO49&gt;=9))),1,""),"")</f>
        <v/>
      </c>
      <c r="AD49" s="110" t="str">
        <f>IF($B49&lt;&gt;"",IF(AND($C49="ผู้ช่วยศาสตราจารย์",OR($AN49&gt;0,AND($AN49=0,$AO49&gt;=9))),1,""),"")</f>
        <v/>
      </c>
      <c r="AE49" s="110">
        <f>IF($B49&lt;&gt;"",IF(AND($C49="อาจารย์",OR($AN49&gt;0,AND($AN49=0,$AO49&gt;=9))),1,""),"")</f>
        <v>1</v>
      </c>
      <c r="AF49" s="110" t="str">
        <f>IF($B49&lt;&gt;"",IF(AND($C49="ศาสตราจารย์",AND($AN49=0,AND($AO49&gt;=6,$AO49&lt;=8))),1,""),"")</f>
        <v/>
      </c>
      <c r="AG49" s="110" t="str">
        <f>IF($B49&lt;&gt;"",IF(AND($C49="รองศาสตราจารย์",AND($AN49=0,AND($AO49&gt;=6,$AO49&lt;=8))),1,""),"")</f>
        <v/>
      </c>
      <c r="AH49" s="110" t="str">
        <f>IF($B49&lt;&gt;"",IF(AND($C49="ผู้ช่วยศาสตราจารย์",AND($AN49=0,AND($AO49&gt;=6,$AO49&lt;=8))),1,""),"")</f>
        <v/>
      </c>
      <c r="AI49" s="110" t="str">
        <f>IF($B49&lt;&gt;"",IF(AND($C49="อาจารย์",AND($AN49=0,AND($AO49&gt;=6,$AO49&lt;=8))),1,""),"")</f>
        <v/>
      </c>
      <c r="AJ49" s="110" t="str">
        <f>IF($B49&lt;&gt;"",IF(AND($C49="ศาสตราจารย์",AND($AN49=0,AND($AO49&gt;=0,$AO49&lt;=5))),1,""),"")</f>
        <v/>
      </c>
      <c r="AK49" s="110" t="str">
        <f>IF($B49&lt;&gt;"",IF(AND($C49="รองศาสตราจารย์",AND($AN49=0,AND($AO49&gt;=0,$AO49&lt;=5))),1,""),"")</f>
        <v/>
      </c>
      <c r="AL49" s="110" t="str">
        <f>IF($B49&lt;&gt;"",IF(AND($C49="ผู้ช่วยศาสตราจารย์",AND($AN49=0,AND($AO49&gt;=0,$AO49&lt;=5))),1,""),"")</f>
        <v/>
      </c>
      <c r="AM49" s="110" t="str">
        <f>IF($B49&lt;&gt;"",IF(AND($C49="อาจารย์",AND($AN49=0,AND($AO49&gt;=0,$AO49&lt;=5))),1,""),"")</f>
        <v/>
      </c>
      <c r="AN49" s="78">
        <f>IF(B49&lt;&gt;"",DATEDIF(E49,$AN$8,"Y"),"")</f>
        <v>5</v>
      </c>
      <c r="AO49" s="78">
        <f>IF(B49&lt;&gt;"",DATEDIF(E49,$AN$8,"YM"),"")</f>
        <v>9</v>
      </c>
      <c r="AP49" s="78">
        <f>IF(B49&lt;&gt;"",DATEDIF(E49,$AN$8,"MD"),"")</f>
        <v>0</v>
      </c>
    </row>
    <row r="50" spans="1:42" ht="18.75">
      <c r="A50" s="102">
        <v>42</v>
      </c>
      <c r="B50" s="103" t="s">
        <v>153</v>
      </c>
      <c r="C50" s="103" t="s">
        <v>56</v>
      </c>
      <c r="D50" s="104">
        <v>40961</v>
      </c>
      <c r="E50" s="105">
        <v>40961</v>
      </c>
      <c r="F50" s="167"/>
      <c r="G50" s="167"/>
      <c r="H50" s="169"/>
      <c r="I50" s="103" t="s">
        <v>37</v>
      </c>
      <c r="J50" s="105">
        <v>50314</v>
      </c>
      <c r="K50" s="108" t="s">
        <v>2</v>
      </c>
      <c r="L50" s="103" t="s">
        <v>154</v>
      </c>
      <c r="M50" s="103" t="s">
        <v>319</v>
      </c>
      <c r="N50" s="103" t="s">
        <v>155</v>
      </c>
      <c r="O50" s="103" t="s">
        <v>156</v>
      </c>
      <c r="P50" s="108" t="s">
        <v>71</v>
      </c>
      <c r="Q50" s="108" t="s">
        <v>60</v>
      </c>
      <c r="R50" s="168"/>
      <c r="S50" s="110">
        <f>IF($B50&lt;&gt;"",IF(AND($K50="เอก",OR($AN50&gt;0,AND($AN50=0,$AO50&gt;=9))),1,""),"")</f>
        <v>1</v>
      </c>
      <c r="T50" s="110" t="str">
        <f>IF($B50&lt;&gt;"",IF(AND($K50="โท",OR($AN50&gt;0,AND($AN50=0,$AO50&gt;=9))),1,""),"")</f>
        <v/>
      </c>
      <c r="U50" s="110" t="str">
        <f>IF($B50&lt;&gt;"",IF(AND($K50="ตรี",OR($AN50&gt;0,AND($AN50=0,$AO50&gt;=9))),1,""),"")</f>
        <v/>
      </c>
      <c r="V50" s="110" t="str">
        <f>IF($B50&lt;&gt;"",IF(AND($K50="เอก",AND($AN50=0,AND($AO50&gt;=6,$AO50&lt;=8))),1,""),"")</f>
        <v/>
      </c>
      <c r="W50" s="110" t="str">
        <f>IF($B50&lt;&gt;"",IF(AND($K50="โท",AND($AN50=0,AND($AO50&gt;=6,$AO50&lt;=8))),1,""),"")</f>
        <v/>
      </c>
      <c r="X50" s="110" t="str">
        <f>IF($B50&lt;&gt;"",IF(AND($K50="ตรี",AND($AN50=0,AND($AO50&gt;=6,$AO50&lt;=8))),1,""),"")</f>
        <v/>
      </c>
      <c r="Y50" s="110" t="str">
        <f>IF($B50&lt;&gt;"",IF(AND($K50="เอก",AND($AN50=0,AND($AO50&gt;=0,$AO50&lt;=5))),1,""),"")</f>
        <v/>
      </c>
      <c r="Z50" s="110" t="str">
        <f>IF($B50&lt;&gt;"",IF(AND($K50="โท",AND($AN50=0,AND($AO50&gt;=0,$AO50&lt;=5))),1,""),"")</f>
        <v/>
      </c>
      <c r="AA50" s="110" t="str">
        <f>IF($B50&lt;&gt;"",IF(AND($K50="ตรี",AND($AN50=0,AND($AO50&gt;=0,$AO50&lt;=5))),1,""),"")</f>
        <v/>
      </c>
      <c r="AB50" s="110" t="str">
        <f>IF($B50&lt;&gt;"",IF(AND($C50="ศาสตราจารย์",OR($AN50&gt;0,AND($AN50=0,$AO50&gt;=9))),1,""),"")</f>
        <v/>
      </c>
      <c r="AC50" s="110" t="str">
        <f>IF($B50&lt;&gt;"",IF(AND($C50="รองศาสตราจารย์",OR($AN50&gt;0,AND($AN50=0,$AO50&gt;=9))),1,""),"")</f>
        <v/>
      </c>
      <c r="AD50" s="110" t="str">
        <f>IF($B50&lt;&gt;"",IF(AND($C50="ผู้ช่วยศาสตราจารย์",OR($AN50&gt;0,AND($AN50=0,$AO50&gt;=9))),1,""),"")</f>
        <v/>
      </c>
      <c r="AE50" s="110">
        <f>IF($B50&lt;&gt;"",IF(AND($C50="อาจารย์",OR($AN50&gt;0,AND($AN50=0,$AO50&gt;=9))),1,""),"")</f>
        <v>1</v>
      </c>
      <c r="AF50" s="110" t="str">
        <f>IF($B50&lt;&gt;"",IF(AND($C50="ศาสตราจารย์",AND($AN50=0,AND($AO50&gt;=6,$AO50&lt;=8))),1,""),"")</f>
        <v/>
      </c>
      <c r="AG50" s="110" t="str">
        <f>IF($B50&lt;&gt;"",IF(AND($C50="รองศาสตราจารย์",AND($AN50=0,AND($AO50&gt;=6,$AO50&lt;=8))),1,""),"")</f>
        <v/>
      </c>
      <c r="AH50" s="110" t="str">
        <f>IF($B50&lt;&gt;"",IF(AND($C50="ผู้ช่วยศาสตราจารย์",AND($AN50=0,AND($AO50&gt;=6,$AO50&lt;=8))),1,""),"")</f>
        <v/>
      </c>
      <c r="AI50" s="110" t="str">
        <f>IF($B50&lt;&gt;"",IF(AND($C50="อาจารย์",AND($AN50=0,AND($AO50&gt;=6,$AO50&lt;=8))),1,""),"")</f>
        <v/>
      </c>
      <c r="AJ50" s="110" t="str">
        <f>IF($B50&lt;&gt;"",IF(AND($C50="ศาสตราจารย์",AND($AN50=0,AND($AO50&gt;=0,$AO50&lt;=5))),1,""),"")</f>
        <v/>
      </c>
      <c r="AK50" s="110" t="str">
        <f>IF($B50&lt;&gt;"",IF(AND($C50="รองศาสตราจารย์",AND($AN50=0,AND($AO50&gt;=0,$AO50&lt;=5))),1,""),"")</f>
        <v/>
      </c>
      <c r="AL50" s="110" t="str">
        <f>IF($B50&lt;&gt;"",IF(AND($C50="ผู้ช่วยศาสตราจารย์",AND($AN50=0,AND($AO50&gt;=0,$AO50&lt;=5))),1,""),"")</f>
        <v/>
      </c>
      <c r="AM50" s="110" t="str">
        <f>IF($B50&lt;&gt;"",IF(AND($C50="อาจารย์",AND($AN50=0,AND($AO50&gt;=0,$AO50&lt;=5))),1,""),"")</f>
        <v/>
      </c>
      <c r="AN50" s="78">
        <f>IF(B50&lt;&gt;"",DATEDIF(E50,$AN$8,"Y"),"")</f>
        <v>11</v>
      </c>
      <c r="AO50" s="78">
        <f>IF(B50&lt;&gt;"",DATEDIF(E50,$AN$8,"YM"),"")</f>
        <v>3</v>
      </c>
      <c r="AP50" s="78">
        <f>IF(B50&lt;&gt;"",DATEDIF(E50,$AN$8,"MD"),"")</f>
        <v>10</v>
      </c>
    </row>
    <row r="51" spans="1:42" ht="18.75">
      <c r="A51" s="102">
        <v>43</v>
      </c>
      <c r="B51" s="103" t="s">
        <v>436</v>
      </c>
      <c r="C51" s="103" t="s">
        <v>56</v>
      </c>
      <c r="D51" s="104">
        <v>43192</v>
      </c>
      <c r="E51" s="105">
        <v>43192</v>
      </c>
      <c r="F51" s="167"/>
      <c r="G51" s="167"/>
      <c r="H51" s="169"/>
      <c r="I51" s="103" t="s">
        <v>37</v>
      </c>
      <c r="J51" s="105">
        <v>52871</v>
      </c>
      <c r="K51" s="108" t="s">
        <v>2</v>
      </c>
      <c r="L51" s="103" t="s">
        <v>208</v>
      </c>
      <c r="M51" s="103" t="s">
        <v>3</v>
      </c>
      <c r="N51" s="103" t="s">
        <v>148</v>
      </c>
      <c r="O51" s="103" t="s">
        <v>4</v>
      </c>
      <c r="P51" s="108" t="s">
        <v>43</v>
      </c>
      <c r="Q51" s="108" t="s">
        <v>305</v>
      </c>
      <c r="R51" s="168"/>
      <c r="S51" s="110">
        <f>IF($B51&lt;&gt;"",IF(AND($K51="เอก",OR($AN51&gt;0,AND($AN51=0,$AO51&gt;=9))),1,""),"")</f>
        <v>1</v>
      </c>
      <c r="T51" s="110" t="str">
        <f>IF($B51&lt;&gt;"",IF(AND($K51="โท",OR($AN51&gt;0,AND($AN51=0,$AO51&gt;=9))),1,""),"")</f>
        <v/>
      </c>
      <c r="U51" s="110" t="str">
        <f>IF($B51&lt;&gt;"",IF(AND($K51="ตรี",OR($AN51&gt;0,AND($AN51=0,$AO51&gt;=9))),1,""),"")</f>
        <v/>
      </c>
      <c r="V51" s="110" t="str">
        <f>IF($B51&lt;&gt;"",IF(AND($K51="เอก",AND($AN51=0,AND($AO51&gt;=6,$AO51&lt;=8))),1,""),"")</f>
        <v/>
      </c>
      <c r="W51" s="110" t="str">
        <f>IF($B51&lt;&gt;"",IF(AND($K51="โท",AND($AN51=0,AND($AO51&gt;=6,$AO51&lt;=8))),1,""),"")</f>
        <v/>
      </c>
      <c r="X51" s="110" t="str">
        <f>IF($B51&lt;&gt;"",IF(AND($K51="ตรี",AND($AN51=0,AND($AO51&gt;=6,$AO51&lt;=8))),1,""),"")</f>
        <v/>
      </c>
      <c r="Y51" s="110" t="str">
        <f>IF($B51&lt;&gt;"",IF(AND($K51="เอก",AND($AN51=0,AND($AO51&gt;=0,$AO51&lt;=5))),1,""),"")</f>
        <v/>
      </c>
      <c r="Z51" s="110" t="str">
        <f>IF($B51&lt;&gt;"",IF(AND($K51="โท",AND($AN51=0,AND($AO51&gt;=0,$AO51&lt;=5))),1,""),"")</f>
        <v/>
      </c>
      <c r="AA51" s="110" t="str">
        <f>IF($B51&lt;&gt;"",IF(AND($K51="ตรี",AND($AN51=0,AND($AO51&gt;=0,$AO51&lt;=5))),1,""),"")</f>
        <v/>
      </c>
      <c r="AB51" s="110" t="str">
        <f>IF($B51&lt;&gt;"",IF(AND($C51="ศาสตราจารย์",OR($AN51&gt;0,AND($AN51=0,$AO51&gt;=9))),1,""),"")</f>
        <v/>
      </c>
      <c r="AC51" s="110" t="str">
        <f>IF($B51&lt;&gt;"",IF(AND($C51="รองศาสตราจารย์",OR($AN51&gt;0,AND($AN51=0,$AO51&gt;=9))),1,""),"")</f>
        <v/>
      </c>
      <c r="AD51" s="110" t="str">
        <f>IF($B51&lt;&gt;"",IF(AND($C51="ผู้ช่วยศาสตราจารย์",OR($AN51&gt;0,AND($AN51=0,$AO51&gt;=9))),1,""),"")</f>
        <v/>
      </c>
      <c r="AE51" s="110">
        <f>IF($B51&lt;&gt;"",IF(AND($C51="อาจารย์",OR($AN51&gt;0,AND($AN51=0,$AO51&gt;=9))),1,""),"")</f>
        <v>1</v>
      </c>
      <c r="AF51" s="110" t="str">
        <f>IF($B51&lt;&gt;"",IF(AND($C51="ศาสตราจารย์",AND($AN51=0,AND($AO51&gt;=6,$AO51&lt;=8))),1,""),"")</f>
        <v/>
      </c>
      <c r="AG51" s="110" t="str">
        <f>IF($B51&lt;&gt;"",IF(AND($C51="รองศาสตราจารย์",AND($AN51=0,AND($AO51&gt;=6,$AO51&lt;=8))),1,""),"")</f>
        <v/>
      </c>
      <c r="AH51" s="110" t="str">
        <f>IF($B51&lt;&gt;"",IF(AND($C51="ผู้ช่วยศาสตราจารย์",AND($AN51=0,AND($AO51&gt;=6,$AO51&lt;=8))),1,""),"")</f>
        <v/>
      </c>
      <c r="AI51" s="110" t="str">
        <f>IF($B51&lt;&gt;"",IF(AND($C51="อาจารย์",AND($AN51=0,AND($AO51&gt;=6,$AO51&lt;=8))),1,""),"")</f>
        <v/>
      </c>
      <c r="AJ51" s="110" t="str">
        <f>IF($B51&lt;&gt;"",IF(AND($C51="ศาสตราจารย์",AND($AN51=0,AND($AO51&gt;=0,$AO51&lt;=5))),1,""),"")</f>
        <v/>
      </c>
      <c r="AK51" s="110" t="str">
        <f>IF($B51&lt;&gt;"",IF(AND($C51="รองศาสตราจารย์",AND($AN51=0,AND($AO51&gt;=0,$AO51&lt;=5))),1,""),"")</f>
        <v/>
      </c>
      <c r="AL51" s="110" t="str">
        <f>IF($B51&lt;&gt;"",IF(AND($C51="ผู้ช่วยศาสตราจารย์",AND($AN51=0,AND($AO51&gt;=0,$AO51&lt;=5))),1,""),"")</f>
        <v/>
      </c>
      <c r="AM51" s="110" t="str">
        <f>IF($B51&lt;&gt;"",IF(AND($C51="อาจารย์",AND($AN51=0,AND($AO51&gt;=0,$AO51&lt;=5))),1,""),"")</f>
        <v/>
      </c>
      <c r="AN51" s="78">
        <f>IF(B51&lt;&gt;"",DATEDIF(E51,$AN$8,"Y"),"")</f>
        <v>5</v>
      </c>
      <c r="AO51" s="78">
        <f>IF(B51&lt;&gt;"",DATEDIF(E51,$AN$8,"YM"),"")</f>
        <v>1</v>
      </c>
      <c r="AP51" s="78">
        <f>IF(B51&lt;&gt;"",DATEDIF(E51,$AN$8,"MD"),"")</f>
        <v>30</v>
      </c>
    </row>
    <row r="52" spans="1:42" ht="18.75">
      <c r="A52" s="102">
        <v>44</v>
      </c>
      <c r="B52" s="103" t="s">
        <v>159</v>
      </c>
      <c r="C52" s="103" t="s">
        <v>56</v>
      </c>
      <c r="D52" s="104">
        <v>32848</v>
      </c>
      <c r="E52" s="105">
        <v>39706</v>
      </c>
      <c r="F52" s="167"/>
      <c r="G52" s="167"/>
      <c r="H52" s="169"/>
      <c r="I52" s="103" t="s">
        <v>37</v>
      </c>
      <c r="J52" s="105">
        <v>45566</v>
      </c>
      <c r="K52" s="108" t="s">
        <v>2</v>
      </c>
      <c r="L52" s="103" t="s">
        <v>160</v>
      </c>
      <c r="M52" s="103" t="s">
        <v>319</v>
      </c>
      <c r="N52" s="103" t="s">
        <v>161</v>
      </c>
      <c r="O52" s="103" t="s">
        <v>103</v>
      </c>
      <c r="P52" s="108" t="s">
        <v>5</v>
      </c>
      <c r="Q52" s="108" t="s">
        <v>71</v>
      </c>
      <c r="R52" s="168"/>
      <c r="S52" s="110">
        <f>IF($B52&lt;&gt;"",IF(AND($K52="เอก",OR($AN52&gt;0,AND($AN52=0,$AO52&gt;=9))),1,""),"")</f>
        <v>1</v>
      </c>
      <c r="T52" s="110" t="str">
        <f>IF($B52&lt;&gt;"",IF(AND($K52="โท",OR($AN52&gt;0,AND($AN52=0,$AO52&gt;=9))),1,""),"")</f>
        <v/>
      </c>
      <c r="U52" s="110" t="str">
        <f>IF($B52&lt;&gt;"",IF(AND($K52="ตรี",OR($AN52&gt;0,AND($AN52=0,$AO52&gt;=9))),1,""),"")</f>
        <v/>
      </c>
      <c r="V52" s="110" t="str">
        <f>IF($B52&lt;&gt;"",IF(AND($K52="เอก",AND($AN52=0,AND($AO52&gt;=6,$AO52&lt;=8))),1,""),"")</f>
        <v/>
      </c>
      <c r="W52" s="110" t="str">
        <f>IF($B52&lt;&gt;"",IF(AND($K52="โท",AND($AN52=0,AND($AO52&gt;=6,$AO52&lt;=8))),1,""),"")</f>
        <v/>
      </c>
      <c r="X52" s="110" t="str">
        <f>IF($B52&lt;&gt;"",IF(AND($K52="ตรี",AND($AN52=0,AND($AO52&gt;=6,$AO52&lt;=8))),1,""),"")</f>
        <v/>
      </c>
      <c r="Y52" s="110" t="str">
        <f>IF($B52&lt;&gt;"",IF(AND($K52="เอก",AND($AN52=0,AND($AO52&gt;=0,$AO52&lt;=5))),1,""),"")</f>
        <v/>
      </c>
      <c r="Z52" s="110" t="str">
        <f>IF($B52&lt;&gt;"",IF(AND($K52="โท",AND($AN52=0,AND($AO52&gt;=0,$AO52&lt;=5))),1,""),"")</f>
        <v/>
      </c>
      <c r="AA52" s="110" t="str">
        <f>IF($B52&lt;&gt;"",IF(AND($K52="ตรี",AND($AN52=0,AND($AO52&gt;=0,$AO52&lt;=5))),1,""),"")</f>
        <v/>
      </c>
      <c r="AB52" s="110" t="str">
        <f>IF($B52&lt;&gt;"",IF(AND($C52="ศาสตราจารย์",OR($AN52&gt;0,AND($AN52=0,$AO52&gt;=9))),1,""),"")</f>
        <v/>
      </c>
      <c r="AC52" s="110" t="str">
        <f>IF($B52&lt;&gt;"",IF(AND($C52="รองศาสตราจารย์",OR($AN52&gt;0,AND($AN52=0,$AO52&gt;=9))),1,""),"")</f>
        <v/>
      </c>
      <c r="AD52" s="110" t="str">
        <f>IF($B52&lt;&gt;"",IF(AND($C52="ผู้ช่วยศาสตราจารย์",OR($AN52&gt;0,AND($AN52=0,$AO52&gt;=9))),1,""),"")</f>
        <v/>
      </c>
      <c r="AE52" s="110">
        <f>IF($B52&lt;&gt;"",IF(AND($C52="อาจารย์",OR($AN52&gt;0,AND($AN52=0,$AO52&gt;=9))),1,""),"")</f>
        <v>1</v>
      </c>
      <c r="AF52" s="110" t="str">
        <f>IF($B52&lt;&gt;"",IF(AND($C52="ศาสตราจารย์",AND($AN52=0,AND($AO52&gt;=6,$AO52&lt;=8))),1,""),"")</f>
        <v/>
      </c>
      <c r="AG52" s="110" t="str">
        <f>IF($B52&lt;&gt;"",IF(AND($C52="รองศาสตราจารย์",AND($AN52=0,AND($AO52&gt;=6,$AO52&lt;=8))),1,""),"")</f>
        <v/>
      </c>
      <c r="AH52" s="110" t="str">
        <f>IF($B52&lt;&gt;"",IF(AND($C52="ผู้ช่วยศาสตราจารย์",AND($AN52=0,AND($AO52&gt;=6,$AO52&lt;=8))),1,""),"")</f>
        <v/>
      </c>
      <c r="AI52" s="110" t="str">
        <f>IF($B52&lt;&gt;"",IF(AND($C52="อาจารย์",AND($AN52=0,AND($AO52&gt;=6,$AO52&lt;=8))),1,""),"")</f>
        <v/>
      </c>
      <c r="AJ52" s="110" t="str">
        <f>IF($B52&lt;&gt;"",IF(AND($C52="ศาสตราจารย์",AND($AN52=0,AND($AO52&gt;=0,$AO52&lt;=5))),1,""),"")</f>
        <v/>
      </c>
      <c r="AK52" s="110" t="str">
        <f>IF($B52&lt;&gt;"",IF(AND($C52="รองศาสตราจารย์",AND($AN52=0,AND($AO52&gt;=0,$AO52&lt;=5))),1,""),"")</f>
        <v/>
      </c>
      <c r="AL52" s="110" t="str">
        <f>IF($B52&lt;&gt;"",IF(AND($C52="ผู้ช่วยศาสตราจารย์",AND($AN52=0,AND($AO52&gt;=0,$AO52&lt;=5))),1,""),"")</f>
        <v/>
      </c>
      <c r="AM52" s="110" t="str">
        <f>IF($B52&lt;&gt;"",IF(AND($C52="อาจารย์",AND($AN52=0,AND($AO52&gt;=0,$AO52&lt;=5))),1,""),"")</f>
        <v/>
      </c>
      <c r="AN52" s="78">
        <f>IF(B52&lt;&gt;"",DATEDIF(E52,$AN$8,"Y"),"")</f>
        <v>14</v>
      </c>
      <c r="AO52" s="78">
        <f>IF(B52&lt;&gt;"",DATEDIF(E52,$AN$8,"YM"),"")</f>
        <v>8</v>
      </c>
      <c r="AP52" s="78">
        <f>IF(B52&lt;&gt;"",DATEDIF(E52,$AN$8,"MD"),"")</f>
        <v>17</v>
      </c>
    </row>
    <row r="53" spans="1:42" ht="18.75">
      <c r="A53" s="102">
        <v>45</v>
      </c>
      <c r="B53" s="103" t="s">
        <v>437</v>
      </c>
      <c r="C53" s="103" t="s">
        <v>56</v>
      </c>
      <c r="D53" s="104">
        <v>41254</v>
      </c>
      <c r="E53" s="105">
        <v>41254</v>
      </c>
      <c r="F53" s="167"/>
      <c r="G53" s="167"/>
      <c r="H53" s="169"/>
      <c r="I53" s="103" t="s">
        <v>37</v>
      </c>
      <c r="J53" s="105">
        <v>51410</v>
      </c>
      <c r="K53" s="108" t="s">
        <v>2</v>
      </c>
      <c r="L53" s="103" t="s">
        <v>115</v>
      </c>
      <c r="M53" s="103" t="s">
        <v>3</v>
      </c>
      <c r="N53" s="103" t="s">
        <v>95</v>
      </c>
      <c r="O53" s="103" t="s">
        <v>19</v>
      </c>
      <c r="P53" s="108" t="s">
        <v>46</v>
      </c>
      <c r="Q53" s="108" t="s">
        <v>43</v>
      </c>
      <c r="R53" s="168"/>
      <c r="S53" s="110">
        <f>IF($B53&lt;&gt;"",IF(AND($K53="เอก",OR($AN53&gt;0,AND($AN53=0,$AO53&gt;=9))),1,""),"")</f>
        <v>1</v>
      </c>
      <c r="T53" s="110" t="str">
        <f>IF($B53&lt;&gt;"",IF(AND($K53="โท",OR($AN53&gt;0,AND($AN53=0,$AO53&gt;=9))),1,""),"")</f>
        <v/>
      </c>
      <c r="U53" s="110" t="str">
        <f>IF($B53&lt;&gt;"",IF(AND($K53="ตรี",OR($AN53&gt;0,AND($AN53=0,$AO53&gt;=9))),1,""),"")</f>
        <v/>
      </c>
      <c r="V53" s="110" t="str">
        <f>IF($B53&lt;&gt;"",IF(AND($K53="เอก",AND($AN53=0,AND($AO53&gt;=6,$AO53&lt;=8))),1,""),"")</f>
        <v/>
      </c>
      <c r="W53" s="110" t="str">
        <f>IF($B53&lt;&gt;"",IF(AND($K53="โท",AND($AN53=0,AND($AO53&gt;=6,$AO53&lt;=8))),1,""),"")</f>
        <v/>
      </c>
      <c r="X53" s="110" t="str">
        <f>IF($B53&lt;&gt;"",IF(AND($K53="ตรี",AND($AN53=0,AND($AO53&gt;=6,$AO53&lt;=8))),1,""),"")</f>
        <v/>
      </c>
      <c r="Y53" s="110" t="str">
        <f>IF($B53&lt;&gt;"",IF(AND($K53="เอก",AND($AN53=0,AND($AO53&gt;=0,$AO53&lt;=5))),1,""),"")</f>
        <v/>
      </c>
      <c r="Z53" s="110" t="str">
        <f>IF($B53&lt;&gt;"",IF(AND($K53="โท",AND($AN53=0,AND($AO53&gt;=0,$AO53&lt;=5))),1,""),"")</f>
        <v/>
      </c>
      <c r="AA53" s="110" t="str">
        <f>IF($B53&lt;&gt;"",IF(AND($K53="ตรี",AND($AN53=0,AND($AO53&gt;=0,$AO53&lt;=5))),1,""),"")</f>
        <v/>
      </c>
      <c r="AB53" s="110" t="str">
        <f>IF($B53&lt;&gt;"",IF(AND($C53="ศาสตราจารย์",OR($AN53&gt;0,AND($AN53=0,$AO53&gt;=9))),1,""),"")</f>
        <v/>
      </c>
      <c r="AC53" s="110" t="str">
        <f>IF($B53&lt;&gt;"",IF(AND($C53="รองศาสตราจารย์",OR($AN53&gt;0,AND($AN53=0,$AO53&gt;=9))),1,""),"")</f>
        <v/>
      </c>
      <c r="AD53" s="110" t="str">
        <f>IF($B53&lt;&gt;"",IF(AND($C53="ผู้ช่วยศาสตราจารย์",OR($AN53&gt;0,AND($AN53=0,$AO53&gt;=9))),1,""),"")</f>
        <v/>
      </c>
      <c r="AE53" s="110">
        <f>IF($B53&lt;&gt;"",IF(AND($C53="อาจารย์",OR($AN53&gt;0,AND($AN53=0,$AO53&gt;=9))),1,""),"")</f>
        <v>1</v>
      </c>
      <c r="AF53" s="110" t="str">
        <f>IF($B53&lt;&gt;"",IF(AND($C53="ศาสตราจารย์",AND($AN53=0,AND($AO53&gt;=6,$AO53&lt;=8))),1,""),"")</f>
        <v/>
      </c>
      <c r="AG53" s="110" t="str">
        <f>IF($B53&lt;&gt;"",IF(AND($C53="รองศาสตราจารย์",AND($AN53=0,AND($AO53&gt;=6,$AO53&lt;=8))),1,""),"")</f>
        <v/>
      </c>
      <c r="AH53" s="110" t="str">
        <f>IF($B53&lt;&gt;"",IF(AND($C53="ผู้ช่วยศาสตราจารย์",AND($AN53=0,AND($AO53&gt;=6,$AO53&lt;=8))),1,""),"")</f>
        <v/>
      </c>
      <c r="AI53" s="110" t="str">
        <f>IF($B53&lt;&gt;"",IF(AND($C53="อาจารย์",AND($AN53=0,AND($AO53&gt;=6,$AO53&lt;=8))),1,""),"")</f>
        <v/>
      </c>
      <c r="AJ53" s="110" t="str">
        <f>IF($B53&lt;&gt;"",IF(AND($C53="ศาสตราจารย์",AND($AN53=0,AND($AO53&gt;=0,$AO53&lt;=5))),1,""),"")</f>
        <v/>
      </c>
      <c r="AK53" s="110" t="str">
        <f>IF($B53&lt;&gt;"",IF(AND($C53="รองศาสตราจารย์",AND($AN53=0,AND($AO53&gt;=0,$AO53&lt;=5))),1,""),"")</f>
        <v/>
      </c>
      <c r="AL53" s="110" t="str">
        <f>IF($B53&lt;&gt;"",IF(AND($C53="ผู้ช่วยศาสตราจารย์",AND($AN53=0,AND($AO53&gt;=0,$AO53&lt;=5))),1,""),"")</f>
        <v/>
      </c>
      <c r="AM53" s="110" t="str">
        <f>IF($B53&lt;&gt;"",IF(AND($C53="อาจารย์",AND($AN53=0,AND($AO53&gt;=0,$AO53&lt;=5))),1,""),"")</f>
        <v/>
      </c>
      <c r="AN53" s="78">
        <f>IF(B53&lt;&gt;"",DATEDIF(E53,$AN$8,"Y"),"")</f>
        <v>10</v>
      </c>
      <c r="AO53" s="78">
        <f>IF(B53&lt;&gt;"",DATEDIF(E53,$AN$8,"YM"),"")</f>
        <v>5</v>
      </c>
      <c r="AP53" s="78">
        <f>IF(B53&lt;&gt;"",DATEDIF(E53,$AN$8,"MD"),"")</f>
        <v>21</v>
      </c>
    </row>
    <row r="54" spans="1:42" ht="18.75">
      <c r="A54" s="102">
        <v>46</v>
      </c>
      <c r="B54" s="103" t="s">
        <v>385</v>
      </c>
      <c r="C54" s="103" t="s">
        <v>56</v>
      </c>
      <c r="D54" s="104">
        <v>44531</v>
      </c>
      <c r="E54" s="105">
        <v>44531</v>
      </c>
      <c r="F54" s="167"/>
      <c r="G54" s="167"/>
      <c r="H54" s="169"/>
      <c r="I54" s="103" t="s">
        <v>37</v>
      </c>
      <c r="J54" s="105">
        <v>44895</v>
      </c>
      <c r="K54" s="108" t="s">
        <v>2</v>
      </c>
      <c r="L54" s="103" t="s">
        <v>386</v>
      </c>
      <c r="M54" s="103" t="s">
        <v>319</v>
      </c>
      <c r="N54" s="103" t="s">
        <v>310</v>
      </c>
      <c r="O54" s="103" t="s">
        <v>114</v>
      </c>
      <c r="P54" s="108" t="s">
        <v>238</v>
      </c>
      <c r="Q54" s="108" t="s">
        <v>340</v>
      </c>
      <c r="R54" s="168"/>
      <c r="S54" s="110">
        <f>IF($B54&lt;&gt;"",IF(AND($K54="เอก",OR($AN54&gt;0,AND($AN54=0,$AO54&gt;=9))),1,""),"")</f>
        <v>1</v>
      </c>
      <c r="T54" s="110" t="str">
        <f>IF($B54&lt;&gt;"",IF(AND($K54="โท",OR($AN54&gt;0,AND($AN54=0,$AO54&gt;=9))),1,""),"")</f>
        <v/>
      </c>
      <c r="U54" s="110" t="str">
        <f>IF($B54&lt;&gt;"",IF(AND($K54="ตรี",OR($AN54&gt;0,AND($AN54=0,$AO54&gt;=9))),1,""),"")</f>
        <v/>
      </c>
      <c r="V54" s="110" t="str">
        <f>IF($B54&lt;&gt;"",IF(AND($K54="เอก",AND($AN54=0,AND($AO54&gt;=6,$AO54&lt;=8))),1,""),"")</f>
        <v/>
      </c>
      <c r="W54" s="110" t="str">
        <f>IF($B54&lt;&gt;"",IF(AND($K54="โท",AND($AN54=0,AND($AO54&gt;=6,$AO54&lt;=8))),1,""),"")</f>
        <v/>
      </c>
      <c r="X54" s="110" t="str">
        <f>IF($B54&lt;&gt;"",IF(AND($K54="ตรี",AND($AN54=0,AND($AO54&gt;=6,$AO54&lt;=8))),1,""),"")</f>
        <v/>
      </c>
      <c r="Y54" s="110" t="str">
        <f>IF($B54&lt;&gt;"",IF(AND($K54="เอก",AND($AN54=0,AND($AO54&gt;=0,$AO54&lt;=5))),1,""),"")</f>
        <v/>
      </c>
      <c r="Z54" s="110" t="str">
        <f>IF($B54&lt;&gt;"",IF(AND($K54="โท",AND($AN54=0,AND($AO54&gt;=0,$AO54&lt;=5))),1,""),"")</f>
        <v/>
      </c>
      <c r="AA54" s="110" t="str">
        <f>IF($B54&lt;&gt;"",IF(AND($K54="ตรี",AND($AN54=0,AND($AO54&gt;=0,$AO54&lt;=5))),1,""),"")</f>
        <v/>
      </c>
      <c r="AB54" s="110" t="str">
        <f>IF($B54&lt;&gt;"",IF(AND($C54="ศาสตราจารย์",OR($AN54&gt;0,AND($AN54=0,$AO54&gt;=9))),1,""),"")</f>
        <v/>
      </c>
      <c r="AC54" s="110" t="str">
        <f>IF($B54&lt;&gt;"",IF(AND($C54="รองศาสตราจารย์",OR($AN54&gt;0,AND($AN54=0,$AO54&gt;=9))),1,""),"")</f>
        <v/>
      </c>
      <c r="AD54" s="110" t="str">
        <f>IF($B54&lt;&gt;"",IF(AND($C54="ผู้ช่วยศาสตราจารย์",OR($AN54&gt;0,AND($AN54=0,$AO54&gt;=9))),1,""),"")</f>
        <v/>
      </c>
      <c r="AE54" s="110">
        <f>IF($B54&lt;&gt;"",IF(AND($C54="อาจารย์",OR($AN54&gt;0,AND($AN54=0,$AO54&gt;=9))),1,""),"")</f>
        <v>1</v>
      </c>
      <c r="AF54" s="110" t="str">
        <f>IF($B54&lt;&gt;"",IF(AND($C54="ศาสตราจารย์",AND($AN54=0,AND($AO54&gt;=6,$AO54&lt;=8))),1,""),"")</f>
        <v/>
      </c>
      <c r="AG54" s="110" t="str">
        <f>IF($B54&lt;&gt;"",IF(AND($C54="รองศาสตราจารย์",AND($AN54=0,AND($AO54&gt;=6,$AO54&lt;=8))),1,""),"")</f>
        <v/>
      </c>
      <c r="AH54" s="110" t="str">
        <f>IF($B54&lt;&gt;"",IF(AND($C54="ผู้ช่วยศาสตราจารย์",AND($AN54=0,AND($AO54&gt;=6,$AO54&lt;=8))),1,""),"")</f>
        <v/>
      </c>
      <c r="AI54" s="110" t="str">
        <f>IF($B54&lt;&gt;"",IF(AND($C54="อาจารย์",AND($AN54=0,AND($AO54&gt;=6,$AO54&lt;=8))),1,""),"")</f>
        <v/>
      </c>
      <c r="AJ54" s="110" t="str">
        <f>IF($B54&lt;&gt;"",IF(AND($C54="ศาสตราจารย์",AND($AN54=0,AND($AO54&gt;=0,$AO54&lt;=5))),1,""),"")</f>
        <v/>
      </c>
      <c r="AK54" s="110" t="str">
        <f>IF($B54&lt;&gt;"",IF(AND($C54="รองศาสตราจารย์",AND($AN54=0,AND($AO54&gt;=0,$AO54&lt;=5))),1,""),"")</f>
        <v/>
      </c>
      <c r="AL54" s="110" t="str">
        <f>IF($B54&lt;&gt;"",IF(AND($C54="ผู้ช่วยศาสตราจารย์",AND($AN54=0,AND($AO54&gt;=0,$AO54&lt;=5))),1,""),"")</f>
        <v/>
      </c>
      <c r="AM54" s="110" t="str">
        <f>IF($B54&lt;&gt;"",IF(AND($C54="อาจารย์",AND($AN54=0,AND($AO54&gt;=0,$AO54&lt;=5))),1,""),"")</f>
        <v/>
      </c>
      <c r="AN54" s="78">
        <f>IF(B54&lt;&gt;"",DATEDIF(E54,$AN$8,"Y"),"")</f>
        <v>1</v>
      </c>
      <c r="AO54" s="78">
        <f>IF(B54&lt;&gt;"",DATEDIF(E54,$AN$8,"YM"),"")</f>
        <v>6</v>
      </c>
      <c r="AP54" s="78">
        <f>IF(B54&lt;&gt;"",DATEDIF(E54,$AN$8,"MD"),"")</f>
        <v>0</v>
      </c>
    </row>
    <row r="55" spans="1:42" ht="18.75">
      <c r="A55" s="102">
        <v>47</v>
      </c>
      <c r="B55" s="103" t="s">
        <v>171</v>
      </c>
      <c r="C55" s="103" t="s">
        <v>56</v>
      </c>
      <c r="D55" s="104">
        <v>37553</v>
      </c>
      <c r="E55" s="105">
        <v>41941</v>
      </c>
      <c r="F55" s="167"/>
      <c r="G55" s="167"/>
      <c r="H55" s="169"/>
      <c r="I55" s="103" t="s">
        <v>37</v>
      </c>
      <c r="J55" s="105">
        <v>50679</v>
      </c>
      <c r="K55" s="108" t="s">
        <v>2</v>
      </c>
      <c r="L55" s="103" t="s">
        <v>160</v>
      </c>
      <c r="M55" s="103" t="s">
        <v>319</v>
      </c>
      <c r="N55" s="103" t="s">
        <v>161</v>
      </c>
      <c r="O55" s="103" t="s">
        <v>163</v>
      </c>
      <c r="P55" s="108" t="s">
        <v>46</v>
      </c>
      <c r="Q55" s="108" t="s">
        <v>44</v>
      </c>
      <c r="R55" s="168"/>
      <c r="S55" s="110">
        <f>IF($B55&lt;&gt;"",IF(AND($K55="เอก",OR($AN55&gt;0,AND($AN55=0,$AO55&gt;=9))),1,""),"")</f>
        <v>1</v>
      </c>
      <c r="T55" s="110" t="str">
        <f>IF($B55&lt;&gt;"",IF(AND($K55="โท",OR($AN55&gt;0,AND($AN55=0,$AO55&gt;=9))),1,""),"")</f>
        <v/>
      </c>
      <c r="U55" s="110" t="str">
        <f>IF($B55&lt;&gt;"",IF(AND($K55="ตรี",OR($AN55&gt;0,AND($AN55=0,$AO55&gt;=9))),1,""),"")</f>
        <v/>
      </c>
      <c r="V55" s="110" t="str">
        <f>IF($B55&lt;&gt;"",IF(AND($K55="เอก",AND($AN55=0,AND($AO55&gt;=6,$AO55&lt;=8))),1,""),"")</f>
        <v/>
      </c>
      <c r="W55" s="110" t="str">
        <f>IF($B55&lt;&gt;"",IF(AND($K55="โท",AND($AN55=0,AND($AO55&gt;=6,$AO55&lt;=8))),1,""),"")</f>
        <v/>
      </c>
      <c r="X55" s="110" t="str">
        <f>IF($B55&lt;&gt;"",IF(AND($K55="ตรี",AND($AN55=0,AND($AO55&gt;=6,$AO55&lt;=8))),1,""),"")</f>
        <v/>
      </c>
      <c r="Y55" s="110" t="str">
        <f>IF($B55&lt;&gt;"",IF(AND($K55="เอก",AND($AN55=0,AND($AO55&gt;=0,$AO55&lt;=5))),1,""),"")</f>
        <v/>
      </c>
      <c r="Z55" s="110" t="str">
        <f>IF($B55&lt;&gt;"",IF(AND($K55="โท",AND($AN55=0,AND($AO55&gt;=0,$AO55&lt;=5))),1,""),"")</f>
        <v/>
      </c>
      <c r="AA55" s="110" t="str">
        <f>IF($B55&lt;&gt;"",IF(AND($K55="ตรี",AND($AN55=0,AND($AO55&gt;=0,$AO55&lt;=5))),1,""),"")</f>
        <v/>
      </c>
      <c r="AB55" s="110" t="str">
        <f>IF($B55&lt;&gt;"",IF(AND($C55="ศาสตราจารย์",OR($AN55&gt;0,AND($AN55=0,$AO55&gt;=9))),1,""),"")</f>
        <v/>
      </c>
      <c r="AC55" s="110" t="str">
        <f>IF($B55&lt;&gt;"",IF(AND($C55="รองศาสตราจารย์",OR($AN55&gt;0,AND($AN55=0,$AO55&gt;=9))),1,""),"")</f>
        <v/>
      </c>
      <c r="AD55" s="110" t="str">
        <f>IF($B55&lt;&gt;"",IF(AND($C55="ผู้ช่วยศาสตราจารย์",OR($AN55&gt;0,AND($AN55=0,$AO55&gt;=9))),1,""),"")</f>
        <v/>
      </c>
      <c r="AE55" s="110">
        <f>IF($B55&lt;&gt;"",IF(AND($C55="อาจารย์",OR($AN55&gt;0,AND($AN55=0,$AO55&gt;=9))),1,""),"")</f>
        <v>1</v>
      </c>
      <c r="AF55" s="110" t="str">
        <f>IF($B55&lt;&gt;"",IF(AND($C55="ศาสตราจารย์",AND($AN55=0,AND($AO55&gt;=6,$AO55&lt;=8))),1,""),"")</f>
        <v/>
      </c>
      <c r="AG55" s="110" t="str">
        <f>IF($B55&lt;&gt;"",IF(AND($C55="รองศาสตราจารย์",AND($AN55=0,AND($AO55&gt;=6,$AO55&lt;=8))),1,""),"")</f>
        <v/>
      </c>
      <c r="AH55" s="110" t="str">
        <f>IF($B55&lt;&gt;"",IF(AND($C55="ผู้ช่วยศาสตราจารย์",AND($AN55=0,AND($AO55&gt;=6,$AO55&lt;=8))),1,""),"")</f>
        <v/>
      </c>
      <c r="AI55" s="110" t="str">
        <f>IF($B55&lt;&gt;"",IF(AND($C55="อาจารย์",AND($AN55=0,AND($AO55&gt;=6,$AO55&lt;=8))),1,""),"")</f>
        <v/>
      </c>
      <c r="AJ55" s="110" t="str">
        <f>IF($B55&lt;&gt;"",IF(AND($C55="ศาสตราจารย์",AND($AN55=0,AND($AO55&gt;=0,$AO55&lt;=5))),1,""),"")</f>
        <v/>
      </c>
      <c r="AK55" s="110" t="str">
        <f>IF($B55&lt;&gt;"",IF(AND($C55="รองศาสตราจารย์",AND($AN55=0,AND($AO55&gt;=0,$AO55&lt;=5))),1,""),"")</f>
        <v/>
      </c>
      <c r="AL55" s="110" t="str">
        <f>IF($B55&lt;&gt;"",IF(AND($C55="ผู้ช่วยศาสตราจารย์",AND($AN55=0,AND($AO55&gt;=0,$AO55&lt;=5))),1,""),"")</f>
        <v/>
      </c>
      <c r="AM55" s="110" t="str">
        <f>IF($B55&lt;&gt;"",IF(AND($C55="อาจารย์",AND($AN55=0,AND($AO55&gt;=0,$AO55&lt;=5))),1,""),"")</f>
        <v/>
      </c>
      <c r="AN55" s="78">
        <f>IF(B55&lt;&gt;"",DATEDIF(E55,$AN$8,"Y"),"")</f>
        <v>8</v>
      </c>
      <c r="AO55" s="78">
        <f>IF(B55&lt;&gt;"",DATEDIF(E55,$AN$8,"YM"),"")</f>
        <v>7</v>
      </c>
      <c r="AP55" s="78">
        <f>IF(B55&lt;&gt;"",DATEDIF(E55,$AN$8,"MD"),"")</f>
        <v>3</v>
      </c>
    </row>
    <row r="56" spans="1:42" ht="18.75">
      <c r="A56" s="102">
        <v>48</v>
      </c>
      <c r="B56" s="103" t="s">
        <v>336</v>
      </c>
      <c r="C56" s="103" t="s">
        <v>56</v>
      </c>
      <c r="D56" s="104">
        <v>43445</v>
      </c>
      <c r="E56" s="105">
        <v>43445</v>
      </c>
      <c r="F56" s="167"/>
      <c r="G56" s="167"/>
      <c r="H56" s="169"/>
      <c r="I56" s="103" t="s">
        <v>37</v>
      </c>
      <c r="J56" s="105">
        <v>53601</v>
      </c>
      <c r="K56" s="108" t="s">
        <v>2</v>
      </c>
      <c r="L56" s="103" t="s">
        <v>363</v>
      </c>
      <c r="M56" s="103" t="s">
        <v>319</v>
      </c>
      <c r="N56" s="103" t="s">
        <v>364</v>
      </c>
      <c r="O56" s="103" t="s">
        <v>114</v>
      </c>
      <c r="P56" s="108" t="s">
        <v>61</v>
      </c>
      <c r="Q56" s="108" t="s">
        <v>313</v>
      </c>
      <c r="R56" s="168"/>
      <c r="S56" s="110">
        <f>IF($B56&lt;&gt;"",IF(AND($K56="เอก",OR($AN56&gt;0,AND($AN56=0,$AO56&gt;=9))),1,""),"")</f>
        <v>1</v>
      </c>
      <c r="T56" s="110" t="str">
        <f>IF($B56&lt;&gt;"",IF(AND($K56="โท",OR($AN56&gt;0,AND($AN56=0,$AO56&gt;=9))),1,""),"")</f>
        <v/>
      </c>
      <c r="U56" s="110" t="str">
        <f>IF($B56&lt;&gt;"",IF(AND($K56="ตรี",OR($AN56&gt;0,AND($AN56=0,$AO56&gt;=9))),1,""),"")</f>
        <v/>
      </c>
      <c r="V56" s="110" t="str">
        <f>IF($B56&lt;&gt;"",IF(AND($K56="เอก",AND($AN56=0,AND($AO56&gt;=6,$AO56&lt;=8))),1,""),"")</f>
        <v/>
      </c>
      <c r="W56" s="110" t="str">
        <f>IF($B56&lt;&gt;"",IF(AND($K56="โท",AND($AN56=0,AND($AO56&gt;=6,$AO56&lt;=8))),1,""),"")</f>
        <v/>
      </c>
      <c r="X56" s="110" t="str">
        <f>IF($B56&lt;&gt;"",IF(AND($K56="ตรี",AND($AN56=0,AND($AO56&gt;=6,$AO56&lt;=8))),1,""),"")</f>
        <v/>
      </c>
      <c r="Y56" s="110" t="str">
        <f>IF($B56&lt;&gt;"",IF(AND($K56="เอก",AND($AN56=0,AND($AO56&gt;=0,$AO56&lt;=5))),1,""),"")</f>
        <v/>
      </c>
      <c r="Z56" s="110" t="str">
        <f>IF($B56&lt;&gt;"",IF(AND($K56="โท",AND($AN56=0,AND($AO56&gt;=0,$AO56&lt;=5))),1,""),"")</f>
        <v/>
      </c>
      <c r="AA56" s="110" t="str">
        <f>IF($B56&lt;&gt;"",IF(AND($K56="ตรี",AND($AN56=0,AND($AO56&gt;=0,$AO56&lt;=5))),1,""),"")</f>
        <v/>
      </c>
      <c r="AB56" s="110" t="str">
        <f>IF($B56&lt;&gt;"",IF(AND($C56="ศาสตราจารย์",OR($AN56&gt;0,AND($AN56=0,$AO56&gt;=9))),1,""),"")</f>
        <v/>
      </c>
      <c r="AC56" s="110" t="str">
        <f>IF($B56&lt;&gt;"",IF(AND($C56="รองศาสตราจารย์",OR($AN56&gt;0,AND($AN56=0,$AO56&gt;=9))),1,""),"")</f>
        <v/>
      </c>
      <c r="AD56" s="110" t="str">
        <f>IF($B56&lt;&gt;"",IF(AND($C56="ผู้ช่วยศาสตราจารย์",OR($AN56&gt;0,AND($AN56=0,$AO56&gt;=9))),1,""),"")</f>
        <v/>
      </c>
      <c r="AE56" s="110">
        <f>IF($B56&lt;&gt;"",IF(AND($C56="อาจารย์",OR($AN56&gt;0,AND($AN56=0,$AO56&gt;=9))),1,""),"")</f>
        <v>1</v>
      </c>
      <c r="AF56" s="110" t="str">
        <f>IF($B56&lt;&gt;"",IF(AND($C56="ศาสตราจารย์",AND($AN56=0,AND($AO56&gt;=6,$AO56&lt;=8))),1,""),"")</f>
        <v/>
      </c>
      <c r="AG56" s="110" t="str">
        <f>IF($B56&lt;&gt;"",IF(AND($C56="รองศาสตราจารย์",AND($AN56=0,AND($AO56&gt;=6,$AO56&lt;=8))),1,""),"")</f>
        <v/>
      </c>
      <c r="AH56" s="110" t="str">
        <f>IF($B56&lt;&gt;"",IF(AND($C56="ผู้ช่วยศาสตราจารย์",AND($AN56=0,AND($AO56&gt;=6,$AO56&lt;=8))),1,""),"")</f>
        <v/>
      </c>
      <c r="AI56" s="110" t="str">
        <f>IF($B56&lt;&gt;"",IF(AND($C56="อาจารย์",AND($AN56=0,AND($AO56&gt;=6,$AO56&lt;=8))),1,""),"")</f>
        <v/>
      </c>
      <c r="AJ56" s="110" t="str">
        <f>IF($B56&lt;&gt;"",IF(AND($C56="ศาสตราจารย์",AND($AN56=0,AND($AO56&gt;=0,$AO56&lt;=5))),1,""),"")</f>
        <v/>
      </c>
      <c r="AK56" s="110" t="str">
        <f>IF($B56&lt;&gt;"",IF(AND($C56="รองศาสตราจารย์",AND($AN56=0,AND($AO56&gt;=0,$AO56&lt;=5))),1,""),"")</f>
        <v/>
      </c>
      <c r="AL56" s="110" t="str">
        <f>IF($B56&lt;&gt;"",IF(AND($C56="ผู้ช่วยศาสตราจารย์",AND($AN56=0,AND($AO56&gt;=0,$AO56&lt;=5))),1,""),"")</f>
        <v/>
      </c>
      <c r="AM56" s="110" t="str">
        <f>IF($B56&lt;&gt;"",IF(AND($C56="อาจารย์",AND($AN56=0,AND($AO56&gt;=0,$AO56&lt;=5))),1,""),"")</f>
        <v/>
      </c>
      <c r="AN56" s="78">
        <f>IF(B56&lt;&gt;"",DATEDIF(E56,$AN$8,"Y"),"")</f>
        <v>4</v>
      </c>
      <c r="AO56" s="78">
        <f>IF(B56&lt;&gt;"",DATEDIF(E56,$AN$8,"YM"),"")</f>
        <v>5</v>
      </c>
      <c r="AP56" s="78">
        <f>IF(B56&lt;&gt;"",DATEDIF(E56,$AN$8,"MD"),"")</f>
        <v>21</v>
      </c>
    </row>
    <row r="57" spans="1:42" ht="18.75">
      <c r="A57" s="102">
        <v>49</v>
      </c>
      <c r="B57" s="103" t="s">
        <v>302</v>
      </c>
      <c r="C57" s="103" t="s">
        <v>56</v>
      </c>
      <c r="D57" s="104">
        <v>42767</v>
      </c>
      <c r="E57" s="105">
        <v>42767</v>
      </c>
      <c r="F57" s="167"/>
      <c r="G57" s="167"/>
      <c r="H57" s="169"/>
      <c r="I57" s="103" t="s">
        <v>37</v>
      </c>
      <c r="J57" s="105">
        <v>48488</v>
      </c>
      <c r="K57" s="108" t="s">
        <v>2</v>
      </c>
      <c r="L57" s="103" t="s">
        <v>88</v>
      </c>
      <c r="M57" s="103" t="s">
        <v>3</v>
      </c>
      <c r="N57" s="103" t="s">
        <v>89</v>
      </c>
      <c r="O57" s="103" t="s">
        <v>4</v>
      </c>
      <c r="P57" s="108" t="s">
        <v>63</v>
      </c>
      <c r="Q57" s="108" t="s">
        <v>61</v>
      </c>
      <c r="R57" s="168"/>
      <c r="S57" s="110">
        <f>IF($B57&lt;&gt;"",IF(AND($K57="เอก",OR($AN57&gt;0,AND($AN57=0,$AO57&gt;=9))),1,""),"")</f>
        <v>1</v>
      </c>
      <c r="T57" s="110" t="str">
        <f>IF($B57&lt;&gt;"",IF(AND($K57="โท",OR($AN57&gt;0,AND($AN57=0,$AO57&gt;=9))),1,""),"")</f>
        <v/>
      </c>
      <c r="U57" s="110" t="str">
        <f>IF($B57&lt;&gt;"",IF(AND($K57="ตรี",OR($AN57&gt;0,AND($AN57=0,$AO57&gt;=9))),1,""),"")</f>
        <v/>
      </c>
      <c r="V57" s="110" t="str">
        <f>IF($B57&lt;&gt;"",IF(AND($K57="เอก",AND($AN57=0,AND($AO57&gt;=6,$AO57&lt;=8))),1,""),"")</f>
        <v/>
      </c>
      <c r="W57" s="110" t="str">
        <f>IF($B57&lt;&gt;"",IF(AND($K57="โท",AND($AN57=0,AND($AO57&gt;=6,$AO57&lt;=8))),1,""),"")</f>
        <v/>
      </c>
      <c r="X57" s="110" t="str">
        <f>IF($B57&lt;&gt;"",IF(AND($K57="ตรี",AND($AN57=0,AND($AO57&gt;=6,$AO57&lt;=8))),1,""),"")</f>
        <v/>
      </c>
      <c r="Y57" s="110" t="str">
        <f>IF($B57&lt;&gt;"",IF(AND($K57="เอก",AND($AN57=0,AND($AO57&gt;=0,$AO57&lt;=5))),1,""),"")</f>
        <v/>
      </c>
      <c r="Z57" s="110" t="str">
        <f>IF($B57&lt;&gt;"",IF(AND($K57="โท",AND($AN57=0,AND($AO57&gt;=0,$AO57&lt;=5))),1,""),"")</f>
        <v/>
      </c>
      <c r="AA57" s="110" t="str">
        <f>IF($B57&lt;&gt;"",IF(AND($K57="ตรี",AND($AN57=0,AND($AO57&gt;=0,$AO57&lt;=5))),1,""),"")</f>
        <v/>
      </c>
      <c r="AB57" s="110" t="str">
        <f>IF($B57&lt;&gt;"",IF(AND($C57="ศาสตราจารย์",OR($AN57&gt;0,AND($AN57=0,$AO57&gt;=9))),1,""),"")</f>
        <v/>
      </c>
      <c r="AC57" s="110" t="str">
        <f>IF($B57&lt;&gt;"",IF(AND($C57="รองศาสตราจารย์",OR($AN57&gt;0,AND($AN57=0,$AO57&gt;=9))),1,""),"")</f>
        <v/>
      </c>
      <c r="AD57" s="110" t="str">
        <f>IF($B57&lt;&gt;"",IF(AND($C57="ผู้ช่วยศาสตราจารย์",OR($AN57&gt;0,AND($AN57=0,$AO57&gt;=9))),1,""),"")</f>
        <v/>
      </c>
      <c r="AE57" s="110">
        <f>IF($B57&lt;&gt;"",IF(AND($C57="อาจารย์",OR($AN57&gt;0,AND($AN57=0,$AO57&gt;=9))),1,""),"")</f>
        <v>1</v>
      </c>
      <c r="AF57" s="110" t="str">
        <f>IF($B57&lt;&gt;"",IF(AND($C57="ศาสตราจารย์",AND($AN57=0,AND($AO57&gt;=6,$AO57&lt;=8))),1,""),"")</f>
        <v/>
      </c>
      <c r="AG57" s="110" t="str">
        <f>IF($B57&lt;&gt;"",IF(AND($C57="รองศาสตราจารย์",AND($AN57=0,AND($AO57&gt;=6,$AO57&lt;=8))),1,""),"")</f>
        <v/>
      </c>
      <c r="AH57" s="110" t="str">
        <f>IF($B57&lt;&gt;"",IF(AND($C57="ผู้ช่วยศาสตราจารย์",AND($AN57=0,AND($AO57&gt;=6,$AO57&lt;=8))),1,""),"")</f>
        <v/>
      </c>
      <c r="AI57" s="110" t="str">
        <f>IF($B57&lt;&gt;"",IF(AND($C57="อาจารย์",AND($AN57=0,AND($AO57&gt;=6,$AO57&lt;=8))),1,""),"")</f>
        <v/>
      </c>
      <c r="AJ57" s="110" t="str">
        <f>IF($B57&lt;&gt;"",IF(AND($C57="ศาสตราจารย์",AND($AN57=0,AND($AO57&gt;=0,$AO57&lt;=5))),1,""),"")</f>
        <v/>
      </c>
      <c r="AK57" s="110" t="str">
        <f>IF($B57&lt;&gt;"",IF(AND($C57="รองศาสตราจารย์",AND($AN57=0,AND($AO57&gt;=0,$AO57&lt;=5))),1,""),"")</f>
        <v/>
      </c>
      <c r="AL57" s="110" t="str">
        <f>IF($B57&lt;&gt;"",IF(AND($C57="ผู้ช่วยศาสตราจารย์",AND($AN57=0,AND($AO57&gt;=0,$AO57&lt;=5))),1,""),"")</f>
        <v/>
      </c>
      <c r="AM57" s="110" t="str">
        <f>IF($B57&lt;&gt;"",IF(AND($C57="อาจารย์",AND($AN57=0,AND($AO57&gt;=0,$AO57&lt;=5))),1,""),"")</f>
        <v/>
      </c>
      <c r="AN57" s="78">
        <f>IF(B57&lt;&gt;"",DATEDIF(E57,$AN$8,"Y"),"")</f>
        <v>6</v>
      </c>
      <c r="AO57" s="78">
        <f>IF(B57&lt;&gt;"",DATEDIF(E57,$AN$8,"YM"),"")</f>
        <v>4</v>
      </c>
      <c r="AP57" s="78">
        <f>IF(B57&lt;&gt;"",DATEDIF(E57,$AN$8,"MD"),"")</f>
        <v>0</v>
      </c>
    </row>
    <row r="58" spans="1:42" ht="18.75">
      <c r="A58" s="102">
        <v>50</v>
      </c>
      <c r="B58" s="103" t="s">
        <v>176</v>
      </c>
      <c r="C58" s="103" t="s">
        <v>56</v>
      </c>
      <c r="D58" s="104">
        <v>42356</v>
      </c>
      <c r="E58" s="105">
        <v>42356</v>
      </c>
      <c r="F58" s="167"/>
      <c r="G58" s="167"/>
      <c r="H58" s="169"/>
      <c r="I58" s="103" t="s">
        <v>37</v>
      </c>
      <c r="J58" s="105">
        <v>51775</v>
      </c>
      <c r="K58" s="108" t="s">
        <v>2</v>
      </c>
      <c r="L58" s="103" t="s">
        <v>88</v>
      </c>
      <c r="M58" s="103" t="s">
        <v>3</v>
      </c>
      <c r="N58" s="103" t="s">
        <v>89</v>
      </c>
      <c r="O58" s="103" t="s">
        <v>4</v>
      </c>
      <c r="P58" s="108" t="s">
        <v>26</v>
      </c>
      <c r="Q58" s="108" t="s">
        <v>61</v>
      </c>
      <c r="R58" s="168"/>
      <c r="S58" s="110">
        <f>IF($B58&lt;&gt;"",IF(AND($K58="เอก",OR($AN58&gt;0,AND($AN58=0,$AO58&gt;=9))),1,""),"")</f>
        <v>1</v>
      </c>
      <c r="T58" s="110" t="str">
        <f>IF($B58&lt;&gt;"",IF(AND($K58="โท",OR($AN58&gt;0,AND($AN58=0,$AO58&gt;=9))),1,""),"")</f>
        <v/>
      </c>
      <c r="U58" s="110" t="str">
        <f>IF($B58&lt;&gt;"",IF(AND($K58="ตรี",OR($AN58&gt;0,AND($AN58=0,$AO58&gt;=9))),1,""),"")</f>
        <v/>
      </c>
      <c r="V58" s="110" t="str">
        <f>IF($B58&lt;&gt;"",IF(AND($K58="เอก",AND($AN58=0,AND($AO58&gt;=6,$AO58&lt;=8))),1,""),"")</f>
        <v/>
      </c>
      <c r="W58" s="110" t="str">
        <f>IF($B58&lt;&gt;"",IF(AND($K58="โท",AND($AN58=0,AND($AO58&gt;=6,$AO58&lt;=8))),1,""),"")</f>
        <v/>
      </c>
      <c r="X58" s="110" t="str">
        <f>IF($B58&lt;&gt;"",IF(AND($K58="ตรี",AND($AN58=0,AND($AO58&gt;=6,$AO58&lt;=8))),1,""),"")</f>
        <v/>
      </c>
      <c r="Y58" s="110" t="str">
        <f>IF($B58&lt;&gt;"",IF(AND($K58="เอก",AND($AN58=0,AND($AO58&gt;=0,$AO58&lt;=5))),1,""),"")</f>
        <v/>
      </c>
      <c r="Z58" s="110" t="str">
        <f>IF($B58&lt;&gt;"",IF(AND($K58="โท",AND($AN58=0,AND($AO58&gt;=0,$AO58&lt;=5))),1,""),"")</f>
        <v/>
      </c>
      <c r="AA58" s="110" t="str">
        <f>IF($B58&lt;&gt;"",IF(AND($K58="ตรี",AND($AN58=0,AND($AO58&gt;=0,$AO58&lt;=5))),1,""),"")</f>
        <v/>
      </c>
      <c r="AB58" s="110" t="str">
        <f>IF($B58&lt;&gt;"",IF(AND($C58="ศาสตราจารย์",OR($AN58&gt;0,AND($AN58=0,$AO58&gt;=9))),1,""),"")</f>
        <v/>
      </c>
      <c r="AC58" s="110" t="str">
        <f>IF($B58&lt;&gt;"",IF(AND($C58="รองศาสตราจารย์",OR($AN58&gt;0,AND($AN58=0,$AO58&gt;=9))),1,""),"")</f>
        <v/>
      </c>
      <c r="AD58" s="110" t="str">
        <f>IF($B58&lt;&gt;"",IF(AND($C58="ผู้ช่วยศาสตราจารย์",OR($AN58&gt;0,AND($AN58=0,$AO58&gt;=9))),1,""),"")</f>
        <v/>
      </c>
      <c r="AE58" s="110">
        <f>IF($B58&lt;&gt;"",IF(AND($C58="อาจารย์",OR($AN58&gt;0,AND($AN58=0,$AO58&gt;=9))),1,""),"")</f>
        <v>1</v>
      </c>
      <c r="AF58" s="110" t="str">
        <f>IF($B58&lt;&gt;"",IF(AND($C58="ศาสตราจารย์",AND($AN58=0,AND($AO58&gt;=6,$AO58&lt;=8))),1,""),"")</f>
        <v/>
      </c>
      <c r="AG58" s="110" t="str">
        <f>IF($B58&lt;&gt;"",IF(AND($C58="รองศาสตราจารย์",AND($AN58=0,AND($AO58&gt;=6,$AO58&lt;=8))),1,""),"")</f>
        <v/>
      </c>
      <c r="AH58" s="110" t="str">
        <f>IF($B58&lt;&gt;"",IF(AND($C58="ผู้ช่วยศาสตราจารย์",AND($AN58=0,AND($AO58&gt;=6,$AO58&lt;=8))),1,""),"")</f>
        <v/>
      </c>
      <c r="AI58" s="110" t="str">
        <f>IF($B58&lt;&gt;"",IF(AND($C58="อาจารย์",AND($AN58=0,AND($AO58&gt;=6,$AO58&lt;=8))),1,""),"")</f>
        <v/>
      </c>
      <c r="AJ58" s="110" t="str">
        <f>IF($B58&lt;&gt;"",IF(AND($C58="ศาสตราจารย์",AND($AN58=0,AND($AO58&gt;=0,$AO58&lt;=5))),1,""),"")</f>
        <v/>
      </c>
      <c r="AK58" s="110" t="str">
        <f>IF($B58&lt;&gt;"",IF(AND($C58="รองศาสตราจารย์",AND($AN58=0,AND($AO58&gt;=0,$AO58&lt;=5))),1,""),"")</f>
        <v/>
      </c>
      <c r="AL58" s="110" t="str">
        <f>IF($B58&lt;&gt;"",IF(AND($C58="ผู้ช่วยศาสตราจารย์",AND($AN58=0,AND($AO58&gt;=0,$AO58&lt;=5))),1,""),"")</f>
        <v/>
      </c>
      <c r="AM58" s="110" t="str">
        <f>IF($B58&lt;&gt;"",IF(AND($C58="อาจารย์",AND($AN58=0,AND($AO58&gt;=0,$AO58&lt;=5))),1,""),"")</f>
        <v/>
      </c>
      <c r="AN58" s="78">
        <f>IF(B58&lt;&gt;"",DATEDIF(E58,$AN$8,"Y"),"")</f>
        <v>7</v>
      </c>
      <c r="AO58" s="78">
        <f>IF(B58&lt;&gt;"",DATEDIF(E58,$AN$8,"YM"),"")</f>
        <v>5</v>
      </c>
      <c r="AP58" s="78">
        <f>IF(B58&lt;&gt;"",DATEDIF(E58,$AN$8,"MD"),"")</f>
        <v>14</v>
      </c>
    </row>
    <row r="59" spans="1:42" ht="18.75">
      <c r="A59" s="102">
        <v>51</v>
      </c>
      <c r="B59" s="103" t="s">
        <v>177</v>
      </c>
      <c r="C59" s="103" t="s">
        <v>56</v>
      </c>
      <c r="D59" s="104">
        <v>39758</v>
      </c>
      <c r="E59" s="105">
        <v>39758</v>
      </c>
      <c r="F59" s="167"/>
      <c r="G59" s="167"/>
      <c r="H59" s="169"/>
      <c r="I59" s="103" t="s">
        <v>37</v>
      </c>
      <c r="J59" s="105">
        <v>49218</v>
      </c>
      <c r="K59" s="108" t="s">
        <v>2</v>
      </c>
      <c r="L59" s="103" t="s">
        <v>118</v>
      </c>
      <c r="M59" s="103" t="s">
        <v>319</v>
      </c>
      <c r="N59" s="103" t="s">
        <v>113</v>
      </c>
      <c r="O59" s="103" t="s">
        <v>114</v>
      </c>
      <c r="P59" s="108" t="s">
        <v>46</v>
      </c>
      <c r="Q59" s="108" t="s">
        <v>26</v>
      </c>
      <c r="R59" s="168"/>
      <c r="S59" s="110">
        <f>IF($B59&lt;&gt;"",IF(AND($K59="เอก",OR($AN59&gt;0,AND($AN59=0,$AO59&gt;=9))),1,""),"")</f>
        <v>1</v>
      </c>
      <c r="T59" s="110" t="str">
        <f>IF($B59&lt;&gt;"",IF(AND($K59="โท",OR($AN59&gt;0,AND($AN59=0,$AO59&gt;=9))),1,""),"")</f>
        <v/>
      </c>
      <c r="U59" s="110" t="str">
        <f>IF($B59&lt;&gt;"",IF(AND($K59="ตรี",OR($AN59&gt;0,AND($AN59=0,$AO59&gt;=9))),1,""),"")</f>
        <v/>
      </c>
      <c r="V59" s="110" t="str">
        <f>IF($B59&lt;&gt;"",IF(AND($K59="เอก",AND($AN59=0,AND($AO59&gt;=6,$AO59&lt;=8))),1,""),"")</f>
        <v/>
      </c>
      <c r="W59" s="110" t="str">
        <f>IF($B59&lt;&gt;"",IF(AND($K59="โท",AND($AN59=0,AND($AO59&gt;=6,$AO59&lt;=8))),1,""),"")</f>
        <v/>
      </c>
      <c r="X59" s="110" t="str">
        <f>IF($B59&lt;&gt;"",IF(AND($K59="ตรี",AND($AN59=0,AND($AO59&gt;=6,$AO59&lt;=8))),1,""),"")</f>
        <v/>
      </c>
      <c r="Y59" s="110" t="str">
        <f>IF($B59&lt;&gt;"",IF(AND($K59="เอก",AND($AN59=0,AND($AO59&gt;=0,$AO59&lt;=5))),1,""),"")</f>
        <v/>
      </c>
      <c r="Z59" s="110" t="str">
        <f>IF($B59&lt;&gt;"",IF(AND($K59="โท",AND($AN59=0,AND($AO59&gt;=0,$AO59&lt;=5))),1,""),"")</f>
        <v/>
      </c>
      <c r="AA59" s="110" t="str">
        <f>IF($B59&lt;&gt;"",IF(AND($K59="ตรี",AND($AN59=0,AND($AO59&gt;=0,$AO59&lt;=5))),1,""),"")</f>
        <v/>
      </c>
      <c r="AB59" s="110" t="str">
        <f>IF($B59&lt;&gt;"",IF(AND($C59="ศาสตราจารย์",OR($AN59&gt;0,AND($AN59=0,$AO59&gt;=9))),1,""),"")</f>
        <v/>
      </c>
      <c r="AC59" s="110" t="str">
        <f>IF($B59&lt;&gt;"",IF(AND($C59="รองศาสตราจารย์",OR($AN59&gt;0,AND($AN59=0,$AO59&gt;=9))),1,""),"")</f>
        <v/>
      </c>
      <c r="AD59" s="110" t="str">
        <f>IF($B59&lt;&gt;"",IF(AND($C59="ผู้ช่วยศาสตราจารย์",OR($AN59&gt;0,AND($AN59=0,$AO59&gt;=9))),1,""),"")</f>
        <v/>
      </c>
      <c r="AE59" s="110">
        <f>IF($B59&lt;&gt;"",IF(AND($C59="อาจารย์",OR($AN59&gt;0,AND($AN59=0,$AO59&gt;=9))),1,""),"")</f>
        <v>1</v>
      </c>
      <c r="AF59" s="110" t="str">
        <f>IF($B59&lt;&gt;"",IF(AND($C59="ศาสตราจารย์",AND($AN59=0,AND($AO59&gt;=6,$AO59&lt;=8))),1,""),"")</f>
        <v/>
      </c>
      <c r="AG59" s="110" t="str">
        <f>IF($B59&lt;&gt;"",IF(AND($C59="รองศาสตราจารย์",AND($AN59=0,AND($AO59&gt;=6,$AO59&lt;=8))),1,""),"")</f>
        <v/>
      </c>
      <c r="AH59" s="110" t="str">
        <f>IF($B59&lt;&gt;"",IF(AND($C59="ผู้ช่วยศาสตราจารย์",AND($AN59=0,AND($AO59&gt;=6,$AO59&lt;=8))),1,""),"")</f>
        <v/>
      </c>
      <c r="AI59" s="110" t="str">
        <f>IF($B59&lt;&gt;"",IF(AND($C59="อาจารย์",AND($AN59=0,AND($AO59&gt;=6,$AO59&lt;=8))),1,""),"")</f>
        <v/>
      </c>
      <c r="AJ59" s="110" t="str">
        <f>IF($B59&lt;&gt;"",IF(AND($C59="ศาสตราจารย์",AND($AN59=0,AND($AO59&gt;=0,$AO59&lt;=5))),1,""),"")</f>
        <v/>
      </c>
      <c r="AK59" s="110" t="str">
        <f>IF($B59&lt;&gt;"",IF(AND($C59="รองศาสตราจารย์",AND($AN59=0,AND($AO59&gt;=0,$AO59&lt;=5))),1,""),"")</f>
        <v/>
      </c>
      <c r="AL59" s="110" t="str">
        <f>IF($B59&lt;&gt;"",IF(AND($C59="ผู้ช่วยศาสตราจารย์",AND($AN59=0,AND($AO59&gt;=0,$AO59&lt;=5))),1,""),"")</f>
        <v/>
      </c>
      <c r="AM59" s="110" t="str">
        <f>IF($B59&lt;&gt;"",IF(AND($C59="อาจารย์",AND($AN59=0,AND($AO59&gt;=0,$AO59&lt;=5))),1,""),"")</f>
        <v/>
      </c>
      <c r="AN59" s="78">
        <f>IF(B59&lt;&gt;"",DATEDIF(E59,$AN$8,"Y"),"")</f>
        <v>14</v>
      </c>
      <c r="AO59" s="78">
        <f>IF(B59&lt;&gt;"",DATEDIF(E59,$AN$8,"YM"),"")</f>
        <v>6</v>
      </c>
      <c r="AP59" s="78">
        <f>IF(B59&lt;&gt;"",DATEDIF(E59,$AN$8,"MD"),"")</f>
        <v>26</v>
      </c>
    </row>
    <row r="60" spans="1:42" ht="18.75">
      <c r="A60" s="102">
        <v>52</v>
      </c>
      <c r="B60" s="103" t="s">
        <v>439</v>
      </c>
      <c r="C60" s="103" t="s">
        <v>56</v>
      </c>
      <c r="D60" s="104">
        <v>42262</v>
      </c>
      <c r="E60" s="105">
        <v>42262</v>
      </c>
      <c r="F60" s="167"/>
      <c r="G60" s="167"/>
      <c r="H60" s="169"/>
      <c r="I60" s="103" t="s">
        <v>37</v>
      </c>
      <c r="J60" s="105">
        <v>51410</v>
      </c>
      <c r="K60" s="108" t="s">
        <v>2</v>
      </c>
      <c r="L60" s="103" t="s">
        <v>185</v>
      </c>
      <c r="M60" s="103" t="s">
        <v>319</v>
      </c>
      <c r="N60" s="103" t="s">
        <v>186</v>
      </c>
      <c r="O60" s="103" t="s">
        <v>187</v>
      </c>
      <c r="P60" s="108" t="s">
        <v>43</v>
      </c>
      <c r="Q60" s="108" t="s">
        <v>61</v>
      </c>
      <c r="R60" s="168"/>
      <c r="S60" s="110">
        <f>IF($B60&lt;&gt;"",IF(AND($K60="เอก",OR($AN60&gt;0,AND($AN60=0,$AO60&gt;=9))),1,""),"")</f>
        <v>1</v>
      </c>
      <c r="T60" s="110" t="str">
        <f>IF($B60&lt;&gt;"",IF(AND($K60="โท",OR($AN60&gt;0,AND($AN60=0,$AO60&gt;=9))),1,""),"")</f>
        <v/>
      </c>
      <c r="U60" s="110" t="str">
        <f>IF($B60&lt;&gt;"",IF(AND($K60="ตรี",OR($AN60&gt;0,AND($AN60=0,$AO60&gt;=9))),1,""),"")</f>
        <v/>
      </c>
      <c r="V60" s="110" t="str">
        <f>IF($B60&lt;&gt;"",IF(AND($K60="เอก",AND($AN60=0,AND($AO60&gt;=6,$AO60&lt;=8))),1,""),"")</f>
        <v/>
      </c>
      <c r="W60" s="110" t="str">
        <f>IF($B60&lt;&gt;"",IF(AND($K60="โท",AND($AN60=0,AND($AO60&gt;=6,$AO60&lt;=8))),1,""),"")</f>
        <v/>
      </c>
      <c r="X60" s="110" t="str">
        <f>IF($B60&lt;&gt;"",IF(AND($K60="ตรี",AND($AN60=0,AND($AO60&gt;=6,$AO60&lt;=8))),1,""),"")</f>
        <v/>
      </c>
      <c r="Y60" s="110" t="str">
        <f>IF($B60&lt;&gt;"",IF(AND($K60="เอก",AND($AN60=0,AND($AO60&gt;=0,$AO60&lt;=5))),1,""),"")</f>
        <v/>
      </c>
      <c r="Z60" s="110" t="str">
        <f>IF($B60&lt;&gt;"",IF(AND($K60="โท",AND($AN60=0,AND($AO60&gt;=0,$AO60&lt;=5))),1,""),"")</f>
        <v/>
      </c>
      <c r="AA60" s="110" t="str">
        <f>IF($B60&lt;&gt;"",IF(AND($K60="ตรี",AND($AN60=0,AND($AO60&gt;=0,$AO60&lt;=5))),1,""),"")</f>
        <v/>
      </c>
      <c r="AB60" s="110" t="str">
        <f>IF($B60&lt;&gt;"",IF(AND($C60="ศาสตราจารย์",OR($AN60&gt;0,AND($AN60=0,$AO60&gt;=9))),1,""),"")</f>
        <v/>
      </c>
      <c r="AC60" s="110" t="str">
        <f>IF($B60&lt;&gt;"",IF(AND($C60="รองศาสตราจารย์",OR($AN60&gt;0,AND($AN60=0,$AO60&gt;=9))),1,""),"")</f>
        <v/>
      </c>
      <c r="AD60" s="110" t="str">
        <f>IF($B60&lt;&gt;"",IF(AND($C60="ผู้ช่วยศาสตราจารย์",OR($AN60&gt;0,AND($AN60=0,$AO60&gt;=9))),1,""),"")</f>
        <v/>
      </c>
      <c r="AE60" s="110">
        <f>IF($B60&lt;&gt;"",IF(AND($C60="อาจารย์",OR($AN60&gt;0,AND($AN60=0,$AO60&gt;=9))),1,""),"")</f>
        <v>1</v>
      </c>
      <c r="AF60" s="110" t="str">
        <f>IF($B60&lt;&gt;"",IF(AND($C60="ศาสตราจารย์",AND($AN60=0,AND($AO60&gt;=6,$AO60&lt;=8))),1,""),"")</f>
        <v/>
      </c>
      <c r="AG60" s="110" t="str">
        <f>IF($B60&lt;&gt;"",IF(AND($C60="รองศาสตราจารย์",AND($AN60=0,AND($AO60&gt;=6,$AO60&lt;=8))),1,""),"")</f>
        <v/>
      </c>
      <c r="AH60" s="110" t="str">
        <f>IF($B60&lt;&gt;"",IF(AND($C60="ผู้ช่วยศาสตราจารย์",AND($AN60=0,AND($AO60&gt;=6,$AO60&lt;=8))),1,""),"")</f>
        <v/>
      </c>
      <c r="AI60" s="110" t="str">
        <f>IF($B60&lt;&gt;"",IF(AND($C60="อาจารย์",AND($AN60=0,AND($AO60&gt;=6,$AO60&lt;=8))),1,""),"")</f>
        <v/>
      </c>
      <c r="AJ60" s="110" t="str">
        <f>IF($B60&lt;&gt;"",IF(AND($C60="ศาสตราจารย์",AND($AN60=0,AND($AO60&gt;=0,$AO60&lt;=5))),1,""),"")</f>
        <v/>
      </c>
      <c r="AK60" s="110" t="str">
        <f>IF($B60&lt;&gt;"",IF(AND($C60="รองศาสตราจารย์",AND($AN60=0,AND($AO60&gt;=0,$AO60&lt;=5))),1,""),"")</f>
        <v/>
      </c>
      <c r="AL60" s="110" t="str">
        <f>IF($B60&lt;&gt;"",IF(AND($C60="ผู้ช่วยศาสตราจารย์",AND($AN60=0,AND($AO60&gt;=0,$AO60&lt;=5))),1,""),"")</f>
        <v/>
      </c>
      <c r="AM60" s="110" t="str">
        <f>IF($B60&lt;&gt;"",IF(AND($C60="อาจารย์",AND($AN60=0,AND($AO60&gt;=0,$AO60&lt;=5))),1,""),"")</f>
        <v/>
      </c>
      <c r="AN60" s="78">
        <f>IF(B60&lt;&gt;"",DATEDIF(E60,$AN$8,"Y"),"")</f>
        <v>7</v>
      </c>
      <c r="AO60" s="78">
        <f>IF(B60&lt;&gt;"",DATEDIF(E60,$AN$8,"YM"),"")</f>
        <v>8</v>
      </c>
      <c r="AP60" s="78">
        <f>IF(B60&lt;&gt;"",DATEDIF(E60,$AN$8,"MD"),"")</f>
        <v>17</v>
      </c>
    </row>
    <row r="61" spans="1:42" ht="18.75">
      <c r="A61" s="102">
        <v>53</v>
      </c>
      <c r="B61" s="103" t="s">
        <v>190</v>
      </c>
      <c r="C61" s="103" t="s">
        <v>56</v>
      </c>
      <c r="D61" s="104">
        <v>42219</v>
      </c>
      <c r="E61" s="105">
        <v>42219</v>
      </c>
      <c r="F61" s="167"/>
      <c r="G61" s="167"/>
      <c r="H61" s="169"/>
      <c r="I61" s="103" t="s">
        <v>37</v>
      </c>
      <c r="J61" s="105">
        <v>53601</v>
      </c>
      <c r="K61" s="108" t="s">
        <v>2</v>
      </c>
      <c r="L61" s="103" t="s">
        <v>191</v>
      </c>
      <c r="M61" s="103" t="s">
        <v>319</v>
      </c>
      <c r="N61" s="103" t="s">
        <v>192</v>
      </c>
      <c r="O61" s="103" t="s">
        <v>193</v>
      </c>
      <c r="P61" s="108" t="s">
        <v>43</v>
      </c>
      <c r="Q61" s="108" t="s">
        <v>61</v>
      </c>
      <c r="R61" s="168"/>
      <c r="S61" s="110">
        <f>IF($B61&lt;&gt;"",IF(AND($K61="เอก",OR($AN61&gt;0,AND($AN61=0,$AO61&gt;=9))),1,""),"")</f>
        <v>1</v>
      </c>
      <c r="T61" s="110" t="str">
        <f>IF($B61&lt;&gt;"",IF(AND($K61="โท",OR($AN61&gt;0,AND($AN61=0,$AO61&gt;=9))),1,""),"")</f>
        <v/>
      </c>
      <c r="U61" s="110" t="str">
        <f>IF($B61&lt;&gt;"",IF(AND($K61="ตรี",OR($AN61&gt;0,AND($AN61=0,$AO61&gt;=9))),1,""),"")</f>
        <v/>
      </c>
      <c r="V61" s="110" t="str">
        <f>IF($B61&lt;&gt;"",IF(AND($K61="เอก",AND($AN61=0,AND($AO61&gt;=6,$AO61&lt;=8))),1,""),"")</f>
        <v/>
      </c>
      <c r="W61" s="110" t="str">
        <f>IF($B61&lt;&gt;"",IF(AND($K61="โท",AND($AN61=0,AND($AO61&gt;=6,$AO61&lt;=8))),1,""),"")</f>
        <v/>
      </c>
      <c r="X61" s="110" t="str">
        <f>IF($B61&lt;&gt;"",IF(AND($K61="ตรี",AND($AN61=0,AND($AO61&gt;=6,$AO61&lt;=8))),1,""),"")</f>
        <v/>
      </c>
      <c r="Y61" s="110" t="str">
        <f>IF($B61&lt;&gt;"",IF(AND($K61="เอก",AND($AN61=0,AND($AO61&gt;=0,$AO61&lt;=5))),1,""),"")</f>
        <v/>
      </c>
      <c r="Z61" s="110" t="str">
        <f>IF($B61&lt;&gt;"",IF(AND($K61="โท",AND($AN61=0,AND($AO61&gt;=0,$AO61&lt;=5))),1,""),"")</f>
        <v/>
      </c>
      <c r="AA61" s="110" t="str">
        <f>IF($B61&lt;&gt;"",IF(AND($K61="ตรี",AND($AN61=0,AND($AO61&gt;=0,$AO61&lt;=5))),1,""),"")</f>
        <v/>
      </c>
      <c r="AB61" s="110" t="str">
        <f>IF($B61&lt;&gt;"",IF(AND($C61="ศาสตราจารย์",OR($AN61&gt;0,AND($AN61=0,$AO61&gt;=9))),1,""),"")</f>
        <v/>
      </c>
      <c r="AC61" s="110" t="str">
        <f>IF($B61&lt;&gt;"",IF(AND($C61="รองศาสตราจารย์",OR($AN61&gt;0,AND($AN61=0,$AO61&gt;=9))),1,""),"")</f>
        <v/>
      </c>
      <c r="AD61" s="110" t="str">
        <f>IF($B61&lt;&gt;"",IF(AND($C61="ผู้ช่วยศาสตราจารย์",OR($AN61&gt;0,AND($AN61=0,$AO61&gt;=9))),1,""),"")</f>
        <v/>
      </c>
      <c r="AE61" s="110">
        <f>IF($B61&lt;&gt;"",IF(AND($C61="อาจารย์",OR($AN61&gt;0,AND($AN61=0,$AO61&gt;=9))),1,""),"")</f>
        <v>1</v>
      </c>
      <c r="AF61" s="110" t="str">
        <f>IF($B61&lt;&gt;"",IF(AND($C61="ศาสตราจารย์",AND($AN61=0,AND($AO61&gt;=6,$AO61&lt;=8))),1,""),"")</f>
        <v/>
      </c>
      <c r="AG61" s="110" t="str">
        <f>IF($B61&lt;&gt;"",IF(AND($C61="รองศาสตราจารย์",AND($AN61=0,AND($AO61&gt;=6,$AO61&lt;=8))),1,""),"")</f>
        <v/>
      </c>
      <c r="AH61" s="110" t="str">
        <f>IF($B61&lt;&gt;"",IF(AND($C61="ผู้ช่วยศาสตราจารย์",AND($AN61=0,AND($AO61&gt;=6,$AO61&lt;=8))),1,""),"")</f>
        <v/>
      </c>
      <c r="AI61" s="110" t="str">
        <f>IF($B61&lt;&gt;"",IF(AND($C61="อาจารย์",AND($AN61=0,AND($AO61&gt;=6,$AO61&lt;=8))),1,""),"")</f>
        <v/>
      </c>
      <c r="AJ61" s="110" t="str">
        <f>IF($B61&lt;&gt;"",IF(AND($C61="ศาสตราจารย์",AND($AN61=0,AND($AO61&gt;=0,$AO61&lt;=5))),1,""),"")</f>
        <v/>
      </c>
      <c r="AK61" s="110" t="str">
        <f>IF($B61&lt;&gt;"",IF(AND($C61="รองศาสตราจารย์",AND($AN61=0,AND($AO61&gt;=0,$AO61&lt;=5))),1,""),"")</f>
        <v/>
      </c>
      <c r="AL61" s="110" t="str">
        <f>IF($B61&lt;&gt;"",IF(AND($C61="ผู้ช่วยศาสตราจารย์",AND($AN61=0,AND($AO61&gt;=0,$AO61&lt;=5))),1,""),"")</f>
        <v/>
      </c>
      <c r="AM61" s="110" t="str">
        <f>IF($B61&lt;&gt;"",IF(AND($C61="อาจารย์",AND($AN61=0,AND($AO61&gt;=0,$AO61&lt;=5))),1,""),"")</f>
        <v/>
      </c>
      <c r="AN61" s="78">
        <f>IF(B61&lt;&gt;"",DATEDIF(E61,$AN$8,"Y"),"")</f>
        <v>7</v>
      </c>
      <c r="AO61" s="78">
        <f>IF(B61&lt;&gt;"",DATEDIF(E61,$AN$8,"YM"),"")</f>
        <v>9</v>
      </c>
      <c r="AP61" s="78">
        <f>IF(B61&lt;&gt;"",DATEDIF(E61,$AN$8,"MD"),"")</f>
        <v>29</v>
      </c>
    </row>
    <row r="62" spans="1:42" ht="18.75">
      <c r="A62" s="102">
        <v>54</v>
      </c>
      <c r="B62" s="103" t="s">
        <v>441</v>
      </c>
      <c r="C62" s="103" t="s">
        <v>56</v>
      </c>
      <c r="D62" s="104">
        <v>34722</v>
      </c>
      <c r="E62" s="105">
        <v>42125</v>
      </c>
      <c r="F62" s="167"/>
      <c r="G62" s="167"/>
      <c r="H62" s="169"/>
      <c r="I62" s="103" t="s">
        <v>37</v>
      </c>
      <c r="J62" s="105">
        <v>47392</v>
      </c>
      <c r="K62" s="108" t="s">
        <v>2</v>
      </c>
      <c r="L62" s="103" t="s">
        <v>150</v>
      </c>
      <c r="M62" s="103" t="s">
        <v>54</v>
      </c>
      <c r="N62" s="103" t="s">
        <v>151</v>
      </c>
      <c r="O62" s="103" t="s">
        <v>62</v>
      </c>
      <c r="P62" s="108" t="s">
        <v>43</v>
      </c>
      <c r="Q62" s="108" t="s">
        <v>44</v>
      </c>
      <c r="R62" s="168"/>
      <c r="S62" s="110">
        <f>IF($B62&lt;&gt;"",IF(AND($K62="เอก",OR($AN62&gt;0,AND($AN62=0,$AO62&gt;=9))),1,""),"")</f>
        <v>1</v>
      </c>
      <c r="T62" s="110" t="str">
        <f>IF($B62&lt;&gt;"",IF(AND($K62="โท",OR($AN62&gt;0,AND($AN62=0,$AO62&gt;=9))),1,""),"")</f>
        <v/>
      </c>
      <c r="U62" s="110" t="str">
        <f>IF($B62&lt;&gt;"",IF(AND($K62="ตรี",OR($AN62&gt;0,AND($AN62=0,$AO62&gt;=9))),1,""),"")</f>
        <v/>
      </c>
      <c r="V62" s="110" t="str">
        <f>IF($B62&lt;&gt;"",IF(AND($K62="เอก",AND($AN62=0,AND($AO62&gt;=6,$AO62&lt;=8))),1,""),"")</f>
        <v/>
      </c>
      <c r="W62" s="110" t="str">
        <f>IF($B62&lt;&gt;"",IF(AND($K62="โท",AND($AN62=0,AND($AO62&gt;=6,$AO62&lt;=8))),1,""),"")</f>
        <v/>
      </c>
      <c r="X62" s="110" t="str">
        <f>IF($B62&lt;&gt;"",IF(AND($K62="ตรี",AND($AN62=0,AND($AO62&gt;=6,$AO62&lt;=8))),1,""),"")</f>
        <v/>
      </c>
      <c r="Y62" s="110" t="str">
        <f>IF($B62&lt;&gt;"",IF(AND($K62="เอก",AND($AN62=0,AND($AO62&gt;=0,$AO62&lt;=5))),1,""),"")</f>
        <v/>
      </c>
      <c r="Z62" s="110" t="str">
        <f>IF($B62&lt;&gt;"",IF(AND($K62="โท",AND($AN62=0,AND($AO62&gt;=0,$AO62&lt;=5))),1,""),"")</f>
        <v/>
      </c>
      <c r="AA62" s="110" t="str">
        <f>IF($B62&lt;&gt;"",IF(AND($K62="ตรี",AND($AN62=0,AND($AO62&gt;=0,$AO62&lt;=5))),1,""),"")</f>
        <v/>
      </c>
      <c r="AB62" s="110" t="str">
        <f>IF($B62&lt;&gt;"",IF(AND($C62="ศาสตราจารย์",OR($AN62&gt;0,AND($AN62=0,$AO62&gt;=9))),1,""),"")</f>
        <v/>
      </c>
      <c r="AC62" s="110" t="str">
        <f>IF($B62&lt;&gt;"",IF(AND($C62="รองศาสตราจารย์",OR($AN62&gt;0,AND($AN62=0,$AO62&gt;=9))),1,""),"")</f>
        <v/>
      </c>
      <c r="AD62" s="110" t="str">
        <f>IF($B62&lt;&gt;"",IF(AND($C62="ผู้ช่วยศาสตราจารย์",OR($AN62&gt;0,AND($AN62=0,$AO62&gt;=9))),1,""),"")</f>
        <v/>
      </c>
      <c r="AE62" s="110">
        <f>IF($B62&lt;&gt;"",IF(AND($C62="อาจารย์",OR($AN62&gt;0,AND($AN62=0,$AO62&gt;=9))),1,""),"")</f>
        <v>1</v>
      </c>
      <c r="AF62" s="110" t="str">
        <f>IF($B62&lt;&gt;"",IF(AND($C62="ศาสตราจารย์",AND($AN62=0,AND($AO62&gt;=6,$AO62&lt;=8))),1,""),"")</f>
        <v/>
      </c>
      <c r="AG62" s="110" t="str">
        <f>IF($B62&lt;&gt;"",IF(AND($C62="รองศาสตราจารย์",AND($AN62=0,AND($AO62&gt;=6,$AO62&lt;=8))),1,""),"")</f>
        <v/>
      </c>
      <c r="AH62" s="110" t="str">
        <f>IF($B62&lt;&gt;"",IF(AND($C62="ผู้ช่วยศาสตราจารย์",AND($AN62=0,AND($AO62&gt;=6,$AO62&lt;=8))),1,""),"")</f>
        <v/>
      </c>
      <c r="AI62" s="110" t="str">
        <f>IF($B62&lt;&gt;"",IF(AND($C62="อาจารย์",AND($AN62=0,AND($AO62&gt;=6,$AO62&lt;=8))),1,""),"")</f>
        <v/>
      </c>
      <c r="AJ62" s="110" t="str">
        <f>IF($B62&lt;&gt;"",IF(AND($C62="ศาสตราจารย์",AND($AN62=0,AND($AO62&gt;=0,$AO62&lt;=5))),1,""),"")</f>
        <v/>
      </c>
      <c r="AK62" s="110" t="str">
        <f>IF($B62&lt;&gt;"",IF(AND($C62="รองศาสตราจารย์",AND($AN62=0,AND($AO62&gt;=0,$AO62&lt;=5))),1,""),"")</f>
        <v/>
      </c>
      <c r="AL62" s="110" t="str">
        <f>IF($B62&lt;&gt;"",IF(AND($C62="ผู้ช่วยศาสตราจารย์",AND($AN62=0,AND($AO62&gt;=0,$AO62&lt;=5))),1,""),"")</f>
        <v/>
      </c>
      <c r="AM62" s="110" t="str">
        <f>IF($B62&lt;&gt;"",IF(AND($C62="อาจารย์",AND($AN62=0,AND($AO62&gt;=0,$AO62&lt;=5))),1,""),"")</f>
        <v/>
      </c>
      <c r="AN62" s="78">
        <f>IF(B62&lt;&gt;"",DATEDIF(E62,$AN$8,"Y"),"")</f>
        <v>8</v>
      </c>
      <c r="AO62" s="78">
        <f>IF(B62&lt;&gt;"",DATEDIF(E62,$AN$8,"YM"),"")</f>
        <v>1</v>
      </c>
      <c r="AP62" s="78">
        <f>IF(B62&lt;&gt;"",DATEDIF(E62,$AN$8,"MD"),"")</f>
        <v>0</v>
      </c>
    </row>
    <row r="63" spans="1:42" ht="18.75">
      <c r="A63" s="102">
        <v>55</v>
      </c>
      <c r="B63" s="103" t="s">
        <v>442</v>
      </c>
      <c r="C63" s="103" t="s">
        <v>56</v>
      </c>
      <c r="D63" s="104">
        <v>44046</v>
      </c>
      <c r="E63" s="105">
        <v>44046</v>
      </c>
      <c r="F63" s="167"/>
      <c r="G63" s="167"/>
      <c r="H63" s="169"/>
      <c r="I63" s="103" t="s">
        <v>37</v>
      </c>
      <c r="J63" s="105">
        <v>51044</v>
      </c>
      <c r="K63" s="108" t="s">
        <v>2</v>
      </c>
      <c r="L63" s="103" t="s">
        <v>303</v>
      </c>
      <c r="M63" s="103" t="s">
        <v>54</v>
      </c>
      <c r="N63" s="103" t="s">
        <v>132</v>
      </c>
      <c r="O63" s="103" t="s">
        <v>59</v>
      </c>
      <c r="P63" s="108" t="s">
        <v>26</v>
      </c>
      <c r="Q63" s="108" t="s">
        <v>44</v>
      </c>
      <c r="R63" s="168"/>
      <c r="S63" s="110">
        <f>IF($B63&lt;&gt;"",IF(AND($K63="เอก",OR($AN63&gt;0,AND($AN63=0,$AO63&gt;=9))),1,""),"")</f>
        <v>1</v>
      </c>
      <c r="T63" s="110" t="str">
        <f>IF($B63&lt;&gt;"",IF(AND($K63="โท",OR($AN63&gt;0,AND($AN63=0,$AO63&gt;=9))),1,""),"")</f>
        <v/>
      </c>
      <c r="U63" s="110" t="str">
        <f>IF($B63&lt;&gt;"",IF(AND($K63="ตรี",OR($AN63&gt;0,AND($AN63=0,$AO63&gt;=9))),1,""),"")</f>
        <v/>
      </c>
      <c r="V63" s="110" t="str">
        <f>IF($B63&lt;&gt;"",IF(AND($K63="เอก",AND($AN63=0,AND($AO63&gt;=6,$AO63&lt;=8))),1,""),"")</f>
        <v/>
      </c>
      <c r="W63" s="110" t="str">
        <f>IF($B63&lt;&gt;"",IF(AND($K63="โท",AND($AN63=0,AND($AO63&gt;=6,$AO63&lt;=8))),1,""),"")</f>
        <v/>
      </c>
      <c r="X63" s="110" t="str">
        <f>IF($B63&lt;&gt;"",IF(AND($K63="ตรี",AND($AN63=0,AND($AO63&gt;=6,$AO63&lt;=8))),1,""),"")</f>
        <v/>
      </c>
      <c r="Y63" s="110" t="str">
        <f>IF($B63&lt;&gt;"",IF(AND($K63="เอก",AND($AN63=0,AND($AO63&gt;=0,$AO63&lt;=5))),1,""),"")</f>
        <v/>
      </c>
      <c r="Z63" s="110" t="str">
        <f>IF($B63&lt;&gt;"",IF(AND($K63="โท",AND($AN63=0,AND($AO63&gt;=0,$AO63&lt;=5))),1,""),"")</f>
        <v/>
      </c>
      <c r="AA63" s="110" t="str">
        <f>IF($B63&lt;&gt;"",IF(AND($K63="ตรี",AND($AN63=0,AND($AO63&gt;=0,$AO63&lt;=5))),1,""),"")</f>
        <v/>
      </c>
      <c r="AB63" s="110" t="str">
        <f>IF($B63&lt;&gt;"",IF(AND($C63="ศาสตราจารย์",OR($AN63&gt;0,AND($AN63=0,$AO63&gt;=9))),1,""),"")</f>
        <v/>
      </c>
      <c r="AC63" s="110" t="str">
        <f>IF($B63&lt;&gt;"",IF(AND($C63="รองศาสตราจารย์",OR($AN63&gt;0,AND($AN63=0,$AO63&gt;=9))),1,""),"")</f>
        <v/>
      </c>
      <c r="AD63" s="110" t="str">
        <f>IF($B63&lt;&gt;"",IF(AND($C63="ผู้ช่วยศาสตราจารย์",OR($AN63&gt;0,AND($AN63=0,$AO63&gt;=9))),1,""),"")</f>
        <v/>
      </c>
      <c r="AE63" s="110">
        <f>IF($B63&lt;&gt;"",IF(AND($C63="อาจารย์",OR($AN63&gt;0,AND($AN63=0,$AO63&gt;=9))),1,""),"")</f>
        <v>1</v>
      </c>
      <c r="AF63" s="110" t="str">
        <f>IF($B63&lt;&gt;"",IF(AND($C63="ศาสตราจารย์",AND($AN63=0,AND($AO63&gt;=6,$AO63&lt;=8))),1,""),"")</f>
        <v/>
      </c>
      <c r="AG63" s="110" t="str">
        <f>IF($B63&lt;&gt;"",IF(AND($C63="รองศาสตราจารย์",AND($AN63=0,AND($AO63&gt;=6,$AO63&lt;=8))),1,""),"")</f>
        <v/>
      </c>
      <c r="AH63" s="110" t="str">
        <f>IF($B63&lt;&gt;"",IF(AND($C63="ผู้ช่วยศาสตราจารย์",AND($AN63=0,AND($AO63&gt;=6,$AO63&lt;=8))),1,""),"")</f>
        <v/>
      </c>
      <c r="AI63" s="110" t="str">
        <f>IF($B63&lt;&gt;"",IF(AND($C63="อาจารย์",AND($AN63=0,AND($AO63&gt;=6,$AO63&lt;=8))),1,""),"")</f>
        <v/>
      </c>
      <c r="AJ63" s="110" t="str">
        <f>IF($B63&lt;&gt;"",IF(AND($C63="ศาสตราจารย์",AND($AN63=0,AND($AO63&gt;=0,$AO63&lt;=5))),1,""),"")</f>
        <v/>
      </c>
      <c r="AK63" s="110" t="str">
        <f>IF($B63&lt;&gt;"",IF(AND($C63="รองศาสตราจารย์",AND($AN63=0,AND($AO63&gt;=0,$AO63&lt;=5))),1,""),"")</f>
        <v/>
      </c>
      <c r="AL63" s="110" t="str">
        <f>IF($B63&lt;&gt;"",IF(AND($C63="ผู้ช่วยศาสตราจารย์",AND($AN63=0,AND($AO63&gt;=0,$AO63&lt;=5))),1,""),"")</f>
        <v/>
      </c>
      <c r="AM63" s="110" t="str">
        <f>IF($B63&lt;&gt;"",IF(AND($C63="อาจารย์",AND($AN63=0,AND($AO63&gt;=0,$AO63&lt;=5))),1,""),"")</f>
        <v/>
      </c>
      <c r="AN63" s="78">
        <f>IF(B63&lt;&gt;"",DATEDIF(E63,$AN$8,"Y"),"")</f>
        <v>2</v>
      </c>
      <c r="AO63" s="78">
        <f>IF(B63&lt;&gt;"",DATEDIF(E63,$AN$8,"YM"),"")</f>
        <v>9</v>
      </c>
      <c r="AP63" s="78">
        <f>IF(B63&lt;&gt;"",DATEDIF(E63,$AN$8,"MD"),"")</f>
        <v>29</v>
      </c>
    </row>
    <row r="64" spans="1:42" ht="18.75">
      <c r="A64" s="102">
        <v>56</v>
      </c>
      <c r="B64" s="103" t="s">
        <v>306</v>
      </c>
      <c r="C64" s="103" t="s">
        <v>56</v>
      </c>
      <c r="D64" s="104">
        <v>43040</v>
      </c>
      <c r="E64" s="105">
        <v>43040</v>
      </c>
      <c r="F64" s="167"/>
      <c r="G64" s="167"/>
      <c r="H64" s="169"/>
      <c r="I64" s="103" t="s">
        <v>37</v>
      </c>
      <c r="J64" s="105">
        <v>52871</v>
      </c>
      <c r="K64" s="108" t="s">
        <v>2</v>
      </c>
      <c r="L64" s="103" t="s">
        <v>24</v>
      </c>
      <c r="M64" s="103" t="s">
        <v>3</v>
      </c>
      <c r="N64" s="103" t="s">
        <v>25</v>
      </c>
      <c r="O64" s="103" t="s">
        <v>4</v>
      </c>
      <c r="P64" s="108" t="s">
        <v>39</v>
      </c>
      <c r="Q64" s="108" t="s">
        <v>305</v>
      </c>
      <c r="R64" s="168"/>
      <c r="S64" s="110">
        <f>IF($B64&lt;&gt;"",IF(AND($K64="เอก",OR($AN64&gt;0,AND($AN64=0,$AO64&gt;=9))),1,""),"")</f>
        <v>1</v>
      </c>
      <c r="T64" s="110" t="str">
        <f>IF($B64&lt;&gt;"",IF(AND($K64="โท",OR($AN64&gt;0,AND($AN64=0,$AO64&gt;=9))),1,""),"")</f>
        <v/>
      </c>
      <c r="U64" s="110" t="str">
        <f>IF($B64&lt;&gt;"",IF(AND($K64="ตรี",OR($AN64&gt;0,AND($AN64=0,$AO64&gt;=9))),1,""),"")</f>
        <v/>
      </c>
      <c r="V64" s="110" t="str">
        <f>IF($B64&lt;&gt;"",IF(AND($K64="เอก",AND($AN64=0,AND($AO64&gt;=6,$AO64&lt;=8))),1,""),"")</f>
        <v/>
      </c>
      <c r="W64" s="110" t="str">
        <f>IF($B64&lt;&gt;"",IF(AND($K64="โท",AND($AN64=0,AND($AO64&gt;=6,$AO64&lt;=8))),1,""),"")</f>
        <v/>
      </c>
      <c r="X64" s="110" t="str">
        <f>IF($B64&lt;&gt;"",IF(AND($K64="ตรี",AND($AN64=0,AND($AO64&gt;=6,$AO64&lt;=8))),1,""),"")</f>
        <v/>
      </c>
      <c r="Y64" s="110" t="str">
        <f>IF($B64&lt;&gt;"",IF(AND($K64="เอก",AND($AN64=0,AND($AO64&gt;=0,$AO64&lt;=5))),1,""),"")</f>
        <v/>
      </c>
      <c r="Z64" s="110" t="str">
        <f>IF($B64&lt;&gt;"",IF(AND($K64="โท",AND($AN64=0,AND($AO64&gt;=0,$AO64&lt;=5))),1,""),"")</f>
        <v/>
      </c>
      <c r="AA64" s="110" t="str">
        <f>IF($B64&lt;&gt;"",IF(AND($K64="ตรี",AND($AN64=0,AND($AO64&gt;=0,$AO64&lt;=5))),1,""),"")</f>
        <v/>
      </c>
      <c r="AB64" s="110" t="str">
        <f>IF($B64&lt;&gt;"",IF(AND($C64="ศาสตราจารย์",OR($AN64&gt;0,AND($AN64=0,$AO64&gt;=9))),1,""),"")</f>
        <v/>
      </c>
      <c r="AC64" s="110" t="str">
        <f>IF($B64&lt;&gt;"",IF(AND($C64="รองศาสตราจารย์",OR($AN64&gt;0,AND($AN64=0,$AO64&gt;=9))),1,""),"")</f>
        <v/>
      </c>
      <c r="AD64" s="110" t="str">
        <f>IF($B64&lt;&gt;"",IF(AND($C64="ผู้ช่วยศาสตราจารย์",OR($AN64&gt;0,AND($AN64=0,$AO64&gt;=9))),1,""),"")</f>
        <v/>
      </c>
      <c r="AE64" s="110">
        <f>IF($B64&lt;&gt;"",IF(AND($C64="อาจารย์",OR($AN64&gt;0,AND($AN64=0,$AO64&gt;=9))),1,""),"")</f>
        <v>1</v>
      </c>
      <c r="AF64" s="110" t="str">
        <f>IF($B64&lt;&gt;"",IF(AND($C64="ศาสตราจารย์",AND($AN64=0,AND($AO64&gt;=6,$AO64&lt;=8))),1,""),"")</f>
        <v/>
      </c>
      <c r="AG64" s="110" t="str">
        <f>IF($B64&lt;&gt;"",IF(AND($C64="รองศาสตราจารย์",AND($AN64=0,AND($AO64&gt;=6,$AO64&lt;=8))),1,""),"")</f>
        <v/>
      </c>
      <c r="AH64" s="110" t="str">
        <f>IF($B64&lt;&gt;"",IF(AND($C64="ผู้ช่วยศาสตราจารย์",AND($AN64=0,AND($AO64&gt;=6,$AO64&lt;=8))),1,""),"")</f>
        <v/>
      </c>
      <c r="AI64" s="110" t="str">
        <f>IF($B64&lt;&gt;"",IF(AND($C64="อาจารย์",AND($AN64=0,AND($AO64&gt;=6,$AO64&lt;=8))),1,""),"")</f>
        <v/>
      </c>
      <c r="AJ64" s="110" t="str">
        <f>IF($B64&lt;&gt;"",IF(AND($C64="ศาสตราจารย์",AND($AN64=0,AND($AO64&gt;=0,$AO64&lt;=5))),1,""),"")</f>
        <v/>
      </c>
      <c r="AK64" s="110" t="str">
        <f>IF($B64&lt;&gt;"",IF(AND($C64="รองศาสตราจารย์",AND($AN64=0,AND($AO64&gt;=0,$AO64&lt;=5))),1,""),"")</f>
        <v/>
      </c>
      <c r="AL64" s="110" t="str">
        <f>IF($B64&lt;&gt;"",IF(AND($C64="ผู้ช่วยศาสตราจารย์",AND($AN64=0,AND($AO64&gt;=0,$AO64&lt;=5))),1,""),"")</f>
        <v/>
      </c>
      <c r="AM64" s="110" t="str">
        <f>IF($B64&lt;&gt;"",IF(AND($C64="อาจารย์",AND($AN64=0,AND($AO64&gt;=0,$AO64&lt;=5))),1,""),"")</f>
        <v/>
      </c>
      <c r="AN64" s="78">
        <f>IF(B64&lt;&gt;"",DATEDIF(E64,$AN$8,"Y"),"")</f>
        <v>5</v>
      </c>
      <c r="AO64" s="78">
        <f>IF(B64&lt;&gt;"",DATEDIF(E64,$AN$8,"YM"),"")</f>
        <v>7</v>
      </c>
      <c r="AP64" s="78">
        <f>IF(B64&lt;&gt;"",DATEDIF(E64,$AN$8,"MD"),"")</f>
        <v>0</v>
      </c>
    </row>
    <row r="65" spans="1:42" ht="18.75">
      <c r="A65" s="102">
        <v>57</v>
      </c>
      <c r="B65" s="103" t="s">
        <v>217</v>
      </c>
      <c r="C65" s="103" t="s">
        <v>56</v>
      </c>
      <c r="D65" s="104">
        <v>34698</v>
      </c>
      <c r="E65" s="105">
        <v>41759</v>
      </c>
      <c r="F65" s="167"/>
      <c r="G65" s="167"/>
      <c r="H65" s="169"/>
      <c r="I65" s="103" t="s">
        <v>1</v>
      </c>
      <c r="J65" s="105">
        <v>47027</v>
      </c>
      <c r="K65" s="108" t="s">
        <v>2</v>
      </c>
      <c r="L65" s="103" t="s">
        <v>118</v>
      </c>
      <c r="M65" s="103" t="s">
        <v>319</v>
      </c>
      <c r="N65" s="103" t="s">
        <v>113</v>
      </c>
      <c r="O65" s="103" t="s">
        <v>163</v>
      </c>
      <c r="P65" s="108" t="s">
        <v>63</v>
      </c>
      <c r="Q65" s="108" t="s">
        <v>60</v>
      </c>
      <c r="R65" s="168"/>
      <c r="S65" s="110">
        <f>IF($B65&lt;&gt;"",IF(AND($K65="เอก",OR($AN65&gt;0,AND($AN65=0,$AO65&gt;=9))),1,""),"")</f>
        <v>1</v>
      </c>
      <c r="T65" s="110" t="str">
        <f>IF($B65&lt;&gt;"",IF(AND($K65="โท",OR($AN65&gt;0,AND($AN65=0,$AO65&gt;=9))),1,""),"")</f>
        <v/>
      </c>
      <c r="U65" s="110" t="str">
        <f>IF($B65&lt;&gt;"",IF(AND($K65="ตรี",OR($AN65&gt;0,AND($AN65=0,$AO65&gt;=9))),1,""),"")</f>
        <v/>
      </c>
      <c r="V65" s="110" t="str">
        <f>IF($B65&lt;&gt;"",IF(AND($K65="เอก",AND($AN65=0,AND($AO65&gt;=6,$AO65&lt;=8))),1,""),"")</f>
        <v/>
      </c>
      <c r="W65" s="110" t="str">
        <f>IF($B65&lt;&gt;"",IF(AND($K65="โท",AND($AN65=0,AND($AO65&gt;=6,$AO65&lt;=8))),1,""),"")</f>
        <v/>
      </c>
      <c r="X65" s="110" t="str">
        <f>IF($B65&lt;&gt;"",IF(AND($K65="ตรี",AND($AN65=0,AND($AO65&gt;=6,$AO65&lt;=8))),1,""),"")</f>
        <v/>
      </c>
      <c r="Y65" s="110" t="str">
        <f>IF($B65&lt;&gt;"",IF(AND($K65="เอก",AND($AN65=0,AND($AO65&gt;=0,$AO65&lt;=5))),1,""),"")</f>
        <v/>
      </c>
      <c r="Z65" s="110" t="str">
        <f>IF($B65&lt;&gt;"",IF(AND($K65="โท",AND($AN65=0,AND($AO65&gt;=0,$AO65&lt;=5))),1,""),"")</f>
        <v/>
      </c>
      <c r="AA65" s="110" t="str">
        <f>IF($B65&lt;&gt;"",IF(AND($K65="ตรี",AND($AN65=0,AND($AO65&gt;=0,$AO65&lt;=5))),1,""),"")</f>
        <v/>
      </c>
      <c r="AB65" s="110" t="str">
        <f>IF($B65&lt;&gt;"",IF(AND($C65="ศาสตราจารย์",OR($AN65&gt;0,AND($AN65=0,$AO65&gt;=9))),1,""),"")</f>
        <v/>
      </c>
      <c r="AC65" s="110" t="str">
        <f>IF($B65&lt;&gt;"",IF(AND($C65="รองศาสตราจารย์",OR($AN65&gt;0,AND($AN65=0,$AO65&gt;=9))),1,""),"")</f>
        <v/>
      </c>
      <c r="AD65" s="110" t="str">
        <f>IF($B65&lt;&gt;"",IF(AND($C65="ผู้ช่วยศาสตราจารย์",OR($AN65&gt;0,AND($AN65=0,$AO65&gt;=9))),1,""),"")</f>
        <v/>
      </c>
      <c r="AE65" s="110">
        <f>IF($B65&lt;&gt;"",IF(AND($C65="อาจารย์",OR($AN65&gt;0,AND($AN65=0,$AO65&gt;=9))),1,""),"")</f>
        <v>1</v>
      </c>
      <c r="AF65" s="110" t="str">
        <f>IF($B65&lt;&gt;"",IF(AND($C65="ศาสตราจารย์",AND($AN65=0,AND($AO65&gt;=6,$AO65&lt;=8))),1,""),"")</f>
        <v/>
      </c>
      <c r="AG65" s="110" t="str">
        <f>IF($B65&lt;&gt;"",IF(AND($C65="รองศาสตราจารย์",AND($AN65=0,AND($AO65&gt;=6,$AO65&lt;=8))),1,""),"")</f>
        <v/>
      </c>
      <c r="AH65" s="110" t="str">
        <f>IF($B65&lt;&gt;"",IF(AND($C65="ผู้ช่วยศาสตราจารย์",AND($AN65=0,AND($AO65&gt;=6,$AO65&lt;=8))),1,""),"")</f>
        <v/>
      </c>
      <c r="AI65" s="110" t="str">
        <f>IF($B65&lt;&gt;"",IF(AND($C65="อาจารย์",AND($AN65=0,AND($AO65&gt;=6,$AO65&lt;=8))),1,""),"")</f>
        <v/>
      </c>
      <c r="AJ65" s="110" t="str">
        <f>IF($B65&lt;&gt;"",IF(AND($C65="ศาสตราจารย์",AND($AN65=0,AND($AO65&gt;=0,$AO65&lt;=5))),1,""),"")</f>
        <v/>
      </c>
      <c r="AK65" s="110" t="str">
        <f>IF($B65&lt;&gt;"",IF(AND($C65="รองศาสตราจารย์",AND($AN65=0,AND($AO65&gt;=0,$AO65&lt;=5))),1,""),"")</f>
        <v/>
      </c>
      <c r="AL65" s="110" t="str">
        <f>IF($B65&lt;&gt;"",IF(AND($C65="ผู้ช่วยศาสตราจารย์",AND($AN65=0,AND($AO65&gt;=0,$AO65&lt;=5))),1,""),"")</f>
        <v/>
      </c>
      <c r="AM65" s="110" t="str">
        <f>IF($B65&lt;&gt;"",IF(AND($C65="อาจารย์",AND($AN65=0,AND($AO65&gt;=0,$AO65&lt;=5))),1,""),"")</f>
        <v/>
      </c>
      <c r="AN65" s="78">
        <f>IF(B65&lt;&gt;"",DATEDIF(E65,$AN$8,"Y"),"")</f>
        <v>9</v>
      </c>
      <c r="AO65" s="78">
        <f>IF(B65&lt;&gt;"",DATEDIF(E65,$AN$8,"YM"),"")</f>
        <v>1</v>
      </c>
      <c r="AP65" s="78">
        <f>IF(B65&lt;&gt;"",DATEDIF(E65,$AN$8,"MD"),"")</f>
        <v>2</v>
      </c>
    </row>
    <row r="66" spans="1:42" ht="18.75">
      <c r="A66" s="102">
        <v>58</v>
      </c>
      <c r="B66" s="103" t="s">
        <v>235</v>
      </c>
      <c r="C66" s="103" t="s">
        <v>56</v>
      </c>
      <c r="D66" s="104">
        <v>42200</v>
      </c>
      <c r="E66" s="105">
        <v>42200</v>
      </c>
      <c r="F66" s="167"/>
      <c r="G66" s="167"/>
      <c r="H66" s="169"/>
      <c r="I66" s="103" t="s">
        <v>37</v>
      </c>
      <c r="J66" s="105">
        <v>50679</v>
      </c>
      <c r="K66" s="108" t="s">
        <v>2</v>
      </c>
      <c r="L66" s="103" t="s">
        <v>236</v>
      </c>
      <c r="M66" s="103" t="s">
        <v>54</v>
      </c>
      <c r="N66" s="103" t="s">
        <v>237</v>
      </c>
      <c r="O66" s="103" t="s">
        <v>62</v>
      </c>
      <c r="P66" s="108" t="s">
        <v>43</v>
      </c>
      <c r="Q66" s="108" t="s">
        <v>238</v>
      </c>
      <c r="R66" s="168"/>
      <c r="S66" s="110">
        <f>IF($B66&lt;&gt;"",IF(AND($K66="เอก",OR($AN66&gt;0,AND($AN66=0,$AO66&gt;=9))),1,""),"")</f>
        <v>1</v>
      </c>
      <c r="T66" s="110" t="str">
        <f>IF($B66&lt;&gt;"",IF(AND($K66="โท",OR($AN66&gt;0,AND($AN66=0,$AO66&gt;=9))),1,""),"")</f>
        <v/>
      </c>
      <c r="U66" s="110" t="str">
        <f>IF($B66&lt;&gt;"",IF(AND($K66="ตรี",OR($AN66&gt;0,AND($AN66=0,$AO66&gt;=9))),1,""),"")</f>
        <v/>
      </c>
      <c r="V66" s="110" t="str">
        <f>IF($B66&lt;&gt;"",IF(AND($K66="เอก",AND($AN66=0,AND($AO66&gt;=6,$AO66&lt;=8))),1,""),"")</f>
        <v/>
      </c>
      <c r="W66" s="110" t="str">
        <f>IF($B66&lt;&gt;"",IF(AND($K66="โท",AND($AN66=0,AND($AO66&gt;=6,$AO66&lt;=8))),1,""),"")</f>
        <v/>
      </c>
      <c r="X66" s="110" t="str">
        <f>IF($B66&lt;&gt;"",IF(AND($K66="ตรี",AND($AN66=0,AND($AO66&gt;=6,$AO66&lt;=8))),1,""),"")</f>
        <v/>
      </c>
      <c r="Y66" s="110" t="str">
        <f>IF($B66&lt;&gt;"",IF(AND($K66="เอก",AND($AN66=0,AND($AO66&gt;=0,$AO66&lt;=5))),1,""),"")</f>
        <v/>
      </c>
      <c r="Z66" s="110" t="str">
        <f>IF($B66&lt;&gt;"",IF(AND($K66="โท",AND($AN66=0,AND($AO66&gt;=0,$AO66&lt;=5))),1,""),"")</f>
        <v/>
      </c>
      <c r="AA66" s="110" t="str">
        <f>IF($B66&lt;&gt;"",IF(AND($K66="ตรี",AND($AN66=0,AND($AO66&gt;=0,$AO66&lt;=5))),1,""),"")</f>
        <v/>
      </c>
      <c r="AB66" s="110" t="str">
        <f>IF($B66&lt;&gt;"",IF(AND($C66="ศาสตราจารย์",OR($AN66&gt;0,AND($AN66=0,$AO66&gt;=9))),1,""),"")</f>
        <v/>
      </c>
      <c r="AC66" s="110" t="str">
        <f>IF($B66&lt;&gt;"",IF(AND($C66="รองศาสตราจารย์",OR($AN66&gt;0,AND($AN66=0,$AO66&gt;=9))),1,""),"")</f>
        <v/>
      </c>
      <c r="AD66" s="110" t="str">
        <f>IF($B66&lt;&gt;"",IF(AND($C66="ผู้ช่วยศาสตราจารย์",OR($AN66&gt;0,AND($AN66=0,$AO66&gt;=9))),1,""),"")</f>
        <v/>
      </c>
      <c r="AE66" s="110">
        <f>IF($B66&lt;&gt;"",IF(AND($C66="อาจารย์",OR($AN66&gt;0,AND($AN66=0,$AO66&gt;=9))),1,""),"")</f>
        <v>1</v>
      </c>
      <c r="AF66" s="110" t="str">
        <f>IF($B66&lt;&gt;"",IF(AND($C66="ศาสตราจารย์",AND($AN66=0,AND($AO66&gt;=6,$AO66&lt;=8))),1,""),"")</f>
        <v/>
      </c>
      <c r="AG66" s="110" t="str">
        <f>IF($B66&lt;&gt;"",IF(AND($C66="รองศาสตราจารย์",AND($AN66=0,AND($AO66&gt;=6,$AO66&lt;=8))),1,""),"")</f>
        <v/>
      </c>
      <c r="AH66" s="110" t="str">
        <f>IF($B66&lt;&gt;"",IF(AND($C66="ผู้ช่วยศาสตราจารย์",AND($AN66=0,AND($AO66&gt;=6,$AO66&lt;=8))),1,""),"")</f>
        <v/>
      </c>
      <c r="AI66" s="110" t="str">
        <f>IF($B66&lt;&gt;"",IF(AND($C66="อาจารย์",AND($AN66=0,AND($AO66&gt;=6,$AO66&lt;=8))),1,""),"")</f>
        <v/>
      </c>
      <c r="AJ66" s="110" t="str">
        <f>IF($B66&lt;&gt;"",IF(AND($C66="ศาสตราจารย์",AND($AN66=0,AND($AO66&gt;=0,$AO66&lt;=5))),1,""),"")</f>
        <v/>
      </c>
      <c r="AK66" s="110" t="str">
        <f>IF($B66&lt;&gt;"",IF(AND($C66="รองศาสตราจารย์",AND($AN66=0,AND($AO66&gt;=0,$AO66&lt;=5))),1,""),"")</f>
        <v/>
      </c>
      <c r="AL66" s="110" t="str">
        <f>IF($B66&lt;&gt;"",IF(AND($C66="ผู้ช่วยศาสตราจารย์",AND($AN66=0,AND($AO66&gt;=0,$AO66&lt;=5))),1,""),"")</f>
        <v/>
      </c>
      <c r="AM66" s="110" t="str">
        <f>IF($B66&lt;&gt;"",IF(AND($C66="อาจารย์",AND($AN66=0,AND($AO66&gt;=0,$AO66&lt;=5))),1,""),"")</f>
        <v/>
      </c>
      <c r="AN66" s="78">
        <f>IF(B66&lt;&gt;"",DATEDIF(E66,$AN$8,"Y"),"")</f>
        <v>7</v>
      </c>
      <c r="AO66" s="78">
        <f>IF(B66&lt;&gt;"",DATEDIF(E66,$AN$8,"YM"),"")</f>
        <v>10</v>
      </c>
      <c r="AP66" s="78">
        <f>IF(B66&lt;&gt;"",DATEDIF(E66,$AN$8,"MD"),"")</f>
        <v>17</v>
      </c>
    </row>
    <row r="67" spans="1:42" ht="18.75">
      <c r="A67" s="102">
        <v>59</v>
      </c>
      <c r="B67" s="103" t="s">
        <v>337</v>
      </c>
      <c r="C67" s="103" t="s">
        <v>56</v>
      </c>
      <c r="D67" s="104">
        <v>37020</v>
      </c>
      <c r="E67" s="105">
        <v>42979</v>
      </c>
      <c r="F67" s="167"/>
      <c r="G67" s="167"/>
      <c r="H67" s="169"/>
      <c r="I67" s="103" t="s">
        <v>37</v>
      </c>
      <c r="J67" s="105">
        <v>48122</v>
      </c>
      <c r="K67" s="108" t="s">
        <v>2</v>
      </c>
      <c r="L67" s="103" t="s">
        <v>236</v>
      </c>
      <c r="M67" s="103" t="s">
        <v>54</v>
      </c>
      <c r="N67" s="103" t="s">
        <v>237</v>
      </c>
      <c r="O67" s="103" t="s">
        <v>62</v>
      </c>
      <c r="P67" s="108" t="s">
        <v>60</v>
      </c>
      <c r="Q67" s="108" t="s">
        <v>313</v>
      </c>
      <c r="R67" s="103"/>
      <c r="S67" s="110">
        <f>IF($B67&lt;&gt;"",IF(AND($K67="เอก",OR($AN67&gt;0,AND($AN67=0,$AO67&gt;=9))),1,""),"")</f>
        <v>1</v>
      </c>
      <c r="T67" s="110" t="str">
        <f>IF($B67&lt;&gt;"",IF(AND($K67="โท",OR($AN67&gt;0,AND($AN67=0,$AO67&gt;=9))),1,""),"")</f>
        <v/>
      </c>
      <c r="U67" s="110" t="str">
        <f>IF($B67&lt;&gt;"",IF(AND($K67="ตรี",OR($AN67&gt;0,AND($AN67=0,$AO67&gt;=9))),1,""),"")</f>
        <v/>
      </c>
      <c r="V67" s="110" t="str">
        <f>IF($B67&lt;&gt;"",IF(AND($K67="เอก",AND($AN67=0,AND($AO67&gt;=6,$AO67&lt;=8))),1,""),"")</f>
        <v/>
      </c>
      <c r="W67" s="110" t="str">
        <f>IF($B67&lt;&gt;"",IF(AND($K67="โท",AND($AN67=0,AND($AO67&gt;=6,$AO67&lt;=8))),1,""),"")</f>
        <v/>
      </c>
      <c r="X67" s="110" t="str">
        <f>IF($B67&lt;&gt;"",IF(AND($K67="ตรี",AND($AN67=0,AND($AO67&gt;=6,$AO67&lt;=8))),1,""),"")</f>
        <v/>
      </c>
      <c r="Y67" s="110" t="str">
        <f>IF($B67&lt;&gt;"",IF(AND($K67="เอก",AND($AN67=0,AND($AO67&gt;=0,$AO67&lt;=5))),1,""),"")</f>
        <v/>
      </c>
      <c r="Z67" s="110" t="str">
        <f>IF($B67&lt;&gt;"",IF(AND($K67="โท",AND($AN67=0,AND($AO67&gt;=0,$AO67&lt;=5))),1,""),"")</f>
        <v/>
      </c>
      <c r="AA67" s="110" t="str">
        <f>IF($B67&lt;&gt;"",IF(AND($K67="ตรี",AND($AN67=0,AND($AO67&gt;=0,$AO67&lt;=5))),1,""),"")</f>
        <v/>
      </c>
      <c r="AB67" s="110" t="str">
        <f>IF($B67&lt;&gt;"",IF(AND($C67="ศาสตราจารย์",OR($AN67&gt;0,AND($AN67=0,$AO67&gt;=9))),1,""),"")</f>
        <v/>
      </c>
      <c r="AC67" s="110" t="str">
        <f>IF($B67&lt;&gt;"",IF(AND($C67="รองศาสตราจารย์",OR($AN67&gt;0,AND($AN67=0,$AO67&gt;=9))),1,""),"")</f>
        <v/>
      </c>
      <c r="AD67" s="110" t="str">
        <f>IF($B67&lt;&gt;"",IF(AND($C67="ผู้ช่วยศาสตราจารย์",OR($AN67&gt;0,AND($AN67=0,$AO67&gt;=9))),1,""),"")</f>
        <v/>
      </c>
      <c r="AE67" s="110">
        <f>IF($B67&lt;&gt;"",IF(AND($C67="อาจารย์",OR($AN67&gt;0,AND($AN67=0,$AO67&gt;=9))),1,""),"")</f>
        <v>1</v>
      </c>
      <c r="AF67" s="110" t="str">
        <f>IF($B67&lt;&gt;"",IF(AND($C67="ศาสตราจารย์",AND($AN67=0,AND($AO67&gt;=6,$AO67&lt;=8))),1,""),"")</f>
        <v/>
      </c>
      <c r="AG67" s="110" t="str">
        <f>IF($B67&lt;&gt;"",IF(AND($C67="รองศาสตราจารย์",AND($AN67=0,AND($AO67&gt;=6,$AO67&lt;=8))),1,""),"")</f>
        <v/>
      </c>
      <c r="AH67" s="110" t="str">
        <f>IF($B67&lt;&gt;"",IF(AND($C67="ผู้ช่วยศาสตราจารย์",AND($AN67=0,AND($AO67&gt;=6,$AO67&lt;=8))),1,""),"")</f>
        <v/>
      </c>
      <c r="AI67" s="110" t="str">
        <f>IF($B67&lt;&gt;"",IF(AND($C67="อาจารย์",AND($AN67=0,AND($AO67&gt;=6,$AO67&lt;=8))),1,""),"")</f>
        <v/>
      </c>
      <c r="AJ67" s="110" t="str">
        <f>IF($B67&lt;&gt;"",IF(AND($C67="ศาสตราจารย์",AND($AN67=0,AND($AO67&gt;=0,$AO67&lt;=5))),1,""),"")</f>
        <v/>
      </c>
      <c r="AK67" s="110" t="str">
        <f>IF($B67&lt;&gt;"",IF(AND($C67="รองศาสตราจารย์",AND($AN67=0,AND($AO67&gt;=0,$AO67&lt;=5))),1,""),"")</f>
        <v/>
      </c>
      <c r="AL67" s="110" t="str">
        <f>IF($B67&lt;&gt;"",IF(AND($C67="ผู้ช่วยศาสตราจารย์",AND($AN67=0,AND($AO67&gt;=0,$AO67&lt;=5))),1,""),"")</f>
        <v/>
      </c>
      <c r="AM67" s="110" t="str">
        <f>IF($B67&lt;&gt;"",IF(AND($C67="อาจารย์",AND($AN67=0,AND($AO67&gt;=0,$AO67&lt;=5))),1,""),"")</f>
        <v/>
      </c>
      <c r="AN67" s="78">
        <f>IF(B67&lt;&gt;"",DATEDIF(E67,$AN$8,"Y"),"")</f>
        <v>5</v>
      </c>
      <c r="AO67" s="78">
        <f>IF(B67&lt;&gt;"",DATEDIF(E67,$AN$8,"YM"),"")</f>
        <v>9</v>
      </c>
      <c r="AP67" s="78">
        <f>IF(B67&lt;&gt;"",DATEDIF(E67,$AN$8,"MD"),"")</f>
        <v>0</v>
      </c>
    </row>
    <row r="68" spans="1:42" ht="18.75">
      <c r="A68" s="102">
        <v>60</v>
      </c>
      <c r="B68" s="103" t="s">
        <v>248</v>
      </c>
      <c r="C68" s="103" t="s">
        <v>56</v>
      </c>
      <c r="D68" s="104">
        <v>41869</v>
      </c>
      <c r="E68" s="105">
        <v>41869</v>
      </c>
      <c r="F68" s="167"/>
      <c r="G68" s="167"/>
      <c r="H68" s="169"/>
      <c r="I68" s="103" t="s">
        <v>37</v>
      </c>
      <c r="J68" s="105">
        <v>52871</v>
      </c>
      <c r="K68" s="108" t="s">
        <v>7</v>
      </c>
      <c r="L68" s="103" t="s">
        <v>94</v>
      </c>
      <c r="M68" s="103" t="s">
        <v>18</v>
      </c>
      <c r="N68" s="103" t="s">
        <v>95</v>
      </c>
      <c r="O68" s="103" t="s">
        <v>62</v>
      </c>
      <c r="P68" s="108" t="s">
        <v>38</v>
      </c>
      <c r="Q68" s="108" t="s">
        <v>57</v>
      </c>
      <c r="R68" s="168"/>
      <c r="S68" s="110" t="str">
        <f>IF($B68&lt;&gt;"",IF(AND($K68="เอก",OR($AN68&gt;0,AND($AN68=0,$AO68&gt;=9))),1,""),"")</f>
        <v/>
      </c>
      <c r="T68" s="110">
        <f>IF($B68&lt;&gt;"",IF(AND($K68="โท",OR($AN68&gt;0,AND($AN68=0,$AO68&gt;=9))),1,""),"")</f>
        <v>1</v>
      </c>
      <c r="U68" s="110" t="str">
        <f>IF($B68&lt;&gt;"",IF(AND($K68="ตรี",OR($AN68&gt;0,AND($AN68=0,$AO68&gt;=9))),1,""),"")</f>
        <v/>
      </c>
      <c r="V68" s="110" t="str">
        <f>IF($B68&lt;&gt;"",IF(AND($K68="เอก",AND($AN68=0,AND($AO68&gt;=6,$AO68&lt;=8))),1,""),"")</f>
        <v/>
      </c>
      <c r="W68" s="110" t="str">
        <f>IF($B68&lt;&gt;"",IF(AND($K68="โท",AND($AN68=0,AND($AO68&gt;=6,$AO68&lt;=8))),1,""),"")</f>
        <v/>
      </c>
      <c r="X68" s="110" t="str">
        <f>IF($B68&lt;&gt;"",IF(AND($K68="ตรี",AND($AN68=0,AND($AO68&gt;=6,$AO68&lt;=8))),1,""),"")</f>
        <v/>
      </c>
      <c r="Y68" s="110" t="str">
        <f>IF($B68&lt;&gt;"",IF(AND($K68="เอก",AND($AN68=0,AND($AO68&gt;=0,$AO68&lt;=5))),1,""),"")</f>
        <v/>
      </c>
      <c r="Z68" s="110" t="str">
        <f>IF($B68&lt;&gt;"",IF(AND($K68="โท",AND($AN68=0,AND($AO68&gt;=0,$AO68&lt;=5))),1,""),"")</f>
        <v/>
      </c>
      <c r="AA68" s="110" t="str">
        <f>IF($B68&lt;&gt;"",IF(AND($K68="ตรี",AND($AN68=0,AND($AO68&gt;=0,$AO68&lt;=5))),1,""),"")</f>
        <v/>
      </c>
      <c r="AB68" s="110" t="str">
        <f>IF($B68&lt;&gt;"",IF(AND($C68="ศาสตราจารย์",OR($AN68&gt;0,AND($AN68=0,$AO68&gt;=9))),1,""),"")</f>
        <v/>
      </c>
      <c r="AC68" s="110" t="str">
        <f>IF($B68&lt;&gt;"",IF(AND($C68="รองศาสตราจารย์",OR($AN68&gt;0,AND($AN68=0,$AO68&gt;=9))),1,""),"")</f>
        <v/>
      </c>
      <c r="AD68" s="110" t="str">
        <f>IF($B68&lt;&gt;"",IF(AND($C68="ผู้ช่วยศาสตราจารย์",OR($AN68&gt;0,AND($AN68=0,$AO68&gt;=9))),1,""),"")</f>
        <v/>
      </c>
      <c r="AE68" s="110">
        <f>IF($B68&lt;&gt;"",IF(AND($C68="อาจารย์",OR($AN68&gt;0,AND($AN68=0,$AO68&gt;=9))),1,""),"")</f>
        <v>1</v>
      </c>
      <c r="AF68" s="110" t="str">
        <f>IF($B68&lt;&gt;"",IF(AND($C68="ศาสตราจารย์",AND($AN68=0,AND($AO68&gt;=6,$AO68&lt;=8))),1,""),"")</f>
        <v/>
      </c>
      <c r="AG68" s="110" t="str">
        <f>IF($B68&lt;&gt;"",IF(AND($C68="รองศาสตราจารย์",AND($AN68=0,AND($AO68&gt;=6,$AO68&lt;=8))),1,""),"")</f>
        <v/>
      </c>
      <c r="AH68" s="110" t="str">
        <f>IF($B68&lt;&gt;"",IF(AND($C68="ผู้ช่วยศาสตราจารย์",AND($AN68=0,AND($AO68&gt;=6,$AO68&lt;=8))),1,""),"")</f>
        <v/>
      </c>
      <c r="AI68" s="110" t="str">
        <f>IF($B68&lt;&gt;"",IF(AND($C68="อาจารย์",AND($AN68=0,AND($AO68&gt;=6,$AO68&lt;=8))),1,""),"")</f>
        <v/>
      </c>
      <c r="AJ68" s="110" t="str">
        <f>IF($B68&lt;&gt;"",IF(AND($C68="ศาสตราจารย์",AND($AN68=0,AND($AO68&gt;=0,$AO68&lt;=5))),1,""),"")</f>
        <v/>
      </c>
      <c r="AK68" s="110" t="str">
        <f>IF($B68&lt;&gt;"",IF(AND($C68="รองศาสตราจารย์",AND($AN68=0,AND($AO68&gt;=0,$AO68&lt;=5))),1,""),"")</f>
        <v/>
      </c>
      <c r="AL68" s="110" t="str">
        <f>IF($B68&lt;&gt;"",IF(AND($C68="ผู้ช่วยศาสตราจารย์",AND($AN68=0,AND($AO68&gt;=0,$AO68&lt;=5))),1,""),"")</f>
        <v/>
      </c>
      <c r="AM68" s="110" t="str">
        <f>IF($B68&lt;&gt;"",IF(AND($C68="อาจารย์",AND($AN68=0,AND($AO68&gt;=0,$AO68&lt;=5))),1,""),"")</f>
        <v/>
      </c>
      <c r="AN68" s="78">
        <f>IF(B68&lt;&gt;"",DATEDIF(E68,$AN$8,"Y"),"")</f>
        <v>8</v>
      </c>
      <c r="AO68" s="78">
        <f>IF(B68&lt;&gt;"",DATEDIF(E68,$AN$8,"YM"),"")</f>
        <v>9</v>
      </c>
      <c r="AP68" s="78">
        <f>IF(B68&lt;&gt;"",DATEDIF(E68,$AN$8,"MD"),"")</f>
        <v>14</v>
      </c>
    </row>
    <row r="69" spans="1:42" ht="18.75">
      <c r="A69" s="102">
        <v>61</v>
      </c>
      <c r="B69" s="103" t="s">
        <v>338</v>
      </c>
      <c r="C69" s="103" t="s">
        <v>56</v>
      </c>
      <c r="D69" s="104">
        <v>37809</v>
      </c>
      <c r="E69" s="105">
        <v>37809</v>
      </c>
      <c r="F69" s="167"/>
      <c r="G69" s="167"/>
      <c r="H69" s="169"/>
      <c r="I69" s="103" t="s">
        <v>37</v>
      </c>
      <c r="J69" s="105">
        <v>49949</v>
      </c>
      <c r="K69" s="108" t="s">
        <v>7</v>
      </c>
      <c r="L69" s="103" t="s">
        <v>339</v>
      </c>
      <c r="M69" s="103" t="s">
        <v>18</v>
      </c>
      <c r="N69" s="103" t="s">
        <v>257</v>
      </c>
      <c r="O69" s="103" t="s">
        <v>19</v>
      </c>
      <c r="P69" s="108" t="s">
        <v>5</v>
      </c>
      <c r="Q69" s="108" t="s">
        <v>6</v>
      </c>
      <c r="R69" s="168"/>
      <c r="S69" s="110" t="str">
        <f>IF($B69&lt;&gt;"",IF(AND($K69="เอก",OR($AN69&gt;0,AND($AN69=0,$AO69&gt;=9))),1,""),"")</f>
        <v/>
      </c>
      <c r="T69" s="110">
        <f>IF($B69&lt;&gt;"",IF(AND($K69="โท",OR($AN69&gt;0,AND($AN69=0,$AO69&gt;=9))),1,""),"")</f>
        <v>1</v>
      </c>
      <c r="U69" s="110" t="str">
        <f>IF($B69&lt;&gt;"",IF(AND($K69="ตรี",OR($AN69&gt;0,AND($AN69=0,$AO69&gt;=9))),1,""),"")</f>
        <v/>
      </c>
      <c r="V69" s="110" t="str">
        <f>IF($B69&lt;&gt;"",IF(AND($K69="เอก",AND($AN69=0,AND($AO69&gt;=6,$AO69&lt;=8))),1,""),"")</f>
        <v/>
      </c>
      <c r="W69" s="110" t="str">
        <f>IF($B69&lt;&gt;"",IF(AND($K69="โท",AND($AN69=0,AND($AO69&gt;=6,$AO69&lt;=8))),1,""),"")</f>
        <v/>
      </c>
      <c r="X69" s="110" t="str">
        <f>IF($B69&lt;&gt;"",IF(AND($K69="ตรี",AND($AN69=0,AND($AO69&gt;=6,$AO69&lt;=8))),1,""),"")</f>
        <v/>
      </c>
      <c r="Y69" s="110" t="str">
        <f>IF($B69&lt;&gt;"",IF(AND($K69="เอก",AND($AN69=0,AND($AO69&gt;=0,$AO69&lt;=5))),1,""),"")</f>
        <v/>
      </c>
      <c r="Z69" s="110" t="str">
        <f>IF($B69&lt;&gt;"",IF(AND($K69="โท",AND($AN69=0,AND($AO69&gt;=0,$AO69&lt;=5))),1,""),"")</f>
        <v/>
      </c>
      <c r="AA69" s="110" t="str">
        <f>IF($B69&lt;&gt;"",IF(AND($K69="ตรี",AND($AN69=0,AND($AO69&gt;=0,$AO69&lt;=5))),1,""),"")</f>
        <v/>
      </c>
      <c r="AB69" s="110" t="str">
        <f>IF($B69&lt;&gt;"",IF(AND($C69="ศาสตราจารย์",OR($AN69&gt;0,AND($AN69=0,$AO69&gt;=9))),1,""),"")</f>
        <v/>
      </c>
      <c r="AC69" s="110" t="str">
        <f>IF($B69&lt;&gt;"",IF(AND($C69="รองศาสตราจารย์",OR($AN69&gt;0,AND($AN69=0,$AO69&gt;=9))),1,""),"")</f>
        <v/>
      </c>
      <c r="AD69" s="110" t="str">
        <f>IF($B69&lt;&gt;"",IF(AND($C69="ผู้ช่วยศาสตราจารย์",OR($AN69&gt;0,AND($AN69=0,$AO69&gt;=9))),1,""),"")</f>
        <v/>
      </c>
      <c r="AE69" s="110">
        <f>IF($B69&lt;&gt;"",IF(AND($C69="อาจารย์",OR($AN69&gt;0,AND($AN69=0,$AO69&gt;=9))),1,""),"")</f>
        <v>1</v>
      </c>
      <c r="AF69" s="110" t="str">
        <f>IF($B69&lt;&gt;"",IF(AND($C69="ศาสตราจารย์",AND($AN69=0,AND($AO69&gt;=6,$AO69&lt;=8))),1,""),"")</f>
        <v/>
      </c>
      <c r="AG69" s="110" t="str">
        <f>IF($B69&lt;&gt;"",IF(AND($C69="รองศาสตราจารย์",AND($AN69=0,AND($AO69&gt;=6,$AO69&lt;=8))),1,""),"")</f>
        <v/>
      </c>
      <c r="AH69" s="110" t="str">
        <f>IF($B69&lt;&gt;"",IF(AND($C69="ผู้ช่วยศาสตราจารย์",AND($AN69=0,AND($AO69&gt;=6,$AO69&lt;=8))),1,""),"")</f>
        <v/>
      </c>
      <c r="AI69" s="110" t="str">
        <f>IF($B69&lt;&gt;"",IF(AND($C69="อาจารย์",AND($AN69=0,AND($AO69&gt;=6,$AO69&lt;=8))),1,""),"")</f>
        <v/>
      </c>
      <c r="AJ69" s="110" t="str">
        <f>IF($B69&lt;&gt;"",IF(AND($C69="ศาสตราจารย์",AND($AN69=0,AND($AO69&gt;=0,$AO69&lt;=5))),1,""),"")</f>
        <v/>
      </c>
      <c r="AK69" s="110" t="str">
        <f>IF($B69&lt;&gt;"",IF(AND($C69="รองศาสตราจารย์",AND($AN69=0,AND($AO69&gt;=0,$AO69&lt;=5))),1,""),"")</f>
        <v/>
      </c>
      <c r="AL69" s="110" t="str">
        <f>IF($B69&lt;&gt;"",IF(AND($C69="ผู้ช่วยศาสตราจารย์",AND($AN69=0,AND($AO69&gt;=0,$AO69&lt;=5))),1,""),"")</f>
        <v/>
      </c>
      <c r="AM69" s="110" t="str">
        <f>IF($B69&lt;&gt;"",IF(AND($C69="อาจารย์",AND($AN69=0,AND($AO69&gt;=0,$AO69&lt;=5))),1,""),"")</f>
        <v/>
      </c>
      <c r="AN69" s="78">
        <f>IF(B69&lt;&gt;"",DATEDIF(E69,$AN$8,"Y"),"")</f>
        <v>19</v>
      </c>
      <c r="AO69" s="78">
        <f>IF(B69&lt;&gt;"",DATEDIF(E69,$AN$8,"YM"),"")</f>
        <v>10</v>
      </c>
      <c r="AP69" s="78">
        <f>IF(B69&lt;&gt;"",DATEDIF(E69,$AN$8,"MD"),"")</f>
        <v>25</v>
      </c>
    </row>
    <row r="70" spans="1:42" ht="19.5" thickBot="1">
      <c r="A70" s="102">
        <v>62</v>
      </c>
      <c r="B70" s="103" t="s">
        <v>249</v>
      </c>
      <c r="C70" s="103" t="s">
        <v>56</v>
      </c>
      <c r="D70" s="104">
        <v>34288</v>
      </c>
      <c r="E70" s="105">
        <v>34288</v>
      </c>
      <c r="F70" s="167"/>
      <c r="G70" s="167"/>
      <c r="H70" s="169"/>
      <c r="I70" s="103" t="s">
        <v>37</v>
      </c>
      <c r="J70" s="105">
        <v>46661</v>
      </c>
      <c r="K70" s="108" t="s">
        <v>7</v>
      </c>
      <c r="L70" s="103" t="s">
        <v>168</v>
      </c>
      <c r="M70" s="103" t="s">
        <v>18</v>
      </c>
      <c r="N70" s="103" t="s">
        <v>145</v>
      </c>
      <c r="O70" s="103" t="s">
        <v>19</v>
      </c>
      <c r="P70" s="108" t="s">
        <v>36</v>
      </c>
      <c r="Q70" s="108" t="s">
        <v>45</v>
      </c>
      <c r="R70" s="168"/>
      <c r="S70" s="110" t="str">
        <f>IF($B70&lt;&gt;"",IF(AND($K70="เอก",OR($AN70&gt;0,AND($AN70=0,$AO70&gt;=9))),1,""),"")</f>
        <v/>
      </c>
      <c r="T70" s="110">
        <f>IF($B70&lt;&gt;"",IF(AND($K70="โท",OR($AN70&gt;0,AND($AN70=0,$AO70&gt;=9))),1,""),"")</f>
        <v>1</v>
      </c>
      <c r="U70" s="110" t="str">
        <f>IF($B70&lt;&gt;"",IF(AND($K70="ตรี",OR($AN70&gt;0,AND($AN70=0,$AO70&gt;=9))),1,""),"")</f>
        <v/>
      </c>
      <c r="V70" s="110" t="str">
        <f>IF($B70&lt;&gt;"",IF(AND($K70="เอก",AND($AN70=0,AND($AO70&gt;=6,$AO70&lt;=8))),1,""),"")</f>
        <v/>
      </c>
      <c r="W70" s="110" t="str">
        <f>IF($B70&lt;&gt;"",IF(AND($K70="โท",AND($AN70=0,AND($AO70&gt;=6,$AO70&lt;=8))),1,""),"")</f>
        <v/>
      </c>
      <c r="X70" s="110" t="str">
        <f>IF($B70&lt;&gt;"",IF(AND($K70="ตรี",AND($AN70=0,AND($AO70&gt;=6,$AO70&lt;=8))),1,""),"")</f>
        <v/>
      </c>
      <c r="Y70" s="110" t="str">
        <f>IF($B70&lt;&gt;"",IF(AND($K70="เอก",AND($AN70=0,AND($AO70&gt;=0,$AO70&lt;=5))),1,""),"")</f>
        <v/>
      </c>
      <c r="Z70" s="110" t="str">
        <f>IF($B70&lt;&gt;"",IF(AND($K70="โท",AND($AN70=0,AND($AO70&gt;=0,$AO70&lt;=5))),1,""),"")</f>
        <v/>
      </c>
      <c r="AA70" s="110" t="str">
        <f>IF($B70&lt;&gt;"",IF(AND($K70="ตรี",AND($AN70=0,AND($AO70&gt;=0,$AO70&lt;=5))),1,""),"")</f>
        <v/>
      </c>
      <c r="AB70" s="110" t="str">
        <f>IF($B70&lt;&gt;"",IF(AND($C70="ศาสตราจารย์",OR($AN70&gt;0,AND($AN70=0,$AO70&gt;=9))),1,""),"")</f>
        <v/>
      </c>
      <c r="AC70" s="110" t="str">
        <f>IF($B70&lt;&gt;"",IF(AND($C70="รองศาสตราจารย์",OR($AN70&gt;0,AND($AN70=0,$AO70&gt;=9))),1,""),"")</f>
        <v/>
      </c>
      <c r="AD70" s="110" t="str">
        <f>IF($B70&lt;&gt;"",IF(AND($C70="ผู้ช่วยศาสตราจารย์",OR($AN70&gt;0,AND($AN70=0,$AO70&gt;=9))),1,""),"")</f>
        <v/>
      </c>
      <c r="AE70" s="110">
        <f>IF($B70&lt;&gt;"",IF(AND($C70="อาจารย์",OR($AN70&gt;0,AND($AN70=0,$AO70&gt;=9))),1,""),"")</f>
        <v>1</v>
      </c>
      <c r="AF70" s="110" t="str">
        <f>IF($B70&lt;&gt;"",IF(AND($C70="ศาสตราจารย์",AND($AN70=0,AND($AO70&gt;=6,$AO70&lt;=8))),1,""),"")</f>
        <v/>
      </c>
      <c r="AG70" s="110" t="str">
        <f>IF($B70&lt;&gt;"",IF(AND($C70="รองศาสตราจารย์",AND($AN70=0,AND($AO70&gt;=6,$AO70&lt;=8))),1,""),"")</f>
        <v/>
      </c>
      <c r="AH70" s="110" t="str">
        <f>IF($B70&lt;&gt;"",IF(AND($C70="ผู้ช่วยศาสตราจารย์",AND($AN70=0,AND($AO70&gt;=6,$AO70&lt;=8))),1,""),"")</f>
        <v/>
      </c>
      <c r="AI70" s="110" t="str">
        <f>IF($B70&lt;&gt;"",IF(AND($C70="อาจารย์",AND($AN70=0,AND($AO70&gt;=6,$AO70&lt;=8))),1,""),"")</f>
        <v/>
      </c>
      <c r="AJ70" s="110" t="str">
        <f>IF($B70&lt;&gt;"",IF(AND($C70="ศาสตราจารย์",AND($AN70=0,AND($AO70&gt;=0,$AO70&lt;=5))),1,""),"")</f>
        <v/>
      </c>
      <c r="AK70" s="110" t="str">
        <f>IF($B70&lt;&gt;"",IF(AND($C70="รองศาสตราจารย์",AND($AN70=0,AND($AO70&gt;=0,$AO70&lt;=5))),1,""),"")</f>
        <v/>
      </c>
      <c r="AL70" s="110" t="str">
        <f>IF($B70&lt;&gt;"",IF(AND($C70="ผู้ช่วยศาสตราจารย์",AND($AN70=0,AND($AO70&gt;=0,$AO70&lt;=5))),1,""),"")</f>
        <v/>
      </c>
      <c r="AM70" s="110" t="str">
        <f>IF($B70&lt;&gt;"",IF(AND($C70="อาจารย์",AND($AN70=0,AND($AO70&gt;=0,$AO70&lt;=5))),1,""),"")</f>
        <v/>
      </c>
      <c r="AN70" s="78">
        <f>IF(B70&lt;&gt;"",DATEDIF(E70,$AN$8,"Y"),"")</f>
        <v>29</v>
      </c>
      <c r="AO70" s="78">
        <f>IF(B70&lt;&gt;"",DATEDIF(E70,$AN$8,"YM"),"")</f>
        <v>6</v>
      </c>
      <c r="AP70" s="78">
        <f>IF(B70&lt;&gt;"",DATEDIF(E70,$AN$8,"MD"),"")</f>
        <v>17</v>
      </c>
    </row>
    <row r="71" spans="1:42" ht="18.75">
      <c r="A71" s="102"/>
      <c r="B71" s="113" t="s">
        <v>286</v>
      </c>
      <c r="C71" s="114">
        <f>SUM(S71:AA71)</f>
        <v>62</v>
      </c>
      <c r="D71" s="104"/>
      <c r="E71" s="105"/>
      <c r="F71" s="167"/>
      <c r="G71" s="167"/>
      <c r="H71" s="169"/>
      <c r="I71" s="103"/>
      <c r="J71" s="105"/>
      <c r="K71" s="108"/>
      <c r="L71" s="103"/>
      <c r="M71" s="103"/>
      <c r="N71" s="103"/>
      <c r="O71" s="103"/>
      <c r="P71" s="108"/>
      <c r="Q71" s="108"/>
      <c r="R71" s="170">
        <f>COUNTIF(R9:R70,"ü")</f>
        <v>1</v>
      </c>
      <c r="S71" s="116">
        <f>SUM(S9:S70)</f>
        <v>58</v>
      </c>
      <c r="T71" s="116">
        <f t="shared" ref="T71:AP71" si="0">SUM(T9:T70)</f>
        <v>4</v>
      </c>
      <c r="U71" s="116">
        <f t="shared" si="0"/>
        <v>0</v>
      </c>
      <c r="V71" s="116">
        <f t="shared" si="0"/>
        <v>0</v>
      </c>
      <c r="W71" s="116">
        <f t="shared" si="0"/>
        <v>0</v>
      </c>
      <c r="X71" s="116">
        <f t="shared" si="0"/>
        <v>0</v>
      </c>
      <c r="Y71" s="116">
        <f t="shared" si="0"/>
        <v>0</v>
      </c>
      <c r="Z71" s="116">
        <f t="shared" si="0"/>
        <v>0</v>
      </c>
      <c r="AA71" s="116">
        <f t="shared" si="0"/>
        <v>0</v>
      </c>
      <c r="AB71" s="116">
        <f t="shared" si="0"/>
        <v>1</v>
      </c>
      <c r="AC71" s="116">
        <f t="shared" si="0"/>
        <v>7</v>
      </c>
      <c r="AD71" s="116">
        <f t="shared" si="0"/>
        <v>28</v>
      </c>
      <c r="AE71" s="116">
        <f t="shared" si="0"/>
        <v>26</v>
      </c>
      <c r="AF71" s="116">
        <f t="shared" si="0"/>
        <v>0</v>
      </c>
      <c r="AG71" s="116">
        <f t="shared" si="0"/>
        <v>0</v>
      </c>
      <c r="AH71" s="116">
        <f t="shared" si="0"/>
        <v>0</v>
      </c>
      <c r="AI71" s="116">
        <f t="shared" si="0"/>
        <v>0</v>
      </c>
      <c r="AJ71" s="116">
        <f t="shared" si="0"/>
        <v>0</v>
      </c>
      <c r="AK71" s="116">
        <f t="shared" si="0"/>
        <v>0</v>
      </c>
      <c r="AL71" s="116">
        <f t="shared" si="0"/>
        <v>0</v>
      </c>
      <c r="AM71" s="116">
        <f t="shared" si="0"/>
        <v>0</v>
      </c>
      <c r="AN71" s="60">
        <f t="shared" si="0"/>
        <v>782</v>
      </c>
      <c r="AO71" s="59">
        <f t="shared" si="0"/>
        <v>387</v>
      </c>
      <c r="AP71" s="59">
        <f t="shared" si="0"/>
        <v>797</v>
      </c>
    </row>
    <row r="72" spans="1:42" ht="18.75">
      <c r="A72" s="117"/>
      <c r="B72" s="118" t="s">
        <v>287</v>
      </c>
      <c r="C72" s="119">
        <f>SUM(S72:AA72)</f>
        <v>62</v>
      </c>
      <c r="D72" s="120"/>
      <c r="E72" s="121"/>
      <c r="F72" s="171"/>
      <c r="G72" s="171"/>
      <c r="H72" s="172"/>
      <c r="I72" s="124"/>
      <c r="J72" s="121"/>
      <c r="K72" s="125"/>
      <c r="L72" s="124"/>
      <c r="M72" s="124"/>
      <c r="N72" s="124"/>
      <c r="O72" s="124"/>
      <c r="P72" s="125"/>
      <c r="Q72" s="125"/>
      <c r="R72" s="173">
        <f>R71</f>
        <v>1</v>
      </c>
      <c r="S72" s="127">
        <f>S71</f>
        <v>58</v>
      </c>
      <c r="T72" s="127">
        <f t="shared" ref="T72:U72" si="1">T71</f>
        <v>4</v>
      </c>
      <c r="U72" s="127">
        <f t="shared" si="1"/>
        <v>0</v>
      </c>
      <c r="V72" s="128">
        <f>V71/2</f>
        <v>0</v>
      </c>
      <c r="W72" s="128">
        <f t="shared" ref="W72:X72" si="2">W71/2</f>
        <v>0</v>
      </c>
      <c r="X72" s="128">
        <f t="shared" si="2"/>
        <v>0</v>
      </c>
      <c r="Y72" s="127"/>
      <c r="Z72" s="127"/>
      <c r="AA72" s="127"/>
      <c r="AB72" s="127">
        <f>AB71</f>
        <v>1</v>
      </c>
      <c r="AC72" s="127">
        <f t="shared" ref="AC72:AE72" si="3">AC71</f>
        <v>7</v>
      </c>
      <c r="AD72" s="127">
        <f t="shared" si="3"/>
        <v>28</v>
      </c>
      <c r="AE72" s="127">
        <f t="shared" si="3"/>
        <v>26</v>
      </c>
      <c r="AF72" s="128">
        <f>AF71/2</f>
        <v>0</v>
      </c>
      <c r="AG72" s="128">
        <f t="shared" ref="AG72:AI72" si="4">AG71/2</f>
        <v>0</v>
      </c>
      <c r="AH72" s="128">
        <f t="shared" si="4"/>
        <v>0</v>
      </c>
      <c r="AI72" s="128">
        <f t="shared" si="4"/>
        <v>0</v>
      </c>
      <c r="AJ72" s="127"/>
      <c r="AK72" s="127"/>
      <c r="AL72" s="127"/>
      <c r="AM72" s="127"/>
    </row>
  </sheetData>
  <mergeCells count="24">
    <mergeCell ref="I4:I7"/>
    <mergeCell ref="J4:J7"/>
    <mergeCell ref="K4:K7"/>
    <mergeCell ref="L4:L7"/>
    <mergeCell ref="Q4:Q7"/>
    <mergeCell ref="R4:R7"/>
    <mergeCell ref="V6:X6"/>
    <mergeCell ref="AF6:AI6"/>
    <mergeCell ref="A4:A7"/>
    <mergeCell ref="B4:B7"/>
    <mergeCell ref="C4:C7"/>
    <mergeCell ref="D4:D7"/>
    <mergeCell ref="E4:E7"/>
    <mergeCell ref="F4:F7"/>
    <mergeCell ref="G4:G7"/>
    <mergeCell ref="H4:H7"/>
    <mergeCell ref="S4:AA4"/>
    <mergeCell ref="AB4:AM4"/>
    <mergeCell ref="S5:U5"/>
    <mergeCell ref="V5:X5"/>
    <mergeCell ref="Y5:AA5"/>
    <mergeCell ref="AB5:AE5"/>
    <mergeCell ref="AF5:AI5"/>
    <mergeCell ref="AJ5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FB4-A799-4699-A706-625CCCCA19EF}">
  <dimension ref="A1:BB75"/>
  <sheetViews>
    <sheetView workbookViewId="0">
      <selection activeCell="I22" sqref="I22"/>
    </sheetView>
  </sheetViews>
  <sheetFormatPr defaultColWidth="9" defaultRowHeight="17.25"/>
  <cols>
    <col min="1" max="1" width="5.140625" style="156" customWidth="1"/>
    <col min="2" max="2" width="28.28515625" style="156" bestFit="1" customWidth="1"/>
    <col min="3" max="3" width="11.5703125" style="156" customWidth="1"/>
    <col min="4" max="4" width="10.42578125" style="156" bestFit="1" customWidth="1"/>
    <col min="5" max="5" width="29.28515625" style="156" bestFit="1" customWidth="1"/>
    <col min="6" max="6" width="20.28515625" style="156" bestFit="1" customWidth="1"/>
    <col min="7" max="7" width="20" style="156" bestFit="1" customWidth="1"/>
    <col min="8" max="8" width="19.140625" style="156" bestFit="1" customWidth="1"/>
    <col min="9" max="9" width="14.5703125" style="156" bestFit="1" customWidth="1"/>
    <col min="10" max="10" width="9.7109375" style="156" bestFit="1" customWidth="1"/>
    <col min="11" max="11" width="12" style="156" bestFit="1" customWidth="1"/>
    <col min="12" max="12" width="51.5703125" style="156" hidden="1" customWidth="1"/>
    <col min="13" max="16" width="9" style="156" hidden="1" customWidth="1"/>
    <col min="17" max="17" width="5.42578125" style="156" bestFit="1" customWidth="1"/>
    <col min="18" max="18" width="7.42578125" style="156" bestFit="1" customWidth="1"/>
    <col min="19" max="39" width="3.28515625" style="78" customWidth="1"/>
    <col min="40" max="42" width="9" style="78" hidden="1" customWidth="1"/>
    <col min="43" max="16384" width="9" style="78"/>
  </cols>
  <sheetData>
    <row r="1" spans="1:42">
      <c r="A1" s="174" t="s">
        <v>417</v>
      </c>
      <c r="E1" s="12"/>
      <c r="F1" s="12"/>
      <c r="G1" s="12"/>
      <c r="H1" s="12"/>
      <c r="J1" s="158"/>
      <c r="P1" s="158"/>
      <c r="Q1" s="78"/>
      <c r="R1" s="158"/>
    </row>
    <row r="2" spans="1:42">
      <c r="A2" s="174" t="s">
        <v>453</v>
      </c>
      <c r="E2" s="12"/>
      <c r="F2" s="12"/>
      <c r="G2" s="12"/>
      <c r="H2" s="12"/>
      <c r="J2" s="158"/>
      <c r="P2" s="158"/>
      <c r="Q2" s="78"/>
      <c r="R2" s="158"/>
    </row>
    <row r="3" spans="1:42">
      <c r="A3" s="174"/>
      <c r="E3" s="12"/>
      <c r="F3" s="12"/>
      <c r="G3" s="12"/>
      <c r="H3" s="12"/>
      <c r="J3" s="158"/>
      <c r="P3" s="158"/>
      <c r="Q3" s="78"/>
      <c r="R3" s="158"/>
    </row>
    <row r="4" spans="1:42" ht="18.75">
      <c r="A4" s="160" t="s">
        <v>268</v>
      </c>
      <c r="B4" s="160" t="s">
        <v>269</v>
      </c>
      <c r="C4" s="160" t="s">
        <v>270</v>
      </c>
      <c r="D4" s="161" t="s">
        <v>271</v>
      </c>
      <c r="E4" s="162" t="s">
        <v>412</v>
      </c>
      <c r="F4" s="162" t="s">
        <v>413</v>
      </c>
      <c r="G4" s="162" t="s">
        <v>414</v>
      </c>
      <c r="H4" s="162" t="s">
        <v>415</v>
      </c>
      <c r="I4" s="160" t="s">
        <v>272</v>
      </c>
      <c r="J4" s="161" t="s">
        <v>285</v>
      </c>
      <c r="K4" s="160" t="s">
        <v>411</v>
      </c>
      <c r="L4" s="160" t="s">
        <v>273</v>
      </c>
      <c r="M4" s="175"/>
      <c r="N4" s="175"/>
      <c r="O4" s="175"/>
      <c r="P4" s="110"/>
      <c r="Q4" s="160" t="s">
        <v>274</v>
      </c>
      <c r="R4" s="163" t="s">
        <v>416</v>
      </c>
      <c r="S4" s="88" t="s">
        <v>278</v>
      </c>
      <c r="T4" s="88"/>
      <c r="U4" s="88"/>
      <c r="V4" s="88"/>
      <c r="W4" s="88"/>
      <c r="X4" s="88"/>
      <c r="Y4" s="88"/>
      <c r="Z4" s="88"/>
      <c r="AA4" s="88"/>
      <c r="AB4" s="88" t="s">
        <v>279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</row>
    <row r="5" spans="1:42" ht="18.75">
      <c r="A5" s="160"/>
      <c r="B5" s="160"/>
      <c r="C5" s="160"/>
      <c r="D5" s="161"/>
      <c r="E5" s="162"/>
      <c r="F5" s="162"/>
      <c r="G5" s="162"/>
      <c r="H5" s="162"/>
      <c r="I5" s="160"/>
      <c r="J5" s="161"/>
      <c r="K5" s="160"/>
      <c r="L5" s="160"/>
      <c r="M5" s="175"/>
      <c r="N5" s="175"/>
      <c r="O5" s="175"/>
      <c r="P5" s="110"/>
      <c r="Q5" s="160"/>
      <c r="R5" s="163"/>
      <c r="S5" s="89" t="s">
        <v>280</v>
      </c>
      <c r="T5" s="89"/>
      <c r="U5" s="89"/>
      <c r="V5" s="90" t="s">
        <v>315</v>
      </c>
      <c r="W5" s="90"/>
      <c r="X5" s="90"/>
      <c r="Y5" s="90" t="s">
        <v>314</v>
      </c>
      <c r="Z5" s="90"/>
      <c r="AA5" s="90"/>
      <c r="AB5" s="89" t="s">
        <v>280</v>
      </c>
      <c r="AC5" s="89"/>
      <c r="AD5" s="89"/>
      <c r="AE5" s="89"/>
      <c r="AF5" s="90" t="s">
        <v>317</v>
      </c>
      <c r="AG5" s="90"/>
      <c r="AH5" s="90"/>
      <c r="AI5" s="90"/>
      <c r="AJ5" s="89" t="s">
        <v>314</v>
      </c>
      <c r="AK5" s="89"/>
      <c r="AL5" s="89"/>
      <c r="AM5" s="89"/>
    </row>
    <row r="6" spans="1:42" ht="18.75">
      <c r="A6" s="160"/>
      <c r="B6" s="160"/>
      <c r="C6" s="160"/>
      <c r="D6" s="161"/>
      <c r="E6" s="162"/>
      <c r="F6" s="162"/>
      <c r="G6" s="162"/>
      <c r="H6" s="162"/>
      <c r="I6" s="160"/>
      <c r="J6" s="161"/>
      <c r="K6" s="160"/>
      <c r="L6" s="160"/>
      <c r="M6" s="175"/>
      <c r="N6" s="175"/>
      <c r="O6" s="175"/>
      <c r="P6" s="110"/>
      <c r="Q6" s="160"/>
      <c r="R6" s="163"/>
      <c r="S6" s="91"/>
      <c r="T6" s="91"/>
      <c r="U6" s="91"/>
      <c r="V6" s="90" t="s">
        <v>316</v>
      </c>
      <c r="W6" s="90"/>
      <c r="X6" s="90"/>
      <c r="Y6" s="91"/>
      <c r="Z6" s="91"/>
      <c r="AA6" s="91"/>
      <c r="AB6" s="91"/>
      <c r="AC6" s="91"/>
      <c r="AD6" s="91"/>
      <c r="AE6" s="91"/>
      <c r="AF6" s="90" t="s">
        <v>316</v>
      </c>
      <c r="AG6" s="90"/>
      <c r="AH6" s="90"/>
      <c r="AI6" s="90"/>
      <c r="AJ6" s="91"/>
      <c r="AK6" s="91"/>
      <c r="AL6" s="91"/>
      <c r="AM6" s="91"/>
    </row>
    <row r="7" spans="1:42" ht="18.75">
      <c r="A7" s="160"/>
      <c r="B7" s="160"/>
      <c r="C7" s="160"/>
      <c r="D7" s="161"/>
      <c r="E7" s="162"/>
      <c r="F7" s="162"/>
      <c r="G7" s="162"/>
      <c r="H7" s="162"/>
      <c r="I7" s="160"/>
      <c r="J7" s="161"/>
      <c r="K7" s="160"/>
      <c r="L7" s="160"/>
      <c r="M7" s="175"/>
      <c r="N7" s="175"/>
      <c r="O7" s="175"/>
      <c r="P7" s="110"/>
      <c r="Q7" s="160"/>
      <c r="R7" s="163"/>
      <c r="S7" s="92" t="s">
        <v>2</v>
      </c>
      <c r="T7" s="92" t="s">
        <v>7</v>
      </c>
      <c r="U7" s="92" t="s">
        <v>12</v>
      </c>
      <c r="V7" s="92" t="s">
        <v>2</v>
      </c>
      <c r="W7" s="92" t="s">
        <v>7</v>
      </c>
      <c r="X7" s="92" t="s">
        <v>12</v>
      </c>
      <c r="Y7" s="92" t="s">
        <v>2</v>
      </c>
      <c r="Z7" s="92" t="s">
        <v>7</v>
      </c>
      <c r="AA7" s="92" t="s">
        <v>12</v>
      </c>
      <c r="AB7" s="92" t="s">
        <v>281</v>
      </c>
      <c r="AC7" s="92" t="s">
        <v>282</v>
      </c>
      <c r="AD7" s="92" t="s">
        <v>283</v>
      </c>
      <c r="AE7" s="92" t="s">
        <v>284</v>
      </c>
      <c r="AF7" s="92" t="s">
        <v>281</v>
      </c>
      <c r="AG7" s="92" t="s">
        <v>282</v>
      </c>
      <c r="AH7" s="92" t="s">
        <v>283</v>
      </c>
      <c r="AI7" s="92" t="s">
        <v>284</v>
      </c>
      <c r="AJ7" s="92" t="s">
        <v>281</v>
      </c>
      <c r="AK7" s="92" t="s">
        <v>282</v>
      </c>
      <c r="AL7" s="92" t="s">
        <v>283</v>
      </c>
      <c r="AM7" s="92" t="s">
        <v>284</v>
      </c>
    </row>
    <row r="8" spans="1:42">
      <c r="A8" s="176" t="s">
        <v>81</v>
      </c>
      <c r="B8" s="177"/>
      <c r="C8" s="177"/>
      <c r="D8" s="178"/>
      <c r="E8" s="178"/>
      <c r="F8" s="178"/>
      <c r="G8" s="178"/>
      <c r="H8" s="178"/>
      <c r="I8" s="177"/>
      <c r="J8" s="178"/>
      <c r="K8" s="179"/>
      <c r="L8" s="177"/>
      <c r="M8" s="177"/>
      <c r="N8" s="177"/>
      <c r="O8" s="177"/>
      <c r="P8" s="177"/>
      <c r="Q8" s="179"/>
      <c r="R8" s="177"/>
      <c r="S8" s="180" t="str">
        <f>IF($B8&lt;&gt;"",IF(AND($K8="เอก",OR($AN8&gt;0,AND($AN8=0,$AO8&gt;=9))),1,""),"")</f>
        <v/>
      </c>
      <c r="T8" s="180" t="str">
        <f>IF($B8&lt;&gt;"",IF(AND($K8="โท",OR($AN8&gt;0,AND($AN8=0,$AO8&gt;=9))),1,""),"")</f>
        <v/>
      </c>
      <c r="U8" s="180" t="str">
        <f>IF($B8&lt;&gt;"",IF(AND($K8="ตรี",OR($AN8&gt;0,AND($AN8=0,$AO8&gt;=9))),1,""),"")</f>
        <v/>
      </c>
      <c r="V8" s="180" t="str">
        <f>IF($B8&lt;&gt;"",IF(AND($K8="เอก",AND($AN8=0,AND($AO8&gt;=6,$AO8&lt;=8))),1,""),"")</f>
        <v/>
      </c>
      <c r="W8" s="180" t="str">
        <f>IF($B8&lt;&gt;"",IF(AND($K8="โท",AND($AN8=0,AND($AO8&gt;=6,$AO8&lt;=8))),1,""),"")</f>
        <v/>
      </c>
      <c r="X8" s="180" t="str">
        <f>IF($B8&lt;&gt;"",IF(AND($K8="ตรี",AND($AN8=0,AND($AO8&gt;=6,$AO8&lt;=8))),1,""),"")</f>
        <v/>
      </c>
      <c r="Y8" s="180" t="str">
        <f>IF($B8&lt;&gt;"",IF(AND($K8="เอก",AND($AN8=0,AND($AO8&gt;=0,$AO8&lt;=5))),1,""),"")</f>
        <v/>
      </c>
      <c r="Z8" s="180" t="str">
        <f>IF($B8&lt;&gt;"",IF(AND($K8="โท",AND($AN8=0,AND($AO8&gt;=0,$AO8&lt;=5))),1,""),"")</f>
        <v/>
      </c>
      <c r="AA8" s="180" t="str">
        <f>IF($B8&lt;&gt;"",IF(AND($K8="ตรี",AND($AN8=0,AND($AO8&gt;=0,$AO8&lt;=5))),1,""),"")</f>
        <v/>
      </c>
      <c r="AB8" s="180" t="str">
        <f>IF($B8&lt;&gt;"",IF(AND($C8="ศาสตราจารย์",OR($AN8&gt;0,AND($AN8=0,$AO8&gt;=9))),1,""),"")</f>
        <v/>
      </c>
      <c r="AC8" s="180" t="str">
        <f>IF($B8&lt;&gt;"",IF(AND($C8="รองศาสตราจารย์",OR($AN8&gt;0,AND($AN8=0,$AO8&gt;=9))),1,""),"")</f>
        <v/>
      </c>
      <c r="AD8" s="180" t="str">
        <f>IF($B8&lt;&gt;"",IF(AND($C8="ผู้ช่วยศาสตราจารย์",OR($AN8&gt;0,AND($AN8=0,$AO8&gt;=9))),1,""),"")</f>
        <v/>
      </c>
      <c r="AE8" s="180" t="str">
        <f>IF($B8&lt;&gt;"",IF(AND($C8="อาจารย์",OR($AN8&gt;0,AND($AN8=0,$AO8&gt;=9))),1,""),"")</f>
        <v/>
      </c>
      <c r="AF8" s="180" t="str">
        <f>IF($B8&lt;&gt;"",IF(AND($C8="ศาสตราจารย์",AND($AN8=0,AND($AO8&gt;=6,$AO8&lt;=8))),1,""),"")</f>
        <v/>
      </c>
      <c r="AG8" s="180" t="str">
        <f>IF($B8&lt;&gt;"",IF(AND($C8="รองศาสตราจารย์",AND($AN8=0,AND($AO8&gt;=6,$AO8&lt;=8))),1,""),"")</f>
        <v/>
      </c>
      <c r="AH8" s="180" t="str">
        <f>IF($B8&lt;&gt;"",IF(AND($C8="ผู้ช่วยศาสตราจารย์",AND($AN8=0,AND($AO8&gt;=6,$AO8&lt;=8))),1,""),"")</f>
        <v/>
      </c>
      <c r="AI8" s="180" t="str">
        <f>IF($B8&lt;&gt;"",IF(AND($C8="อาจารย์",AND($AN8=0,AND($AO8&gt;=6,$AO8&lt;=8))),1,""),"")</f>
        <v/>
      </c>
      <c r="AJ8" s="180" t="str">
        <f>IF($B8&lt;&gt;"",IF(AND($C8="ศาสตราจารย์",AND($AN8=0,AND($AO8&gt;=0,$AO8&lt;=5))),1,""),"")</f>
        <v/>
      </c>
      <c r="AK8" s="180" t="str">
        <f>IF($B8&lt;&gt;"",IF(AND($C8="รองศาสตราจารย์",AND($AN8=0,AND($AO8&gt;=0,$AO8&lt;=5))),1,""),"")</f>
        <v/>
      </c>
      <c r="AL8" s="180" t="str">
        <f>IF($B8&lt;&gt;"",IF(AND($C8="ผู้ช่วยศาสตราจารย์",AND($AN8=0,AND($AO8&gt;=0,$AO8&lt;=5))),1,""),"")</f>
        <v/>
      </c>
      <c r="AM8" s="180" t="str">
        <f>IF($B8&lt;&gt;"",IF(AND($C8="อาจารย์",AND($AN8=0,AND($AO8&gt;=0,$AO8&lt;=5))),1,""),"")</f>
        <v/>
      </c>
      <c r="AN8" s="159">
        <v>44287</v>
      </c>
    </row>
    <row r="9" spans="1:42">
      <c r="A9" s="181">
        <v>1</v>
      </c>
      <c r="B9" s="182" t="s">
        <v>322</v>
      </c>
      <c r="C9" s="182" t="s">
        <v>265</v>
      </c>
      <c r="D9" s="183">
        <v>32643</v>
      </c>
      <c r="E9" s="183">
        <v>32643</v>
      </c>
      <c r="F9" s="184"/>
      <c r="G9" s="183">
        <v>38763</v>
      </c>
      <c r="H9" s="183">
        <v>42591</v>
      </c>
      <c r="I9" s="182" t="s">
        <v>1</v>
      </c>
      <c r="J9" s="183">
        <v>44470</v>
      </c>
      <c r="K9" s="185" t="s">
        <v>2</v>
      </c>
      <c r="L9" s="182" t="s">
        <v>96</v>
      </c>
      <c r="M9" s="182" t="s">
        <v>319</v>
      </c>
      <c r="N9" s="182" t="s">
        <v>97</v>
      </c>
      <c r="O9" s="182" t="s">
        <v>98</v>
      </c>
      <c r="P9" s="182" t="s">
        <v>33</v>
      </c>
      <c r="Q9" s="185" t="s">
        <v>49</v>
      </c>
      <c r="R9" s="186"/>
      <c r="S9" s="187">
        <f>IF($B9&lt;&gt;"",IF(AND($K9="เอก",OR($AN9&gt;0,AND($AN9=0,$AO9&gt;=9))),1,""),"")</f>
        <v>1</v>
      </c>
      <c r="T9" s="187" t="str">
        <f>IF($B9&lt;&gt;"",IF(AND($K9="โท",OR($AN9&gt;0,AND($AN9=0,$AO9&gt;=9))),1,""),"")</f>
        <v/>
      </c>
      <c r="U9" s="187" t="str">
        <f>IF($B9&lt;&gt;"",IF(AND($K9="ตรี",OR($AN9&gt;0,AND($AN9=0,$AO9&gt;=9))),1,""),"")</f>
        <v/>
      </c>
      <c r="V9" s="187" t="str">
        <f>IF($B9&lt;&gt;"",IF(AND($K9="เอก",AND($AN9=0,AND($AO9&gt;=6,$AO9&lt;=8))),1,""),"")</f>
        <v/>
      </c>
      <c r="W9" s="187" t="str">
        <f>IF($B9&lt;&gt;"",IF(AND($K9="โท",AND($AN9=0,AND($AO9&gt;=6,$AO9&lt;=8))),1,""),"")</f>
        <v/>
      </c>
      <c r="X9" s="187" t="str">
        <f>IF($B9&lt;&gt;"",IF(AND($K9="ตรี",AND($AN9=0,AND($AO9&gt;=6,$AO9&lt;=8))),1,""),"")</f>
        <v/>
      </c>
      <c r="Y9" s="187" t="str">
        <f>IF($B9&lt;&gt;"",IF(AND($K9="เอก",AND($AN9=0,AND($AO9&gt;=0,$AO9&lt;=5))),1,""),"")</f>
        <v/>
      </c>
      <c r="Z9" s="187" t="str">
        <f>IF($B9&lt;&gt;"",IF(AND($K9="โท",AND($AN9=0,AND($AO9&gt;=0,$AO9&lt;=5))),1,""),"")</f>
        <v/>
      </c>
      <c r="AA9" s="187" t="str">
        <f>IF($B9&lt;&gt;"",IF(AND($K9="ตรี",AND($AN9=0,AND($AO9&gt;=0,$AO9&lt;=5))),1,""),"")</f>
        <v/>
      </c>
      <c r="AB9" s="187">
        <f>IF($B9&lt;&gt;"",IF(AND($C9="ศาสตราจารย์",OR($AN9&gt;0,AND($AN9=0,$AO9&gt;=9))),1,""),"")</f>
        <v>1</v>
      </c>
      <c r="AC9" s="187" t="str">
        <f>IF($B9&lt;&gt;"",IF(AND($C9="รองศาสตราจารย์",OR($AN9&gt;0,AND($AN9=0,$AO9&gt;=9))),1,""),"")</f>
        <v/>
      </c>
      <c r="AD9" s="187" t="str">
        <f>IF($B9&lt;&gt;"",IF(AND($C9="ผู้ช่วยศาสตราจารย์",OR($AN9&gt;0,AND($AN9=0,$AO9&gt;=9))),1,""),"")</f>
        <v/>
      </c>
      <c r="AE9" s="187" t="str">
        <f>IF($B9&lt;&gt;"",IF(AND($C9="อาจารย์",OR($AN9&gt;0,AND($AN9=0,$AO9&gt;=9))),1,""),"")</f>
        <v/>
      </c>
      <c r="AF9" s="187" t="str">
        <f>IF($B9&lt;&gt;"",IF(AND($C9="ศาสตราจารย์",AND($AN9=0,AND($AO9&gt;=6,$AO9&lt;=8))),1,""),"")</f>
        <v/>
      </c>
      <c r="AG9" s="187" t="str">
        <f>IF($B9&lt;&gt;"",IF(AND($C9="รองศาสตราจารย์",AND($AN9=0,AND($AO9&gt;=6,$AO9&lt;=8))),1,""),"")</f>
        <v/>
      </c>
      <c r="AH9" s="187" t="str">
        <f>IF($B9&lt;&gt;"",IF(AND($C9="ผู้ช่วยศาสตราจารย์",AND($AN9=0,AND($AO9&gt;=6,$AO9&lt;=8))),1,""),"")</f>
        <v/>
      </c>
      <c r="AI9" s="187" t="str">
        <f>IF($B9&lt;&gt;"",IF(AND($C9="อาจารย์",AND($AN9=0,AND($AO9&gt;=6,$AO9&lt;=8))),1,""),"")</f>
        <v/>
      </c>
      <c r="AJ9" s="187" t="str">
        <f>IF($B9&lt;&gt;"",IF(AND($C9="ศาสตราจารย์",AND($AN9=0,AND($AO9&gt;=0,$AO9&lt;=5))),1,""),"")</f>
        <v/>
      </c>
      <c r="AK9" s="187" t="str">
        <f>IF($B9&lt;&gt;"",IF(AND($C9="รองศาสตราจารย์",AND($AN9=0,AND($AO9&gt;=0,$AO9&lt;=5))),1,""),"")</f>
        <v/>
      </c>
      <c r="AL9" s="187" t="str">
        <f>IF($B9&lt;&gt;"",IF(AND($C9="ผู้ช่วยศาสตราจารย์",AND($AN9=0,AND($AO9&gt;=0,$AO9&lt;=5))),1,""),"")</f>
        <v/>
      </c>
      <c r="AM9" s="187" t="str">
        <f>IF($B9&lt;&gt;"",IF(AND($C9="อาจารย์",AND($AN9=0,AND($AO9&gt;=0,$AO9&lt;=5))),1,""),"")</f>
        <v/>
      </c>
      <c r="AN9" s="78">
        <f>IF(B9&lt;&gt;"",DATEDIF(E9,$AN$8,"Y"),"")</f>
        <v>31</v>
      </c>
      <c r="AO9" s="78">
        <f>IF(B9&lt;&gt;"",DATEDIF(E9,$AN$8,"YM"),"")</f>
        <v>10</v>
      </c>
      <c r="AP9" s="78">
        <f>IF(B9&lt;&gt;"",DATEDIF(E9,$AN$8,"MD"),"")</f>
        <v>17</v>
      </c>
    </row>
    <row r="10" spans="1:42">
      <c r="A10" s="181">
        <v>2</v>
      </c>
      <c r="B10" s="182" t="s">
        <v>82</v>
      </c>
      <c r="C10" s="182" t="s">
        <v>0</v>
      </c>
      <c r="D10" s="183">
        <v>39297</v>
      </c>
      <c r="E10" s="183">
        <v>39297</v>
      </c>
      <c r="F10" s="183">
        <v>40217</v>
      </c>
      <c r="G10" s="183">
        <v>41492</v>
      </c>
      <c r="H10" s="184"/>
      <c r="I10" s="182" t="s">
        <v>37</v>
      </c>
      <c r="J10" s="183">
        <v>50314</v>
      </c>
      <c r="K10" s="185" t="s">
        <v>2</v>
      </c>
      <c r="L10" s="182" t="s">
        <v>83</v>
      </c>
      <c r="M10" s="182" t="s">
        <v>319</v>
      </c>
      <c r="N10" s="182" t="s">
        <v>84</v>
      </c>
      <c r="O10" s="182" t="s">
        <v>9</v>
      </c>
      <c r="P10" s="182" t="s">
        <v>71</v>
      </c>
      <c r="Q10" s="185" t="s">
        <v>63</v>
      </c>
      <c r="R10" s="186"/>
      <c r="S10" s="187">
        <f>IF($B10&lt;&gt;"",IF(AND($K10="เอก",OR($AN10&gt;0,AND($AN10=0,$AO10&gt;=9))),1,""),"")</f>
        <v>1</v>
      </c>
      <c r="T10" s="187" t="str">
        <f>IF($B10&lt;&gt;"",IF(AND($K10="โท",OR($AN10&gt;0,AND($AN10=0,$AO10&gt;=9))),1,""),"")</f>
        <v/>
      </c>
      <c r="U10" s="187" t="str">
        <f>IF($B10&lt;&gt;"",IF(AND($K10="ตรี",OR($AN10&gt;0,AND($AN10=0,$AO10&gt;=9))),1,""),"")</f>
        <v/>
      </c>
      <c r="V10" s="187" t="str">
        <f>IF($B10&lt;&gt;"",IF(AND($K10="เอก",AND($AN10=0,AND($AO10&gt;=6,$AO10&lt;=8))),1,""),"")</f>
        <v/>
      </c>
      <c r="W10" s="187" t="str">
        <f>IF($B10&lt;&gt;"",IF(AND($K10="โท",AND($AN10=0,AND($AO10&gt;=6,$AO10&lt;=8))),1,""),"")</f>
        <v/>
      </c>
      <c r="X10" s="187" t="str">
        <f>IF($B10&lt;&gt;"",IF(AND($K10="ตรี",AND($AN10=0,AND($AO10&gt;=6,$AO10&lt;=8))),1,""),"")</f>
        <v/>
      </c>
      <c r="Y10" s="187" t="str">
        <f>IF($B10&lt;&gt;"",IF(AND($K10="เอก",AND($AN10=0,AND($AO10&gt;=0,$AO10&lt;=5))),1,""),"")</f>
        <v/>
      </c>
      <c r="Z10" s="187" t="str">
        <f>IF($B10&lt;&gt;"",IF(AND($K10="โท",AND($AN10=0,AND($AO10&gt;=0,$AO10&lt;=5))),1,""),"")</f>
        <v/>
      </c>
      <c r="AA10" s="187" t="str">
        <f>IF($B10&lt;&gt;"",IF(AND($K10="ตรี",AND($AN10=0,AND($AO10&gt;=0,$AO10&lt;=5))),1,""),"")</f>
        <v/>
      </c>
      <c r="AB10" s="187" t="str">
        <f>IF($B10&lt;&gt;"",IF(AND($C10="ศาสตราจารย์",OR($AN10&gt;0,AND($AN10=0,$AO10&gt;=9))),1,""),"")</f>
        <v/>
      </c>
      <c r="AC10" s="187">
        <f>IF($B10&lt;&gt;"",IF(AND($C10="รองศาสตราจารย์",OR($AN10&gt;0,AND($AN10=0,$AO10&gt;=9))),1,""),"")</f>
        <v>1</v>
      </c>
      <c r="AD10" s="187" t="str">
        <f>IF($B10&lt;&gt;"",IF(AND($C10="ผู้ช่วยศาสตราจารย์",OR($AN10&gt;0,AND($AN10=0,$AO10&gt;=9))),1,""),"")</f>
        <v/>
      </c>
      <c r="AE10" s="187" t="str">
        <f>IF($B10&lt;&gt;"",IF(AND($C10="อาจารย์",OR($AN10&gt;0,AND($AN10=0,$AO10&gt;=9))),1,""),"")</f>
        <v/>
      </c>
      <c r="AF10" s="187" t="str">
        <f>IF($B10&lt;&gt;"",IF(AND($C10="ศาสตราจารย์",AND($AN10=0,AND($AO10&gt;=6,$AO10&lt;=8))),1,""),"")</f>
        <v/>
      </c>
      <c r="AG10" s="187" t="str">
        <f>IF($B10&lt;&gt;"",IF(AND($C10="รองศาสตราจารย์",AND($AN10=0,AND($AO10&gt;=6,$AO10&lt;=8))),1,""),"")</f>
        <v/>
      </c>
      <c r="AH10" s="187" t="str">
        <f>IF($B10&lt;&gt;"",IF(AND($C10="ผู้ช่วยศาสตราจารย์",AND($AN10=0,AND($AO10&gt;=6,$AO10&lt;=8))),1,""),"")</f>
        <v/>
      </c>
      <c r="AI10" s="187" t="str">
        <f>IF($B10&lt;&gt;"",IF(AND($C10="อาจารย์",AND($AN10=0,AND($AO10&gt;=6,$AO10&lt;=8))),1,""),"")</f>
        <v/>
      </c>
      <c r="AJ10" s="187" t="str">
        <f>IF($B10&lt;&gt;"",IF(AND($C10="ศาสตราจารย์",AND($AN10=0,AND($AO10&gt;=0,$AO10&lt;=5))),1,""),"")</f>
        <v/>
      </c>
      <c r="AK10" s="187" t="str">
        <f>IF($B10&lt;&gt;"",IF(AND($C10="รองศาสตราจารย์",AND($AN10=0,AND($AO10&gt;=0,$AO10&lt;=5))),1,""),"")</f>
        <v/>
      </c>
      <c r="AL10" s="187" t="str">
        <f>IF($B10&lt;&gt;"",IF(AND($C10="ผู้ช่วยศาสตราจารย์",AND($AN10=0,AND($AO10&gt;=0,$AO10&lt;=5))),1,""),"")</f>
        <v/>
      </c>
      <c r="AM10" s="187" t="str">
        <f>IF($B10&lt;&gt;"",IF(AND($C10="อาจารย์",AND($AN10=0,AND($AO10&gt;=0,$AO10&lt;=5))),1,""),"")</f>
        <v/>
      </c>
      <c r="AN10" s="78">
        <f>IF(B10&lt;&gt;"",DATEDIF(E10,$AN$8,"Y"),"")</f>
        <v>13</v>
      </c>
      <c r="AO10" s="78">
        <f>IF(B10&lt;&gt;"",DATEDIF(E10,$AN$8,"YM"),"")</f>
        <v>7</v>
      </c>
      <c r="AP10" s="78">
        <f>IF(B10&lt;&gt;"",DATEDIF(E10,$AN$8,"MD"),"")</f>
        <v>29</v>
      </c>
    </row>
    <row r="11" spans="1:42">
      <c r="A11" s="181">
        <v>3</v>
      </c>
      <c r="B11" s="182" t="s">
        <v>318</v>
      </c>
      <c r="C11" s="182" t="s">
        <v>0</v>
      </c>
      <c r="D11" s="183">
        <v>36416</v>
      </c>
      <c r="E11" s="183">
        <v>36416</v>
      </c>
      <c r="F11" s="183">
        <v>38447</v>
      </c>
      <c r="G11" s="183">
        <v>42501</v>
      </c>
      <c r="H11" s="184"/>
      <c r="I11" s="182" t="s">
        <v>37</v>
      </c>
      <c r="J11" s="183">
        <v>45931</v>
      </c>
      <c r="K11" s="185" t="s">
        <v>2</v>
      </c>
      <c r="L11" s="182" t="s">
        <v>118</v>
      </c>
      <c r="M11" s="182" t="s">
        <v>319</v>
      </c>
      <c r="N11" s="182" t="s">
        <v>113</v>
      </c>
      <c r="O11" s="182" t="s">
        <v>119</v>
      </c>
      <c r="P11" s="182" t="s">
        <v>47</v>
      </c>
      <c r="Q11" s="185" t="s">
        <v>5</v>
      </c>
      <c r="R11" s="186"/>
      <c r="S11" s="187">
        <f>IF($B11&lt;&gt;"",IF(AND($K11="เอก",OR($AN11&gt;0,AND($AN11=0,$AO11&gt;=9))),1,""),"")</f>
        <v>1</v>
      </c>
      <c r="T11" s="187" t="str">
        <f>IF($B11&lt;&gt;"",IF(AND($K11="โท",OR($AN11&gt;0,AND($AN11=0,$AO11&gt;=9))),1,""),"")</f>
        <v/>
      </c>
      <c r="U11" s="187" t="str">
        <f>IF($B11&lt;&gt;"",IF(AND($K11="ตรี",OR($AN11&gt;0,AND($AN11=0,$AO11&gt;=9))),1,""),"")</f>
        <v/>
      </c>
      <c r="V11" s="187" t="str">
        <f>IF($B11&lt;&gt;"",IF(AND($K11="เอก",AND($AN11=0,AND($AO11&gt;=6,$AO11&lt;=8))),1,""),"")</f>
        <v/>
      </c>
      <c r="W11" s="187" t="str">
        <f>IF($B11&lt;&gt;"",IF(AND($K11="โท",AND($AN11=0,AND($AO11&gt;=6,$AO11&lt;=8))),1,""),"")</f>
        <v/>
      </c>
      <c r="X11" s="187" t="str">
        <f>IF($B11&lt;&gt;"",IF(AND($K11="ตรี",AND($AN11=0,AND($AO11&gt;=6,$AO11&lt;=8))),1,""),"")</f>
        <v/>
      </c>
      <c r="Y11" s="187" t="str">
        <f>IF($B11&lt;&gt;"",IF(AND($K11="เอก",AND($AN11=0,AND($AO11&gt;=0,$AO11&lt;=5))),1,""),"")</f>
        <v/>
      </c>
      <c r="Z11" s="187" t="str">
        <f>IF($B11&lt;&gt;"",IF(AND($K11="โท",AND($AN11=0,AND($AO11&gt;=0,$AO11&lt;=5))),1,""),"")</f>
        <v/>
      </c>
      <c r="AA11" s="187" t="str">
        <f>IF($B11&lt;&gt;"",IF(AND($K11="ตรี",AND($AN11=0,AND($AO11&gt;=0,$AO11&lt;=5))),1,""),"")</f>
        <v/>
      </c>
      <c r="AB11" s="187" t="str">
        <f>IF($B11&lt;&gt;"",IF(AND($C11="ศาสตราจารย์",OR($AN11&gt;0,AND($AN11=0,$AO11&gt;=9))),1,""),"")</f>
        <v/>
      </c>
      <c r="AC11" s="187">
        <f>IF($B11&lt;&gt;"",IF(AND($C11="รองศาสตราจารย์",OR($AN11&gt;0,AND($AN11=0,$AO11&gt;=9))),1,""),"")</f>
        <v>1</v>
      </c>
      <c r="AD11" s="187" t="str">
        <f>IF($B11&lt;&gt;"",IF(AND($C11="ผู้ช่วยศาสตราจารย์",OR($AN11&gt;0,AND($AN11=0,$AO11&gt;=9))),1,""),"")</f>
        <v/>
      </c>
      <c r="AE11" s="187" t="str">
        <f>IF($B11&lt;&gt;"",IF(AND($C11="อาจารย์",OR($AN11&gt;0,AND($AN11=0,$AO11&gt;=9))),1,""),"")</f>
        <v/>
      </c>
      <c r="AF11" s="187" t="str">
        <f>IF($B11&lt;&gt;"",IF(AND($C11="ศาสตราจารย์",AND($AN11=0,AND($AO11&gt;=6,$AO11&lt;=8))),1,""),"")</f>
        <v/>
      </c>
      <c r="AG11" s="187" t="str">
        <f>IF($B11&lt;&gt;"",IF(AND($C11="รองศาสตราจารย์",AND($AN11=0,AND($AO11&gt;=6,$AO11&lt;=8))),1,""),"")</f>
        <v/>
      </c>
      <c r="AH11" s="187" t="str">
        <f>IF($B11&lt;&gt;"",IF(AND($C11="ผู้ช่วยศาสตราจารย์",AND($AN11=0,AND($AO11&gt;=6,$AO11&lt;=8))),1,""),"")</f>
        <v/>
      </c>
      <c r="AI11" s="187" t="str">
        <f>IF($B11&lt;&gt;"",IF(AND($C11="อาจารย์",AND($AN11=0,AND($AO11&gt;=6,$AO11&lt;=8))),1,""),"")</f>
        <v/>
      </c>
      <c r="AJ11" s="187" t="str">
        <f>IF($B11&lt;&gt;"",IF(AND($C11="ศาสตราจารย์",AND($AN11=0,AND($AO11&gt;=0,$AO11&lt;=5))),1,""),"")</f>
        <v/>
      </c>
      <c r="AK11" s="187" t="str">
        <f>IF($B11&lt;&gt;"",IF(AND($C11="รองศาสตราจารย์",AND($AN11=0,AND($AO11&gt;=0,$AO11&lt;=5))),1,""),"")</f>
        <v/>
      </c>
      <c r="AL11" s="187" t="str">
        <f>IF($B11&lt;&gt;"",IF(AND($C11="ผู้ช่วยศาสตราจารย์",AND($AN11=0,AND($AO11&gt;=0,$AO11&lt;=5))),1,""),"")</f>
        <v/>
      </c>
      <c r="AM11" s="187" t="str">
        <f>IF($B11&lt;&gt;"",IF(AND($C11="อาจารย์",AND($AN11=0,AND($AO11&gt;=0,$AO11&lt;=5))),1,""),"")</f>
        <v/>
      </c>
      <c r="AN11" s="78">
        <f>IF(B11&lt;&gt;"",DATEDIF(E11,$AN$8,"Y"),"")</f>
        <v>21</v>
      </c>
      <c r="AO11" s="78">
        <f>IF(B11&lt;&gt;"",DATEDIF(E11,$AN$8,"YM"),"")</f>
        <v>6</v>
      </c>
      <c r="AP11" s="78">
        <f>IF(B11&lt;&gt;"",DATEDIF(E11,$AN$8,"MD"),"")</f>
        <v>19</v>
      </c>
    </row>
    <row r="12" spans="1:42">
      <c r="A12" s="181">
        <v>4</v>
      </c>
      <c r="B12" s="182" t="s">
        <v>87</v>
      </c>
      <c r="C12" s="182" t="s">
        <v>0</v>
      </c>
      <c r="D12" s="183">
        <v>33910</v>
      </c>
      <c r="E12" s="183">
        <v>33910</v>
      </c>
      <c r="F12" s="183">
        <v>35928</v>
      </c>
      <c r="G12" s="183">
        <v>38119</v>
      </c>
      <c r="H12" s="184"/>
      <c r="I12" s="182" t="s">
        <v>1</v>
      </c>
      <c r="J12" s="183">
        <v>46296</v>
      </c>
      <c r="K12" s="185" t="s">
        <v>2</v>
      </c>
      <c r="L12" s="182" t="s">
        <v>88</v>
      </c>
      <c r="M12" s="182" t="s">
        <v>3</v>
      </c>
      <c r="N12" s="182" t="s">
        <v>89</v>
      </c>
      <c r="O12" s="182" t="s">
        <v>4</v>
      </c>
      <c r="P12" s="182" t="s">
        <v>63</v>
      </c>
      <c r="Q12" s="185" t="s">
        <v>60</v>
      </c>
      <c r="R12" s="186"/>
      <c r="S12" s="187">
        <f>IF($B12&lt;&gt;"",IF(AND($K12="เอก",OR($AN12&gt;0,AND($AN12=0,$AO12&gt;=9))),1,""),"")</f>
        <v>1</v>
      </c>
      <c r="T12" s="187" t="str">
        <f>IF($B12&lt;&gt;"",IF(AND($K12="โท",OR($AN12&gt;0,AND($AN12=0,$AO12&gt;=9))),1,""),"")</f>
        <v/>
      </c>
      <c r="U12" s="187" t="str">
        <f>IF($B12&lt;&gt;"",IF(AND($K12="ตรี",OR($AN12&gt;0,AND($AN12=0,$AO12&gt;=9))),1,""),"")</f>
        <v/>
      </c>
      <c r="V12" s="187" t="str">
        <f>IF($B12&lt;&gt;"",IF(AND($K12="เอก",AND($AN12=0,AND($AO12&gt;=6,$AO12&lt;=8))),1,""),"")</f>
        <v/>
      </c>
      <c r="W12" s="187" t="str">
        <f>IF($B12&lt;&gt;"",IF(AND($K12="โท",AND($AN12=0,AND($AO12&gt;=6,$AO12&lt;=8))),1,""),"")</f>
        <v/>
      </c>
      <c r="X12" s="187" t="str">
        <f>IF($B12&lt;&gt;"",IF(AND($K12="ตรี",AND($AN12=0,AND($AO12&gt;=6,$AO12&lt;=8))),1,""),"")</f>
        <v/>
      </c>
      <c r="Y12" s="187" t="str">
        <f>IF($B12&lt;&gt;"",IF(AND($K12="เอก",AND($AN12=0,AND($AO12&gt;=0,$AO12&lt;=5))),1,""),"")</f>
        <v/>
      </c>
      <c r="Z12" s="187" t="str">
        <f>IF($B12&lt;&gt;"",IF(AND($K12="โท",AND($AN12=0,AND($AO12&gt;=0,$AO12&lt;=5))),1,""),"")</f>
        <v/>
      </c>
      <c r="AA12" s="187" t="str">
        <f>IF($B12&lt;&gt;"",IF(AND($K12="ตรี",AND($AN12=0,AND($AO12&gt;=0,$AO12&lt;=5))),1,""),"")</f>
        <v/>
      </c>
      <c r="AB12" s="187" t="str">
        <f>IF($B12&lt;&gt;"",IF(AND($C12="ศาสตราจารย์",OR($AN12&gt;0,AND($AN12=0,$AO12&gt;=9))),1,""),"")</f>
        <v/>
      </c>
      <c r="AC12" s="187">
        <f>IF($B12&lt;&gt;"",IF(AND($C12="รองศาสตราจารย์",OR($AN12&gt;0,AND($AN12=0,$AO12&gt;=9))),1,""),"")</f>
        <v>1</v>
      </c>
      <c r="AD12" s="187" t="str">
        <f>IF($B12&lt;&gt;"",IF(AND($C12="ผู้ช่วยศาสตราจารย์",OR($AN12&gt;0,AND($AN12=0,$AO12&gt;=9))),1,""),"")</f>
        <v/>
      </c>
      <c r="AE12" s="187" t="str">
        <f>IF($B12&lt;&gt;"",IF(AND($C12="อาจารย์",OR($AN12&gt;0,AND($AN12=0,$AO12&gt;=9))),1,""),"")</f>
        <v/>
      </c>
      <c r="AF12" s="187" t="str">
        <f>IF($B12&lt;&gt;"",IF(AND($C12="ศาสตราจารย์",AND($AN12=0,AND($AO12&gt;=6,$AO12&lt;=8))),1,""),"")</f>
        <v/>
      </c>
      <c r="AG12" s="187" t="str">
        <f>IF($B12&lt;&gt;"",IF(AND($C12="รองศาสตราจารย์",AND($AN12=0,AND($AO12&gt;=6,$AO12&lt;=8))),1,""),"")</f>
        <v/>
      </c>
      <c r="AH12" s="187" t="str">
        <f>IF($B12&lt;&gt;"",IF(AND($C12="ผู้ช่วยศาสตราจารย์",AND($AN12=0,AND($AO12&gt;=6,$AO12&lt;=8))),1,""),"")</f>
        <v/>
      </c>
      <c r="AI12" s="187" t="str">
        <f>IF($B12&lt;&gt;"",IF(AND($C12="อาจารย์",AND($AN12=0,AND($AO12&gt;=6,$AO12&lt;=8))),1,""),"")</f>
        <v/>
      </c>
      <c r="AJ12" s="187" t="str">
        <f>IF($B12&lt;&gt;"",IF(AND($C12="ศาสตราจารย์",AND($AN12=0,AND($AO12&gt;=0,$AO12&lt;=5))),1,""),"")</f>
        <v/>
      </c>
      <c r="AK12" s="187" t="str">
        <f>IF($B12&lt;&gt;"",IF(AND($C12="รองศาสตราจารย์",AND($AN12=0,AND($AO12&gt;=0,$AO12&lt;=5))),1,""),"")</f>
        <v/>
      </c>
      <c r="AL12" s="187" t="str">
        <f>IF($B12&lt;&gt;"",IF(AND($C12="ผู้ช่วยศาสตราจารย์",AND($AN12=0,AND($AO12&gt;=0,$AO12&lt;=5))),1,""),"")</f>
        <v/>
      </c>
      <c r="AM12" s="187" t="str">
        <f>IF($B12&lt;&gt;"",IF(AND($C12="อาจารย์",AND($AN12=0,AND($AO12&gt;=0,$AO12&lt;=5))),1,""),"")</f>
        <v/>
      </c>
      <c r="AN12" s="78">
        <f>IF(B12&lt;&gt;"",DATEDIF(E12,$AN$8,"Y"),"")</f>
        <v>28</v>
      </c>
      <c r="AO12" s="78">
        <f>IF(B12&lt;&gt;"",DATEDIF(E12,$AN$8,"YM"),"")</f>
        <v>4</v>
      </c>
      <c r="AP12" s="78">
        <f>IF(B12&lt;&gt;"",DATEDIF(E12,$AN$8,"MD"),"")</f>
        <v>30</v>
      </c>
    </row>
    <row r="13" spans="1:42">
      <c r="A13" s="181">
        <v>5</v>
      </c>
      <c r="B13" s="182" t="s">
        <v>297</v>
      </c>
      <c r="C13" s="182" t="s">
        <v>0</v>
      </c>
      <c r="D13" s="183">
        <v>35800</v>
      </c>
      <c r="E13" s="183">
        <v>36875</v>
      </c>
      <c r="F13" s="183">
        <v>40219</v>
      </c>
      <c r="G13" s="183">
        <v>42241</v>
      </c>
      <c r="H13" s="184"/>
      <c r="I13" s="182" t="s">
        <v>37</v>
      </c>
      <c r="J13" s="183">
        <v>47392</v>
      </c>
      <c r="K13" s="185" t="s">
        <v>2</v>
      </c>
      <c r="L13" s="182" t="s">
        <v>134</v>
      </c>
      <c r="M13" s="182" t="s">
        <v>319</v>
      </c>
      <c r="N13" s="182" t="s">
        <v>135</v>
      </c>
      <c r="O13" s="182" t="s">
        <v>136</v>
      </c>
      <c r="P13" s="182" t="s">
        <v>6</v>
      </c>
      <c r="Q13" s="185" t="s">
        <v>39</v>
      </c>
      <c r="R13" s="186"/>
      <c r="S13" s="187">
        <f>IF($B13&lt;&gt;"",IF(AND($K13="เอก",OR($AN13&gt;0,AND($AN13=0,$AO13&gt;=9))),1,""),"")</f>
        <v>1</v>
      </c>
      <c r="T13" s="187" t="str">
        <f>IF($B13&lt;&gt;"",IF(AND($K13="โท",OR($AN13&gt;0,AND($AN13=0,$AO13&gt;=9))),1,""),"")</f>
        <v/>
      </c>
      <c r="U13" s="187" t="str">
        <f>IF($B13&lt;&gt;"",IF(AND($K13="ตรี",OR($AN13&gt;0,AND($AN13=0,$AO13&gt;=9))),1,""),"")</f>
        <v/>
      </c>
      <c r="V13" s="187" t="str">
        <f>IF($B13&lt;&gt;"",IF(AND($K13="เอก",AND($AN13=0,AND($AO13&gt;=6,$AO13&lt;=8))),1,""),"")</f>
        <v/>
      </c>
      <c r="W13" s="187" t="str">
        <f>IF($B13&lt;&gt;"",IF(AND($K13="โท",AND($AN13=0,AND($AO13&gt;=6,$AO13&lt;=8))),1,""),"")</f>
        <v/>
      </c>
      <c r="X13" s="187" t="str">
        <f>IF($B13&lt;&gt;"",IF(AND($K13="ตรี",AND($AN13=0,AND($AO13&gt;=6,$AO13&lt;=8))),1,""),"")</f>
        <v/>
      </c>
      <c r="Y13" s="187" t="str">
        <f>IF($B13&lt;&gt;"",IF(AND($K13="เอก",AND($AN13=0,AND($AO13&gt;=0,$AO13&lt;=5))),1,""),"")</f>
        <v/>
      </c>
      <c r="Z13" s="187" t="str">
        <f>IF($B13&lt;&gt;"",IF(AND($K13="โท",AND($AN13=0,AND($AO13&gt;=0,$AO13&lt;=5))),1,""),"")</f>
        <v/>
      </c>
      <c r="AA13" s="187" t="str">
        <f>IF($B13&lt;&gt;"",IF(AND($K13="ตรี",AND($AN13=0,AND($AO13&gt;=0,$AO13&lt;=5))),1,""),"")</f>
        <v/>
      </c>
      <c r="AB13" s="187" t="str">
        <f>IF($B13&lt;&gt;"",IF(AND($C13="ศาสตราจารย์",OR($AN13&gt;0,AND($AN13=0,$AO13&gt;=9))),1,""),"")</f>
        <v/>
      </c>
      <c r="AC13" s="187">
        <f>IF($B13&lt;&gt;"",IF(AND($C13="รองศาสตราจารย์",OR($AN13&gt;0,AND($AN13=0,$AO13&gt;=9))),1,""),"")</f>
        <v>1</v>
      </c>
      <c r="AD13" s="187" t="str">
        <f>IF($B13&lt;&gt;"",IF(AND($C13="ผู้ช่วยศาสตราจารย์",OR($AN13&gt;0,AND($AN13=0,$AO13&gt;=9))),1,""),"")</f>
        <v/>
      </c>
      <c r="AE13" s="187" t="str">
        <f>IF($B13&lt;&gt;"",IF(AND($C13="อาจารย์",OR($AN13&gt;0,AND($AN13=0,$AO13&gt;=9))),1,""),"")</f>
        <v/>
      </c>
      <c r="AF13" s="187" t="str">
        <f>IF($B13&lt;&gt;"",IF(AND($C13="ศาสตราจารย์",AND($AN13=0,AND($AO13&gt;=6,$AO13&lt;=8))),1,""),"")</f>
        <v/>
      </c>
      <c r="AG13" s="187" t="str">
        <f>IF($B13&lt;&gt;"",IF(AND($C13="รองศาสตราจารย์",AND($AN13=0,AND($AO13&gt;=6,$AO13&lt;=8))),1,""),"")</f>
        <v/>
      </c>
      <c r="AH13" s="187" t="str">
        <f>IF($B13&lt;&gt;"",IF(AND($C13="ผู้ช่วยศาสตราจารย์",AND($AN13=0,AND($AO13&gt;=6,$AO13&lt;=8))),1,""),"")</f>
        <v/>
      </c>
      <c r="AI13" s="187" t="str">
        <f>IF($B13&lt;&gt;"",IF(AND($C13="อาจารย์",AND($AN13=0,AND($AO13&gt;=6,$AO13&lt;=8))),1,""),"")</f>
        <v/>
      </c>
      <c r="AJ13" s="187" t="str">
        <f>IF($B13&lt;&gt;"",IF(AND($C13="ศาสตราจารย์",AND($AN13=0,AND($AO13&gt;=0,$AO13&lt;=5))),1,""),"")</f>
        <v/>
      </c>
      <c r="AK13" s="187" t="str">
        <f>IF($B13&lt;&gt;"",IF(AND($C13="รองศาสตราจารย์",AND($AN13=0,AND($AO13&gt;=0,$AO13&lt;=5))),1,""),"")</f>
        <v/>
      </c>
      <c r="AL13" s="187" t="str">
        <f>IF($B13&lt;&gt;"",IF(AND($C13="ผู้ช่วยศาสตราจารย์",AND($AN13=0,AND($AO13&gt;=0,$AO13&lt;=5))),1,""),"")</f>
        <v/>
      </c>
      <c r="AM13" s="187" t="str">
        <f>IF($B13&lt;&gt;"",IF(AND($C13="อาจารย์",AND($AN13=0,AND($AO13&gt;=0,$AO13&lt;=5))),1,""),"")</f>
        <v/>
      </c>
      <c r="AN13" s="78">
        <f>IF(B13&lt;&gt;"",DATEDIF(E13,$AN$8,"Y"),"")</f>
        <v>20</v>
      </c>
      <c r="AO13" s="78">
        <f>IF(B13&lt;&gt;"",DATEDIF(E13,$AN$8,"YM"),"")</f>
        <v>3</v>
      </c>
      <c r="AP13" s="78">
        <f>IF(B13&lt;&gt;"",DATEDIF(E13,$AN$8,"MD"),"")</f>
        <v>17</v>
      </c>
    </row>
    <row r="14" spans="1:42">
      <c r="A14" s="181">
        <v>6</v>
      </c>
      <c r="B14" s="182" t="s">
        <v>100</v>
      </c>
      <c r="C14" s="182" t="s">
        <v>23</v>
      </c>
      <c r="D14" s="183">
        <v>40848</v>
      </c>
      <c r="E14" s="183">
        <v>40848</v>
      </c>
      <c r="F14" s="183">
        <v>41726</v>
      </c>
      <c r="G14" s="184"/>
      <c r="H14" s="184"/>
      <c r="I14" s="182" t="s">
        <v>37</v>
      </c>
      <c r="J14" s="183">
        <v>49218</v>
      </c>
      <c r="K14" s="185" t="s">
        <v>2</v>
      </c>
      <c r="L14" s="182" t="s">
        <v>101</v>
      </c>
      <c r="M14" s="182" t="s">
        <v>319</v>
      </c>
      <c r="N14" s="182" t="s">
        <v>102</v>
      </c>
      <c r="O14" s="182" t="s">
        <v>103</v>
      </c>
      <c r="P14" s="182" t="s">
        <v>17</v>
      </c>
      <c r="Q14" s="185" t="s">
        <v>46</v>
      </c>
      <c r="R14" s="186"/>
      <c r="S14" s="187">
        <f>IF($B14&lt;&gt;"",IF(AND($K14="เอก",OR($AN14&gt;0,AND($AN14=0,$AO14&gt;=9))),1,""),"")</f>
        <v>1</v>
      </c>
      <c r="T14" s="187" t="str">
        <f>IF($B14&lt;&gt;"",IF(AND($K14="โท",OR($AN14&gt;0,AND($AN14=0,$AO14&gt;=9))),1,""),"")</f>
        <v/>
      </c>
      <c r="U14" s="187" t="str">
        <f>IF($B14&lt;&gt;"",IF(AND($K14="ตรี",OR($AN14&gt;0,AND($AN14=0,$AO14&gt;=9))),1,""),"")</f>
        <v/>
      </c>
      <c r="V14" s="187" t="str">
        <f>IF($B14&lt;&gt;"",IF(AND($K14="เอก",AND($AN14=0,AND($AO14&gt;=6,$AO14&lt;=8))),1,""),"")</f>
        <v/>
      </c>
      <c r="W14" s="187" t="str">
        <f>IF($B14&lt;&gt;"",IF(AND($K14="โท",AND($AN14=0,AND($AO14&gt;=6,$AO14&lt;=8))),1,""),"")</f>
        <v/>
      </c>
      <c r="X14" s="187" t="str">
        <f>IF($B14&lt;&gt;"",IF(AND($K14="ตรี",AND($AN14=0,AND($AO14&gt;=6,$AO14&lt;=8))),1,""),"")</f>
        <v/>
      </c>
      <c r="Y14" s="187" t="str">
        <f>IF($B14&lt;&gt;"",IF(AND($K14="เอก",AND($AN14=0,AND($AO14&gt;=0,$AO14&lt;=5))),1,""),"")</f>
        <v/>
      </c>
      <c r="Z14" s="187" t="str">
        <f>IF($B14&lt;&gt;"",IF(AND($K14="โท",AND($AN14=0,AND($AO14&gt;=0,$AO14&lt;=5))),1,""),"")</f>
        <v/>
      </c>
      <c r="AA14" s="187" t="str">
        <f>IF($B14&lt;&gt;"",IF(AND($K14="ตรี",AND($AN14=0,AND($AO14&gt;=0,$AO14&lt;=5))),1,""),"")</f>
        <v/>
      </c>
      <c r="AB14" s="187" t="str">
        <f>IF($B14&lt;&gt;"",IF(AND($C14="ศาสตราจารย์",OR($AN14&gt;0,AND($AN14=0,$AO14&gt;=9))),1,""),"")</f>
        <v/>
      </c>
      <c r="AC14" s="187" t="str">
        <f>IF($B14&lt;&gt;"",IF(AND($C14="รองศาสตราจารย์",OR($AN14&gt;0,AND($AN14=0,$AO14&gt;=9))),1,""),"")</f>
        <v/>
      </c>
      <c r="AD14" s="187">
        <f>IF($B14&lt;&gt;"",IF(AND($C14="ผู้ช่วยศาสตราจารย์",OR($AN14&gt;0,AND($AN14=0,$AO14&gt;=9))),1,""),"")</f>
        <v>1</v>
      </c>
      <c r="AE14" s="187" t="str">
        <f>IF($B14&lt;&gt;"",IF(AND($C14="อาจารย์",OR($AN14&gt;0,AND($AN14=0,$AO14&gt;=9))),1,""),"")</f>
        <v/>
      </c>
      <c r="AF14" s="187" t="str">
        <f>IF($B14&lt;&gt;"",IF(AND($C14="ศาสตราจารย์",AND($AN14=0,AND($AO14&gt;=6,$AO14&lt;=8))),1,""),"")</f>
        <v/>
      </c>
      <c r="AG14" s="187" t="str">
        <f>IF($B14&lt;&gt;"",IF(AND($C14="รองศาสตราจารย์",AND($AN14=0,AND($AO14&gt;=6,$AO14&lt;=8))),1,""),"")</f>
        <v/>
      </c>
      <c r="AH14" s="187" t="str">
        <f>IF($B14&lt;&gt;"",IF(AND($C14="ผู้ช่วยศาสตราจารย์",AND($AN14=0,AND($AO14&gt;=6,$AO14&lt;=8))),1,""),"")</f>
        <v/>
      </c>
      <c r="AI14" s="187" t="str">
        <f>IF($B14&lt;&gt;"",IF(AND($C14="อาจารย์",AND($AN14=0,AND($AO14&gt;=6,$AO14&lt;=8))),1,""),"")</f>
        <v/>
      </c>
      <c r="AJ14" s="187" t="str">
        <f>IF($B14&lt;&gt;"",IF(AND($C14="ศาสตราจารย์",AND($AN14=0,AND($AO14&gt;=0,$AO14&lt;=5))),1,""),"")</f>
        <v/>
      </c>
      <c r="AK14" s="187" t="str">
        <f>IF($B14&lt;&gt;"",IF(AND($C14="รองศาสตราจารย์",AND($AN14=0,AND($AO14&gt;=0,$AO14&lt;=5))),1,""),"")</f>
        <v/>
      </c>
      <c r="AL14" s="187" t="str">
        <f>IF($B14&lt;&gt;"",IF(AND($C14="ผู้ช่วยศาสตราจารย์",AND($AN14=0,AND($AO14&gt;=0,$AO14&lt;=5))),1,""),"")</f>
        <v/>
      </c>
      <c r="AM14" s="187" t="str">
        <f>IF($B14&lt;&gt;"",IF(AND($C14="อาจารย์",AND($AN14=0,AND($AO14&gt;=0,$AO14&lt;=5))),1,""),"")</f>
        <v/>
      </c>
      <c r="AN14" s="78">
        <f>IF(B14&lt;&gt;"",DATEDIF(E14,$AN$8,"Y"),"")</f>
        <v>9</v>
      </c>
      <c r="AO14" s="78">
        <f>IF(B14&lt;&gt;"",DATEDIF(E14,$AN$8,"YM"),"")</f>
        <v>5</v>
      </c>
      <c r="AP14" s="78">
        <f>IF(B14&lt;&gt;"",DATEDIF(E14,$AN$8,"MD"),"")</f>
        <v>0</v>
      </c>
    </row>
    <row r="15" spans="1:42">
      <c r="A15" s="181">
        <v>7</v>
      </c>
      <c r="B15" s="182" t="s">
        <v>108</v>
      </c>
      <c r="C15" s="182" t="s">
        <v>23</v>
      </c>
      <c r="D15" s="183">
        <v>36923</v>
      </c>
      <c r="E15" s="183">
        <v>36923</v>
      </c>
      <c r="F15" s="183">
        <v>41067</v>
      </c>
      <c r="G15" s="184"/>
      <c r="H15" s="184"/>
      <c r="I15" s="182" t="s">
        <v>37</v>
      </c>
      <c r="J15" s="183">
        <v>48853</v>
      </c>
      <c r="K15" s="185" t="s">
        <v>2</v>
      </c>
      <c r="L15" s="182" t="s">
        <v>418</v>
      </c>
      <c r="M15" s="182" t="s">
        <v>109</v>
      </c>
      <c r="N15" s="182" t="s">
        <v>110</v>
      </c>
      <c r="O15" s="182" t="s">
        <v>111</v>
      </c>
      <c r="P15" s="182" t="s">
        <v>6</v>
      </c>
      <c r="Q15" s="185" t="s">
        <v>38</v>
      </c>
      <c r="R15" s="186"/>
      <c r="S15" s="187">
        <f>IF($B15&lt;&gt;"",IF(AND($K15="เอก",OR($AN15&gt;0,AND($AN15=0,$AO15&gt;=9))),1,""),"")</f>
        <v>1</v>
      </c>
      <c r="T15" s="187" t="str">
        <f>IF($B15&lt;&gt;"",IF(AND($K15="โท",OR($AN15&gt;0,AND($AN15=0,$AO15&gt;=9))),1,""),"")</f>
        <v/>
      </c>
      <c r="U15" s="187" t="str">
        <f>IF($B15&lt;&gt;"",IF(AND($K15="ตรี",OR($AN15&gt;0,AND($AN15=0,$AO15&gt;=9))),1,""),"")</f>
        <v/>
      </c>
      <c r="V15" s="187" t="str">
        <f>IF($B15&lt;&gt;"",IF(AND($K15="เอก",AND($AN15=0,AND($AO15&gt;=6,$AO15&lt;=8))),1,""),"")</f>
        <v/>
      </c>
      <c r="W15" s="187" t="str">
        <f>IF($B15&lt;&gt;"",IF(AND($K15="โท",AND($AN15=0,AND($AO15&gt;=6,$AO15&lt;=8))),1,""),"")</f>
        <v/>
      </c>
      <c r="X15" s="187" t="str">
        <f>IF($B15&lt;&gt;"",IF(AND($K15="ตรี",AND($AN15=0,AND($AO15&gt;=6,$AO15&lt;=8))),1,""),"")</f>
        <v/>
      </c>
      <c r="Y15" s="187" t="str">
        <f>IF($B15&lt;&gt;"",IF(AND($K15="เอก",AND($AN15=0,AND($AO15&gt;=0,$AO15&lt;=5))),1,""),"")</f>
        <v/>
      </c>
      <c r="Z15" s="187" t="str">
        <f>IF($B15&lt;&gt;"",IF(AND($K15="โท",AND($AN15=0,AND($AO15&gt;=0,$AO15&lt;=5))),1,""),"")</f>
        <v/>
      </c>
      <c r="AA15" s="187" t="str">
        <f>IF($B15&lt;&gt;"",IF(AND($K15="ตรี",AND($AN15=0,AND($AO15&gt;=0,$AO15&lt;=5))),1,""),"")</f>
        <v/>
      </c>
      <c r="AB15" s="187" t="str">
        <f>IF($B15&lt;&gt;"",IF(AND($C15="ศาสตราจารย์",OR($AN15&gt;0,AND($AN15=0,$AO15&gt;=9))),1,""),"")</f>
        <v/>
      </c>
      <c r="AC15" s="187" t="str">
        <f>IF($B15&lt;&gt;"",IF(AND($C15="รองศาสตราจารย์",OR($AN15&gt;0,AND($AN15=0,$AO15&gt;=9))),1,""),"")</f>
        <v/>
      </c>
      <c r="AD15" s="187">
        <f>IF($B15&lt;&gt;"",IF(AND($C15="ผู้ช่วยศาสตราจารย์",OR($AN15&gt;0,AND($AN15=0,$AO15&gt;=9))),1,""),"")</f>
        <v>1</v>
      </c>
      <c r="AE15" s="187" t="str">
        <f>IF($B15&lt;&gt;"",IF(AND($C15="อาจารย์",OR($AN15&gt;0,AND($AN15=0,$AO15&gt;=9))),1,""),"")</f>
        <v/>
      </c>
      <c r="AF15" s="187" t="str">
        <f>IF($B15&lt;&gt;"",IF(AND($C15="ศาสตราจารย์",AND($AN15=0,AND($AO15&gt;=6,$AO15&lt;=8))),1,""),"")</f>
        <v/>
      </c>
      <c r="AG15" s="187" t="str">
        <f>IF($B15&lt;&gt;"",IF(AND($C15="รองศาสตราจารย์",AND($AN15=0,AND($AO15&gt;=6,$AO15&lt;=8))),1,""),"")</f>
        <v/>
      </c>
      <c r="AH15" s="187" t="str">
        <f>IF($B15&lt;&gt;"",IF(AND($C15="ผู้ช่วยศาสตราจารย์",AND($AN15=0,AND($AO15&gt;=6,$AO15&lt;=8))),1,""),"")</f>
        <v/>
      </c>
      <c r="AI15" s="187" t="str">
        <f>IF($B15&lt;&gt;"",IF(AND($C15="อาจารย์",AND($AN15=0,AND($AO15&gt;=6,$AO15&lt;=8))),1,""),"")</f>
        <v/>
      </c>
      <c r="AJ15" s="187" t="str">
        <f>IF($B15&lt;&gt;"",IF(AND($C15="ศาสตราจารย์",AND($AN15=0,AND($AO15&gt;=0,$AO15&lt;=5))),1,""),"")</f>
        <v/>
      </c>
      <c r="AK15" s="187" t="str">
        <f>IF($B15&lt;&gt;"",IF(AND($C15="รองศาสตราจารย์",AND($AN15=0,AND($AO15&gt;=0,$AO15&lt;=5))),1,""),"")</f>
        <v/>
      </c>
      <c r="AL15" s="187" t="str">
        <f>IF($B15&lt;&gt;"",IF(AND($C15="ผู้ช่วยศาสตราจารย์",AND($AN15=0,AND($AO15&gt;=0,$AO15&lt;=5))),1,""),"")</f>
        <v/>
      </c>
      <c r="AM15" s="187" t="str">
        <f>IF($B15&lt;&gt;"",IF(AND($C15="อาจารย์",AND($AN15=0,AND($AO15&gt;=0,$AO15&lt;=5))),1,""),"")</f>
        <v/>
      </c>
      <c r="AN15" s="78">
        <f>IF(B15&lt;&gt;"",DATEDIF(E15,$AN$8,"Y"),"")</f>
        <v>20</v>
      </c>
      <c r="AO15" s="78">
        <f>IF(B15&lt;&gt;"",DATEDIF(E15,$AN$8,"YM"),"")</f>
        <v>2</v>
      </c>
      <c r="AP15" s="78">
        <f>IF(B15&lt;&gt;"",DATEDIF(E15,$AN$8,"MD"),"")</f>
        <v>0</v>
      </c>
    </row>
    <row r="16" spans="1:42">
      <c r="A16" s="181">
        <v>8</v>
      </c>
      <c r="B16" s="182" t="s">
        <v>370</v>
      </c>
      <c r="C16" s="182" t="s">
        <v>23</v>
      </c>
      <c r="D16" s="183">
        <v>43070</v>
      </c>
      <c r="E16" s="183">
        <v>43070</v>
      </c>
      <c r="F16" s="184">
        <v>43777</v>
      </c>
      <c r="G16" s="184"/>
      <c r="H16" s="184"/>
      <c r="I16" s="182" t="s">
        <v>37</v>
      </c>
      <c r="J16" s="183">
        <v>52140</v>
      </c>
      <c r="K16" s="185" t="s">
        <v>2</v>
      </c>
      <c r="L16" s="182" t="s">
        <v>173</v>
      </c>
      <c r="M16" s="182" t="s">
        <v>3</v>
      </c>
      <c r="N16" s="182" t="s">
        <v>132</v>
      </c>
      <c r="O16" s="182" t="s">
        <v>4</v>
      </c>
      <c r="P16" s="182" t="s">
        <v>26</v>
      </c>
      <c r="Q16" s="185" t="s">
        <v>44</v>
      </c>
      <c r="R16" s="186"/>
      <c r="S16" s="187">
        <f>IF($B16&lt;&gt;"",IF(AND($K16="เอก",OR($AN16&gt;0,AND($AN16=0,$AO16&gt;=9))),1,""),"")</f>
        <v>1</v>
      </c>
      <c r="T16" s="187" t="str">
        <f>IF($B16&lt;&gt;"",IF(AND($K16="โท",OR($AN16&gt;0,AND($AN16=0,$AO16&gt;=9))),1,""),"")</f>
        <v/>
      </c>
      <c r="U16" s="187" t="str">
        <f>IF($B16&lt;&gt;"",IF(AND($K16="ตรี",OR($AN16&gt;0,AND($AN16=0,$AO16&gt;=9))),1,""),"")</f>
        <v/>
      </c>
      <c r="V16" s="187" t="str">
        <f>IF($B16&lt;&gt;"",IF(AND($K16="เอก",AND($AN16=0,AND($AO16&gt;=6,$AO16&lt;=8))),1,""),"")</f>
        <v/>
      </c>
      <c r="W16" s="187" t="str">
        <f>IF($B16&lt;&gt;"",IF(AND($K16="โท",AND($AN16=0,AND($AO16&gt;=6,$AO16&lt;=8))),1,""),"")</f>
        <v/>
      </c>
      <c r="X16" s="187" t="str">
        <f>IF($B16&lt;&gt;"",IF(AND($K16="ตรี",AND($AN16=0,AND($AO16&gt;=6,$AO16&lt;=8))),1,""),"")</f>
        <v/>
      </c>
      <c r="Y16" s="187" t="str">
        <f>IF($B16&lt;&gt;"",IF(AND($K16="เอก",AND($AN16=0,AND($AO16&gt;=0,$AO16&lt;=5))),1,""),"")</f>
        <v/>
      </c>
      <c r="Z16" s="187" t="str">
        <f>IF($B16&lt;&gt;"",IF(AND($K16="โท",AND($AN16=0,AND($AO16&gt;=0,$AO16&lt;=5))),1,""),"")</f>
        <v/>
      </c>
      <c r="AA16" s="187" t="str">
        <f>IF($B16&lt;&gt;"",IF(AND($K16="ตรี",AND($AN16=0,AND($AO16&gt;=0,$AO16&lt;=5))),1,""),"")</f>
        <v/>
      </c>
      <c r="AB16" s="187" t="str">
        <f>IF($B16&lt;&gt;"",IF(AND($C16="ศาสตราจารย์",OR($AN16&gt;0,AND($AN16=0,$AO16&gt;=9))),1,""),"")</f>
        <v/>
      </c>
      <c r="AC16" s="187" t="str">
        <f>IF($B16&lt;&gt;"",IF(AND($C16="รองศาสตราจารย์",OR($AN16&gt;0,AND($AN16=0,$AO16&gt;=9))),1,""),"")</f>
        <v/>
      </c>
      <c r="AD16" s="187">
        <f>IF($B16&lt;&gt;"",IF(AND($C16="ผู้ช่วยศาสตราจารย์",OR($AN16&gt;0,AND($AN16=0,$AO16&gt;=9))),1,""),"")</f>
        <v>1</v>
      </c>
      <c r="AE16" s="187" t="str">
        <f>IF($B16&lt;&gt;"",IF(AND($C16="อาจารย์",OR($AN16&gt;0,AND($AN16=0,$AO16&gt;=9))),1,""),"")</f>
        <v/>
      </c>
      <c r="AF16" s="187" t="str">
        <f>IF($B16&lt;&gt;"",IF(AND($C16="ศาสตราจารย์",AND($AN16=0,AND($AO16&gt;=6,$AO16&lt;=8))),1,""),"")</f>
        <v/>
      </c>
      <c r="AG16" s="187" t="str">
        <f>IF($B16&lt;&gt;"",IF(AND($C16="รองศาสตราจารย์",AND($AN16=0,AND($AO16&gt;=6,$AO16&lt;=8))),1,""),"")</f>
        <v/>
      </c>
      <c r="AH16" s="187" t="str">
        <f>IF($B16&lt;&gt;"",IF(AND($C16="ผู้ช่วยศาสตราจารย์",AND($AN16=0,AND($AO16&gt;=6,$AO16&lt;=8))),1,""),"")</f>
        <v/>
      </c>
      <c r="AI16" s="187" t="str">
        <f>IF($B16&lt;&gt;"",IF(AND($C16="อาจารย์",AND($AN16=0,AND($AO16&gt;=6,$AO16&lt;=8))),1,""),"")</f>
        <v/>
      </c>
      <c r="AJ16" s="187" t="str">
        <f>IF($B16&lt;&gt;"",IF(AND($C16="ศาสตราจารย์",AND($AN16=0,AND($AO16&gt;=0,$AO16&lt;=5))),1,""),"")</f>
        <v/>
      </c>
      <c r="AK16" s="187" t="str">
        <f>IF($B16&lt;&gt;"",IF(AND($C16="รองศาสตราจารย์",AND($AN16=0,AND($AO16&gt;=0,$AO16&lt;=5))),1,""),"")</f>
        <v/>
      </c>
      <c r="AL16" s="187" t="str">
        <f>IF($B16&lt;&gt;"",IF(AND($C16="ผู้ช่วยศาสตราจารย์",AND($AN16=0,AND($AO16&gt;=0,$AO16&lt;=5))),1,""),"")</f>
        <v/>
      </c>
      <c r="AM16" s="187" t="str">
        <f>IF($B16&lt;&gt;"",IF(AND($C16="อาจารย์",AND($AN16=0,AND($AO16&gt;=0,$AO16&lt;=5))),1,""),"")</f>
        <v/>
      </c>
      <c r="AN16" s="78">
        <f>IF(B16&lt;&gt;"",DATEDIF(E16,$AN$8,"Y"),"")</f>
        <v>3</v>
      </c>
      <c r="AO16" s="78">
        <f>IF(B16&lt;&gt;"",DATEDIF(E16,$AN$8,"YM"),"")</f>
        <v>4</v>
      </c>
      <c r="AP16" s="78">
        <f>IF(B16&lt;&gt;"",DATEDIF(E16,$AN$8,"MD"),"")</f>
        <v>0</v>
      </c>
    </row>
    <row r="17" spans="1:42">
      <c r="A17" s="181">
        <v>9</v>
      </c>
      <c r="B17" s="182" t="s">
        <v>112</v>
      </c>
      <c r="C17" s="182" t="s">
        <v>23</v>
      </c>
      <c r="D17" s="183">
        <v>34639</v>
      </c>
      <c r="E17" s="183">
        <v>34639</v>
      </c>
      <c r="F17" s="183">
        <v>38887</v>
      </c>
      <c r="G17" s="184"/>
      <c r="H17" s="184"/>
      <c r="I17" s="182" t="s">
        <v>37</v>
      </c>
      <c r="J17" s="183">
        <v>46296</v>
      </c>
      <c r="K17" s="185" t="s">
        <v>2</v>
      </c>
      <c r="L17" s="182" t="s">
        <v>326</v>
      </c>
      <c r="M17" s="182" t="s">
        <v>327</v>
      </c>
      <c r="N17" s="182" t="s">
        <v>113</v>
      </c>
      <c r="O17" s="182" t="s">
        <v>114</v>
      </c>
      <c r="P17" s="182" t="s">
        <v>40</v>
      </c>
      <c r="Q17" s="185" t="s">
        <v>71</v>
      </c>
      <c r="R17" s="186"/>
      <c r="S17" s="187">
        <f>IF($B17&lt;&gt;"",IF(AND($K17="เอก",OR($AN17&gt;0,AND($AN17=0,$AO17&gt;=9))),1,""),"")</f>
        <v>1</v>
      </c>
      <c r="T17" s="187" t="str">
        <f>IF($B17&lt;&gt;"",IF(AND($K17="โท",OR($AN17&gt;0,AND($AN17=0,$AO17&gt;=9))),1,""),"")</f>
        <v/>
      </c>
      <c r="U17" s="187" t="str">
        <f>IF($B17&lt;&gt;"",IF(AND($K17="ตรี",OR($AN17&gt;0,AND($AN17=0,$AO17&gt;=9))),1,""),"")</f>
        <v/>
      </c>
      <c r="V17" s="187" t="str">
        <f>IF($B17&lt;&gt;"",IF(AND($K17="เอก",AND($AN17=0,AND($AO17&gt;=6,$AO17&lt;=8))),1,""),"")</f>
        <v/>
      </c>
      <c r="W17" s="187" t="str">
        <f>IF($B17&lt;&gt;"",IF(AND($K17="โท",AND($AN17=0,AND($AO17&gt;=6,$AO17&lt;=8))),1,""),"")</f>
        <v/>
      </c>
      <c r="X17" s="187" t="str">
        <f>IF($B17&lt;&gt;"",IF(AND($K17="ตรี",AND($AN17=0,AND($AO17&gt;=6,$AO17&lt;=8))),1,""),"")</f>
        <v/>
      </c>
      <c r="Y17" s="187" t="str">
        <f>IF($B17&lt;&gt;"",IF(AND($K17="เอก",AND($AN17=0,AND($AO17&gt;=0,$AO17&lt;=5))),1,""),"")</f>
        <v/>
      </c>
      <c r="Z17" s="187" t="str">
        <f>IF($B17&lt;&gt;"",IF(AND($K17="โท",AND($AN17=0,AND($AO17&gt;=0,$AO17&lt;=5))),1,""),"")</f>
        <v/>
      </c>
      <c r="AA17" s="187" t="str">
        <f>IF($B17&lt;&gt;"",IF(AND($K17="ตรี",AND($AN17=0,AND($AO17&gt;=0,$AO17&lt;=5))),1,""),"")</f>
        <v/>
      </c>
      <c r="AB17" s="187" t="str">
        <f>IF($B17&lt;&gt;"",IF(AND($C17="ศาสตราจารย์",OR($AN17&gt;0,AND($AN17=0,$AO17&gt;=9))),1,""),"")</f>
        <v/>
      </c>
      <c r="AC17" s="187" t="str">
        <f>IF($B17&lt;&gt;"",IF(AND($C17="รองศาสตราจารย์",OR($AN17&gt;0,AND($AN17=0,$AO17&gt;=9))),1,""),"")</f>
        <v/>
      </c>
      <c r="AD17" s="187">
        <f>IF($B17&lt;&gt;"",IF(AND($C17="ผู้ช่วยศาสตราจารย์",OR($AN17&gt;0,AND($AN17=0,$AO17&gt;=9))),1,""),"")</f>
        <v>1</v>
      </c>
      <c r="AE17" s="187" t="str">
        <f>IF($B17&lt;&gt;"",IF(AND($C17="อาจารย์",OR($AN17&gt;0,AND($AN17=0,$AO17&gt;=9))),1,""),"")</f>
        <v/>
      </c>
      <c r="AF17" s="187" t="str">
        <f>IF($B17&lt;&gt;"",IF(AND($C17="ศาสตราจารย์",AND($AN17=0,AND($AO17&gt;=6,$AO17&lt;=8))),1,""),"")</f>
        <v/>
      </c>
      <c r="AG17" s="187" t="str">
        <f>IF($B17&lt;&gt;"",IF(AND($C17="รองศาสตราจารย์",AND($AN17=0,AND($AO17&gt;=6,$AO17&lt;=8))),1,""),"")</f>
        <v/>
      </c>
      <c r="AH17" s="187" t="str">
        <f>IF($B17&lt;&gt;"",IF(AND($C17="ผู้ช่วยศาสตราจารย์",AND($AN17=0,AND($AO17&gt;=6,$AO17&lt;=8))),1,""),"")</f>
        <v/>
      </c>
      <c r="AI17" s="187" t="str">
        <f>IF($B17&lt;&gt;"",IF(AND($C17="อาจารย์",AND($AN17=0,AND($AO17&gt;=6,$AO17&lt;=8))),1,""),"")</f>
        <v/>
      </c>
      <c r="AJ17" s="187" t="str">
        <f>IF($B17&lt;&gt;"",IF(AND($C17="ศาสตราจารย์",AND($AN17=0,AND($AO17&gt;=0,$AO17&lt;=5))),1,""),"")</f>
        <v/>
      </c>
      <c r="AK17" s="187" t="str">
        <f>IF($B17&lt;&gt;"",IF(AND($C17="รองศาสตราจารย์",AND($AN17=0,AND($AO17&gt;=0,$AO17&lt;=5))),1,""),"")</f>
        <v/>
      </c>
      <c r="AL17" s="187" t="str">
        <f>IF($B17&lt;&gt;"",IF(AND($C17="ผู้ช่วยศาสตราจารย์",AND($AN17=0,AND($AO17&gt;=0,$AO17&lt;=5))),1,""),"")</f>
        <v/>
      </c>
      <c r="AM17" s="187" t="str">
        <f>IF($B17&lt;&gt;"",IF(AND($C17="อาจารย์",AND($AN17=0,AND($AO17&gt;=0,$AO17&lt;=5))),1,""),"")</f>
        <v/>
      </c>
      <c r="AN17" s="78">
        <f>IF(B17&lt;&gt;"",DATEDIF(E17,$AN$8,"Y"),"")</f>
        <v>26</v>
      </c>
      <c r="AO17" s="78">
        <f>IF(B17&lt;&gt;"",DATEDIF(E17,$AN$8,"YM"),"")</f>
        <v>5</v>
      </c>
      <c r="AP17" s="78">
        <f>IF(B17&lt;&gt;"",DATEDIF(E17,$AN$8,"MD"),"")</f>
        <v>0</v>
      </c>
    </row>
    <row r="18" spans="1:42">
      <c r="A18" s="181">
        <v>10</v>
      </c>
      <c r="B18" s="182" t="s">
        <v>419</v>
      </c>
      <c r="C18" s="182" t="s">
        <v>23</v>
      </c>
      <c r="D18" s="183">
        <v>35156</v>
      </c>
      <c r="E18" s="183">
        <v>35156</v>
      </c>
      <c r="F18" s="183">
        <v>41354</v>
      </c>
      <c r="G18" s="184"/>
      <c r="H18" s="184"/>
      <c r="I18" s="182" t="s">
        <v>37</v>
      </c>
      <c r="J18" s="183">
        <v>44835</v>
      </c>
      <c r="K18" s="185" t="s">
        <v>2</v>
      </c>
      <c r="L18" s="182" t="s">
        <v>115</v>
      </c>
      <c r="M18" s="182" t="s">
        <v>3</v>
      </c>
      <c r="N18" s="182" t="s">
        <v>95</v>
      </c>
      <c r="O18" s="182" t="s">
        <v>4</v>
      </c>
      <c r="P18" s="182" t="s">
        <v>17</v>
      </c>
      <c r="Q18" s="185" t="s">
        <v>57</v>
      </c>
      <c r="R18" s="186"/>
      <c r="S18" s="187">
        <f>IF($B18&lt;&gt;"",IF(AND($K18="เอก",OR($AN18&gt;0,AND($AN18=0,$AO18&gt;=9))),1,""),"")</f>
        <v>1</v>
      </c>
      <c r="T18" s="187" t="str">
        <f>IF($B18&lt;&gt;"",IF(AND($K18="โท",OR($AN18&gt;0,AND($AN18=0,$AO18&gt;=9))),1,""),"")</f>
        <v/>
      </c>
      <c r="U18" s="187" t="str">
        <f>IF($B18&lt;&gt;"",IF(AND($K18="ตรี",OR($AN18&gt;0,AND($AN18=0,$AO18&gt;=9))),1,""),"")</f>
        <v/>
      </c>
      <c r="V18" s="187" t="str">
        <f>IF($B18&lt;&gt;"",IF(AND($K18="เอก",AND($AN18=0,AND($AO18&gt;=6,$AO18&lt;=8))),1,""),"")</f>
        <v/>
      </c>
      <c r="W18" s="187" t="str">
        <f>IF($B18&lt;&gt;"",IF(AND($K18="โท",AND($AN18=0,AND($AO18&gt;=6,$AO18&lt;=8))),1,""),"")</f>
        <v/>
      </c>
      <c r="X18" s="187" t="str">
        <f>IF($B18&lt;&gt;"",IF(AND($K18="ตรี",AND($AN18=0,AND($AO18&gt;=6,$AO18&lt;=8))),1,""),"")</f>
        <v/>
      </c>
      <c r="Y18" s="187" t="str">
        <f>IF($B18&lt;&gt;"",IF(AND($K18="เอก",AND($AN18=0,AND($AO18&gt;=0,$AO18&lt;=5))),1,""),"")</f>
        <v/>
      </c>
      <c r="Z18" s="187" t="str">
        <f>IF($B18&lt;&gt;"",IF(AND($K18="โท",AND($AN18=0,AND($AO18&gt;=0,$AO18&lt;=5))),1,""),"")</f>
        <v/>
      </c>
      <c r="AA18" s="187" t="str">
        <f>IF($B18&lt;&gt;"",IF(AND($K18="ตรี",AND($AN18=0,AND($AO18&gt;=0,$AO18&lt;=5))),1,""),"")</f>
        <v/>
      </c>
      <c r="AB18" s="187" t="str">
        <f>IF($B18&lt;&gt;"",IF(AND($C18="ศาสตราจารย์",OR($AN18&gt;0,AND($AN18=0,$AO18&gt;=9))),1,""),"")</f>
        <v/>
      </c>
      <c r="AC18" s="187" t="str">
        <f>IF($B18&lt;&gt;"",IF(AND($C18="รองศาสตราจารย์",OR($AN18&gt;0,AND($AN18=0,$AO18&gt;=9))),1,""),"")</f>
        <v/>
      </c>
      <c r="AD18" s="187">
        <f>IF($B18&lt;&gt;"",IF(AND($C18="ผู้ช่วยศาสตราจารย์",OR($AN18&gt;0,AND($AN18=0,$AO18&gt;=9))),1,""),"")</f>
        <v>1</v>
      </c>
      <c r="AE18" s="187" t="str">
        <f>IF($B18&lt;&gt;"",IF(AND($C18="อาจารย์",OR($AN18&gt;0,AND($AN18=0,$AO18&gt;=9))),1,""),"")</f>
        <v/>
      </c>
      <c r="AF18" s="187" t="str">
        <f>IF($B18&lt;&gt;"",IF(AND($C18="ศาสตราจารย์",AND($AN18=0,AND($AO18&gt;=6,$AO18&lt;=8))),1,""),"")</f>
        <v/>
      </c>
      <c r="AG18" s="187" t="str">
        <f>IF($B18&lt;&gt;"",IF(AND($C18="รองศาสตราจารย์",AND($AN18=0,AND($AO18&gt;=6,$AO18&lt;=8))),1,""),"")</f>
        <v/>
      </c>
      <c r="AH18" s="187" t="str">
        <f>IF($B18&lt;&gt;"",IF(AND($C18="ผู้ช่วยศาสตราจารย์",AND($AN18=0,AND($AO18&gt;=6,$AO18&lt;=8))),1,""),"")</f>
        <v/>
      </c>
      <c r="AI18" s="187" t="str">
        <f>IF($B18&lt;&gt;"",IF(AND($C18="อาจารย์",AND($AN18=0,AND($AO18&gt;=6,$AO18&lt;=8))),1,""),"")</f>
        <v/>
      </c>
      <c r="AJ18" s="187" t="str">
        <f>IF($B18&lt;&gt;"",IF(AND($C18="ศาสตราจารย์",AND($AN18=0,AND($AO18&gt;=0,$AO18&lt;=5))),1,""),"")</f>
        <v/>
      </c>
      <c r="AK18" s="187" t="str">
        <f>IF($B18&lt;&gt;"",IF(AND($C18="รองศาสตราจารย์",AND($AN18=0,AND($AO18&gt;=0,$AO18&lt;=5))),1,""),"")</f>
        <v/>
      </c>
      <c r="AL18" s="187" t="str">
        <f>IF($B18&lt;&gt;"",IF(AND($C18="ผู้ช่วยศาสตราจารย์",AND($AN18=0,AND($AO18&gt;=0,$AO18&lt;=5))),1,""),"")</f>
        <v/>
      </c>
      <c r="AM18" s="187" t="str">
        <f>IF($B18&lt;&gt;"",IF(AND($C18="อาจารย์",AND($AN18=0,AND($AO18&gt;=0,$AO18&lt;=5))),1,""),"")</f>
        <v/>
      </c>
      <c r="AN18" s="78">
        <f>IF(B18&lt;&gt;"",DATEDIF(E18,$AN$8,"Y"),"")</f>
        <v>25</v>
      </c>
      <c r="AO18" s="78">
        <f>IF(B18&lt;&gt;"",DATEDIF(E18,$AN$8,"YM"),"")</f>
        <v>0</v>
      </c>
      <c r="AP18" s="78">
        <f>IF(B18&lt;&gt;"",DATEDIF(E18,$AN$8,"MD"),"")</f>
        <v>0</v>
      </c>
    </row>
    <row r="19" spans="1:42">
      <c r="A19" s="181">
        <v>11</v>
      </c>
      <c r="B19" s="182" t="s">
        <v>329</v>
      </c>
      <c r="C19" s="182" t="s">
        <v>23</v>
      </c>
      <c r="D19" s="183">
        <v>40424</v>
      </c>
      <c r="E19" s="183">
        <v>40424</v>
      </c>
      <c r="F19" s="183">
        <v>43195</v>
      </c>
      <c r="G19" s="184"/>
      <c r="H19" s="184"/>
      <c r="I19" s="182" t="s">
        <v>37</v>
      </c>
      <c r="J19" s="183">
        <v>47392</v>
      </c>
      <c r="K19" s="185" t="s">
        <v>2</v>
      </c>
      <c r="L19" s="182" t="s">
        <v>118</v>
      </c>
      <c r="M19" s="182" t="s">
        <v>319</v>
      </c>
      <c r="N19" s="182" t="s">
        <v>113</v>
      </c>
      <c r="O19" s="182" t="s">
        <v>163</v>
      </c>
      <c r="P19" s="182" t="s">
        <v>46</v>
      </c>
      <c r="Q19" s="185" t="s">
        <v>43</v>
      </c>
      <c r="R19" s="186"/>
      <c r="S19" s="187">
        <f>IF($B19&lt;&gt;"",IF(AND($K19="เอก",OR($AN19&gt;0,AND($AN19=0,$AO19&gt;=9))),1,""),"")</f>
        <v>1</v>
      </c>
      <c r="T19" s="187" t="str">
        <f>IF($B19&lt;&gt;"",IF(AND($K19="โท",OR($AN19&gt;0,AND($AN19=0,$AO19&gt;=9))),1,""),"")</f>
        <v/>
      </c>
      <c r="U19" s="187" t="str">
        <f>IF($B19&lt;&gt;"",IF(AND($K19="ตรี",OR($AN19&gt;0,AND($AN19=0,$AO19&gt;=9))),1,""),"")</f>
        <v/>
      </c>
      <c r="V19" s="187" t="str">
        <f>IF($B19&lt;&gt;"",IF(AND($K19="เอก",AND($AN19=0,AND($AO19&gt;=6,$AO19&lt;=8))),1,""),"")</f>
        <v/>
      </c>
      <c r="W19" s="187" t="str">
        <f>IF($B19&lt;&gt;"",IF(AND($K19="โท",AND($AN19=0,AND($AO19&gt;=6,$AO19&lt;=8))),1,""),"")</f>
        <v/>
      </c>
      <c r="X19" s="187" t="str">
        <f>IF($B19&lt;&gt;"",IF(AND($K19="ตรี",AND($AN19=0,AND($AO19&gt;=6,$AO19&lt;=8))),1,""),"")</f>
        <v/>
      </c>
      <c r="Y19" s="187" t="str">
        <f>IF($B19&lt;&gt;"",IF(AND($K19="เอก",AND($AN19=0,AND($AO19&gt;=0,$AO19&lt;=5))),1,""),"")</f>
        <v/>
      </c>
      <c r="Z19" s="187" t="str">
        <f>IF($B19&lt;&gt;"",IF(AND($K19="โท",AND($AN19=0,AND($AO19&gt;=0,$AO19&lt;=5))),1,""),"")</f>
        <v/>
      </c>
      <c r="AA19" s="187" t="str">
        <f>IF($B19&lt;&gt;"",IF(AND($K19="ตรี",AND($AN19=0,AND($AO19&gt;=0,$AO19&lt;=5))),1,""),"")</f>
        <v/>
      </c>
      <c r="AB19" s="187" t="str">
        <f>IF($B19&lt;&gt;"",IF(AND($C19="ศาสตราจารย์",OR($AN19&gt;0,AND($AN19=0,$AO19&gt;=9))),1,""),"")</f>
        <v/>
      </c>
      <c r="AC19" s="187" t="str">
        <f>IF($B19&lt;&gt;"",IF(AND($C19="รองศาสตราจารย์",OR($AN19&gt;0,AND($AN19=0,$AO19&gt;=9))),1,""),"")</f>
        <v/>
      </c>
      <c r="AD19" s="187">
        <f>IF($B19&lt;&gt;"",IF(AND($C19="ผู้ช่วยศาสตราจารย์",OR($AN19&gt;0,AND($AN19=0,$AO19&gt;=9))),1,""),"")</f>
        <v>1</v>
      </c>
      <c r="AE19" s="187" t="str">
        <f>IF($B19&lt;&gt;"",IF(AND($C19="อาจารย์",OR($AN19&gt;0,AND($AN19=0,$AO19&gt;=9))),1,""),"")</f>
        <v/>
      </c>
      <c r="AF19" s="187" t="str">
        <f>IF($B19&lt;&gt;"",IF(AND($C19="ศาสตราจารย์",AND($AN19=0,AND($AO19&gt;=6,$AO19&lt;=8))),1,""),"")</f>
        <v/>
      </c>
      <c r="AG19" s="187" t="str">
        <f>IF($B19&lt;&gt;"",IF(AND($C19="รองศาสตราจารย์",AND($AN19=0,AND($AO19&gt;=6,$AO19&lt;=8))),1,""),"")</f>
        <v/>
      </c>
      <c r="AH19" s="187" t="str">
        <f>IF($B19&lt;&gt;"",IF(AND($C19="ผู้ช่วยศาสตราจารย์",AND($AN19=0,AND($AO19&gt;=6,$AO19&lt;=8))),1,""),"")</f>
        <v/>
      </c>
      <c r="AI19" s="187" t="str">
        <f>IF($B19&lt;&gt;"",IF(AND($C19="อาจารย์",AND($AN19=0,AND($AO19&gt;=6,$AO19&lt;=8))),1,""),"")</f>
        <v/>
      </c>
      <c r="AJ19" s="187" t="str">
        <f>IF($B19&lt;&gt;"",IF(AND($C19="ศาสตราจารย์",AND($AN19=0,AND($AO19&gt;=0,$AO19&lt;=5))),1,""),"")</f>
        <v/>
      </c>
      <c r="AK19" s="187" t="str">
        <f>IF($B19&lt;&gt;"",IF(AND($C19="รองศาสตราจารย์",AND($AN19=0,AND($AO19&gt;=0,$AO19&lt;=5))),1,""),"")</f>
        <v/>
      </c>
      <c r="AL19" s="187" t="str">
        <f>IF($B19&lt;&gt;"",IF(AND($C19="ผู้ช่วยศาสตราจารย์",AND($AN19=0,AND($AO19&gt;=0,$AO19&lt;=5))),1,""),"")</f>
        <v/>
      </c>
      <c r="AM19" s="187" t="str">
        <f>IF($B19&lt;&gt;"",IF(AND($C19="อาจารย์",AND($AN19=0,AND($AO19&gt;=0,$AO19&lt;=5))),1,""),"")</f>
        <v/>
      </c>
      <c r="AN19" s="78">
        <f>IF(B19&lt;&gt;"",DATEDIF(E19,$AN$8,"Y"),"")</f>
        <v>10</v>
      </c>
      <c r="AO19" s="78">
        <f>IF(B19&lt;&gt;"",DATEDIF(E19,$AN$8,"YM"),"")</f>
        <v>6</v>
      </c>
      <c r="AP19" s="78">
        <f>IF(B19&lt;&gt;"",DATEDIF(E19,$AN$8,"MD"),"")</f>
        <v>29</v>
      </c>
    </row>
    <row r="20" spans="1:42">
      <c r="A20" s="181">
        <v>12</v>
      </c>
      <c r="B20" s="182" t="s">
        <v>116</v>
      </c>
      <c r="C20" s="182" t="s">
        <v>23</v>
      </c>
      <c r="D20" s="183">
        <v>36052</v>
      </c>
      <c r="E20" s="183">
        <v>36052</v>
      </c>
      <c r="F20" s="183">
        <v>38637</v>
      </c>
      <c r="G20" s="184"/>
      <c r="H20" s="184"/>
      <c r="I20" s="182" t="s">
        <v>1</v>
      </c>
      <c r="J20" s="183">
        <v>47027</v>
      </c>
      <c r="K20" s="185" t="s">
        <v>2</v>
      </c>
      <c r="L20" s="182" t="s">
        <v>117</v>
      </c>
      <c r="M20" s="182" t="s">
        <v>54</v>
      </c>
      <c r="N20" s="182" t="s">
        <v>25</v>
      </c>
      <c r="O20" s="182" t="s">
        <v>53</v>
      </c>
      <c r="P20" s="182" t="s">
        <v>28</v>
      </c>
      <c r="Q20" s="185" t="s">
        <v>17</v>
      </c>
      <c r="R20" s="186"/>
      <c r="S20" s="187">
        <f>IF($B20&lt;&gt;"",IF(AND($K20="เอก",OR($AN20&gt;0,AND($AN20=0,$AO20&gt;=9))),1,""),"")</f>
        <v>1</v>
      </c>
      <c r="T20" s="187" t="str">
        <f>IF($B20&lt;&gt;"",IF(AND($K20="โท",OR($AN20&gt;0,AND($AN20=0,$AO20&gt;=9))),1,""),"")</f>
        <v/>
      </c>
      <c r="U20" s="187" t="str">
        <f>IF($B20&lt;&gt;"",IF(AND($K20="ตรี",OR($AN20&gt;0,AND($AN20=0,$AO20&gt;=9))),1,""),"")</f>
        <v/>
      </c>
      <c r="V20" s="187" t="str">
        <f>IF($B20&lt;&gt;"",IF(AND($K20="เอก",AND($AN20=0,AND($AO20&gt;=6,$AO20&lt;=8))),1,""),"")</f>
        <v/>
      </c>
      <c r="W20" s="187" t="str">
        <f>IF($B20&lt;&gt;"",IF(AND($K20="โท",AND($AN20=0,AND($AO20&gt;=6,$AO20&lt;=8))),1,""),"")</f>
        <v/>
      </c>
      <c r="X20" s="187" t="str">
        <f>IF($B20&lt;&gt;"",IF(AND($K20="ตรี",AND($AN20=0,AND($AO20&gt;=6,$AO20&lt;=8))),1,""),"")</f>
        <v/>
      </c>
      <c r="Y20" s="187" t="str">
        <f>IF($B20&lt;&gt;"",IF(AND($K20="เอก",AND($AN20=0,AND($AO20&gt;=0,$AO20&lt;=5))),1,""),"")</f>
        <v/>
      </c>
      <c r="Z20" s="187" t="str">
        <f>IF($B20&lt;&gt;"",IF(AND($K20="โท",AND($AN20=0,AND($AO20&gt;=0,$AO20&lt;=5))),1,""),"")</f>
        <v/>
      </c>
      <c r="AA20" s="187" t="str">
        <f>IF($B20&lt;&gt;"",IF(AND($K20="ตรี",AND($AN20=0,AND($AO20&gt;=0,$AO20&lt;=5))),1,""),"")</f>
        <v/>
      </c>
      <c r="AB20" s="187" t="str">
        <f>IF($B20&lt;&gt;"",IF(AND($C20="ศาสตราจารย์",OR($AN20&gt;0,AND($AN20=0,$AO20&gt;=9))),1,""),"")</f>
        <v/>
      </c>
      <c r="AC20" s="187" t="str">
        <f>IF($B20&lt;&gt;"",IF(AND($C20="รองศาสตราจารย์",OR($AN20&gt;0,AND($AN20=0,$AO20&gt;=9))),1,""),"")</f>
        <v/>
      </c>
      <c r="AD20" s="187">
        <f>IF($B20&lt;&gt;"",IF(AND($C20="ผู้ช่วยศาสตราจารย์",OR($AN20&gt;0,AND($AN20=0,$AO20&gt;=9))),1,""),"")</f>
        <v>1</v>
      </c>
      <c r="AE20" s="187" t="str">
        <f>IF($B20&lt;&gt;"",IF(AND($C20="อาจารย์",OR($AN20&gt;0,AND($AN20=0,$AO20&gt;=9))),1,""),"")</f>
        <v/>
      </c>
      <c r="AF20" s="187" t="str">
        <f>IF($B20&lt;&gt;"",IF(AND($C20="ศาสตราจารย์",AND($AN20=0,AND($AO20&gt;=6,$AO20&lt;=8))),1,""),"")</f>
        <v/>
      </c>
      <c r="AG20" s="187" t="str">
        <f>IF($B20&lt;&gt;"",IF(AND($C20="รองศาสตราจารย์",AND($AN20=0,AND($AO20&gt;=6,$AO20&lt;=8))),1,""),"")</f>
        <v/>
      </c>
      <c r="AH20" s="187" t="str">
        <f>IF($B20&lt;&gt;"",IF(AND($C20="ผู้ช่วยศาสตราจารย์",AND($AN20=0,AND($AO20&gt;=6,$AO20&lt;=8))),1,""),"")</f>
        <v/>
      </c>
      <c r="AI20" s="187" t="str">
        <f>IF($B20&lt;&gt;"",IF(AND($C20="อาจารย์",AND($AN20=0,AND($AO20&gt;=6,$AO20&lt;=8))),1,""),"")</f>
        <v/>
      </c>
      <c r="AJ20" s="187" t="str">
        <f>IF($B20&lt;&gt;"",IF(AND($C20="ศาสตราจารย์",AND($AN20=0,AND($AO20&gt;=0,$AO20&lt;=5))),1,""),"")</f>
        <v/>
      </c>
      <c r="AK20" s="187" t="str">
        <f>IF($B20&lt;&gt;"",IF(AND($C20="รองศาสตราจารย์",AND($AN20=0,AND($AO20&gt;=0,$AO20&lt;=5))),1,""),"")</f>
        <v/>
      </c>
      <c r="AL20" s="187" t="str">
        <f>IF($B20&lt;&gt;"",IF(AND($C20="ผู้ช่วยศาสตราจารย์",AND($AN20=0,AND($AO20&gt;=0,$AO20&lt;=5))),1,""),"")</f>
        <v/>
      </c>
      <c r="AM20" s="187" t="str">
        <f>IF($B20&lt;&gt;"",IF(AND($C20="อาจารย์",AND($AN20=0,AND($AO20&gt;=0,$AO20&lt;=5))),1,""),"")</f>
        <v/>
      </c>
      <c r="AN20" s="78">
        <f>IF(B20&lt;&gt;"",DATEDIF(E20,$AN$8,"Y"),"")</f>
        <v>22</v>
      </c>
      <c r="AO20" s="78">
        <f>IF(B20&lt;&gt;"",DATEDIF(E20,$AN$8,"YM"),"")</f>
        <v>6</v>
      </c>
      <c r="AP20" s="78">
        <f>IF(B20&lt;&gt;"",DATEDIF(E20,$AN$8,"MD"),"")</f>
        <v>18</v>
      </c>
    </row>
    <row r="21" spans="1:42">
      <c r="A21" s="181">
        <v>13</v>
      </c>
      <c r="B21" s="182" t="s">
        <v>420</v>
      </c>
      <c r="C21" s="182" t="s">
        <v>23</v>
      </c>
      <c r="D21" s="183">
        <v>41066</v>
      </c>
      <c r="E21" s="183">
        <v>41066</v>
      </c>
      <c r="F21" s="183">
        <v>42334</v>
      </c>
      <c r="G21" s="184"/>
      <c r="H21" s="184"/>
      <c r="I21" s="182" t="s">
        <v>37</v>
      </c>
      <c r="J21" s="183">
        <v>52505</v>
      </c>
      <c r="K21" s="185" t="s">
        <v>2</v>
      </c>
      <c r="L21" s="182" t="s">
        <v>166</v>
      </c>
      <c r="M21" s="182" t="s">
        <v>3</v>
      </c>
      <c r="N21" s="182" t="s">
        <v>167</v>
      </c>
      <c r="O21" s="182" t="s">
        <v>34</v>
      </c>
      <c r="P21" s="182" t="s">
        <v>26</v>
      </c>
      <c r="Q21" s="185" t="s">
        <v>60</v>
      </c>
      <c r="R21" s="186"/>
      <c r="S21" s="187">
        <f>IF($B21&lt;&gt;"",IF(AND($K21="เอก",OR($AN21&gt;0,AND($AN21=0,$AO21&gt;=9))),1,""),"")</f>
        <v>1</v>
      </c>
      <c r="T21" s="187" t="str">
        <f>IF($B21&lt;&gt;"",IF(AND($K21="โท",OR($AN21&gt;0,AND($AN21=0,$AO21&gt;=9))),1,""),"")</f>
        <v/>
      </c>
      <c r="U21" s="187" t="str">
        <f>IF($B21&lt;&gt;"",IF(AND($K21="ตรี",OR($AN21&gt;0,AND($AN21=0,$AO21&gt;=9))),1,""),"")</f>
        <v/>
      </c>
      <c r="V21" s="187" t="str">
        <f>IF($B21&lt;&gt;"",IF(AND($K21="เอก",AND($AN21=0,AND($AO21&gt;=6,$AO21&lt;=8))),1,""),"")</f>
        <v/>
      </c>
      <c r="W21" s="187" t="str">
        <f>IF($B21&lt;&gt;"",IF(AND($K21="โท",AND($AN21=0,AND($AO21&gt;=6,$AO21&lt;=8))),1,""),"")</f>
        <v/>
      </c>
      <c r="X21" s="187" t="str">
        <f>IF($B21&lt;&gt;"",IF(AND($K21="ตรี",AND($AN21=0,AND($AO21&gt;=6,$AO21&lt;=8))),1,""),"")</f>
        <v/>
      </c>
      <c r="Y21" s="187" t="str">
        <f>IF($B21&lt;&gt;"",IF(AND($K21="เอก",AND($AN21=0,AND($AO21&gt;=0,$AO21&lt;=5))),1,""),"")</f>
        <v/>
      </c>
      <c r="Z21" s="187" t="str">
        <f>IF($B21&lt;&gt;"",IF(AND($K21="โท",AND($AN21=0,AND($AO21&gt;=0,$AO21&lt;=5))),1,""),"")</f>
        <v/>
      </c>
      <c r="AA21" s="187" t="str">
        <f>IF($B21&lt;&gt;"",IF(AND($K21="ตรี",AND($AN21=0,AND($AO21&gt;=0,$AO21&lt;=5))),1,""),"")</f>
        <v/>
      </c>
      <c r="AB21" s="187" t="str">
        <f>IF($B21&lt;&gt;"",IF(AND($C21="ศาสตราจารย์",OR($AN21&gt;0,AND($AN21=0,$AO21&gt;=9))),1,""),"")</f>
        <v/>
      </c>
      <c r="AC21" s="187" t="str">
        <f>IF($B21&lt;&gt;"",IF(AND($C21="รองศาสตราจารย์",OR($AN21&gt;0,AND($AN21=0,$AO21&gt;=9))),1,""),"")</f>
        <v/>
      </c>
      <c r="AD21" s="187">
        <f>IF($B21&lt;&gt;"",IF(AND($C21="ผู้ช่วยศาสตราจารย์",OR($AN21&gt;0,AND($AN21=0,$AO21&gt;=9))),1,""),"")</f>
        <v>1</v>
      </c>
      <c r="AE21" s="187" t="str">
        <f>IF($B21&lt;&gt;"",IF(AND($C21="อาจารย์",OR($AN21&gt;0,AND($AN21=0,$AO21&gt;=9))),1,""),"")</f>
        <v/>
      </c>
      <c r="AF21" s="187" t="str">
        <f>IF($B21&lt;&gt;"",IF(AND($C21="ศาสตราจารย์",AND($AN21=0,AND($AO21&gt;=6,$AO21&lt;=8))),1,""),"")</f>
        <v/>
      </c>
      <c r="AG21" s="187" t="str">
        <f>IF($B21&lt;&gt;"",IF(AND($C21="รองศาสตราจารย์",AND($AN21=0,AND($AO21&gt;=6,$AO21&lt;=8))),1,""),"")</f>
        <v/>
      </c>
      <c r="AH21" s="187" t="str">
        <f>IF($B21&lt;&gt;"",IF(AND($C21="ผู้ช่วยศาสตราจารย์",AND($AN21=0,AND($AO21&gt;=6,$AO21&lt;=8))),1,""),"")</f>
        <v/>
      </c>
      <c r="AI21" s="187" t="str">
        <f>IF($B21&lt;&gt;"",IF(AND($C21="อาจารย์",AND($AN21=0,AND($AO21&gt;=6,$AO21&lt;=8))),1,""),"")</f>
        <v/>
      </c>
      <c r="AJ21" s="187" t="str">
        <f>IF($B21&lt;&gt;"",IF(AND($C21="ศาสตราจารย์",AND($AN21=0,AND($AO21&gt;=0,$AO21&lt;=5))),1,""),"")</f>
        <v/>
      </c>
      <c r="AK21" s="187" t="str">
        <f>IF($B21&lt;&gt;"",IF(AND($C21="รองศาสตราจารย์",AND($AN21=0,AND($AO21&gt;=0,$AO21&lt;=5))),1,""),"")</f>
        <v/>
      </c>
      <c r="AL21" s="187" t="str">
        <f>IF($B21&lt;&gt;"",IF(AND($C21="ผู้ช่วยศาสตราจารย์",AND($AN21=0,AND($AO21&gt;=0,$AO21&lt;=5))),1,""),"")</f>
        <v/>
      </c>
      <c r="AM21" s="187" t="str">
        <f>IF($B21&lt;&gt;"",IF(AND($C21="อาจารย์",AND($AN21=0,AND($AO21&gt;=0,$AO21&lt;=5))),1,""),"")</f>
        <v/>
      </c>
      <c r="AN21" s="78">
        <f>IF(B21&lt;&gt;"",DATEDIF(E21,$AN$8,"Y"),"")</f>
        <v>8</v>
      </c>
      <c r="AO21" s="78">
        <f>IF(B21&lt;&gt;"",DATEDIF(E21,$AN$8,"YM"),"")</f>
        <v>9</v>
      </c>
      <c r="AP21" s="78">
        <f>IF(B21&lt;&gt;"",DATEDIF(E21,$AN$8,"MD"),"")</f>
        <v>26</v>
      </c>
    </row>
    <row r="22" spans="1:42">
      <c r="A22" s="181">
        <v>14</v>
      </c>
      <c r="B22" s="182" t="s">
        <v>121</v>
      </c>
      <c r="C22" s="182" t="s">
        <v>23</v>
      </c>
      <c r="D22" s="183">
        <v>38231</v>
      </c>
      <c r="E22" s="183">
        <v>38231</v>
      </c>
      <c r="F22" s="183">
        <v>39836</v>
      </c>
      <c r="G22" s="184"/>
      <c r="H22" s="184"/>
      <c r="I22" s="182" t="s">
        <v>37</v>
      </c>
      <c r="J22" s="183">
        <v>46661</v>
      </c>
      <c r="K22" s="185" t="s">
        <v>2</v>
      </c>
      <c r="L22" s="182" t="s">
        <v>421</v>
      </c>
      <c r="M22" s="182" t="s">
        <v>109</v>
      </c>
      <c r="N22" s="182" t="s">
        <v>122</v>
      </c>
      <c r="O22" s="182" t="s">
        <v>123</v>
      </c>
      <c r="P22" s="182" t="s">
        <v>29</v>
      </c>
      <c r="Q22" s="185" t="s">
        <v>46</v>
      </c>
      <c r="R22" s="186"/>
      <c r="S22" s="187">
        <f>IF($B22&lt;&gt;"",IF(AND($K22="เอก",OR($AN22&gt;0,AND($AN22=0,$AO22&gt;=9))),1,""),"")</f>
        <v>1</v>
      </c>
      <c r="T22" s="187" t="str">
        <f>IF($B22&lt;&gt;"",IF(AND($K22="โท",OR($AN22&gt;0,AND($AN22=0,$AO22&gt;=9))),1,""),"")</f>
        <v/>
      </c>
      <c r="U22" s="187" t="str">
        <f>IF($B22&lt;&gt;"",IF(AND($K22="ตรี",OR($AN22&gt;0,AND($AN22=0,$AO22&gt;=9))),1,""),"")</f>
        <v/>
      </c>
      <c r="V22" s="187" t="str">
        <f>IF($B22&lt;&gt;"",IF(AND($K22="เอก",AND($AN22=0,AND($AO22&gt;=6,$AO22&lt;=8))),1,""),"")</f>
        <v/>
      </c>
      <c r="W22" s="187" t="str">
        <f>IF($B22&lt;&gt;"",IF(AND($K22="โท",AND($AN22=0,AND($AO22&gt;=6,$AO22&lt;=8))),1,""),"")</f>
        <v/>
      </c>
      <c r="X22" s="187" t="str">
        <f>IF($B22&lt;&gt;"",IF(AND($K22="ตรี",AND($AN22=0,AND($AO22&gt;=6,$AO22&lt;=8))),1,""),"")</f>
        <v/>
      </c>
      <c r="Y22" s="187" t="str">
        <f>IF($B22&lt;&gt;"",IF(AND($K22="เอก",AND($AN22=0,AND($AO22&gt;=0,$AO22&lt;=5))),1,""),"")</f>
        <v/>
      </c>
      <c r="Z22" s="187" t="str">
        <f>IF($B22&lt;&gt;"",IF(AND($K22="โท",AND($AN22=0,AND($AO22&gt;=0,$AO22&lt;=5))),1,""),"")</f>
        <v/>
      </c>
      <c r="AA22" s="187" t="str">
        <f>IF($B22&lt;&gt;"",IF(AND($K22="ตรี",AND($AN22=0,AND($AO22&gt;=0,$AO22&lt;=5))),1,""),"")</f>
        <v/>
      </c>
      <c r="AB22" s="187" t="str">
        <f>IF($B22&lt;&gt;"",IF(AND($C22="ศาสตราจารย์",OR($AN22&gt;0,AND($AN22=0,$AO22&gt;=9))),1,""),"")</f>
        <v/>
      </c>
      <c r="AC22" s="187" t="str">
        <f>IF($B22&lt;&gt;"",IF(AND($C22="รองศาสตราจารย์",OR($AN22&gt;0,AND($AN22=0,$AO22&gt;=9))),1,""),"")</f>
        <v/>
      </c>
      <c r="AD22" s="187">
        <f>IF($B22&lt;&gt;"",IF(AND($C22="ผู้ช่วยศาสตราจารย์",OR($AN22&gt;0,AND($AN22=0,$AO22&gt;=9))),1,""),"")</f>
        <v>1</v>
      </c>
      <c r="AE22" s="187" t="str">
        <f>IF($B22&lt;&gt;"",IF(AND($C22="อาจารย์",OR($AN22&gt;0,AND($AN22=0,$AO22&gt;=9))),1,""),"")</f>
        <v/>
      </c>
      <c r="AF22" s="187" t="str">
        <f>IF($B22&lt;&gt;"",IF(AND($C22="ศาสตราจารย์",AND($AN22=0,AND($AO22&gt;=6,$AO22&lt;=8))),1,""),"")</f>
        <v/>
      </c>
      <c r="AG22" s="187" t="str">
        <f>IF($B22&lt;&gt;"",IF(AND($C22="รองศาสตราจารย์",AND($AN22=0,AND($AO22&gt;=6,$AO22&lt;=8))),1,""),"")</f>
        <v/>
      </c>
      <c r="AH22" s="187" t="str">
        <f>IF($B22&lt;&gt;"",IF(AND($C22="ผู้ช่วยศาสตราจารย์",AND($AN22=0,AND($AO22&gt;=6,$AO22&lt;=8))),1,""),"")</f>
        <v/>
      </c>
      <c r="AI22" s="187" t="str">
        <f>IF($B22&lt;&gt;"",IF(AND($C22="อาจารย์",AND($AN22=0,AND($AO22&gt;=6,$AO22&lt;=8))),1,""),"")</f>
        <v/>
      </c>
      <c r="AJ22" s="187" t="str">
        <f>IF($B22&lt;&gt;"",IF(AND($C22="ศาสตราจารย์",AND($AN22=0,AND($AO22&gt;=0,$AO22&lt;=5))),1,""),"")</f>
        <v/>
      </c>
      <c r="AK22" s="187" t="str">
        <f>IF($B22&lt;&gt;"",IF(AND($C22="รองศาสตราจารย์",AND($AN22=0,AND($AO22&gt;=0,$AO22&lt;=5))),1,""),"")</f>
        <v/>
      </c>
      <c r="AL22" s="187" t="str">
        <f>IF($B22&lt;&gt;"",IF(AND($C22="ผู้ช่วยศาสตราจารย์",AND($AN22=0,AND($AO22&gt;=0,$AO22&lt;=5))),1,""),"")</f>
        <v/>
      </c>
      <c r="AM22" s="187" t="str">
        <f>IF($B22&lt;&gt;"",IF(AND($C22="อาจารย์",AND($AN22=0,AND($AO22&gt;=0,$AO22&lt;=5))),1,""),"")</f>
        <v/>
      </c>
      <c r="AN22" s="78">
        <f>IF(B22&lt;&gt;"",DATEDIF(E22,$AN$8,"Y"),"")</f>
        <v>16</v>
      </c>
      <c r="AO22" s="78">
        <f>IF(B22&lt;&gt;"",DATEDIF(E22,$AN$8,"YM"),"")</f>
        <v>7</v>
      </c>
      <c r="AP22" s="78">
        <f>IF(B22&lt;&gt;"",DATEDIF(E22,$AN$8,"MD"),"")</f>
        <v>0</v>
      </c>
    </row>
    <row r="23" spans="1:42">
      <c r="A23" s="181">
        <v>15</v>
      </c>
      <c r="B23" s="182" t="s">
        <v>298</v>
      </c>
      <c r="C23" s="182" t="s">
        <v>23</v>
      </c>
      <c r="D23" s="183">
        <v>40983</v>
      </c>
      <c r="E23" s="183">
        <v>40983</v>
      </c>
      <c r="F23" s="183">
        <v>42093</v>
      </c>
      <c r="G23" s="184"/>
      <c r="H23" s="184"/>
      <c r="I23" s="182" t="s">
        <v>37</v>
      </c>
      <c r="J23" s="183">
        <v>51044</v>
      </c>
      <c r="K23" s="185" t="s">
        <v>2</v>
      </c>
      <c r="L23" s="182" t="s">
        <v>173</v>
      </c>
      <c r="M23" s="182" t="s">
        <v>3</v>
      </c>
      <c r="N23" s="182" t="s">
        <v>132</v>
      </c>
      <c r="O23" s="182" t="s">
        <v>4</v>
      </c>
      <c r="P23" s="182" t="s">
        <v>40</v>
      </c>
      <c r="Q23" s="185" t="s">
        <v>38</v>
      </c>
      <c r="R23" s="186"/>
      <c r="S23" s="187">
        <f>IF($B23&lt;&gt;"",IF(AND($K23="เอก",OR($AN23&gt;0,AND($AN23=0,$AO23&gt;=9))),1,""),"")</f>
        <v>1</v>
      </c>
      <c r="T23" s="187" t="str">
        <f>IF($B23&lt;&gt;"",IF(AND($K23="โท",OR($AN23&gt;0,AND($AN23=0,$AO23&gt;=9))),1,""),"")</f>
        <v/>
      </c>
      <c r="U23" s="187" t="str">
        <f>IF($B23&lt;&gt;"",IF(AND($K23="ตรี",OR($AN23&gt;0,AND($AN23=0,$AO23&gt;=9))),1,""),"")</f>
        <v/>
      </c>
      <c r="V23" s="187" t="str">
        <f>IF($B23&lt;&gt;"",IF(AND($K23="เอก",AND($AN23=0,AND($AO23&gt;=6,$AO23&lt;=8))),1,""),"")</f>
        <v/>
      </c>
      <c r="W23" s="187" t="str">
        <f>IF($B23&lt;&gt;"",IF(AND($K23="โท",AND($AN23=0,AND($AO23&gt;=6,$AO23&lt;=8))),1,""),"")</f>
        <v/>
      </c>
      <c r="X23" s="187" t="str">
        <f>IF($B23&lt;&gt;"",IF(AND($K23="ตรี",AND($AN23=0,AND($AO23&gt;=6,$AO23&lt;=8))),1,""),"")</f>
        <v/>
      </c>
      <c r="Y23" s="187" t="str">
        <f>IF($B23&lt;&gt;"",IF(AND($K23="เอก",AND($AN23=0,AND($AO23&gt;=0,$AO23&lt;=5))),1,""),"")</f>
        <v/>
      </c>
      <c r="Z23" s="187" t="str">
        <f>IF($B23&lt;&gt;"",IF(AND($K23="โท",AND($AN23=0,AND($AO23&gt;=0,$AO23&lt;=5))),1,""),"")</f>
        <v/>
      </c>
      <c r="AA23" s="187" t="str">
        <f>IF($B23&lt;&gt;"",IF(AND($K23="ตรี",AND($AN23=0,AND($AO23&gt;=0,$AO23&lt;=5))),1,""),"")</f>
        <v/>
      </c>
      <c r="AB23" s="187" t="str">
        <f>IF($B23&lt;&gt;"",IF(AND($C23="ศาสตราจารย์",OR($AN23&gt;0,AND($AN23=0,$AO23&gt;=9))),1,""),"")</f>
        <v/>
      </c>
      <c r="AC23" s="187" t="str">
        <f>IF($B23&lt;&gt;"",IF(AND($C23="รองศาสตราจารย์",OR($AN23&gt;0,AND($AN23=0,$AO23&gt;=9))),1,""),"")</f>
        <v/>
      </c>
      <c r="AD23" s="187">
        <f>IF($B23&lt;&gt;"",IF(AND($C23="ผู้ช่วยศาสตราจารย์",OR($AN23&gt;0,AND($AN23=0,$AO23&gt;=9))),1,""),"")</f>
        <v>1</v>
      </c>
      <c r="AE23" s="187" t="str">
        <f>IF($B23&lt;&gt;"",IF(AND($C23="อาจารย์",OR($AN23&gt;0,AND($AN23=0,$AO23&gt;=9))),1,""),"")</f>
        <v/>
      </c>
      <c r="AF23" s="187" t="str">
        <f>IF($B23&lt;&gt;"",IF(AND($C23="ศาสตราจารย์",AND($AN23=0,AND($AO23&gt;=6,$AO23&lt;=8))),1,""),"")</f>
        <v/>
      </c>
      <c r="AG23" s="187" t="str">
        <f>IF($B23&lt;&gt;"",IF(AND($C23="รองศาสตราจารย์",AND($AN23=0,AND($AO23&gt;=6,$AO23&lt;=8))),1,""),"")</f>
        <v/>
      </c>
      <c r="AH23" s="187" t="str">
        <f>IF($B23&lt;&gt;"",IF(AND($C23="ผู้ช่วยศาสตราจารย์",AND($AN23=0,AND($AO23&gt;=6,$AO23&lt;=8))),1,""),"")</f>
        <v/>
      </c>
      <c r="AI23" s="187" t="str">
        <f>IF($B23&lt;&gt;"",IF(AND($C23="อาจารย์",AND($AN23=0,AND($AO23&gt;=6,$AO23&lt;=8))),1,""),"")</f>
        <v/>
      </c>
      <c r="AJ23" s="187" t="str">
        <f>IF($B23&lt;&gt;"",IF(AND($C23="ศาสตราจารย์",AND($AN23=0,AND($AO23&gt;=0,$AO23&lt;=5))),1,""),"")</f>
        <v/>
      </c>
      <c r="AK23" s="187" t="str">
        <f>IF($B23&lt;&gt;"",IF(AND($C23="รองศาสตราจารย์",AND($AN23=0,AND($AO23&gt;=0,$AO23&lt;=5))),1,""),"")</f>
        <v/>
      </c>
      <c r="AL23" s="187" t="str">
        <f>IF($B23&lt;&gt;"",IF(AND($C23="ผู้ช่วยศาสตราจารย์",AND($AN23=0,AND($AO23&gt;=0,$AO23&lt;=5))),1,""),"")</f>
        <v/>
      </c>
      <c r="AM23" s="187" t="str">
        <f>IF($B23&lt;&gt;"",IF(AND($C23="อาจารย์",AND($AN23=0,AND($AO23&gt;=0,$AO23&lt;=5))),1,""),"")</f>
        <v/>
      </c>
      <c r="AN23" s="78">
        <f>IF(B23&lt;&gt;"",DATEDIF(E23,$AN$8,"Y"),"")</f>
        <v>9</v>
      </c>
      <c r="AO23" s="78">
        <f>IF(B23&lt;&gt;"",DATEDIF(E23,$AN$8,"YM"),"")</f>
        <v>0</v>
      </c>
      <c r="AP23" s="78">
        <f>IF(B23&lt;&gt;"",DATEDIF(E23,$AN$8,"MD"),"")</f>
        <v>17</v>
      </c>
    </row>
    <row r="24" spans="1:42">
      <c r="A24" s="181">
        <v>16</v>
      </c>
      <c r="B24" s="182" t="s">
        <v>126</v>
      </c>
      <c r="C24" s="182" t="s">
        <v>23</v>
      </c>
      <c r="D24" s="183">
        <v>34453</v>
      </c>
      <c r="E24" s="183">
        <v>34453</v>
      </c>
      <c r="F24" s="183">
        <v>37140</v>
      </c>
      <c r="G24" s="184"/>
      <c r="H24" s="184"/>
      <c r="I24" s="182" t="s">
        <v>37</v>
      </c>
      <c r="J24" s="183">
        <v>46661</v>
      </c>
      <c r="K24" s="185" t="s">
        <v>2</v>
      </c>
      <c r="L24" s="182" t="s">
        <v>127</v>
      </c>
      <c r="M24" s="182" t="s">
        <v>319</v>
      </c>
      <c r="N24" s="182" t="s">
        <v>128</v>
      </c>
      <c r="O24" s="182" t="s">
        <v>129</v>
      </c>
      <c r="P24" s="182" t="s">
        <v>6</v>
      </c>
      <c r="Q24" s="185" t="s">
        <v>46</v>
      </c>
      <c r="R24" s="186"/>
      <c r="S24" s="187">
        <f>IF($B24&lt;&gt;"",IF(AND($K24="เอก",OR($AN24&gt;0,AND($AN24=0,$AO24&gt;=9))),1,""),"")</f>
        <v>1</v>
      </c>
      <c r="T24" s="187" t="str">
        <f>IF($B24&lt;&gt;"",IF(AND($K24="โท",OR($AN24&gt;0,AND($AN24=0,$AO24&gt;=9))),1,""),"")</f>
        <v/>
      </c>
      <c r="U24" s="187" t="str">
        <f>IF($B24&lt;&gt;"",IF(AND($K24="ตรี",OR($AN24&gt;0,AND($AN24=0,$AO24&gt;=9))),1,""),"")</f>
        <v/>
      </c>
      <c r="V24" s="187" t="str">
        <f>IF($B24&lt;&gt;"",IF(AND($K24="เอก",AND($AN24=0,AND($AO24&gt;=6,$AO24&lt;=8))),1,""),"")</f>
        <v/>
      </c>
      <c r="W24" s="187" t="str">
        <f>IF($B24&lt;&gt;"",IF(AND($K24="โท",AND($AN24=0,AND($AO24&gt;=6,$AO24&lt;=8))),1,""),"")</f>
        <v/>
      </c>
      <c r="X24" s="187" t="str">
        <f>IF($B24&lt;&gt;"",IF(AND($K24="ตรี",AND($AN24=0,AND($AO24&gt;=6,$AO24&lt;=8))),1,""),"")</f>
        <v/>
      </c>
      <c r="Y24" s="187" t="str">
        <f>IF($B24&lt;&gt;"",IF(AND($K24="เอก",AND($AN24=0,AND($AO24&gt;=0,$AO24&lt;=5))),1,""),"")</f>
        <v/>
      </c>
      <c r="Z24" s="187" t="str">
        <f>IF($B24&lt;&gt;"",IF(AND($K24="โท",AND($AN24=0,AND($AO24&gt;=0,$AO24&lt;=5))),1,""),"")</f>
        <v/>
      </c>
      <c r="AA24" s="187" t="str">
        <f>IF($B24&lt;&gt;"",IF(AND($K24="ตรี",AND($AN24=0,AND($AO24&gt;=0,$AO24&lt;=5))),1,""),"")</f>
        <v/>
      </c>
      <c r="AB24" s="187" t="str">
        <f>IF($B24&lt;&gt;"",IF(AND($C24="ศาสตราจารย์",OR($AN24&gt;0,AND($AN24=0,$AO24&gt;=9))),1,""),"")</f>
        <v/>
      </c>
      <c r="AC24" s="187" t="str">
        <f>IF($B24&lt;&gt;"",IF(AND($C24="รองศาสตราจารย์",OR($AN24&gt;0,AND($AN24=0,$AO24&gt;=9))),1,""),"")</f>
        <v/>
      </c>
      <c r="AD24" s="187">
        <f>IF($B24&lt;&gt;"",IF(AND($C24="ผู้ช่วยศาสตราจารย์",OR($AN24&gt;0,AND($AN24=0,$AO24&gt;=9))),1,""),"")</f>
        <v>1</v>
      </c>
      <c r="AE24" s="187" t="str">
        <f>IF($B24&lt;&gt;"",IF(AND($C24="อาจารย์",OR($AN24&gt;0,AND($AN24=0,$AO24&gt;=9))),1,""),"")</f>
        <v/>
      </c>
      <c r="AF24" s="187" t="str">
        <f>IF($B24&lt;&gt;"",IF(AND($C24="ศาสตราจารย์",AND($AN24=0,AND($AO24&gt;=6,$AO24&lt;=8))),1,""),"")</f>
        <v/>
      </c>
      <c r="AG24" s="187" t="str">
        <f>IF($B24&lt;&gt;"",IF(AND($C24="รองศาสตราจารย์",AND($AN24=0,AND($AO24&gt;=6,$AO24&lt;=8))),1,""),"")</f>
        <v/>
      </c>
      <c r="AH24" s="187" t="str">
        <f>IF($B24&lt;&gt;"",IF(AND($C24="ผู้ช่วยศาสตราจารย์",AND($AN24=0,AND($AO24&gt;=6,$AO24&lt;=8))),1,""),"")</f>
        <v/>
      </c>
      <c r="AI24" s="187" t="str">
        <f>IF($B24&lt;&gt;"",IF(AND($C24="อาจารย์",AND($AN24=0,AND($AO24&gt;=6,$AO24&lt;=8))),1,""),"")</f>
        <v/>
      </c>
      <c r="AJ24" s="187" t="str">
        <f>IF($B24&lt;&gt;"",IF(AND($C24="ศาสตราจารย์",AND($AN24=0,AND($AO24&gt;=0,$AO24&lt;=5))),1,""),"")</f>
        <v/>
      </c>
      <c r="AK24" s="187" t="str">
        <f>IF($B24&lt;&gt;"",IF(AND($C24="รองศาสตราจารย์",AND($AN24=0,AND($AO24&gt;=0,$AO24&lt;=5))),1,""),"")</f>
        <v/>
      </c>
      <c r="AL24" s="187" t="str">
        <f>IF($B24&lt;&gt;"",IF(AND($C24="ผู้ช่วยศาสตราจารย์",AND($AN24=0,AND($AO24&gt;=0,$AO24&lt;=5))),1,""),"")</f>
        <v/>
      </c>
      <c r="AM24" s="187" t="str">
        <f>IF($B24&lt;&gt;"",IF(AND($C24="อาจารย์",AND($AN24=0,AND($AO24&gt;=0,$AO24&lt;=5))),1,""),"")</f>
        <v/>
      </c>
      <c r="AN24" s="78">
        <f>IF(B24&lt;&gt;"",DATEDIF(E24,$AN$8,"Y"),"")</f>
        <v>26</v>
      </c>
      <c r="AO24" s="78">
        <f>IF(B24&lt;&gt;"",DATEDIF(E24,$AN$8,"YM"),"")</f>
        <v>11</v>
      </c>
      <c r="AP24" s="78">
        <f>IF(B24&lt;&gt;"",DATEDIF(E24,$AN$8,"MD"),"")</f>
        <v>3</v>
      </c>
    </row>
    <row r="25" spans="1:42">
      <c r="A25" s="181">
        <v>17</v>
      </c>
      <c r="B25" s="182" t="s">
        <v>332</v>
      </c>
      <c r="C25" s="182" t="s">
        <v>23</v>
      </c>
      <c r="D25" s="183">
        <v>40757</v>
      </c>
      <c r="E25" s="183">
        <v>40757</v>
      </c>
      <c r="F25" s="183">
        <v>43006</v>
      </c>
      <c r="G25" s="184"/>
      <c r="H25" s="184"/>
      <c r="I25" s="182" t="s">
        <v>37</v>
      </c>
      <c r="J25" s="183">
        <v>51410</v>
      </c>
      <c r="K25" s="185" t="s">
        <v>2</v>
      </c>
      <c r="L25" s="182" t="s">
        <v>181</v>
      </c>
      <c r="M25" s="182" t="s">
        <v>319</v>
      </c>
      <c r="N25" s="182" t="s">
        <v>182</v>
      </c>
      <c r="O25" s="182" t="s">
        <v>114</v>
      </c>
      <c r="P25" s="182" t="s">
        <v>63</v>
      </c>
      <c r="Q25" s="185" t="s">
        <v>43</v>
      </c>
      <c r="R25" s="186"/>
      <c r="S25" s="187">
        <f>IF($B25&lt;&gt;"",IF(AND($K25="เอก",OR($AN25&gt;0,AND($AN25=0,$AO25&gt;=9))),1,""),"")</f>
        <v>1</v>
      </c>
      <c r="T25" s="187" t="str">
        <f>IF($B25&lt;&gt;"",IF(AND($K25="โท",OR($AN25&gt;0,AND($AN25=0,$AO25&gt;=9))),1,""),"")</f>
        <v/>
      </c>
      <c r="U25" s="187" t="str">
        <f>IF($B25&lt;&gt;"",IF(AND($K25="ตรี",OR($AN25&gt;0,AND($AN25=0,$AO25&gt;=9))),1,""),"")</f>
        <v/>
      </c>
      <c r="V25" s="187" t="str">
        <f>IF($B25&lt;&gt;"",IF(AND($K25="เอก",AND($AN25=0,AND($AO25&gt;=6,$AO25&lt;=8))),1,""),"")</f>
        <v/>
      </c>
      <c r="W25" s="187" t="str">
        <f>IF($B25&lt;&gt;"",IF(AND($K25="โท",AND($AN25=0,AND($AO25&gt;=6,$AO25&lt;=8))),1,""),"")</f>
        <v/>
      </c>
      <c r="X25" s="187" t="str">
        <f>IF($B25&lt;&gt;"",IF(AND($K25="ตรี",AND($AN25=0,AND($AO25&gt;=6,$AO25&lt;=8))),1,""),"")</f>
        <v/>
      </c>
      <c r="Y25" s="187" t="str">
        <f>IF($B25&lt;&gt;"",IF(AND($K25="เอก",AND($AN25=0,AND($AO25&gt;=0,$AO25&lt;=5))),1,""),"")</f>
        <v/>
      </c>
      <c r="Z25" s="187" t="str">
        <f>IF($B25&lt;&gt;"",IF(AND($K25="โท",AND($AN25=0,AND($AO25&gt;=0,$AO25&lt;=5))),1,""),"")</f>
        <v/>
      </c>
      <c r="AA25" s="187" t="str">
        <f>IF($B25&lt;&gt;"",IF(AND($K25="ตรี",AND($AN25=0,AND($AO25&gt;=0,$AO25&lt;=5))),1,""),"")</f>
        <v/>
      </c>
      <c r="AB25" s="187" t="str">
        <f>IF($B25&lt;&gt;"",IF(AND($C25="ศาสตราจารย์",OR($AN25&gt;0,AND($AN25=0,$AO25&gt;=9))),1,""),"")</f>
        <v/>
      </c>
      <c r="AC25" s="187" t="str">
        <f>IF($B25&lt;&gt;"",IF(AND($C25="รองศาสตราจารย์",OR($AN25&gt;0,AND($AN25=0,$AO25&gt;=9))),1,""),"")</f>
        <v/>
      </c>
      <c r="AD25" s="187">
        <f>IF($B25&lt;&gt;"",IF(AND($C25="ผู้ช่วยศาสตราจารย์",OR($AN25&gt;0,AND($AN25=0,$AO25&gt;=9))),1,""),"")</f>
        <v>1</v>
      </c>
      <c r="AE25" s="187" t="str">
        <f>IF($B25&lt;&gt;"",IF(AND($C25="อาจารย์",OR($AN25&gt;0,AND($AN25=0,$AO25&gt;=9))),1,""),"")</f>
        <v/>
      </c>
      <c r="AF25" s="187" t="str">
        <f>IF($B25&lt;&gt;"",IF(AND($C25="ศาสตราจารย์",AND($AN25=0,AND($AO25&gt;=6,$AO25&lt;=8))),1,""),"")</f>
        <v/>
      </c>
      <c r="AG25" s="187" t="str">
        <f>IF($B25&lt;&gt;"",IF(AND($C25="รองศาสตราจารย์",AND($AN25=0,AND($AO25&gt;=6,$AO25&lt;=8))),1,""),"")</f>
        <v/>
      </c>
      <c r="AH25" s="187" t="str">
        <f>IF($B25&lt;&gt;"",IF(AND($C25="ผู้ช่วยศาสตราจารย์",AND($AN25=0,AND($AO25&gt;=6,$AO25&lt;=8))),1,""),"")</f>
        <v/>
      </c>
      <c r="AI25" s="187" t="str">
        <f>IF($B25&lt;&gt;"",IF(AND($C25="อาจารย์",AND($AN25=0,AND($AO25&gt;=6,$AO25&lt;=8))),1,""),"")</f>
        <v/>
      </c>
      <c r="AJ25" s="187" t="str">
        <f>IF($B25&lt;&gt;"",IF(AND($C25="ศาสตราจารย์",AND($AN25=0,AND($AO25&gt;=0,$AO25&lt;=5))),1,""),"")</f>
        <v/>
      </c>
      <c r="AK25" s="187" t="str">
        <f>IF($B25&lt;&gt;"",IF(AND($C25="รองศาสตราจารย์",AND($AN25=0,AND($AO25&gt;=0,$AO25&lt;=5))),1,""),"")</f>
        <v/>
      </c>
      <c r="AL25" s="187" t="str">
        <f>IF($B25&lt;&gt;"",IF(AND($C25="ผู้ช่วยศาสตราจารย์",AND($AN25=0,AND($AO25&gt;=0,$AO25&lt;=5))),1,""),"")</f>
        <v/>
      </c>
      <c r="AM25" s="187" t="str">
        <f>IF($B25&lt;&gt;"",IF(AND($C25="อาจารย์",AND($AN25=0,AND($AO25&gt;=0,$AO25&lt;=5))),1,""),"")</f>
        <v/>
      </c>
      <c r="AN25" s="78">
        <f>IF(B25&lt;&gt;"",DATEDIF(E25,$AN$8,"Y"),"")</f>
        <v>9</v>
      </c>
      <c r="AO25" s="78">
        <f>IF(B25&lt;&gt;"",DATEDIF(E25,$AN$8,"YM"),"")</f>
        <v>7</v>
      </c>
      <c r="AP25" s="78">
        <f>IF(B25&lt;&gt;"",DATEDIF(E25,$AN$8,"MD"),"")</f>
        <v>30</v>
      </c>
    </row>
    <row r="26" spans="1:42">
      <c r="A26" s="181">
        <v>18</v>
      </c>
      <c r="B26" s="182" t="s">
        <v>371</v>
      </c>
      <c r="C26" s="182" t="s">
        <v>23</v>
      </c>
      <c r="D26" s="183">
        <v>42663</v>
      </c>
      <c r="E26" s="183">
        <v>42663</v>
      </c>
      <c r="F26" s="184">
        <v>43392</v>
      </c>
      <c r="G26" s="184"/>
      <c r="H26" s="184"/>
      <c r="I26" s="182" t="s">
        <v>37</v>
      </c>
      <c r="J26" s="183">
        <v>51044</v>
      </c>
      <c r="K26" s="185" t="s">
        <v>2</v>
      </c>
      <c r="L26" s="182" t="s">
        <v>88</v>
      </c>
      <c r="M26" s="182" t="s">
        <v>3</v>
      </c>
      <c r="N26" s="182" t="s">
        <v>89</v>
      </c>
      <c r="O26" s="182" t="s">
        <v>4</v>
      </c>
      <c r="P26" s="182" t="s">
        <v>57</v>
      </c>
      <c r="Q26" s="185" t="s">
        <v>44</v>
      </c>
      <c r="R26" s="186"/>
      <c r="S26" s="187">
        <f>IF($B26&lt;&gt;"",IF(AND($K26="เอก",OR($AN26&gt;0,AND($AN26=0,$AO26&gt;=9))),1,""),"")</f>
        <v>1</v>
      </c>
      <c r="T26" s="187" t="str">
        <f>IF($B26&lt;&gt;"",IF(AND($K26="โท",OR($AN26&gt;0,AND($AN26=0,$AO26&gt;=9))),1,""),"")</f>
        <v/>
      </c>
      <c r="U26" s="187" t="str">
        <f>IF($B26&lt;&gt;"",IF(AND($K26="ตรี",OR($AN26&gt;0,AND($AN26=0,$AO26&gt;=9))),1,""),"")</f>
        <v/>
      </c>
      <c r="V26" s="187" t="str">
        <f>IF($B26&lt;&gt;"",IF(AND($K26="เอก",AND($AN26=0,AND($AO26&gt;=6,$AO26&lt;=8))),1,""),"")</f>
        <v/>
      </c>
      <c r="W26" s="187" t="str">
        <f>IF($B26&lt;&gt;"",IF(AND($K26="โท",AND($AN26=0,AND($AO26&gt;=6,$AO26&lt;=8))),1,""),"")</f>
        <v/>
      </c>
      <c r="X26" s="187" t="str">
        <f>IF($B26&lt;&gt;"",IF(AND($K26="ตรี",AND($AN26=0,AND($AO26&gt;=6,$AO26&lt;=8))),1,""),"")</f>
        <v/>
      </c>
      <c r="Y26" s="187" t="str">
        <f>IF($B26&lt;&gt;"",IF(AND($K26="เอก",AND($AN26=0,AND($AO26&gt;=0,$AO26&lt;=5))),1,""),"")</f>
        <v/>
      </c>
      <c r="Z26" s="187" t="str">
        <f>IF($B26&lt;&gt;"",IF(AND($K26="โท",AND($AN26=0,AND($AO26&gt;=0,$AO26&lt;=5))),1,""),"")</f>
        <v/>
      </c>
      <c r="AA26" s="187" t="str">
        <f>IF($B26&lt;&gt;"",IF(AND($K26="ตรี",AND($AN26=0,AND($AO26&gt;=0,$AO26&lt;=5))),1,""),"")</f>
        <v/>
      </c>
      <c r="AB26" s="187" t="str">
        <f>IF($B26&lt;&gt;"",IF(AND($C26="ศาสตราจารย์",OR($AN26&gt;0,AND($AN26=0,$AO26&gt;=9))),1,""),"")</f>
        <v/>
      </c>
      <c r="AC26" s="187" t="str">
        <f>IF($B26&lt;&gt;"",IF(AND($C26="รองศาสตราจารย์",OR($AN26&gt;0,AND($AN26=0,$AO26&gt;=9))),1,""),"")</f>
        <v/>
      </c>
      <c r="AD26" s="187">
        <f>IF($B26&lt;&gt;"",IF(AND($C26="ผู้ช่วยศาสตราจารย์",OR($AN26&gt;0,AND($AN26=0,$AO26&gt;=9))),1,""),"")</f>
        <v>1</v>
      </c>
      <c r="AE26" s="187" t="str">
        <f>IF($B26&lt;&gt;"",IF(AND($C26="อาจารย์",OR($AN26&gt;0,AND($AN26=0,$AO26&gt;=9))),1,""),"")</f>
        <v/>
      </c>
      <c r="AF26" s="187" t="str">
        <f>IF($B26&lt;&gt;"",IF(AND($C26="ศาสตราจารย์",AND($AN26=0,AND($AO26&gt;=6,$AO26&lt;=8))),1,""),"")</f>
        <v/>
      </c>
      <c r="AG26" s="187" t="str">
        <f>IF($B26&lt;&gt;"",IF(AND($C26="รองศาสตราจารย์",AND($AN26=0,AND($AO26&gt;=6,$AO26&lt;=8))),1,""),"")</f>
        <v/>
      </c>
      <c r="AH26" s="187" t="str">
        <f>IF($B26&lt;&gt;"",IF(AND($C26="ผู้ช่วยศาสตราจารย์",AND($AN26=0,AND($AO26&gt;=6,$AO26&lt;=8))),1,""),"")</f>
        <v/>
      </c>
      <c r="AI26" s="187" t="str">
        <f>IF($B26&lt;&gt;"",IF(AND($C26="อาจารย์",AND($AN26=0,AND($AO26&gt;=6,$AO26&lt;=8))),1,""),"")</f>
        <v/>
      </c>
      <c r="AJ26" s="187" t="str">
        <f>IF($B26&lt;&gt;"",IF(AND($C26="ศาสตราจารย์",AND($AN26=0,AND($AO26&gt;=0,$AO26&lt;=5))),1,""),"")</f>
        <v/>
      </c>
      <c r="AK26" s="187" t="str">
        <f>IF($B26&lt;&gt;"",IF(AND($C26="รองศาสตราจารย์",AND($AN26=0,AND($AO26&gt;=0,$AO26&lt;=5))),1,""),"")</f>
        <v/>
      </c>
      <c r="AL26" s="187" t="str">
        <f>IF($B26&lt;&gt;"",IF(AND($C26="ผู้ช่วยศาสตราจารย์",AND($AN26=0,AND($AO26&gt;=0,$AO26&lt;=5))),1,""),"")</f>
        <v/>
      </c>
      <c r="AM26" s="187" t="str">
        <f>IF($B26&lt;&gt;"",IF(AND($C26="อาจารย์",AND($AN26=0,AND($AO26&gt;=0,$AO26&lt;=5))),1,""),"")</f>
        <v/>
      </c>
      <c r="AN26" s="78">
        <f>IF(B26&lt;&gt;"",DATEDIF(E26,$AN$8,"Y"),"")</f>
        <v>4</v>
      </c>
      <c r="AO26" s="78">
        <f>IF(B26&lt;&gt;"",DATEDIF(E26,$AN$8,"YM"),"")</f>
        <v>5</v>
      </c>
      <c r="AP26" s="78">
        <f>IF(B26&lt;&gt;"",DATEDIF(E26,$AN$8,"MD"),"")</f>
        <v>12</v>
      </c>
    </row>
    <row r="27" spans="1:42">
      <c r="A27" s="181">
        <v>19</v>
      </c>
      <c r="B27" s="182" t="s">
        <v>372</v>
      </c>
      <c r="C27" s="182" t="s">
        <v>23</v>
      </c>
      <c r="D27" s="183">
        <v>41571</v>
      </c>
      <c r="E27" s="183">
        <v>41571</v>
      </c>
      <c r="F27" s="184">
        <v>43766</v>
      </c>
      <c r="G27" s="184"/>
      <c r="H27" s="184"/>
      <c r="I27" s="182" t="s">
        <v>37</v>
      </c>
      <c r="J27" s="183">
        <v>49218</v>
      </c>
      <c r="K27" s="185" t="s">
        <v>2</v>
      </c>
      <c r="L27" s="182" t="s">
        <v>198</v>
      </c>
      <c r="M27" s="182" t="s">
        <v>319</v>
      </c>
      <c r="N27" s="182" t="s">
        <v>199</v>
      </c>
      <c r="O27" s="182" t="s">
        <v>163</v>
      </c>
      <c r="P27" s="182" t="s">
        <v>26</v>
      </c>
      <c r="Q27" s="185" t="s">
        <v>70</v>
      </c>
      <c r="R27" s="186"/>
      <c r="S27" s="187">
        <f>IF($B27&lt;&gt;"",IF(AND($K27="เอก",OR($AN27&gt;0,AND($AN27=0,$AO27&gt;=9))),1,""),"")</f>
        <v>1</v>
      </c>
      <c r="T27" s="187" t="str">
        <f>IF($B27&lt;&gt;"",IF(AND($K27="โท",OR($AN27&gt;0,AND($AN27=0,$AO27&gt;=9))),1,""),"")</f>
        <v/>
      </c>
      <c r="U27" s="187" t="str">
        <f>IF($B27&lt;&gt;"",IF(AND($K27="ตรี",OR($AN27&gt;0,AND($AN27=0,$AO27&gt;=9))),1,""),"")</f>
        <v/>
      </c>
      <c r="V27" s="187" t="str">
        <f>IF($B27&lt;&gt;"",IF(AND($K27="เอก",AND($AN27=0,AND($AO27&gt;=6,$AO27&lt;=8))),1,""),"")</f>
        <v/>
      </c>
      <c r="W27" s="187" t="str">
        <f>IF($B27&lt;&gt;"",IF(AND($K27="โท",AND($AN27=0,AND($AO27&gt;=6,$AO27&lt;=8))),1,""),"")</f>
        <v/>
      </c>
      <c r="X27" s="187" t="str">
        <f>IF($B27&lt;&gt;"",IF(AND($K27="ตรี",AND($AN27=0,AND($AO27&gt;=6,$AO27&lt;=8))),1,""),"")</f>
        <v/>
      </c>
      <c r="Y27" s="187" t="str">
        <f>IF($B27&lt;&gt;"",IF(AND($K27="เอก",AND($AN27=0,AND($AO27&gt;=0,$AO27&lt;=5))),1,""),"")</f>
        <v/>
      </c>
      <c r="Z27" s="187" t="str">
        <f>IF($B27&lt;&gt;"",IF(AND($K27="โท",AND($AN27=0,AND($AO27&gt;=0,$AO27&lt;=5))),1,""),"")</f>
        <v/>
      </c>
      <c r="AA27" s="187" t="str">
        <f>IF($B27&lt;&gt;"",IF(AND($K27="ตรี",AND($AN27=0,AND($AO27&gt;=0,$AO27&lt;=5))),1,""),"")</f>
        <v/>
      </c>
      <c r="AB27" s="187" t="str">
        <f>IF($B27&lt;&gt;"",IF(AND($C27="ศาสตราจารย์",OR($AN27&gt;0,AND($AN27=0,$AO27&gt;=9))),1,""),"")</f>
        <v/>
      </c>
      <c r="AC27" s="187" t="str">
        <f>IF($B27&lt;&gt;"",IF(AND($C27="รองศาสตราจารย์",OR($AN27&gt;0,AND($AN27=0,$AO27&gt;=9))),1,""),"")</f>
        <v/>
      </c>
      <c r="AD27" s="187">
        <f>IF($B27&lt;&gt;"",IF(AND($C27="ผู้ช่วยศาสตราจารย์",OR($AN27&gt;0,AND($AN27=0,$AO27&gt;=9))),1,""),"")</f>
        <v>1</v>
      </c>
      <c r="AE27" s="187" t="str">
        <f>IF($B27&lt;&gt;"",IF(AND($C27="อาจารย์",OR($AN27&gt;0,AND($AN27=0,$AO27&gt;=9))),1,""),"")</f>
        <v/>
      </c>
      <c r="AF27" s="187" t="str">
        <f>IF($B27&lt;&gt;"",IF(AND($C27="ศาสตราจารย์",AND($AN27=0,AND($AO27&gt;=6,$AO27&lt;=8))),1,""),"")</f>
        <v/>
      </c>
      <c r="AG27" s="187" t="str">
        <f>IF($B27&lt;&gt;"",IF(AND($C27="รองศาสตราจารย์",AND($AN27=0,AND($AO27&gt;=6,$AO27&lt;=8))),1,""),"")</f>
        <v/>
      </c>
      <c r="AH27" s="187" t="str">
        <f>IF($B27&lt;&gt;"",IF(AND($C27="ผู้ช่วยศาสตราจารย์",AND($AN27=0,AND($AO27&gt;=6,$AO27&lt;=8))),1,""),"")</f>
        <v/>
      </c>
      <c r="AI27" s="187" t="str">
        <f>IF($B27&lt;&gt;"",IF(AND($C27="อาจารย์",AND($AN27=0,AND($AO27&gt;=6,$AO27&lt;=8))),1,""),"")</f>
        <v/>
      </c>
      <c r="AJ27" s="187" t="str">
        <f>IF($B27&lt;&gt;"",IF(AND($C27="ศาสตราจารย์",AND($AN27=0,AND($AO27&gt;=0,$AO27&lt;=5))),1,""),"")</f>
        <v/>
      </c>
      <c r="AK27" s="187" t="str">
        <f>IF($B27&lt;&gt;"",IF(AND($C27="รองศาสตราจารย์",AND($AN27=0,AND($AO27&gt;=0,$AO27&lt;=5))),1,""),"")</f>
        <v/>
      </c>
      <c r="AL27" s="187" t="str">
        <f>IF($B27&lt;&gt;"",IF(AND($C27="ผู้ช่วยศาสตราจารย์",AND($AN27=0,AND($AO27&gt;=0,$AO27&lt;=5))),1,""),"")</f>
        <v/>
      </c>
      <c r="AM27" s="187" t="str">
        <f>IF($B27&lt;&gt;"",IF(AND($C27="อาจารย์",AND($AN27=0,AND($AO27&gt;=0,$AO27&lt;=5))),1,""),"")</f>
        <v/>
      </c>
      <c r="AN27" s="78">
        <f>IF(B27&lt;&gt;"",DATEDIF(E27,$AN$8,"Y"),"")</f>
        <v>7</v>
      </c>
      <c r="AO27" s="78">
        <f>IF(B27&lt;&gt;"",DATEDIF(E27,$AN$8,"YM"),"")</f>
        <v>5</v>
      </c>
      <c r="AP27" s="78">
        <f>IF(B27&lt;&gt;"",DATEDIF(E27,$AN$8,"MD"),"")</f>
        <v>8</v>
      </c>
    </row>
    <row r="28" spans="1:42">
      <c r="A28" s="181">
        <v>20</v>
      </c>
      <c r="B28" s="182" t="s">
        <v>130</v>
      </c>
      <c r="C28" s="182" t="s">
        <v>23</v>
      </c>
      <c r="D28" s="183">
        <v>33760</v>
      </c>
      <c r="E28" s="183">
        <v>33760</v>
      </c>
      <c r="F28" s="183">
        <v>38679</v>
      </c>
      <c r="G28" s="184"/>
      <c r="H28" s="184"/>
      <c r="I28" s="182" t="s">
        <v>37</v>
      </c>
      <c r="J28" s="183">
        <v>46296</v>
      </c>
      <c r="K28" s="185" t="s">
        <v>2</v>
      </c>
      <c r="L28" s="182" t="s">
        <v>333</v>
      </c>
      <c r="M28" s="182" t="s">
        <v>54</v>
      </c>
      <c r="N28" s="182" t="s">
        <v>334</v>
      </c>
      <c r="O28" s="182" t="s">
        <v>80</v>
      </c>
      <c r="P28" s="182" t="s">
        <v>16</v>
      </c>
      <c r="Q28" s="185" t="s">
        <v>6</v>
      </c>
      <c r="R28" s="186"/>
      <c r="S28" s="187">
        <f>IF($B28&lt;&gt;"",IF(AND($K28="เอก",OR($AN28&gt;0,AND($AN28=0,$AO28&gt;=9))),1,""),"")</f>
        <v>1</v>
      </c>
      <c r="T28" s="187" t="str">
        <f>IF($B28&lt;&gt;"",IF(AND($K28="โท",OR($AN28&gt;0,AND($AN28=0,$AO28&gt;=9))),1,""),"")</f>
        <v/>
      </c>
      <c r="U28" s="187" t="str">
        <f>IF($B28&lt;&gt;"",IF(AND($K28="ตรี",OR($AN28&gt;0,AND($AN28=0,$AO28&gt;=9))),1,""),"")</f>
        <v/>
      </c>
      <c r="V28" s="187" t="str">
        <f>IF($B28&lt;&gt;"",IF(AND($K28="เอก",AND($AN28=0,AND($AO28&gt;=6,$AO28&lt;=8))),1,""),"")</f>
        <v/>
      </c>
      <c r="W28" s="187" t="str">
        <f>IF($B28&lt;&gt;"",IF(AND($K28="โท",AND($AN28=0,AND($AO28&gt;=6,$AO28&lt;=8))),1,""),"")</f>
        <v/>
      </c>
      <c r="X28" s="187" t="str">
        <f>IF($B28&lt;&gt;"",IF(AND($K28="ตรี",AND($AN28=0,AND($AO28&gt;=6,$AO28&lt;=8))),1,""),"")</f>
        <v/>
      </c>
      <c r="Y28" s="187" t="str">
        <f>IF($B28&lt;&gt;"",IF(AND($K28="เอก",AND($AN28=0,AND($AO28&gt;=0,$AO28&lt;=5))),1,""),"")</f>
        <v/>
      </c>
      <c r="Z28" s="187" t="str">
        <f>IF($B28&lt;&gt;"",IF(AND($K28="โท",AND($AN28=0,AND($AO28&gt;=0,$AO28&lt;=5))),1,""),"")</f>
        <v/>
      </c>
      <c r="AA28" s="187" t="str">
        <f>IF($B28&lt;&gt;"",IF(AND($K28="ตรี",AND($AN28=0,AND($AO28&gt;=0,$AO28&lt;=5))),1,""),"")</f>
        <v/>
      </c>
      <c r="AB28" s="187" t="str">
        <f>IF($B28&lt;&gt;"",IF(AND($C28="ศาสตราจารย์",OR($AN28&gt;0,AND($AN28=0,$AO28&gt;=9))),1,""),"")</f>
        <v/>
      </c>
      <c r="AC28" s="187" t="str">
        <f>IF($B28&lt;&gt;"",IF(AND($C28="รองศาสตราจารย์",OR($AN28&gt;0,AND($AN28=0,$AO28&gt;=9))),1,""),"")</f>
        <v/>
      </c>
      <c r="AD28" s="187">
        <f>IF($B28&lt;&gt;"",IF(AND($C28="ผู้ช่วยศาสตราจารย์",OR($AN28&gt;0,AND($AN28=0,$AO28&gt;=9))),1,""),"")</f>
        <v>1</v>
      </c>
      <c r="AE28" s="187" t="str">
        <f>IF($B28&lt;&gt;"",IF(AND($C28="อาจารย์",OR($AN28&gt;0,AND($AN28=0,$AO28&gt;=9))),1,""),"")</f>
        <v/>
      </c>
      <c r="AF28" s="187" t="str">
        <f>IF($B28&lt;&gt;"",IF(AND($C28="ศาสตราจารย์",AND($AN28=0,AND($AO28&gt;=6,$AO28&lt;=8))),1,""),"")</f>
        <v/>
      </c>
      <c r="AG28" s="187" t="str">
        <f>IF($B28&lt;&gt;"",IF(AND($C28="รองศาสตราจารย์",AND($AN28=0,AND($AO28&gt;=6,$AO28&lt;=8))),1,""),"")</f>
        <v/>
      </c>
      <c r="AH28" s="187" t="str">
        <f>IF($B28&lt;&gt;"",IF(AND($C28="ผู้ช่วยศาสตราจารย์",AND($AN28=0,AND($AO28&gt;=6,$AO28&lt;=8))),1,""),"")</f>
        <v/>
      </c>
      <c r="AI28" s="187" t="str">
        <f>IF($B28&lt;&gt;"",IF(AND($C28="อาจารย์",AND($AN28=0,AND($AO28&gt;=6,$AO28&lt;=8))),1,""),"")</f>
        <v/>
      </c>
      <c r="AJ28" s="187" t="str">
        <f>IF($B28&lt;&gt;"",IF(AND($C28="ศาสตราจารย์",AND($AN28=0,AND($AO28&gt;=0,$AO28&lt;=5))),1,""),"")</f>
        <v/>
      </c>
      <c r="AK28" s="187" t="str">
        <f>IF($B28&lt;&gt;"",IF(AND($C28="รองศาสตราจารย์",AND($AN28=0,AND($AO28&gt;=0,$AO28&lt;=5))),1,""),"")</f>
        <v/>
      </c>
      <c r="AL28" s="187" t="str">
        <f>IF($B28&lt;&gt;"",IF(AND($C28="ผู้ช่วยศาสตราจารย์",AND($AN28=0,AND($AO28&gt;=0,$AO28&lt;=5))),1,""),"")</f>
        <v/>
      </c>
      <c r="AM28" s="187" t="str">
        <f>IF($B28&lt;&gt;"",IF(AND($C28="อาจารย์",AND($AN28=0,AND($AO28&gt;=0,$AO28&lt;=5))),1,""),"")</f>
        <v/>
      </c>
      <c r="AN28" s="78">
        <f>IF(B28&lt;&gt;"",DATEDIF(E28,$AN$8,"Y"),"")</f>
        <v>28</v>
      </c>
      <c r="AO28" s="78">
        <f>IF(B28&lt;&gt;"",DATEDIF(E28,$AN$8,"YM"),"")</f>
        <v>9</v>
      </c>
      <c r="AP28" s="78">
        <f>IF(B28&lt;&gt;"",DATEDIF(E28,$AN$8,"MD"),"")</f>
        <v>27</v>
      </c>
    </row>
    <row r="29" spans="1:42">
      <c r="A29" s="181">
        <v>21</v>
      </c>
      <c r="B29" s="182" t="s">
        <v>346</v>
      </c>
      <c r="C29" s="182" t="s">
        <v>23</v>
      </c>
      <c r="D29" s="183">
        <v>34282</v>
      </c>
      <c r="E29" s="183">
        <v>34669</v>
      </c>
      <c r="F29" s="184">
        <v>43475</v>
      </c>
      <c r="G29" s="184"/>
      <c r="H29" s="184"/>
      <c r="I29" s="182" t="s">
        <v>37</v>
      </c>
      <c r="J29" s="183">
        <v>45931</v>
      </c>
      <c r="K29" s="185" t="s">
        <v>2</v>
      </c>
      <c r="L29" s="182" t="s">
        <v>208</v>
      </c>
      <c r="M29" s="182" t="s">
        <v>3</v>
      </c>
      <c r="N29" s="182" t="s">
        <v>148</v>
      </c>
      <c r="O29" s="182" t="s">
        <v>19</v>
      </c>
      <c r="P29" s="182" t="s">
        <v>29</v>
      </c>
      <c r="Q29" s="185" t="s">
        <v>63</v>
      </c>
      <c r="R29" s="186"/>
      <c r="S29" s="187">
        <f>IF($B29&lt;&gt;"",IF(AND($K29="เอก",OR($AN29&gt;0,AND($AN29=0,$AO29&gt;=9))),1,""),"")</f>
        <v>1</v>
      </c>
      <c r="T29" s="187" t="str">
        <f>IF($B29&lt;&gt;"",IF(AND($K29="โท",OR($AN29&gt;0,AND($AN29=0,$AO29&gt;=9))),1,""),"")</f>
        <v/>
      </c>
      <c r="U29" s="187" t="str">
        <f>IF($B29&lt;&gt;"",IF(AND($K29="ตรี",OR($AN29&gt;0,AND($AN29=0,$AO29&gt;=9))),1,""),"")</f>
        <v/>
      </c>
      <c r="V29" s="187" t="str">
        <f>IF($B29&lt;&gt;"",IF(AND($K29="เอก",AND($AN29=0,AND($AO29&gt;=6,$AO29&lt;=8))),1,""),"")</f>
        <v/>
      </c>
      <c r="W29" s="187" t="str">
        <f>IF($B29&lt;&gt;"",IF(AND($K29="โท",AND($AN29=0,AND($AO29&gt;=6,$AO29&lt;=8))),1,""),"")</f>
        <v/>
      </c>
      <c r="X29" s="187" t="str">
        <f>IF($B29&lt;&gt;"",IF(AND($K29="ตรี",AND($AN29=0,AND($AO29&gt;=6,$AO29&lt;=8))),1,""),"")</f>
        <v/>
      </c>
      <c r="Y29" s="187" t="str">
        <f>IF($B29&lt;&gt;"",IF(AND($K29="เอก",AND($AN29=0,AND($AO29&gt;=0,$AO29&lt;=5))),1,""),"")</f>
        <v/>
      </c>
      <c r="Z29" s="187" t="str">
        <f>IF($B29&lt;&gt;"",IF(AND($K29="โท",AND($AN29=0,AND($AO29&gt;=0,$AO29&lt;=5))),1,""),"")</f>
        <v/>
      </c>
      <c r="AA29" s="187" t="str">
        <f>IF($B29&lt;&gt;"",IF(AND($K29="ตรี",AND($AN29=0,AND($AO29&gt;=0,$AO29&lt;=5))),1,""),"")</f>
        <v/>
      </c>
      <c r="AB29" s="187" t="str">
        <f>IF($B29&lt;&gt;"",IF(AND($C29="ศาสตราจารย์",OR($AN29&gt;0,AND($AN29=0,$AO29&gt;=9))),1,""),"")</f>
        <v/>
      </c>
      <c r="AC29" s="187" t="str">
        <f>IF($B29&lt;&gt;"",IF(AND($C29="รองศาสตราจารย์",OR($AN29&gt;0,AND($AN29=0,$AO29&gt;=9))),1,""),"")</f>
        <v/>
      </c>
      <c r="AD29" s="187">
        <f>IF($B29&lt;&gt;"",IF(AND($C29="ผู้ช่วยศาสตราจารย์",OR($AN29&gt;0,AND($AN29=0,$AO29&gt;=9))),1,""),"")</f>
        <v>1</v>
      </c>
      <c r="AE29" s="187" t="str">
        <f>IF($B29&lt;&gt;"",IF(AND($C29="อาจารย์",OR($AN29&gt;0,AND($AN29=0,$AO29&gt;=9))),1,""),"")</f>
        <v/>
      </c>
      <c r="AF29" s="187" t="str">
        <f>IF($B29&lt;&gt;"",IF(AND($C29="ศาสตราจารย์",AND($AN29=0,AND($AO29&gt;=6,$AO29&lt;=8))),1,""),"")</f>
        <v/>
      </c>
      <c r="AG29" s="187" t="str">
        <f>IF($B29&lt;&gt;"",IF(AND($C29="รองศาสตราจารย์",AND($AN29=0,AND($AO29&gt;=6,$AO29&lt;=8))),1,""),"")</f>
        <v/>
      </c>
      <c r="AH29" s="187" t="str">
        <f>IF($B29&lt;&gt;"",IF(AND($C29="ผู้ช่วยศาสตราจารย์",AND($AN29=0,AND($AO29&gt;=6,$AO29&lt;=8))),1,""),"")</f>
        <v/>
      </c>
      <c r="AI29" s="187" t="str">
        <f>IF($B29&lt;&gt;"",IF(AND($C29="อาจารย์",AND($AN29=0,AND($AO29&gt;=6,$AO29&lt;=8))),1,""),"")</f>
        <v/>
      </c>
      <c r="AJ29" s="187" t="str">
        <f>IF($B29&lt;&gt;"",IF(AND($C29="ศาสตราจารย์",AND($AN29=0,AND($AO29&gt;=0,$AO29&lt;=5))),1,""),"")</f>
        <v/>
      </c>
      <c r="AK29" s="187" t="str">
        <f>IF($B29&lt;&gt;"",IF(AND($C29="รองศาสตราจารย์",AND($AN29=0,AND($AO29&gt;=0,$AO29&lt;=5))),1,""),"")</f>
        <v/>
      </c>
      <c r="AL29" s="187" t="str">
        <f>IF($B29&lt;&gt;"",IF(AND($C29="ผู้ช่วยศาสตราจารย์",AND($AN29=0,AND($AO29&gt;=0,$AO29&lt;=5))),1,""),"")</f>
        <v/>
      </c>
      <c r="AM29" s="187" t="str">
        <f>IF($B29&lt;&gt;"",IF(AND($C29="อาจารย์",AND($AN29=0,AND($AO29&gt;=0,$AO29&lt;=5))),1,""),"")</f>
        <v/>
      </c>
      <c r="AN29" s="78">
        <f>IF(B29&lt;&gt;"",DATEDIF(E29,$AN$8,"Y"),"")</f>
        <v>26</v>
      </c>
      <c r="AO29" s="78">
        <f>IF(B29&lt;&gt;"",DATEDIF(E29,$AN$8,"YM"),"")</f>
        <v>4</v>
      </c>
      <c r="AP29" s="78">
        <f>IF(B29&lt;&gt;"",DATEDIF(E29,$AN$8,"MD"),"")</f>
        <v>0</v>
      </c>
    </row>
    <row r="30" spans="1:42">
      <c r="A30" s="181">
        <v>22</v>
      </c>
      <c r="B30" s="182" t="s">
        <v>422</v>
      </c>
      <c r="C30" s="182" t="s">
        <v>23</v>
      </c>
      <c r="D30" s="183">
        <v>41913</v>
      </c>
      <c r="E30" s="183">
        <v>41913</v>
      </c>
      <c r="F30" s="183">
        <v>42736</v>
      </c>
      <c r="G30" s="184"/>
      <c r="H30" s="184"/>
      <c r="I30" s="182" t="s">
        <v>37</v>
      </c>
      <c r="J30" s="183">
        <v>48488</v>
      </c>
      <c r="K30" s="185" t="s">
        <v>2</v>
      </c>
      <c r="L30" s="182" t="s">
        <v>88</v>
      </c>
      <c r="M30" s="182" t="s">
        <v>3</v>
      </c>
      <c r="N30" s="182" t="s">
        <v>89</v>
      </c>
      <c r="O30" s="182" t="s">
        <v>4</v>
      </c>
      <c r="P30" s="182" t="s">
        <v>38</v>
      </c>
      <c r="Q30" s="185" t="s">
        <v>39</v>
      </c>
      <c r="R30" s="186"/>
      <c r="S30" s="187">
        <f>IF($B30&lt;&gt;"",IF(AND($K30="เอก",OR($AN30&gt;0,AND($AN30=0,$AO30&gt;=9))),1,""),"")</f>
        <v>1</v>
      </c>
      <c r="T30" s="187" t="str">
        <f>IF($B30&lt;&gt;"",IF(AND($K30="โท",OR($AN30&gt;0,AND($AN30=0,$AO30&gt;=9))),1,""),"")</f>
        <v/>
      </c>
      <c r="U30" s="187" t="str">
        <f>IF($B30&lt;&gt;"",IF(AND($K30="ตรี",OR($AN30&gt;0,AND($AN30=0,$AO30&gt;=9))),1,""),"")</f>
        <v/>
      </c>
      <c r="V30" s="187" t="str">
        <f>IF($B30&lt;&gt;"",IF(AND($K30="เอก",AND($AN30=0,AND($AO30&gt;=6,$AO30&lt;=8))),1,""),"")</f>
        <v/>
      </c>
      <c r="W30" s="187" t="str">
        <f>IF($B30&lt;&gt;"",IF(AND($K30="โท",AND($AN30=0,AND($AO30&gt;=6,$AO30&lt;=8))),1,""),"")</f>
        <v/>
      </c>
      <c r="X30" s="187" t="str">
        <f>IF($B30&lt;&gt;"",IF(AND($K30="ตรี",AND($AN30=0,AND($AO30&gt;=6,$AO30&lt;=8))),1,""),"")</f>
        <v/>
      </c>
      <c r="Y30" s="187" t="str">
        <f>IF($B30&lt;&gt;"",IF(AND($K30="เอก",AND($AN30=0,AND($AO30&gt;=0,$AO30&lt;=5))),1,""),"")</f>
        <v/>
      </c>
      <c r="Z30" s="187" t="str">
        <f>IF($B30&lt;&gt;"",IF(AND($K30="โท",AND($AN30=0,AND($AO30&gt;=0,$AO30&lt;=5))),1,""),"")</f>
        <v/>
      </c>
      <c r="AA30" s="187" t="str">
        <f>IF($B30&lt;&gt;"",IF(AND($K30="ตรี",AND($AN30=0,AND($AO30&gt;=0,$AO30&lt;=5))),1,""),"")</f>
        <v/>
      </c>
      <c r="AB30" s="187" t="str">
        <f>IF($B30&lt;&gt;"",IF(AND($C30="ศาสตราจารย์",OR($AN30&gt;0,AND($AN30=0,$AO30&gt;=9))),1,""),"")</f>
        <v/>
      </c>
      <c r="AC30" s="187" t="str">
        <f>IF($B30&lt;&gt;"",IF(AND($C30="รองศาสตราจารย์",OR($AN30&gt;0,AND($AN30=0,$AO30&gt;=9))),1,""),"")</f>
        <v/>
      </c>
      <c r="AD30" s="187">
        <f>IF($B30&lt;&gt;"",IF(AND($C30="ผู้ช่วยศาสตราจารย์",OR($AN30&gt;0,AND($AN30=0,$AO30&gt;=9))),1,""),"")</f>
        <v>1</v>
      </c>
      <c r="AE30" s="187" t="str">
        <f>IF($B30&lt;&gt;"",IF(AND($C30="อาจารย์",OR($AN30&gt;0,AND($AN30=0,$AO30&gt;=9))),1,""),"")</f>
        <v/>
      </c>
      <c r="AF30" s="187" t="str">
        <f>IF($B30&lt;&gt;"",IF(AND($C30="ศาสตราจารย์",AND($AN30=0,AND($AO30&gt;=6,$AO30&lt;=8))),1,""),"")</f>
        <v/>
      </c>
      <c r="AG30" s="187" t="str">
        <f>IF($B30&lt;&gt;"",IF(AND($C30="รองศาสตราจารย์",AND($AN30=0,AND($AO30&gt;=6,$AO30&lt;=8))),1,""),"")</f>
        <v/>
      </c>
      <c r="AH30" s="187" t="str">
        <f>IF($B30&lt;&gt;"",IF(AND($C30="ผู้ช่วยศาสตราจารย์",AND($AN30=0,AND($AO30&gt;=6,$AO30&lt;=8))),1,""),"")</f>
        <v/>
      </c>
      <c r="AI30" s="187" t="str">
        <f>IF($B30&lt;&gt;"",IF(AND($C30="อาจารย์",AND($AN30=0,AND($AO30&gt;=6,$AO30&lt;=8))),1,""),"")</f>
        <v/>
      </c>
      <c r="AJ30" s="187" t="str">
        <f>IF($B30&lt;&gt;"",IF(AND($C30="ศาสตราจารย์",AND($AN30=0,AND($AO30&gt;=0,$AO30&lt;=5))),1,""),"")</f>
        <v/>
      </c>
      <c r="AK30" s="187" t="str">
        <f>IF($B30&lt;&gt;"",IF(AND($C30="รองศาสตราจารย์",AND($AN30=0,AND($AO30&gt;=0,$AO30&lt;=5))),1,""),"")</f>
        <v/>
      </c>
      <c r="AL30" s="187" t="str">
        <f>IF($B30&lt;&gt;"",IF(AND($C30="ผู้ช่วยศาสตราจารย์",AND($AN30=0,AND($AO30&gt;=0,$AO30&lt;=5))),1,""),"")</f>
        <v/>
      </c>
      <c r="AM30" s="187" t="str">
        <f>IF($B30&lt;&gt;"",IF(AND($C30="อาจารย์",AND($AN30=0,AND($AO30&gt;=0,$AO30&lt;=5))),1,""),"")</f>
        <v/>
      </c>
      <c r="AN30" s="78">
        <f>IF(B30&lt;&gt;"",DATEDIF(E30,$AN$8,"Y"),"")</f>
        <v>6</v>
      </c>
      <c r="AO30" s="78">
        <f>IF(B30&lt;&gt;"",DATEDIF(E30,$AN$8,"YM"),"")</f>
        <v>6</v>
      </c>
      <c r="AP30" s="78">
        <f>IF(B30&lt;&gt;"",DATEDIF(E30,$AN$8,"MD"),"")</f>
        <v>0</v>
      </c>
    </row>
    <row r="31" spans="1:42">
      <c r="A31" s="181">
        <v>23</v>
      </c>
      <c r="B31" s="182" t="s">
        <v>373</v>
      </c>
      <c r="C31" s="182" t="s">
        <v>23</v>
      </c>
      <c r="D31" s="183">
        <v>40718</v>
      </c>
      <c r="E31" s="183">
        <v>40725</v>
      </c>
      <c r="F31" s="184">
        <v>43344</v>
      </c>
      <c r="G31" s="184"/>
      <c r="H31" s="184"/>
      <c r="I31" s="182" t="s">
        <v>37</v>
      </c>
      <c r="J31" s="183">
        <v>51044</v>
      </c>
      <c r="K31" s="185" t="s">
        <v>2</v>
      </c>
      <c r="L31" s="182" t="s">
        <v>209</v>
      </c>
      <c r="M31" s="182" t="s">
        <v>3</v>
      </c>
      <c r="N31" s="182" t="s">
        <v>210</v>
      </c>
      <c r="O31" s="182" t="s">
        <v>4</v>
      </c>
      <c r="P31" s="182" t="s">
        <v>38</v>
      </c>
      <c r="Q31" s="185" t="s">
        <v>43</v>
      </c>
      <c r="R31" s="186"/>
      <c r="S31" s="187">
        <f>IF($B31&lt;&gt;"",IF(AND($K31="เอก",OR($AN31&gt;0,AND($AN31=0,$AO31&gt;=9))),1,""),"")</f>
        <v>1</v>
      </c>
      <c r="T31" s="187" t="str">
        <f>IF($B31&lt;&gt;"",IF(AND($K31="โท",OR($AN31&gt;0,AND($AN31=0,$AO31&gt;=9))),1,""),"")</f>
        <v/>
      </c>
      <c r="U31" s="187" t="str">
        <f>IF($B31&lt;&gt;"",IF(AND($K31="ตรี",OR($AN31&gt;0,AND($AN31=0,$AO31&gt;=9))),1,""),"")</f>
        <v/>
      </c>
      <c r="V31" s="187" t="str">
        <f>IF($B31&lt;&gt;"",IF(AND($K31="เอก",AND($AN31=0,AND($AO31&gt;=6,$AO31&lt;=8))),1,""),"")</f>
        <v/>
      </c>
      <c r="W31" s="187" t="str">
        <f>IF($B31&lt;&gt;"",IF(AND($K31="โท",AND($AN31=0,AND($AO31&gt;=6,$AO31&lt;=8))),1,""),"")</f>
        <v/>
      </c>
      <c r="X31" s="187" t="str">
        <f>IF($B31&lt;&gt;"",IF(AND($K31="ตรี",AND($AN31=0,AND($AO31&gt;=6,$AO31&lt;=8))),1,""),"")</f>
        <v/>
      </c>
      <c r="Y31" s="187" t="str">
        <f>IF($B31&lt;&gt;"",IF(AND($K31="เอก",AND($AN31=0,AND($AO31&gt;=0,$AO31&lt;=5))),1,""),"")</f>
        <v/>
      </c>
      <c r="Z31" s="187" t="str">
        <f>IF($B31&lt;&gt;"",IF(AND($K31="โท",AND($AN31=0,AND($AO31&gt;=0,$AO31&lt;=5))),1,""),"")</f>
        <v/>
      </c>
      <c r="AA31" s="187" t="str">
        <f>IF($B31&lt;&gt;"",IF(AND($K31="ตรี",AND($AN31=0,AND($AO31&gt;=0,$AO31&lt;=5))),1,""),"")</f>
        <v/>
      </c>
      <c r="AB31" s="187" t="str">
        <f>IF($B31&lt;&gt;"",IF(AND($C31="ศาสตราจารย์",OR($AN31&gt;0,AND($AN31=0,$AO31&gt;=9))),1,""),"")</f>
        <v/>
      </c>
      <c r="AC31" s="187" t="str">
        <f>IF($B31&lt;&gt;"",IF(AND($C31="รองศาสตราจารย์",OR($AN31&gt;0,AND($AN31=0,$AO31&gt;=9))),1,""),"")</f>
        <v/>
      </c>
      <c r="AD31" s="187">
        <f>IF($B31&lt;&gt;"",IF(AND($C31="ผู้ช่วยศาสตราจารย์",OR($AN31&gt;0,AND($AN31=0,$AO31&gt;=9))),1,""),"")</f>
        <v>1</v>
      </c>
      <c r="AE31" s="187" t="str">
        <f>IF($B31&lt;&gt;"",IF(AND($C31="อาจารย์",OR($AN31&gt;0,AND($AN31=0,$AO31&gt;=9))),1,""),"")</f>
        <v/>
      </c>
      <c r="AF31" s="187" t="str">
        <f>IF($B31&lt;&gt;"",IF(AND($C31="ศาสตราจารย์",AND($AN31=0,AND($AO31&gt;=6,$AO31&lt;=8))),1,""),"")</f>
        <v/>
      </c>
      <c r="AG31" s="187" t="str">
        <f>IF($B31&lt;&gt;"",IF(AND($C31="รองศาสตราจารย์",AND($AN31=0,AND($AO31&gt;=6,$AO31&lt;=8))),1,""),"")</f>
        <v/>
      </c>
      <c r="AH31" s="187" t="str">
        <f>IF($B31&lt;&gt;"",IF(AND($C31="ผู้ช่วยศาสตราจารย์",AND($AN31=0,AND($AO31&gt;=6,$AO31&lt;=8))),1,""),"")</f>
        <v/>
      </c>
      <c r="AI31" s="187" t="str">
        <f>IF($B31&lt;&gt;"",IF(AND($C31="อาจารย์",AND($AN31=0,AND($AO31&gt;=6,$AO31&lt;=8))),1,""),"")</f>
        <v/>
      </c>
      <c r="AJ31" s="187" t="str">
        <f>IF($B31&lt;&gt;"",IF(AND($C31="ศาสตราจารย์",AND($AN31=0,AND($AO31&gt;=0,$AO31&lt;=5))),1,""),"")</f>
        <v/>
      </c>
      <c r="AK31" s="187" t="str">
        <f>IF($B31&lt;&gt;"",IF(AND($C31="รองศาสตราจารย์",AND($AN31=0,AND($AO31&gt;=0,$AO31&lt;=5))),1,""),"")</f>
        <v/>
      </c>
      <c r="AL31" s="187" t="str">
        <f>IF($B31&lt;&gt;"",IF(AND($C31="ผู้ช่วยศาสตราจารย์",AND($AN31=0,AND($AO31&gt;=0,$AO31&lt;=5))),1,""),"")</f>
        <v/>
      </c>
      <c r="AM31" s="187" t="str">
        <f>IF($B31&lt;&gt;"",IF(AND($C31="อาจารย์",AND($AN31=0,AND($AO31&gt;=0,$AO31&lt;=5))),1,""),"")</f>
        <v/>
      </c>
      <c r="AN31" s="78">
        <f>IF(B31&lt;&gt;"",DATEDIF(E31,$AN$8,"Y"),"")</f>
        <v>9</v>
      </c>
      <c r="AO31" s="78">
        <f>IF(B31&lt;&gt;"",DATEDIF(E31,$AN$8,"YM"),"")</f>
        <v>9</v>
      </c>
      <c r="AP31" s="78">
        <f>IF(B31&lt;&gt;"",DATEDIF(E31,$AN$8,"MD"),"")</f>
        <v>0</v>
      </c>
    </row>
    <row r="32" spans="1:42">
      <c r="A32" s="181">
        <v>24</v>
      </c>
      <c r="B32" s="182" t="s">
        <v>347</v>
      </c>
      <c r="C32" s="182" t="s">
        <v>23</v>
      </c>
      <c r="D32" s="183">
        <v>41143</v>
      </c>
      <c r="E32" s="183">
        <v>41143</v>
      </c>
      <c r="F32" s="184">
        <v>43104</v>
      </c>
      <c r="G32" s="184"/>
      <c r="H32" s="184"/>
      <c r="I32" s="182" t="s">
        <v>37</v>
      </c>
      <c r="J32" s="183">
        <v>51775</v>
      </c>
      <c r="K32" s="185" t="s">
        <v>2</v>
      </c>
      <c r="L32" s="182" t="s">
        <v>218</v>
      </c>
      <c r="M32" s="182" t="s">
        <v>3</v>
      </c>
      <c r="N32" s="182" t="s">
        <v>219</v>
      </c>
      <c r="O32" s="182" t="s">
        <v>4</v>
      </c>
      <c r="P32" s="182" t="s">
        <v>26</v>
      </c>
      <c r="Q32" s="185" t="s">
        <v>39</v>
      </c>
      <c r="R32" s="186"/>
      <c r="S32" s="187">
        <f>IF($B32&lt;&gt;"",IF(AND($K32="เอก",OR($AN32&gt;0,AND($AN32=0,$AO32&gt;=9))),1,""),"")</f>
        <v>1</v>
      </c>
      <c r="T32" s="187" t="str">
        <f>IF($B32&lt;&gt;"",IF(AND($K32="โท",OR($AN32&gt;0,AND($AN32=0,$AO32&gt;=9))),1,""),"")</f>
        <v/>
      </c>
      <c r="U32" s="187" t="str">
        <f>IF($B32&lt;&gt;"",IF(AND($K32="ตรี",OR($AN32&gt;0,AND($AN32=0,$AO32&gt;=9))),1,""),"")</f>
        <v/>
      </c>
      <c r="V32" s="187" t="str">
        <f>IF($B32&lt;&gt;"",IF(AND($K32="เอก",AND($AN32=0,AND($AO32&gt;=6,$AO32&lt;=8))),1,""),"")</f>
        <v/>
      </c>
      <c r="W32" s="187" t="str">
        <f>IF($B32&lt;&gt;"",IF(AND($K32="โท",AND($AN32=0,AND($AO32&gt;=6,$AO32&lt;=8))),1,""),"")</f>
        <v/>
      </c>
      <c r="X32" s="187" t="str">
        <f>IF($B32&lt;&gt;"",IF(AND($K32="ตรี",AND($AN32=0,AND($AO32&gt;=6,$AO32&lt;=8))),1,""),"")</f>
        <v/>
      </c>
      <c r="Y32" s="187" t="str">
        <f>IF($B32&lt;&gt;"",IF(AND($K32="เอก",AND($AN32=0,AND($AO32&gt;=0,$AO32&lt;=5))),1,""),"")</f>
        <v/>
      </c>
      <c r="Z32" s="187" t="str">
        <f>IF($B32&lt;&gt;"",IF(AND($K32="โท",AND($AN32=0,AND($AO32&gt;=0,$AO32&lt;=5))),1,""),"")</f>
        <v/>
      </c>
      <c r="AA32" s="187" t="str">
        <f>IF($B32&lt;&gt;"",IF(AND($K32="ตรี",AND($AN32=0,AND($AO32&gt;=0,$AO32&lt;=5))),1,""),"")</f>
        <v/>
      </c>
      <c r="AB32" s="187" t="str">
        <f>IF($B32&lt;&gt;"",IF(AND($C32="ศาสตราจารย์",OR($AN32&gt;0,AND($AN32=0,$AO32&gt;=9))),1,""),"")</f>
        <v/>
      </c>
      <c r="AC32" s="187" t="str">
        <f>IF($B32&lt;&gt;"",IF(AND($C32="รองศาสตราจารย์",OR($AN32&gt;0,AND($AN32=0,$AO32&gt;=9))),1,""),"")</f>
        <v/>
      </c>
      <c r="AD32" s="187">
        <f>IF($B32&lt;&gt;"",IF(AND($C32="ผู้ช่วยศาสตราจารย์",OR($AN32&gt;0,AND($AN32=0,$AO32&gt;=9))),1,""),"")</f>
        <v>1</v>
      </c>
      <c r="AE32" s="187" t="str">
        <f>IF($B32&lt;&gt;"",IF(AND($C32="อาจารย์",OR($AN32&gt;0,AND($AN32=0,$AO32&gt;=9))),1,""),"")</f>
        <v/>
      </c>
      <c r="AF32" s="187" t="str">
        <f>IF($B32&lt;&gt;"",IF(AND($C32="ศาสตราจารย์",AND($AN32=0,AND($AO32&gt;=6,$AO32&lt;=8))),1,""),"")</f>
        <v/>
      </c>
      <c r="AG32" s="187" t="str">
        <f>IF($B32&lt;&gt;"",IF(AND($C32="รองศาสตราจารย์",AND($AN32=0,AND($AO32&gt;=6,$AO32&lt;=8))),1,""),"")</f>
        <v/>
      </c>
      <c r="AH32" s="187" t="str">
        <f>IF($B32&lt;&gt;"",IF(AND($C32="ผู้ช่วยศาสตราจารย์",AND($AN32=0,AND($AO32&gt;=6,$AO32&lt;=8))),1,""),"")</f>
        <v/>
      </c>
      <c r="AI32" s="187" t="str">
        <f>IF($B32&lt;&gt;"",IF(AND($C32="อาจารย์",AND($AN32=0,AND($AO32&gt;=6,$AO32&lt;=8))),1,""),"")</f>
        <v/>
      </c>
      <c r="AJ32" s="187" t="str">
        <f>IF($B32&lt;&gt;"",IF(AND($C32="ศาสตราจารย์",AND($AN32=0,AND($AO32&gt;=0,$AO32&lt;=5))),1,""),"")</f>
        <v/>
      </c>
      <c r="AK32" s="187" t="str">
        <f>IF($B32&lt;&gt;"",IF(AND($C32="รองศาสตราจารย์",AND($AN32=0,AND($AO32&gt;=0,$AO32&lt;=5))),1,""),"")</f>
        <v/>
      </c>
      <c r="AL32" s="187" t="str">
        <f>IF($B32&lt;&gt;"",IF(AND($C32="ผู้ช่วยศาสตราจารย์",AND($AN32=0,AND($AO32&gt;=0,$AO32&lt;=5))),1,""),"")</f>
        <v/>
      </c>
      <c r="AM32" s="187" t="str">
        <f>IF($B32&lt;&gt;"",IF(AND($C32="อาจารย์",AND($AN32=0,AND($AO32&gt;=0,$AO32&lt;=5))),1,""),"")</f>
        <v/>
      </c>
      <c r="AN32" s="78">
        <f>IF(B32&lt;&gt;"",DATEDIF(E32,$AN$8,"Y"),"")</f>
        <v>8</v>
      </c>
      <c r="AO32" s="78">
        <f>IF(B32&lt;&gt;"",DATEDIF(E32,$AN$8,"YM"),"")</f>
        <v>7</v>
      </c>
      <c r="AP32" s="78">
        <f>IF(B32&lt;&gt;"",DATEDIF(E32,$AN$8,"MD"),"")</f>
        <v>10</v>
      </c>
    </row>
    <row r="33" spans="1:42">
      <c r="A33" s="181">
        <v>25</v>
      </c>
      <c r="B33" s="182" t="s">
        <v>299</v>
      </c>
      <c r="C33" s="182" t="s">
        <v>23</v>
      </c>
      <c r="D33" s="183">
        <v>40301</v>
      </c>
      <c r="E33" s="183">
        <v>40301</v>
      </c>
      <c r="F33" s="183">
        <v>42334</v>
      </c>
      <c r="G33" s="184"/>
      <c r="H33" s="184"/>
      <c r="I33" s="182" t="s">
        <v>37</v>
      </c>
      <c r="J33" s="183">
        <v>49218</v>
      </c>
      <c r="K33" s="185" t="s">
        <v>2</v>
      </c>
      <c r="L33" s="182" t="s">
        <v>423</v>
      </c>
      <c r="M33" s="182" t="s">
        <v>221</v>
      </c>
      <c r="N33" s="182" t="s">
        <v>424</v>
      </c>
      <c r="O33" s="182" t="s">
        <v>222</v>
      </c>
      <c r="P33" s="182" t="s">
        <v>63</v>
      </c>
      <c r="Q33" s="185" t="s">
        <v>43</v>
      </c>
      <c r="R33" s="186"/>
      <c r="S33" s="187">
        <f>IF($B33&lt;&gt;"",IF(AND($K33="เอก",OR($AN33&gt;0,AND($AN33=0,$AO33&gt;=9))),1,""),"")</f>
        <v>1</v>
      </c>
      <c r="T33" s="187" t="str">
        <f>IF($B33&lt;&gt;"",IF(AND($K33="โท",OR($AN33&gt;0,AND($AN33=0,$AO33&gt;=9))),1,""),"")</f>
        <v/>
      </c>
      <c r="U33" s="187" t="str">
        <f>IF($B33&lt;&gt;"",IF(AND($K33="ตรี",OR($AN33&gt;0,AND($AN33=0,$AO33&gt;=9))),1,""),"")</f>
        <v/>
      </c>
      <c r="V33" s="187" t="str">
        <f>IF($B33&lt;&gt;"",IF(AND($K33="เอก",AND($AN33=0,AND($AO33&gt;=6,$AO33&lt;=8))),1,""),"")</f>
        <v/>
      </c>
      <c r="W33" s="187" t="str">
        <f>IF($B33&lt;&gt;"",IF(AND($K33="โท",AND($AN33=0,AND($AO33&gt;=6,$AO33&lt;=8))),1,""),"")</f>
        <v/>
      </c>
      <c r="X33" s="187" t="str">
        <f>IF($B33&lt;&gt;"",IF(AND($K33="ตรี",AND($AN33=0,AND($AO33&gt;=6,$AO33&lt;=8))),1,""),"")</f>
        <v/>
      </c>
      <c r="Y33" s="187" t="str">
        <f>IF($B33&lt;&gt;"",IF(AND($K33="เอก",AND($AN33=0,AND($AO33&gt;=0,$AO33&lt;=5))),1,""),"")</f>
        <v/>
      </c>
      <c r="Z33" s="187" t="str">
        <f>IF($B33&lt;&gt;"",IF(AND($K33="โท",AND($AN33=0,AND($AO33&gt;=0,$AO33&lt;=5))),1,""),"")</f>
        <v/>
      </c>
      <c r="AA33" s="187" t="str">
        <f>IF($B33&lt;&gt;"",IF(AND($K33="ตรี",AND($AN33=0,AND($AO33&gt;=0,$AO33&lt;=5))),1,""),"")</f>
        <v/>
      </c>
      <c r="AB33" s="187" t="str">
        <f>IF($B33&lt;&gt;"",IF(AND($C33="ศาสตราจารย์",OR($AN33&gt;0,AND($AN33=0,$AO33&gt;=9))),1,""),"")</f>
        <v/>
      </c>
      <c r="AC33" s="187" t="str">
        <f>IF($B33&lt;&gt;"",IF(AND($C33="รองศาสตราจารย์",OR($AN33&gt;0,AND($AN33=0,$AO33&gt;=9))),1,""),"")</f>
        <v/>
      </c>
      <c r="AD33" s="187">
        <f>IF($B33&lt;&gt;"",IF(AND($C33="ผู้ช่วยศาสตราจารย์",OR($AN33&gt;0,AND($AN33=0,$AO33&gt;=9))),1,""),"")</f>
        <v>1</v>
      </c>
      <c r="AE33" s="187" t="str">
        <f>IF($B33&lt;&gt;"",IF(AND($C33="อาจารย์",OR($AN33&gt;0,AND($AN33=0,$AO33&gt;=9))),1,""),"")</f>
        <v/>
      </c>
      <c r="AF33" s="187" t="str">
        <f>IF($B33&lt;&gt;"",IF(AND($C33="ศาสตราจารย์",AND($AN33=0,AND($AO33&gt;=6,$AO33&lt;=8))),1,""),"")</f>
        <v/>
      </c>
      <c r="AG33" s="187" t="str">
        <f>IF($B33&lt;&gt;"",IF(AND($C33="รองศาสตราจารย์",AND($AN33=0,AND($AO33&gt;=6,$AO33&lt;=8))),1,""),"")</f>
        <v/>
      </c>
      <c r="AH33" s="187" t="str">
        <f>IF($B33&lt;&gt;"",IF(AND($C33="ผู้ช่วยศาสตราจารย์",AND($AN33=0,AND($AO33&gt;=6,$AO33&lt;=8))),1,""),"")</f>
        <v/>
      </c>
      <c r="AI33" s="187" t="str">
        <f>IF($B33&lt;&gt;"",IF(AND($C33="อาจารย์",AND($AN33=0,AND($AO33&gt;=6,$AO33&lt;=8))),1,""),"")</f>
        <v/>
      </c>
      <c r="AJ33" s="187" t="str">
        <f>IF($B33&lt;&gt;"",IF(AND($C33="ศาสตราจารย์",AND($AN33=0,AND($AO33&gt;=0,$AO33&lt;=5))),1,""),"")</f>
        <v/>
      </c>
      <c r="AK33" s="187" t="str">
        <f>IF($B33&lt;&gt;"",IF(AND($C33="รองศาสตราจารย์",AND($AN33=0,AND($AO33&gt;=0,$AO33&lt;=5))),1,""),"")</f>
        <v/>
      </c>
      <c r="AL33" s="187" t="str">
        <f>IF($B33&lt;&gt;"",IF(AND($C33="ผู้ช่วยศาสตราจารย์",AND($AN33=0,AND($AO33&gt;=0,$AO33&lt;=5))),1,""),"")</f>
        <v/>
      </c>
      <c r="AM33" s="187" t="str">
        <f>IF($B33&lt;&gt;"",IF(AND($C33="อาจารย์",AND($AN33=0,AND($AO33&gt;=0,$AO33&lt;=5))),1,""),"")</f>
        <v/>
      </c>
      <c r="AN33" s="78">
        <f>IF(B33&lt;&gt;"",DATEDIF(E33,$AN$8,"Y"),"")</f>
        <v>10</v>
      </c>
      <c r="AO33" s="78">
        <f>IF(B33&lt;&gt;"",DATEDIF(E33,$AN$8,"YM"),"")</f>
        <v>10</v>
      </c>
      <c r="AP33" s="78">
        <f>IF(B33&lt;&gt;"",DATEDIF(E33,$AN$8,"MD"),"")</f>
        <v>29</v>
      </c>
    </row>
    <row r="34" spans="1:42">
      <c r="A34" s="181">
        <v>26</v>
      </c>
      <c r="B34" s="182" t="s">
        <v>335</v>
      </c>
      <c r="C34" s="182" t="s">
        <v>23</v>
      </c>
      <c r="D34" s="183">
        <v>35810</v>
      </c>
      <c r="E34" s="183">
        <v>41759</v>
      </c>
      <c r="F34" s="183">
        <v>43259</v>
      </c>
      <c r="G34" s="184"/>
      <c r="H34" s="184"/>
      <c r="I34" s="182" t="s">
        <v>37</v>
      </c>
      <c r="J34" s="183">
        <v>47757</v>
      </c>
      <c r="K34" s="185" t="s">
        <v>2</v>
      </c>
      <c r="L34" s="182" t="s">
        <v>115</v>
      </c>
      <c r="M34" s="182" t="s">
        <v>3</v>
      </c>
      <c r="N34" s="182" t="s">
        <v>95</v>
      </c>
      <c r="O34" s="182" t="s">
        <v>4</v>
      </c>
      <c r="P34" s="182" t="s">
        <v>57</v>
      </c>
      <c r="Q34" s="185" t="s">
        <v>70</v>
      </c>
      <c r="R34" s="186"/>
      <c r="S34" s="187">
        <f>IF($B34&lt;&gt;"",IF(AND($K34="เอก",OR($AN34&gt;0,AND($AN34=0,$AO34&gt;=9))),1,""),"")</f>
        <v>1</v>
      </c>
      <c r="T34" s="187" t="str">
        <f>IF($B34&lt;&gt;"",IF(AND($K34="โท",OR($AN34&gt;0,AND($AN34=0,$AO34&gt;=9))),1,""),"")</f>
        <v/>
      </c>
      <c r="U34" s="187" t="str">
        <f>IF($B34&lt;&gt;"",IF(AND($K34="ตรี",OR($AN34&gt;0,AND($AN34=0,$AO34&gt;=9))),1,""),"")</f>
        <v/>
      </c>
      <c r="V34" s="187" t="str">
        <f>IF($B34&lt;&gt;"",IF(AND($K34="เอก",AND($AN34=0,AND($AO34&gt;=6,$AO34&lt;=8))),1,""),"")</f>
        <v/>
      </c>
      <c r="W34" s="187" t="str">
        <f>IF($B34&lt;&gt;"",IF(AND($K34="โท",AND($AN34=0,AND($AO34&gt;=6,$AO34&lt;=8))),1,""),"")</f>
        <v/>
      </c>
      <c r="X34" s="187" t="str">
        <f>IF($B34&lt;&gt;"",IF(AND($K34="ตรี",AND($AN34=0,AND($AO34&gt;=6,$AO34&lt;=8))),1,""),"")</f>
        <v/>
      </c>
      <c r="Y34" s="187" t="str">
        <f>IF($B34&lt;&gt;"",IF(AND($K34="เอก",AND($AN34=0,AND($AO34&gt;=0,$AO34&lt;=5))),1,""),"")</f>
        <v/>
      </c>
      <c r="Z34" s="187" t="str">
        <f>IF($B34&lt;&gt;"",IF(AND($K34="โท",AND($AN34=0,AND($AO34&gt;=0,$AO34&lt;=5))),1,""),"")</f>
        <v/>
      </c>
      <c r="AA34" s="187" t="str">
        <f>IF($B34&lt;&gt;"",IF(AND($K34="ตรี",AND($AN34=0,AND($AO34&gt;=0,$AO34&lt;=5))),1,""),"")</f>
        <v/>
      </c>
      <c r="AB34" s="187" t="str">
        <f>IF($B34&lt;&gt;"",IF(AND($C34="ศาสตราจารย์",OR($AN34&gt;0,AND($AN34=0,$AO34&gt;=9))),1,""),"")</f>
        <v/>
      </c>
      <c r="AC34" s="187" t="str">
        <f>IF($B34&lt;&gt;"",IF(AND($C34="รองศาสตราจารย์",OR($AN34&gt;0,AND($AN34=0,$AO34&gt;=9))),1,""),"")</f>
        <v/>
      </c>
      <c r="AD34" s="187">
        <f>IF($B34&lt;&gt;"",IF(AND($C34="ผู้ช่วยศาสตราจารย์",OR($AN34&gt;0,AND($AN34=0,$AO34&gt;=9))),1,""),"")</f>
        <v>1</v>
      </c>
      <c r="AE34" s="187" t="str">
        <f>IF($B34&lt;&gt;"",IF(AND($C34="อาจารย์",OR($AN34&gt;0,AND($AN34=0,$AO34&gt;=9))),1,""),"")</f>
        <v/>
      </c>
      <c r="AF34" s="187" t="str">
        <f>IF($B34&lt;&gt;"",IF(AND($C34="ศาสตราจารย์",AND($AN34=0,AND($AO34&gt;=6,$AO34&lt;=8))),1,""),"")</f>
        <v/>
      </c>
      <c r="AG34" s="187" t="str">
        <f>IF($B34&lt;&gt;"",IF(AND($C34="รองศาสตราจารย์",AND($AN34=0,AND($AO34&gt;=6,$AO34&lt;=8))),1,""),"")</f>
        <v/>
      </c>
      <c r="AH34" s="187" t="str">
        <f>IF($B34&lt;&gt;"",IF(AND($C34="ผู้ช่วยศาสตราจารย์",AND($AN34=0,AND($AO34&gt;=6,$AO34&lt;=8))),1,""),"")</f>
        <v/>
      </c>
      <c r="AI34" s="187" t="str">
        <f>IF($B34&lt;&gt;"",IF(AND($C34="อาจารย์",AND($AN34=0,AND($AO34&gt;=6,$AO34&lt;=8))),1,""),"")</f>
        <v/>
      </c>
      <c r="AJ34" s="187" t="str">
        <f>IF($B34&lt;&gt;"",IF(AND($C34="ศาสตราจารย์",AND($AN34=0,AND($AO34&gt;=0,$AO34&lt;=5))),1,""),"")</f>
        <v/>
      </c>
      <c r="AK34" s="187" t="str">
        <f>IF($B34&lt;&gt;"",IF(AND($C34="รองศาสตราจารย์",AND($AN34=0,AND($AO34&gt;=0,$AO34&lt;=5))),1,""),"")</f>
        <v/>
      </c>
      <c r="AL34" s="187" t="str">
        <f>IF($B34&lt;&gt;"",IF(AND($C34="ผู้ช่วยศาสตราจารย์",AND($AN34=0,AND($AO34&gt;=0,$AO34&lt;=5))),1,""),"")</f>
        <v/>
      </c>
      <c r="AM34" s="187" t="str">
        <f>IF($B34&lt;&gt;"",IF(AND($C34="อาจารย์",AND($AN34=0,AND($AO34&gt;=0,$AO34&lt;=5))),1,""),"")</f>
        <v/>
      </c>
      <c r="AN34" s="78">
        <f>IF(B34&lt;&gt;"",DATEDIF(E34,$AN$8,"Y"),"")</f>
        <v>6</v>
      </c>
      <c r="AO34" s="78">
        <f>IF(B34&lt;&gt;"",DATEDIF(E34,$AN$8,"YM"),"")</f>
        <v>11</v>
      </c>
      <c r="AP34" s="78">
        <f>IF(B34&lt;&gt;"",DATEDIF(E34,$AN$8,"MD"),"")</f>
        <v>2</v>
      </c>
    </row>
    <row r="35" spans="1:42">
      <c r="A35" s="181">
        <v>27</v>
      </c>
      <c r="B35" s="182" t="s">
        <v>300</v>
      </c>
      <c r="C35" s="182" t="s">
        <v>23</v>
      </c>
      <c r="D35" s="183">
        <v>39995</v>
      </c>
      <c r="E35" s="183">
        <v>39995</v>
      </c>
      <c r="F35" s="183">
        <v>42093</v>
      </c>
      <c r="G35" s="184"/>
      <c r="H35" s="184"/>
      <c r="I35" s="182" t="s">
        <v>37</v>
      </c>
      <c r="J35" s="183">
        <v>50314</v>
      </c>
      <c r="K35" s="185" t="s">
        <v>2</v>
      </c>
      <c r="L35" s="182" t="s">
        <v>226</v>
      </c>
      <c r="M35" s="182" t="s">
        <v>54</v>
      </c>
      <c r="N35" s="182" t="s">
        <v>227</v>
      </c>
      <c r="O35" s="182" t="s">
        <v>19</v>
      </c>
      <c r="P35" s="182" t="s">
        <v>6</v>
      </c>
      <c r="Q35" s="185" t="s">
        <v>57</v>
      </c>
      <c r="R35" s="186"/>
      <c r="S35" s="187">
        <f>IF($B35&lt;&gt;"",IF(AND($K35="เอก",OR($AN35&gt;0,AND($AN35=0,$AO35&gt;=9))),1,""),"")</f>
        <v>1</v>
      </c>
      <c r="T35" s="187" t="str">
        <f>IF($B35&lt;&gt;"",IF(AND($K35="โท",OR($AN35&gt;0,AND($AN35=0,$AO35&gt;=9))),1,""),"")</f>
        <v/>
      </c>
      <c r="U35" s="187" t="str">
        <f>IF($B35&lt;&gt;"",IF(AND($K35="ตรี",OR($AN35&gt;0,AND($AN35=0,$AO35&gt;=9))),1,""),"")</f>
        <v/>
      </c>
      <c r="V35" s="187" t="str">
        <f>IF($B35&lt;&gt;"",IF(AND($K35="เอก",AND($AN35=0,AND($AO35&gt;=6,$AO35&lt;=8))),1,""),"")</f>
        <v/>
      </c>
      <c r="W35" s="187" t="str">
        <f>IF($B35&lt;&gt;"",IF(AND($K35="โท",AND($AN35=0,AND($AO35&gt;=6,$AO35&lt;=8))),1,""),"")</f>
        <v/>
      </c>
      <c r="X35" s="187" t="str">
        <f>IF($B35&lt;&gt;"",IF(AND($K35="ตรี",AND($AN35=0,AND($AO35&gt;=6,$AO35&lt;=8))),1,""),"")</f>
        <v/>
      </c>
      <c r="Y35" s="187" t="str">
        <f>IF($B35&lt;&gt;"",IF(AND($K35="เอก",AND($AN35=0,AND($AO35&gt;=0,$AO35&lt;=5))),1,""),"")</f>
        <v/>
      </c>
      <c r="Z35" s="187" t="str">
        <f>IF($B35&lt;&gt;"",IF(AND($K35="โท",AND($AN35=0,AND($AO35&gt;=0,$AO35&lt;=5))),1,""),"")</f>
        <v/>
      </c>
      <c r="AA35" s="187" t="str">
        <f>IF($B35&lt;&gt;"",IF(AND($K35="ตรี",AND($AN35=0,AND($AO35&gt;=0,$AO35&lt;=5))),1,""),"")</f>
        <v/>
      </c>
      <c r="AB35" s="187" t="str">
        <f>IF($B35&lt;&gt;"",IF(AND($C35="ศาสตราจารย์",OR($AN35&gt;0,AND($AN35=0,$AO35&gt;=9))),1,""),"")</f>
        <v/>
      </c>
      <c r="AC35" s="187" t="str">
        <f>IF($B35&lt;&gt;"",IF(AND($C35="รองศาสตราจารย์",OR($AN35&gt;0,AND($AN35=0,$AO35&gt;=9))),1,""),"")</f>
        <v/>
      </c>
      <c r="AD35" s="187">
        <f>IF($B35&lt;&gt;"",IF(AND($C35="ผู้ช่วยศาสตราจารย์",OR($AN35&gt;0,AND($AN35=0,$AO35&gt;=9))),1,""),"")</f>
        <v>1</v>
      </c>
      <c r="AE35" s="187" t="str">
        <f>IF($B35&lt;&gt;"",IF(AND($C35="อาจารย์",OR($AN35&gt;0,AND($AN35=0,$AO35&gt;=9))),1,""),"")</f>
        <v/>
      </c>
      <c r="AF35" s="187" t="str">
        <f>IF($B35&lt;&gt;"",IF(AND($C35="ศาสตราจารย์",AND($AN35=0,AND($AO35&gt;=6,$AO35&lt;=8))),1,""),"")</f>
        <v/>
      </c>
      <c r="AG35" s="187" t="str">
        <f>IF($B35&lt;&gt;"",IF(AND($C35="รองศาสตราจารย์",AND($AN35=0,AND($AO35&gt;=6,$AO35&lt;=8))),1,""),"")</f>
        <v/>
      </c>
      <c r="AH35" s="187" t="str">
        <f>IF($B35&lt;&gt;"",IF(AND($C35="ผู้ช่วยศาสตราจารย์",AND($AN35=0,AND($AO35&gt;=6,$AO35&lt;=8))),1,""),"")</f>
        <v/>
      </c>
      <c r="AI35" s="187" t="str">
        <f>IF($B35&lt;&gt;"",IF(AND($C35="อาจารย์",AND($AN35=0,AND($AO35&gt;=6,$AO35&lt;=8))),1,""),"")</f>
        <v/>
      </c>
      <c r="AJ35" s="187" t="str">
        <f>IF($B35&lt;&gt;"",IF(AND($C35="ศาสตราจารย์",AND($AN35=0,AND($AO35&gt;=0,$AO35&lt;=5))),1,""),"")</f>
        <v/>
      </c>
      <c r="AK35" s="187" t="str">
        <f>IF($B35&lt;&gt;"",IF(AND($C35="รองศาสตราจารย์",AND($AN35=0,AND($AO35&gt;=0,$AO35&lt;=5))),1,""),"")</f>
        <v/>
      </c>
      <c r="AL35" s="187" t="str">
        <f>IF($B35&lt;&gt;"",IF(AND($C35="ผู้ช่วยศาสตราจารย์",AND($AN35=0,AND($AO35&gt;=0,$AO35&lt;=5))),1,""),"")</f>
        <v/>
      </c>
      <c r="AM35" s="187" t="str">
        <f>IF($B35&lt;&gt;"",IF(AND($C35="อาจารย์",AND($AN35=0,AND($AO35&gt;=0,$AO35&lt;=5))),1,""),"")</f>
        <v/>
      </c>
      <c r="AN35" s="78">
        <f>IF(B35&lt;&gt;"",DATEDIF(E35,$AN$8,"Y"),"")</f>
        <v>11</v>
      </c>
      <c r="AO35" s="78">
        <f>IF(B35&lt;&gt;"",DATEDIF(E35,$AN$8,"YM"),"")</f>
        <v>9</v>
      </c>
      <c r="AP35" s="78">
        <f>IF(B35&lt;&gt;"",DATEDIF(E35,$AN$8,"MD"),"")</f>
        <v>0</v>
      </c>
    </row>
    <row r="36" spans="1:42">
      <c r="A36" s="181">
        <v>28</v>
      </c>
      <c r="B36" s="182" t="s">
        <v>425</v>
      </c>
      <c r="C36" s="182" t="s">
        <v>23</v>
      </c>
      <c r="D36" s="183">
        <v>41061</v>
      </c>
      <c r="E36" s="183">
        <v>41061</v>
      </c>
      <c r="F36" s="183">
        <v>42761</v>
      </c>
      <c r="G36" s="184"/>
      <c r="H36" s="184"/>
      <c r="I36" s="182" t="s">
        <v>37</v>
      </c>
      <c r="J36" s="183">
        <v>49949</v>
      </c>
      <c r="K36" s="185" t="s">
        <v>2</v>
      </c>
      <c r="L36" s="182" t="s">
        <v>228</v>
      </c>
      <c r="M36" s="182" t="s">
        <v>54</v>
      </c>
      <c r="N36" s="182" t="s">
        <v>229</v>
      </c>
      <c r="O36" s="182" t="s">
        <v>19</v>
      </c>
      <c r="P36" s="182" t="s">
        <v>57</v>
      </c>
      <c r="Q36" s="185" t="s">
        <v>60</v>
      </c>
      <c r="R36" s="186"/>
      <c r="S36" s="187">
        <f>IF($B36&lt;&gt;"",IF(AND($K36="เอก",OR($AN36&gt;0,AND($AN36=0,$AO36&gt;=9))),1,""),"")</f>
        <v>1</v>
      </c>
      <c r="T36" s="187" t="str">
        <f>IF($B36&lt;&gt;"",IF(AND($K36="โท",OR($AN36&gt;0,AND($AN36=0,$AO36&gt;=9))),1,""),"")</f>
        <v/>
      </c>
      <c r="U36" s="187" t="str">
        <f>IF($B36&lt;&gt;"",IF(AND($K36="ตรี",OR($AN36&gt;0,AND($AN36=0,$AO36&gt;=9))),1,""),"")</f>
        <v/>
      </c>
      <c r="V36" s="187" t="str">
        <f>IF($B36&lt;&gt;"",IF(AND($K36="เอก",AND($AN36=0,AND($AO36&gt;=6,$AO36&lt;=8))),1,""),"")</f>
        <v/>
      </c>
      <c r="W36" s="187" t="str">
        <f>IF($B36&lt;&gt;"",IF(AND($K36="โท",AND($AN36=0,AND($AO36&gt;=6,$AO36&lt;=8))),1,""),"")</f>
        <v/>
      </c>
      <c r="X36" s="187" t="str">
        <f>IF($B36&lt;&gt;"",IF(AND($K36="ตรี",AND($AN36=0,AND($AO36&gt;=6,$AO36&lt;=8))),1,""),"")</f>
        <v/>
      </c>
      <c r="Y36" s="187" t="str">
        <f>IF($B36&lt;&gt;"",IF(AND($K36="เอก",AND($AN36=0,AND($AO36&gt;=0,$AO36&lt;=5))),1,""),"")</f>
        <v/>
      </c>
      <c r="Z36" s="187" t="str">
        <f>IF($B36&lt;&gt;"",IF(AND($K36="โท",AND($AN36=0,AND($AO36&gt;=0,$AO36&lt;=5))),1,""),"")</f>
        <v/>
      </c>
      <c r="AA36" s="187" t="str">
        <f>IF($B36&lt;&gt;"",IF(AND($K36="ตรี",AND($AN36=0,AND($AO36&gt;=0,$AO36&lt;=5))),1,""),"")</f>
        <v/>
      </c>
      <c r="AB36" s="187" t="str">
        <f>IF($B36&lt;&gt;"",IF(AND($C36="ศาสตราจารย์",OR($AN36&gt;0,AND($AN36=0,$AO36&gt;=9))),1,""),"")</f>
        <v/>
      </c>
      <c r="AC36" s="187" t="str">
        <f>IF($B36&lt;&gt;"",IF(AND($C36="รองศาสตราจารย์",OR($AN36&gt;0,AND($AN36=0,$AO36&gt;=9))),1,""),"")</f>
        <v/>
      </c>
      <c r="AD36" s="187">
        <f>IF($B36&lt;&gt;"",IF(AND($C36="ผู้ช่วยศาสตราจารย์",OR($AN36&gt;0,AND($AN36=0,$AO36&gt;=9))),1,""),"")</f>
        <v>1</v>
      </c>
      <c r="AE36" s="187" t="str">
        <f>IF($B36&lt;&gt;"",IF(AND($C36="อาจารย์",OR($AN36&gt;0,AND($AN36=0,$AO36&gt;=9))),1,""),"")</f>
        <v/>
      </c>
      <c r="AF36" s="187" t="str">
        <f>IF($B36&lt;&gt;"",IF(AND($C36="ศาสตราจารย์",AND($AN36=0,AND($AO36&gt;=6,$AO36&lt;=8))),1,""),"")</f>
        <v/>
      </c>
      <c r="AG36" s="187" t="str">
        <f>IF($B36&lt;&gt;"",IF(AND($C36="รองศาสตราจารย์",AND($AN36=0,AND($AO36&gt;=6,$AO36&lt;=8))),1,""),"")</f>
        <v/>
      </c>
      <c r="AH36" s="187" t="str">
        <f>IF($B36&lt;&gt;"",IF(AND($C36="ผู้ช่วยศาสตราจารย์",AND($AN36=0,AND($AO36&gt;=6,$AO36&lt;=8))),1,""),"")</f>
        <v/>
      </c>
      <c r="AI36" s="187" t="str">
        <f>IF($B36&lt;&gt;"",IF(AND($C36="อาจารย์",AND($AN36=0,AND($AO36&gt;=6,$AO36&lt;=8))),1,""),"")</f>
        <v/>
      </c>
      <c r="AJ36" s="187" t="str">
        <f>IF($B36&lt;&gt;"",IF(AND($C36="ศาสตราจารย์",AND($AN36=0,AND($AO36&gt;=0,$AO36&lt;=5))),1,""),"")</f>
        <v/>
      </c>
      <c r="AK36" s="187" t="str">
        <f>IF($B36&lt;&gt;"",IF(AND($C36="รองศาสตราจารย์",AND($AN36=0,AND($AO36&gt;=0,$AO36&lt;=5))),1,""),"")</f>
        <v/>
      </c>
      <c r="AL36" s="187" t="str">
        <f>IF($B36&lt;&gt;"",IF(AND($C36="ผู้ช่วยศาสตราจารย์",AND($AN36=0,AND($AO36&gt;=0,$AO36&lt;=5))),1,""),"")</f>
        <v/>
      </c>
      <c r="AM36" s="187" t="str">
        <f>IF($B36&lt;&gt;"",IF(AND($C36="อาจารย์",AND($AN36=0,AND($AO36&gt;=0,$AO36&lt;=5))),1,""),"")</f>
        <v/>
      </c>
      <c r="AN36" s="78">
        <f>IF(B36&lt;&gt;"",DATEDIF(E36,$AN$8,"Y"),"")</f>
        <v>8</v>
      </c>
      <c r="AO36" s="78">
        <f>IF(B36&lt;&gt;"",DATEDIF(E36,$AN$8,"YM"),"")</f>
        <v>10</v>
      </c>
      <c r="AP36" s="78">
        <f>IF(B36&lt;&gt;"",DATEDIF(E36,$AN$8,"MD"),"")</f>
        <v>0</v>
      </c>
    </row>
    <row r="37" spans="1:42">
      <c r="A37" s="181">
        <v>29</v>
      </c>
      <c r="B37" s="182" t="s">
        <v>426</v>
      </c>
      <c r="C37" s="182" t="s">
        <v>23</v>
      </c>
      <c r="D37" s="183">
        <v>39266</v>
      </c>
      <c r="E37" s="183">
        <v>39071</v>
      </c>
      <c r="F37" s="183">
        <v>41327</v>
      </c>
      <c r="G37" s="184"/>
      <c r="H37" s="184"/>
      <c r="I37" s="182" t="s">
        <v>37</v>
      </c>
      <c r="J37" s="183">
        <v>50314</v>
      </c>
      <c r="K37" s="185" t="s">
        <v>2</v>
      </c>
      <c r="L37" s="182" t="s">
        <v>101</v>
      </c>
      <c r="M37" s="182" t="s">
        <v>319</v>
      </c>
      <c r="N37" s="182" t="s">
        <v>102</v>
      </c>
      <c r="O37" s="182" t="s">
        <v>427</v>
      </c>
      <c r="P37" s="182" t="s">
        <v>6</v>
      </c>
      <c r="Q37" s="185" t="s">
        <v>38</v>
      </c>
      <c r="R37" s="186"/>
      <c r="S37" s="187">
        <f>IF($B37&lt;&gt;"",IF(AND($K37="เอก",OR($AN37&gt;0,AND($AN37=0,$AO37&gt;=9))),1,""),"")</f>
        <v>1</v>
      </c>
      <c r="T37" s="187" t="str">
        <f>IF($B37&lt;&gt;"",IF(AND($K37="โท",OR($AN37&gt;0,AND($AN37=0,$AO37&gt;=9))),1,""),"")</f>
        <v/>
      </c>
      <c r="U37" s="187" t="str">
        <f>IF($B37&lt;&gt;"",IF(AND($K37="ตรี",OR($AN37&gt;0,AND($AN37=0,$AO37&gt;=9))),1,""),"")</f>
        <v/>
      </c>
      <c r="V37" s="187" t="str">
        <f>IF($B37&lt;&gt;"",IF(AND($K37="เอก",AND($AN37=0,AND($AO37&gt;=6,$AO37&lt;=8))),1,""),"")</f>
        <v/>
      </c>
      <c r="W37" s="187" t="str">
        <f>IF($B37&lt;&gt;"",IF(AND($K37="โท",AND($AN37=0,AND($AO37&gt;=6,$AO37&lt;=8))),1,""),"")</f>
        <v/>
      </c>
      <c r="X37" s="187" t="str">
        <f>IF($B37&lt;&gt;"",IF(AND($K37="ตรี",AND($AN37=0,AND($AO37&gt;=6,$AO37&lt;=8))),1,""),"")</f>
        <v/>
      </c>
      <c r="Y37" s="187" t="str">
        <f>IF($B37&lt;&gt;"",IF(AND($K37="เอก",AND($AN37=0,AND($AO37&gt;=0,$AO37&lt;=5))),1,""),"")</f>
        <v/>
      </c>
      <c r="Z37" s="187" t="str">
        <f>IF($B37&lt;&gt;"",IF(AND($K37="โท",AND($AN37=0,AND($AO37&gt;=0,$AO37&lt;=5))),1,""),"")</f>
        <v/>
      </c>
      <c r="AA37" s="187" t="str">
        <f>IF($B37&lt;&gt;"",IF(AND($K37="ตรี",AND($AN37=0,AND($AO37&gt;=0,$AO37&lt;=5))),1,""),"")</f>
        <v/>
      </c>
      <c r="AB37" s="187" t="str">
        <f>IF($B37&lt;&gt;"",IF(AND($C37="ศาสตราจารย์",OR($AN37&gt;0,AND($AN37=0,$AO37&gt;=9))),1,""),"")</f>
        <v/>
      </c>
      <c r="AC37" s="187" t="str">
        <f>IF($B37&lt;&gt;"",IF(AND($C37="รองศาสตราจารย์",OR($AN37&gt;0,AND($AN37=0,$AO37&gt;=9))),1,""),"")</f>
        <v/>
      </c>
      <c r="AD37" s="187">
        <f>IF($B37&lt;&gt;"",IF(AND($C37="ผู้ช่วยศาสตราจารย์",OR($AN37&gt;0,AND($AN37=0,$AO37&gt;=9))),1,""),"")</f>
        <v>1</v>
      </c>
      <c r="AE37" s="187" t="str">
        <f>IF($B37&lt;&gt;"",IF(AND($C37="อาจารย์",OR($AN37&gt;0,AND($AN37=0,$AO37&gt;=9))),1,""),"")</f>
        <v/>
      </c>
      <c r="AF37" s="187" t="str">
        <f>IF($B37&lt;&gt;"",IF(AND($C37="ศาสตราจารย์",AND($AN37=0,AND($AO37&gt;=6,$AO37&lt;=8))),1,""),"")</f>
        <v/>
      </c>
      <c r="AG37" s="187" t="str">
        <f>IF($B37&lt;&gt;"",IF(AND($C37="รองศาสตราจารย์",AND($AN37=0,AND($AO37&gt;=6,$AO37&lt;=8))),1,""),"")</f>
        <v/>
      </c>
      <c r="AH37" s="187" t="str">
        <f>IF($B37&lt;&gt;"",IF(AND($C37="ผู้ช่วยศาสตราจารย์",AND($AN37=0,AND($AO37&gt;=6,$AO37&lt;=8))),1,""),"")</f>
        <v/>
      </c>
      <c r="AI37" s="187" t="str">
        <f>IF($B37&lt;&gt;"",IF(AND($C37="อาจารย์",AND($AN37=0,AND($AO37&gt;=6,$AO37&lt;=8))),1,""),"")</f>
        <v/>
      </c>
      <c r="AJ37" s="187" t="str">
        <f>IF($B37&lt;&gt;"",IF(AND($C37="ศาสตราจารย์",AND($AN37=0,AND($AO37&gt;=0,$AO37&lt;=5))),1,""),"")</f>
        <v/>
      </c>
      <c r="AK37" s="187" t="str">
        <f>IF($B37&lt;&gt;"",IF(AND($C37="รองศาสตราจารย์",AND($AN37=0,AND($AO37&gt;=0,$AO37&lt;=5))),1,""),"")</f>
        <v/>
      </c>
      <c r="AL37" s="187" t="str">
        <f>IF($B37&lt;&gt;"",IF(AND($C37="ผู้ช่วยศาสตราจารย์",AND($AN37=0,AND($AO37&gt;=0,$AO37&lt;=5))),1,""),"")</f>
        <v/>
      </c>
      <c r="AM37" s="187" t="str">
        <f>IF($B37&lt;&gt;"",IF(AND($C37="อาจารย์",AND($AN37=0,AND($AO37&gt;=0,$AO37&lt;=5))),1,""),"")</f>
        <v/>
      </c>
      <c r="AN37" s="78">
        <f>IF(B37&lt;&gt;"",DATEDIF(E37,$AN$8,"Y"),"")</f>
        <v>14</v>
      </c>
      <c r="AO37" s="78">
        <f>IF(B37&lt;&gt;"",DATEDIF(E37,$AN$8,"YM"),"")</f>
        <v>3</v>
      </c>
      <c r="AP37" s="78">
        <f>IF(B37&lt;&gt;"",DATEDIF(E37,$AN$8,"MD"),"")</f>
        <v>12</v>
      </c>
    </row>
    <row r="38" spans="1:42">
      <c r="A38" s="181">
        <v>30</v>
      </c>
      <c r="B38" s="182" t="s">
        <v>428</v>
      </c>
      <c r="C38" s="182" t="s">
        <v>23</v>
      </c>
      <c r="D38" s="183">
        <v>40452</v>
      </c>
      <c r="E38" s="183">
        <v>40452</v>
      </c>
      <c r="F38" s="183">
        <v>42306</v>
      </c>
      <c r="G38" s="184"/>
      <c r="H38" s="184"/>
      <c r="I38" s="182" t="s">
        <v>37</v>
      </c>
      <c r="J38" s="183">
        <v>51775</v>
      </c>
      <c r="K38" s="185" t="s">
        <v>2</v>
      </c>
      <c r="L38" s="182" t="s">
        <v>232</v>
      </c>
      <c r="M38" s="182" t="s">
        <v>319</v>
      </c>
      <c r="N38" s="182" t="s">
        <v>233</v>
      </c>
      <c r="O38" s="182" t="s">
        <v>429</v>
      </c>
      <c r="P38" s="182" t="s">
        <v>71</v>
      </c>
      <c r="Q38" s="185" t="s">
        <v>43</v>
      </c>
      <c r="R38" s="186"/>
      <c r="S38" s="187">
        <f>IF($B38&lt;&gt;"",IF(AND($K38="เอก",OR($AN38&gt;0,AND($AN38=0,$AO38&gt;=9))),1,""),"")</f>
        <v>1</v>
      </c>
      <c r="T38" s="187" t="str">
        <f>IF($B38&lt;&gt;"",IF(AND($K38="โท",OR($AN38&gt;0,AND($AN38=0,$AO38&gt;=9))),1,""),"")</f>
        <v/>
      </c>
      <c r="U38" s="187" t="str">
        <f>IF($B38&lt;&gt;"",IF(AND($K38="ตรี",OR($AN38&gt;0,AND($AN38=0,$AO38&gt;=9))),1,""),"")</f>
        <v/>
      </c>
      <c r="V38" s="187" t="str">
        <f>IF($B38&lt;&gt;"",IF(AND($K38="เอก",AND($AN38=0,AND($AO38&gt;=6,$AO38&lt;=8))),1,""),"")</f>
        <v/>
      </c>
      <c r="W38" s="187" t="str">
        <f>IF($B38&lt;&gt;"",IF(AND($K38="โท",AND($AN38=0,AND($AO38&gt;=6,$AO38&lt;=8))),1,""),"")</f>
        <v/>
      </c>
      <c r="X38" s="187" t="str">
        <f>IF($B38&lt;&gt;"",IF(AND($K38="ตรี",AND($AN38=0,AND($AO38&gt;=6,$AO38&lt;=8))),1,""),"")</f>
        <v/>
      </c>
      <c r="Y38" s="187" t="str">
        <f>IF($B38&lt;&gt;"",IF(AND($K38="เอก",AND($AN38=0,AND($AO38&gt;=0,$AO38&lt;=5))),1,""),"")</f>
        <v/>
      </c>
      <c r="Z38" s="187" t="str">
        <f>IF($B38&lt;&gt;"",IF(AND($K38="โท",AND($AN38=0,AND($AO38&gt;=0,$AO38&lt;=5))),1,""),"")</f>
        <v/>
      </c>
      <c r="AA38" s="187" t="str">
        <f>IF($B38&lt;&gt;"",IF(AND($K38="ตรี",AND($AN38=0,AND($AO38&gt;=0,$AO38&lt;=5))),1,""),"")</f>
        <v/>
      </c>
      <c r="AB38" s="187" t="str">
        <f>IF($B38&lt;&gt;"",IF(AND($C38="ศาสตราจารย์",OR($AN38&gt;0,AND($AN38=0,$AO38&gt;=9))),1,""),"")</f>
        <v/>
      </c>
      <c r="AC38" s="187" t="str">
        <f>IF($B38&lt;&gt;"",IF(AND($C38="รองศาสตราจารย์",OR($AN38&gt;0,AND($AN38=0,$AO38&gt;=9))),1,""),"")</f>
        <v/>
      </c>
      <c r="AD38" s="187">
        <f>IF($B38&lt;&gt;"",IF(AND($C38="ผู้ช่วยศาสตราจารย์",OR($AN38&gt;0,AND($AN38=0,$AO38&gt;=9))),1,""),"")</f>
        <v>1</v>
      </c>
      <c r="AE38" s="187" t="str">
        <f>IF($B38&lt;&gt;"",IF(AND($C38="อาจารย์",OR($AN38&gt;0,AND($AN38=0,$AO38&gt;=9))),1,""),"")</f>
        <v/>
      </c>
      <c r="AF38" s="187" t="str">
        <f>IF($B38&lt;&gt;"",IF(AND($C38="ศาสตราจารย์",AND($AN38=0,AND($AO38&gt;=6,$AO38&lt;=8))),1,""),"")</f>
        <v/>
      </c>
      <c r="AG38" s="187" t="str">
        <f>IF($B38&lt;&gt;"",IF(AND($C38="รองศาสตราจารย์",AND($AN38=0,AND($AO38&gt;=6,$AO38&lt;=8))),1,""),"")</f>
        <v/>
      </c>
      <c r="AH38" s="187" t="str">
        <f>IF($B38&lt;&gt;"",IF(AND($C38="ผู้ช่วยศาสตราจารย์",AND($AN38=0,AND($AO38&gt;=6,$AO38&lt;=8))),1,""),"")</f>
        <v/>
      </c>
      <c r="AI38" s="187" t="str">
        <f>IF($B38&lt;&gt;"",IF(AND($C38="อาจารย์",AND($AN38=0,AND($AO38&gt;=6,$AO38&lt;=8))),1,""),"")</f>
        <v/>
      </c>
      <c r="AJ38" s="187" t="str">
        <f>IF($B38&lt;&gt;"",IF(AND($C38="ศาสตราจารย์",AND($AN38=0,AND($AO38&gt;=0,$AO38&lt;=5))),1,""),"")</f>
        <v/>
      </c>
      <c r="AK38" s="187" t="str">
        <f>IF($B38&lt;&gt;"",IF(AND($C38="รองศาสตราจารย์",AND($AN38=0,AND($AO38&gt;=0,$AO38&lt;=5))),1,""),"")</f>
        <v/>
      </c>
      <c r="AL38" s="187" t="str">
        <f>IF($B38&lt;&gt;"",IF(AND($C38="ผู้ช่วยศาสตราจารย์",AND($AN38=0,AND($AO38&gt;=0,$AO38&lt;=5))),1,""),"")</f>
        <v/>
      </c>
      <c r="AM38" s="187" t="str">
        <f>IF($B38&lt;&gt;"",IF(AND($C38="อาจารย์",AND($AN38=0,AND($AO38&gt;=0,$AO38&lt;=5))),1,""),"")</f>
        <v/>
      </c>
      <c r="AN38" s="78">
        <f>IF(B38&lt;&gt;"",DATEDIF(E38,$AN$8,"Y"),"")</f>
        <v>10</v>
      </c>
      <c r="AO38" s="78">
        <f>IF(B38&lt;&gt;"",DATEDIF(E38,$AN$8,"YM"),"")</f>
        <v>6</v>
      </c>
      <c r="AP38" s="78">
        <f>IF(B38&lt;&gt;"",DATEDIF(E38,$AN$8,"MD"),"")</f>
        <v>0</v>
      </c>
    </row>
    <row r="39" spans="1:42">
      <c r="A39" s="181">
        <v>31</v>
      </c>
      <c r="B39" s="182" t="s">
        <v>301</v>
      </c>
      <c r="C39" s="182" t="s">
        <v>23</v>
      </c>
      <c r="D39" s="183">
        <v>39406</v>
      </c>
      <c r="E39" s="183">
        <v>39406</v>
      </c>
      <c r="F39" s="183">
        <v>42457</v>
      </c>
      <c r="G39" s="184"/>
      <c r="H39" s="184"/>
      <c r="I39" s="182" t="s">
        <v>37</v>
      </c>
      <c r="J39" s="183">
        <v>45566</v>
      </c>
      <c r="K39" s="185" t="s">
        <v>2</v>
      </c>
      <c r="L39" s="182" t="s">
        <v>241</v>
      </c>
      <c r="M39" s="182" t="s">
        <v>319</v>
      </c>
      <c r="N39" s="182" t="s">
        <v>242</v>
      </c>
      <c r="O39" s="182" t="s">
        <v>243</v>
      </c>
      <c r="P39" s="182" t="s">
        <v>47</v>
      </c>
      <c r="Q39" s="185" t="s">
        <v>5</v>
      </c>
      <c r="R39" s="186"/>
      <c r="S39" s="187">
        <f>IF($B39&lt;&gt;"",IF(AND($K39="เอก",OR($AN39&gt;0,AND($AN39=0,$AO39&gt;=9))),1,""),"")</f>
        <v>1</v>
      </c>
      <c r="T39" s="187" t="str">
        <f>IF($B39&lt;&gt;"",IF(AND($K39="โท",OR($AN39&gt;0,AND($AN39=0,$AO39&gt;=9))),1,""),"")</f>
        <v/>
      </c>
      <c r="U39" s="187" t="str">
        <f>IF($B39&lt;&gt;"",IF(AND($K39="ตรี",OR($AN39&gt;0,AND($AN39=0,$AO39&gt;=9))),1,""),"")</f>
        <v/>
      </c>
      <c r="V39" s="187" t="str">
        <f>IF($B39&lt;&gt;"",IF(AND($K39="เอก",AND($AN39=0,AND($AO39&gt;=6,$AO39&lt;=8))),1,""),"")</f>
        <v/>
      </c>
      <c r="W39" s="187" t="str">
        <f>IF($B39&lt;&gt;"",IF(AND($K39="โท",AND($AN39=0,AND($AO39&gt;=6,$AO39&lt;=8))),1,""),"")</f>
        <v/>
      </c>
      <c r="X39" s="187" t="str">
        <f>IF($B39&lt;&gt;"",IF(AND($K39="ตรี",AND($AN39=0,AND($AO39&gt;=6,$AO39&lt;=8))),1,""),"")</f>
        <v/>
      </c>
      <c r="Y39" s="187" t="str">
        <f>IF($B39&lt;&gt;"",IF(AND($K39="เอก",AND($AN39=0,AND($AO39&gt;=0,$AO39&lt;=5))),1,""),"")</f>
        <v/>
      </c>
      <c r="Z39" s="187" t="str">
        <f>IF($B39&lt;&gt;"",IF(AND($K39="โท",AND($AN39=0,AND($AO39&gt;=0,$AO39&lt;=5))),1,""),"")</f>
        <v/>
      </c>
      <c r="AA39" s="187" t="str">
        <f>IF($B39&lt;&gt;"",IF(AND($K39="ตรี",AND($AN39=0,AND($AO39&gt;=0,$AO39&lt;=5))),1,""),"")</f>
        <v/>
      </c>
      <c r="AB39" s="187" t="str">
        <f>IF($B39&lt;&gt;"",IF(AND($C39="ศาสตราจารย์",OR($AN39&gt;0,AND($AN39=0,$AO39&gt;=9))),1,""),"")</f>
        <v/>
      </c>
      <c r="AC39" s="187" t="str">
        <f>IF($B39&lt;&gt;"",IF(AND($C39="รองศาสตราจารย์",OR($AN39&gt;0,AND($AN39=0,$AO39&gt;=9))),1,""),"")</f>
        <v/>
      </c>
      <c r="AD39" s="187">
        <f>IF($B39&lt;&gt;"",IF(AND($C39="ผู้ช่วยศาสตราจารย์",OR($AN39&gt;0,AND($AN39=0,$AO39&gt;=9))),1,""),"")</f>
        <v>1</v>
      </c>
      <c r="AE39" s="187" t="str">
        <f>IF($B39&lt;&gt;"",IF(AND($C39="อาจารย์",OR($AN39&gt;0,AND($AN39=0,$AO39&gt;=9))),1,""),"")</f>
        <v/>
      </c>
      <c r="AF39" s="187" t="str">
        <f>IF($B39&lt;&gt;"",IF(AND($C39="ศาสตราจารย์",AND($AN39=0,AND($AO39&gt;=6,$AO39&lt;=8))),1,""),"")</f>
        <v/>
      </c>
      <c r="AG39" s="187" t="str">
        <f>IF($B39&lt;&gt;"",IF(AND($C39="รองศาสตราจารย์",AND($AN39=0,AND($AO39&gt;=6,$AO39&lt;=8))),1,""),"")</f>
        <v/>
      </c>
      <c r="AH39" s="187" t="str">
        <f>IF($B39&lt;&gt;"",IF(AND($C39="ผู้ช่วยศาสตราจารย์",AND($AN39=0,AND($AO39&gt;=6,$AO39&lt;=8))),1,""),"")</f>
        <v/>
      </c>
      <c r="AI39" s="187" t="str">
        <f>IF($B39&lt;&gt;"",IF(AND($C39="อาจารย์",AND($AN39=0,AND($AO39&gt;=6,$AO39&lt;=8))),1,""),"")</f>
        <v/>
      </c>
      <c r="AJ39" s="187" t="str">
        <f>IF($B39&lt;&gt;"",IF(AND($C39="ศาสตราจารย์",AND($AN39=0,AND($AO39&gt;=0,$AO39&lt;=5))),1,""),"")</f>
        <v/>
      </c>
      <c r="AK39" s="187" t="str">
        <f>IF($B39&lt;&gt;"",IF(AND($C39="รองศาสตราจารย์",AND($AN39=0,AND($AO39&gt;=0,$AO39&lt;=5))),1,""),"")</f>
        <v/>
      </c>
      <c r="AL39" s="187" t="str">
        <f>IF($B39&lt;&gt;"",IF(AND($C39="ผู้ช่วยศาสตราจารย์",AND($AN39=0,AND($AO39&gt;=0,$AO39&lt;=5))),1,""),"")</f>
        <v/>
      </c>
      <c r="AM39" s="187" t="str">
        <f>IF($B39&lt;&gt;"",IF(AND($C39="อาจารย์",AND($AN39=0,AND($AO39&gt;=0,$AO39&lt;=5))),1,""),"")</f>
        <v/>
      </c>
      <c r="AN39" s="78">
        <f>IF(B39&lt;&gt;"",DATEDIF(E39,$AN$8,"Y"),"")</f>
        <v>13</v>
      </c>
      <c r="AO39" s="78">
        <f>IF(B39&lt;&gt;"",DATEDIF(E39,$AN$8,"YM"),"")</f>
        <v>4</v>
      </c>
      <c r="AP39" s="78">
        <f>IF(B39&lt;&gt;"",DATEDIF(E39,$AN$8,"MD"),"")</f>
        <v>12</v>
      </c>
    </row>
    <row r="40" spans="1:42">
      <c r="A40" s="181">
        <v>32</v>
      </c>
      <c r="B40" s="182" t="s">
        <v>348</v>
      </c>
      <c r="C40" s="182" t="s">
        <v>23</v>
      </c>
      <c r="D40" s="183">
        <v>40792</v>
      </c>
      <c r="E40" s="183">
        <v>40792</v>
      </c>
      <c r="F40" s="184">
        <v>43186</v>
      </c>
      <c r="G40" s="184"/>
      <c r="H40" s="184"/>
      <c r="I40" s="182" t="s">
        <v>37</v>
      </c>
      <c r="J40" s="183">
        <v>51044</v>
      </c>
      <c r="K40" s="185" t="s">
        <v>2</v>
      </c>
      <c r="L40" s="182" t="s">
        <v>244</v>
      </c>
      <c r="M40" s="182" t="s">
        <v>245</v>
      </c>
      <c r="N40" s="182" t="s">
        <v>246</v>
      </c>
      <c r="O40" s="182" t="s">
        <v>247</v>
      </c>
      <c r="P40" s="182" t="s">
        <v>71</v>
      </c>
      <c r="Q40" s="185" t="s">
        <v>57</v>
      </c>
      <c r="R40" s="186"/>
      <c r="S40" s="187">
        <f>IF($B40&lt;&gt;"",IF(AND($K40="เอก",OR($AN40&gt;0,AND($AN40=0,$AO40&gt;=9))),1,""),"")</f>
        <v>1</v>
      </c>
      <c r="T40" s="187" t="str">
        <f>IF($B40&lt;&gt;"",IF(AND($K40="โท",OR($AN40&gt;0,AND($AN40=0,$AO40&gt;=9))),1,""),"")</f>
        <v/>
      </c>
      <c r="U40" s="187" t="str">
        <f>IF($B40&lt;&gt;"",IF(AND($K40="ตรี",OR($AN40&gt;0,AND($AN40=0,$AO40&gt;=9))),1,""),"")</f>
        <v/>
      </c>
      <c r="V40" s="187" t="str">
        <f>IF($B40&lt;&gt;"",IF(AND($K40="เอก",AND($AN40=0,AND($AO40&gt;=6,$AO40&lt;=8))),1,""),"")</f>
        <v/>
      </c>
      <c r="W40" s="187" t="str">
        <f>IF($B40&lt;&gt;"",IF(AND($K40="โท",AND($AN40=0,AND($AO40&gt;=6,$AO40&lt;=8))),1,""),"")</f>
        <v/>
      </c>
      <c r="X40" s="187" t="str">
        <f>IF($B40&lt;&gt;"",IF(AND($K40="ตรี",AND($AN40=0,AND($AO40&gt;=6,$AO40&lt;=8))),1,""),"")</f>
        <v/>
      </c>
      <c r="Y40" s="187" t="str">
        <f>IF($B40&lt;&gt;"",IF(AND($K40="เอก",AND($AN40=0,AND($AO40&gt;=0,$AO40&lt;=5))),1,""),"")</f>
        <v/>
      </c>
      <c r="Z40" s="187" t="str">
        <f>IF($B40&lt;&gt;"",IF(AND($K40="โท",AND($AN40=0,AND($AO40&gt;=0,$AO40&lt;=5))),1,""),"")</f>
        <v/>
      </c>
      <c r="AA40" s="187" t="str">
        <f>IF($B40&lt;&gt;"",IF(AND($K40="ตรี",AND($AN40=0,AND($AO40&gt;=0,$AO40&lt;=5))),1,""),"")</f>
        <v/>
      </c>
      <c r="AB40" s="187" t="str">
        <f>IF($B40&lt;&gt;"",IF(AND($C40="ศาสตราจารย์",OR($AN40&gt;0,AND($AN40=0,$AO40&gt;=9))),1,""),"")</f>
        <v/>
      </c>
      <c r="AC40" s="187" t="str">
        <f>IF($B40&lt;&gt;"",IF(AND($C40="รองศาสตราจารย์",OR($AN40&gt;0,AND($AN40=0,$AO40&gt;=9))),1,""),"")</f>
        <v/>
      </c>
      <c r="AD40" s="187">
        <f>IF($B40&lt;&gt;"",IF(AND($C40="ผู้ช่วยศาสตราจารย์",OR($AN40&gt;0,AND($AN40=0,$AO40&gt;=9))),1,""),"")</f>
        <v>1</v>
      </c>
      <c r="AE40" s="187" t="str">
        <f>IF($B40&lt;&gt;"",IF(AND($C40="อาจารย์",OR($AN40&gt;0,AND($AN40=0,$AO40&gt;=9))),1,""),"")</f>
        <v/>
      </c>
      <c r="AF40" s="187" t="str">
        <f>IF($B40&lt;&gt;"",IF(AND($C40="ศาสตราจารย์",AND($AN40=0,AND($AO40&gt;=6,$AO40&lt;=8))),1,""),"")</f>
        <v/>
      </c>
      <c r="AG40" s="187" t="str">
        <f>IF($B40&lt;&gt;"",IF(AND($C40="รองศาสตราจารย์",AND($AN40=0,AND($AO40&gt;=6,$AO40&lt;=8))),1,""),"")</f>
        <v/>
      </c>
      <c r="AH40" s="187" t="str">
        <f>IF($B40&lt;&gt;"",IF(AND($C40="ผู้ช่วยศาสตราจารย์",AND($AN40=0,AND($AO40&gt;=6,$AO40&lt;=8))),1,""),"")</f>
        <v/>
      </c>
      <c r="AI40" s="187" t="str">
        <f>IF($B40&lt;&gt;"",IF(AND($C40="อาจารย์",AND($AN40=0,AND($AO40&gt;=6,$AO40&lt;=8))),1,""),"")</f>
        <v/>
      </c>
      <c r="AJ40" s="187" t="str">
        <f>IF($B40&lt;&gt;"",IF(AND($C40="ศาสตราจารย์",AND($AN40=0,AND($AO40&gt;=0,$AO40&lt;=5))),1,""),"")</f>
        <v/>
      </c>
      <c r="AK40" s="187" t="str">
        <f>IF($B40&lt;&gt;"",IF(AND($C40="รองศาสตราจารย์",AND($AN40=0,AND($AO40&gt;=0,$AO40&lt;=5))),1,""),"")</f>
        <v/>
      </c>
      <c r="AL40" s="187" t="str">
        <f>IF($B40&lt;&gt;"",IF(AND($C40="ผู้ช่วยศาสตราจารย์",AND($AN40=0,AND($AO40&gt;=0,$AO40&lt;=5))),1,""),"")</f>
        <v/>
      </c>
      <c r="AM40" s="187" t="str">
        <f>IF($B40&lt;&gt;"",IF(AND($C40="อาจารย์",AND($AN40=0,AND($AO40&gt;=0,$AO40&lt;=5))),1,""),"")</f>
        <v/>
      </c>
      <c r="AN40" s="78">
        <f>IF(B40&lt;&gt;"",DATEDIF(E40,$AN$8,"Y"),"")</f>
        <v>9</v>
      </c>
      <c r="AO40" s="78">
        <f>IF(B40&lt;&gt;"",DATEDIF(E40,$AN$8,"YM"),"")</f>
        <v>6</v>
      </c>
      <c r="AP40" s="78">
        <f>IF(B40&lt;&gt;"",DATEDIF(E40,$AN$8,"MD"),"")</f>
        <v>26</v>
      </c>
    </row>
    <row r="41" spans="1:42">
      <c r="A41" s="181">
        <v>33</v>
      </c>
      <c r="B41" s="182" t="s">
        <v>430</v>
      </c>
      <c r="C41" s="182" t="s">
        <v>23</v>
      </c>
      <c r="D41" s="183">
        <v>33512</v>
      </c>
      <c r="E41" s="183">
        <v>33512</v>
      </c>
      <c r="F41" s="183">
        <v>38882</v>
      </c>
      <c r="G41" s="184"/>
      <c r="H41" s="184"/>
      <c r="I41" s="182" t="s">
        <v>37</v>
      </c>
      <c r="J41" s="183">
        <v>44835</v>
      </c>
      <c r="K41" s="185" t="s">
        <v>7</v>
      </c>
      <c r="L41" s="182" t="s">
        <v>99</v>
      </c>
      <c r="M41" s="182" t="s">
        <v>18</v>
      </c>
      <c r="N41" s="182" t="s">
        <v>55</v>
      </c>
      <c r="O41" s="182" t="s">
        <v>19</v>
      </c>
      <c r="P41" s="182" t="s">
        <v>22</v>
      </c>
      <c r="Q41" s="185" t="s">
        <v>32</v>
      </c>
      <c r="R41" s="186"/>
      <c r="S41" s="187" t="str">
        <f>IF($B41&lt;&gt;"",IF(AND($K41="เอก",OR($AN41&gt;0,AND($AN41=0,$AO41&gt;=9))),1,""),"")</f>
        <v/>
      </c>
      <c r="T41" s="187">
        <f>IF($B41&lt;&gt;"",IF(AND($K41="โท",OR($AN41&gt;0,AND($AN41=0,$AO41&gt;=9))),1,""),"")</f>
        <v>1</v>
      </c>
      <c r="U41" s="187" t="str">
        <f>IF($B41&lt;&gt;"",IF(AND($K41="ตรี",OR($AN41&gt;0,AND($AN41=0,$AO41&gt;=9))),1,""),"")</f>
        <v/>
      </c>
      <c r="V41" s="187" t="str">
        <f>IF($B41&lt;&gt;"",IF(AND($K41="เอก",AND($AN41=0,AND($AO41&gt;=6,$AO41&lt;=8))),1,""),"")</f>
        <v/>
      </c>
      <c r="W41" s="187" t="str">
        <f>IF($B41&lt;&gt;"",IF(AND($K41="โท",AND($AN41=0,AND($AO41&gt;=6,$AO41&lt;=8))),1,""),"")</f>
        <v/>
      </c>
      <c r="X41" s="187" t="str">
        <f>IF($B41&lt;&gt;"",IF(AND($K41="ตรี",AND($AN41=0,AND($AO41&gt;=6,$AO41&lt;=8))),1,""),"")</f>
        <v/>
      </c>
      <c r="Y41" s="187" t="str">
        <f>IF($B41&lt;&gt;"",IF(AND($K41="เอก",AND($AN41=0,AND($AO41&gt;=0,$AO41&lt;=5))),1,""),"")</f>
        <v/>
      </c>
      <c r="Z41" s="187" t="str">
        <f>IF($B41&lt;&gt;"",IF(AND($K41="โท",AND($AN41=0,AND($AO41&gt;=0,$AO41&lt;=5))),1,""),"")</f>
        <v/>
      </c>
      <c r="AA41" s="187" t="str">
        <f>IF($B41&lt;&gt;"",IF(AND($K41="ตรี",AND($AN41=0,AND($AO41&gt;=0,$AO41&lt;=5))),1,""),"")</f>
        <v/>
      </c>
      <c r="AB41" s="187" t="str">
        <f>IF($B41&lt;&gt;"",IF(AND($C41="ศาสตราจารย์",OR($AN41&gt;0,AND($AN41=0,$AO41&gt;=9))),1,""),"")</f>
        <v/>
      </c>
      <c r="AC41" s="187" t="str">
        <f>IF($B41&lt;&gt;"",IF(AND($C41="รองศาสตราจารย์",OR($AN41&gt;0,AND($AN41=0,$AO41&gt;=9))),1,""),"")</f>
        <v/>
      </c>
      <c r="AD41" s="187">
        <f>IF($B41&lt;&gt;"",IF(AND($C41="ผู้ช่วยศาสตราจารย์",OR($AN41&gt;0,AND($AN41=0,$AO41&gt;=9))),1,""),"")</f>
        <v>1</v>
      </c>
      <c r="AE41" s="187" t="str">
        <f>IF($B41&lt;&gt;"",IF(AND($C41="อาจารย์",OR($AN41&gt;0,AND($AN41=0,$AO41&gt;=9))),1,""),"")</f>
        <v/>
      </c>
      <c r="AF41" s="187" t="str">
        <f>IF($B41&lt;&gt;"",IF(AND($C41="ศาสตราจารย์",AND($AN41=0,AND($AO41&gt;=6,$AO41&lt;=8))),1,""),"")</f>
        <v/>
      </c>
      <c r="AG41" s="187" t="str">
        <f>IF($B41&lt;&gt;"",IF(AND($C41="รองศาสตราจารย์",AND($AN41=0,AND($AO41&gt;=6,$AO41&lt;=8))),1,""),"")</f>
        <v/>
      </c>
      <c r="AH41" s="187" t="str">
        <f>IF($B41&lt;&gt;"",IF(AND($C41="ผู้ช่วยศาสตราจารย์",AND($AN41=0,AND($AO41&gt;=6,$AO41&lt;=8))),1,""),"")</f>
        <v/>
      </c>
      <c r="AI41" s="187" t="str">
        <f>IF($B41&lt;&gt;"",IF(AND($C41="อาจารย์",AND($AN41=0,AND($AO41&gt;=6,$AO41&lt;=8))),1,""),"")</f>
        <v/>
      </c>
      <c r="AJ41" s="187" t="str">
        <f>IF($B41&lt;&gt;"",IF(AND($C41="ศาสตราจารย์",AND($AN41=0,AND($AO41&gt;=0,$AO41&lt;=5))),1,""),"")</f>
        <v/>
      </c>
      <c r="AK41" s="187" t="str">
        <f>IF($B41&lt;&gt;"",IF(AND($C41="รองศาสตราจารย์",AND($AN41=0,AND($AO41&gt;=0,$AO41&lt;=5))),1,""),"")</f>
        <v/>
      </c>
      <c r="AL41" s="187" t="str">
        <f>IF($B41&lt;&gt;"",IF(AND($C41="ผู้ช่วยศาสตราจารย์",AND($AN41=0,AND($AO41&gt;=0,$AO41&lt;=5))),1,""),"")</f>
        <v/>
      </c>
      <c r="AM41" s="187" t="str">
        <f>IF($B41&lt;&gt;"",IF(AND($C41="อาจารย์",AND($AN41=0,AND($AO41&gt;=0,$AO41&lt;=5))),1,""),"")</f>
        <v/>
      </c>
      <c r="AN41" s="78">
        <f>IF(B41&lt;&gt;"",DATEDIF(E41,$AN$8,"Y"),"")</f>
        <v>29</v>
      </c>
      <c r="AO41" s="78">
        <f>IF(B41&lt;&gt;"",DATEDIF(E41,$AN$8,"YM"),"")</f>
        <v>6</v>
      </c>
      <c r="AP41" s="78">
        <f>IF(B41&lt;&gt;"",DATEDIF(E41,$AN$8,"MD"),"")</f>
        <v>0</v>
      </c>
    </row>
    <row r="42" spans="1:42">
      <c r="A42" s="181">
        <v>34</v>
      </c>
      <c r="B42" s="182" t="s">
        <v>431</v>
      </c>
      <c r="C42" s="182" t="s">
        <v>23</v>
      </c>
      <c r="D42" s="183">
        <v>32749</v>
      </c>
      <c r="E42" s="183">
        <v>32749</v>
      </c>
      <c r="F42" s="183">
        <v>36363</v>
      </c>
      <c r="G42" s="184"/>
      <c r="H42" s="184"/>
      <c r="I42" s="182" t="s">
        <v>37</v>
      </c>
      <c r="J42" s="183">
        <v>44835</v>
      </c>
      <c r="K42" s="185" t="s">
        <v>7</v>
      </c>
      <c r="L42" s="182" t="s">
        <v>432</v>
      </c>
      <c r="M42" s="182" t="s">
        <v>142</v>
      </c>
      <c r="N42" s="182" t="s">
        <v>113</v>
      </c>
      <c r="O42" s="182" t="s">
        <v>143</v>
      </c>
      <c r="P42" s="182" t="s">
        <v>22</v>
      </c>
      <c r="Q42" s="185" t="s">
        <v>36</v>
      </c>
      <c r="R42" s="186"/>
      <c r="S42" s="187" t="str">
        <f>IF($B42&lt;&gt;"",IF(AND($K42="เอก",OR($AN42&gt;0,AND($AN42=0,$AO42&gt;=9))),1,""),"")</f>
        <v/>
      </c>
      <c r="T42" s="187">
        <f>IF($B42&lt;&gt;"",IF(AND($K42="โท",OR($AN42&gt;0,AND($AN42=0,$AO42&gt;=9))),1,""),"")</f>
        <v>1</v>
      </c>
      <c r="U42" s="187" t="str">
        <f>IF($B42&lt;&gt;"",IF(AND($K42="ตรี",OR($AN42&gt;0,AND($AN42=0,$AO42&gt;=9))),1,""),"")</f>
        <v/>
      </c>
      <c r="V42" s="187" t="str">
        <f>IF($B42&lt;&gt;"",IF(AND($K42="เอก",AND($AN42=0,AND($AO42&gt;=6,$AO42&lt;=8))),1,""),"")</f>
        <v/>
      </c>
      <c r="W42" s="187" t="str">
        <f>IF($B42&lt;&gt;"",IF(AND($K42="โท",AND($AN42=0,AND($AO42&gt;=6,$AO42&lt;=8))),1,""),"")</f>
        <v/>
      </c>
      <c r="X42" s="187" t="str">
        <f>IF($B42&lt;&gt;"",IF(AND($K42="ตรี",AND($AN42=0,AND($AO42&gt;=6,$AO42&lt;=8))),1,""),"")</f>
        <v/>
      </c>
      <c r="Y42" s="187" t="str">
        <f>IF($B42&lt;&gt;"",IF(AND($K42="เอก",AND($AN42=0,AND($AO42&gt;=0,$AO42&lt;=5))),1,""),"")</f>
        <v/>
      </c>
      <c r="Z42" s="187" t="str">
        <f>IF($B42&lt;&gt;"",IF(AND($K42="โท",AND($AN42=0,AND($AO42&gt;=0,$AO42&lt;=5))),1,""),"")</f>
        <v/>
      </c>
      <c r="AA42" s="187" t="str">
        <f>IF($B42&lt;&gt;"",IF(AND($K42="ตรี",AND($AN42=0,AND($AO42&gt;=0,$AO42&lt;=5))),1,""),"")</f>
        <v/>
      </c>
      <c r="AB42" s="187" t="str">
        <f>IF($B42&lt;&gt;"",IF(AND($C42="ศาสตราจารย์",OR($AN42&gt;0,AND($AN42=0,$AO42&gt;=9))),1,""),"")</f>
        <v/>
      </c>
      <c r="AC42" s="187" t="str">
        <f>IF($B42&lt;&gt;"",IF(AND($C42="รองศาสตราจารย์",OR($AN42&gt;0,AND($AN42=0,$AO42&gt;=9))),1,""),"")</f>
        <v/>
      </c>
      <c r="AD42" s="187">
        <f>IF($B42&lt;&gt;"",IF(AND($C42="ผู้ช่วยศาสตราจารย์",OR($AN42&gt;0,AND($AN42=0,$AO42&gt;=9))),1,""),"")</f>
        <v>1</v>
      </c>
      <c r="AE42" s="187" t="str">
        <f>IF($B42&lt;&gt;"",IF(AND($C42="อาจารย์",OR($AN42&gt;0,AND($AN42=0,$AO42&gt;=9))),1,""),"")</f>
        <v/>
      </c>
      <c r="AF42" s="187" t="str">
        <f>IF($B42&lt;&gt;"",IF(AND($C42="ศาสตราจารย์",AND($AN42=0,AND($AO42&gt;=6,$AO42&lt;=8))),1,""),"")</f>
        <v/>
      </c>
      <c r="AG42" s="187" t="str">
        <f>IF($B42&lt;&gt;"",IF(AND($C42="รองศาสตราจารย์",AND($AN42=0,AND($AO42&gt;=6,$AO42&lt;=8))),1,""),"")</f>
        <v/>
      </c>
      <c r="AH42" s="187" t="str">
        <f>IF($B42&lt;&gt;"",IF(AND($C42="ผู้ช่วยศาสตราจารย์",AND($AN42=0,AND($AO42&gt;=6,$AO42&lt;=8))),1,""),"")</f>
        <v/>
      </c>
      <c r="AI42" s="187" t="str">
        <f>IF($B42&lt;&gt;"",IF(AND($C42="อาจารย์",AND($AN42=0,AND($AO42&gt;=6,$AO42&lt;=8))),1,""),"")</f>
        <v/>
      </c>
      <c r="AJ42" s="187" t="str">
        <f>IF($B42&lt;&gt;"",IF(AND($C42="ศาสตราจารย์",AND($AN42=0,AND($AO42&gt;=0,$AO42&lt;=5))),1,""),"")</f>
        <v/>
      </c>
      <c r="AK42" s="187" t="str">
        <f>IF($B42&lt;&gt;"",IF(AND($C42="รองศาสตราจารย์",AND($AN42=0,AND($AO42&gt;=0,$AO42&lt;=5))),1,""),"")</f>
        <v/>
      </c>
      <c r="AL42" s="187" t="str">
        <f>IF($B42&lt;&gt;"",IF(AND($C42="ผู้ช่วยศาสตราจารย์",AND($AN42=0,AND($AO42&gt;=0,$AO42&lt;=5))),1,""),"")</f>
        <v/>
      </c>
      <c r="AM42" s="187" t="str">
        <f>IF($B42&lt;&gt;"",IF(AND($C42="อาจารย์",AND($AN42=0,AND($AO42&gt;=0,$AO42&lt;=5))),1,""),"")</f>
        <v/>
      </c>
      <c r="AN42" s="78">
        <f>IF(B42&lt;&gt;"",DATEDIF(E42,$AN$8,"Y"),"")</f>
        <v>31</v>
      </c>
      <c r="AO42" s="78">
        <f>IF(B42&lt;&gt;"",DATEDIF(E42,$AN$8,"YM"),"")</f>
        <v>7</v>
      </c>
      <c r="AP42" s="78">
        <f>IF(B42&lt;&gt;"",DATEDIF(E42,$AN$8,"MD"),"")</f>
        <v>3</v>
      </c>
    </row>
    <row r="43" spans="1:42">
      <c r="A43" s="181">
        <v>35</v>
      </c>
      <c r="B43" s="182" t="s">
        <v>146</v>
      </c>
      <c r="C43" s="182" t="s">
        <v>23</v>
      </c>
      <c r="D43" s="183">
        <v>34151</v>
      </c>
      <c r="E43" s="183">
        <v>34151</v>
      </c>
      <c r="F43" s="183">
        <v>37280</v>
      </c>
      <c r="G43" s="184"/>
      <c r="H43" s="184"/>
      <c r="I43" s="182" t="s">
        <v>37</v>
      </c>
      <c r="J43" s="183">
        <v>45566</v>
      </c>
      <c r="K43" s="185" t="s">
        <v>7</v>
      </c>
      <c r="L43" s="182" t="s">
        <v>99</v>
      </c>
      <c r="M43" s="182" t="s">
        <v>18</v>
      </c>
      <c r="N43" s="182" t="s">
        <v>55</v>
      </c>
      <c r="O43" s="182" t="s">
        <v>4</v>
      </c>
      <c r="P43" s="182" t="s">
        <v>36</v>
      </c>
      <c r="Q43" s="185" t="s">
        <v>33</v>
      </c>
      <c r="R43" s="186"/>
      <c r="S43" s="187" t="str">
        <f>IF($B43&lt;&gt;"",IF(AND($K43="เอก",OR($AN43&gt;0,AND($AN43=0,$AO43&gt;=9))),1,""),"")</f>
        <v/>
      </c>
      <c r="T43" s="187">
        <f>IF($B43&lt;&gt;"",IF(AND($K43="โท",OR($AN43&gt;0,AND($AN43=0,$AO43&gt;=9))),1,""),"")</f>
        <v>1</v>
      </c>
      <c r="U43" s="187" t="str">
        <f>IF($B43&lt;&gt;"",IF(AND($K43="ตรี",OR($AN43&gt;0,AND($AN43=0,$AO43&gt;=9))),1,""),"")</f>
        <v/>
      </c>
      <c r="V43" s="187" t="str">
        <f>IF($B43&lt;&gt;"",IF(AND($K43="เอก",AND($AN43=0,AND($AO43&gt;=6,$AO43&lt;=8))),1,""),"")</f>
        <v/>
      </c>
      <c r="W43" s="187" t="str">
        <f>IF($B43&lt;&gt;"",IF(AND($K43="โท",AND($AN43=0,AND($AO43&gt;=6,$AO43&lt;=8))),1,""),"")</f>
        <v/>
      </c>
      <c r="X43" s="187" t="str">
        <f>IF($B43&lt;&gt;"",IF(AND($K43="ตรี",AND($AN43=0,AND($AO43&gt;=6,$AO43&lt;=8))),1,""),"")</f>
        <v/>
      </c>
      <c r="Y43" s="187" t="str">
        <f>IF($B43&lt;&gt;"",IF(AND($K43="เอก",AND($AN43=0,AND($AO43&gt;=0,$AO43&lt;=5))),1,""),"")</f>
        <v/>
      </c>
      <c r="Z43" s="187" t="str">
        <f>IF($B43&lt;&gt;"",IF(AND($K43="โท",AND($AN43=0,AND($AO43&gt;=0,$AO43&lt;=5))),1,""),"")</f>
        <v/>
      </c>
      <c r="AA43" s="187" t="str">
        <f>IF($B43&lt;&gt;"",IF(AND($K43="ตรี",AND($AN43=0,AND($AO43&gt;=0,$AO43&lt;=5))),1,""),"")</f>
        <v/>
      </c>
      <c r="AB43" s="187" t="str">
        <f>IF($B43&lt;&gt;"",IF(AND($C43="ศาสตราจารย์",OR($AN43&gt;0,AND($AN43=0,$AO43&gt;=9))),1,""),"")</f>
        <v/>
      </c>
      <c r="AC43" s="187" t="str">
        <f>IF($B43&lt;&gt;"",IF(AND($C43="รองศาสตราจารย์",OR($AN43&gt;0,AND($AN43=0,$AO43&gt;=9))),1,""),"")</f>
        <v/>
      </c>
      <c r="AD43" s="187">
        <f>IF($B43&lt;&gt;"",IF(AND($C43="ผู้ช่วยศาสตราจารย์",OR($AN43&gt;0,AND($AN43=0,$AO43&gt;=9))),1,""),"")</f>
        <v>1</v>
      </c>
      <c r="AE43" s="187" t="str">
        <f>IF($B43&lt;&gt;"",IF(AND($C43="อาจารย์",OR($AN43&gt;0,AND($AN43=0,$AO43&gt;=9))),1,""),"")</f>
        <v/>
      </c>
      <c r="AF43" s="187" t="str">
        <f>IF($B43&lt;&gt;"",IF(AND($C43="ศาสตราจารย์",AND($AN43=0,AND($AO43&gt;=6,$AO43&lt;=8))),1,""),"")</f>
        <v/>
      </c>
      <c r="AG43" s="187" t="str">
        <f>IF($B43&lt;&gt;"",IF(AND($C43="รองศาสตราจารย์",AND($AN43=0,AND($AO43&gt;=6,$AO43&lt;=8))),1,""),"")</f>
        <v/>
      </c>
      <c r="AH43" s="187" t="str">
        <f>IF($B43&lt;&gt;"",IF(AND($C43="ผู้ช่วยศาสตราจารย์",AND($AN43=0,AND($AO43&gt;=6,$AO43&lt;=8))),1,""),"")</f>
        <v/>
      </c>
      <c r="AI43" s="187" t="str">
        <f>IF($B43&lt;&gt;"",IF(AND($C43="อาจารย์",AND($AN43=0,AND($AO43&gt;=6,$AO43&lt;=8))),1,""),"")</f>
        <v/>
      </c>
      <c r="AJ43" s="187" t="str">
        <f>IF($B43&lt;&gt;"",IF(AND($C43="ศาสตราจารย์",AND($AN43=0,AND($AO43&gt;=0,$AO43&lt;=5))),1,""),"")</f>
        <v/>
      </c>
      <c r="AK43" s="187" t="str">
        <f>IF($B43&lt;&gt;"",IF(AND($C43="รองศาสตราจารย์",AND($AN43=0,AND($AO43&gt;=0,$AO43&lt;=5))),1,""),"")</f>
        <v/>
      </c>
      <c r="AL43" s="187" t="str">
        <f>IF($B43&lt;&gt;"",IF(AND($C43="ผู้ช่วยศาสตราจารย์",AND($AN43=0,AND($AO43&gt;=0,$AO43&lt;=5))),1,""),"")</f>
        <v/>
      </c>
      <c r="AM43" s="187" t="str">
        <f>IF($B43&lt;&gt;"",IF(AND($C43="อาจารย์",AND($AN43=0,AND($AO43&gt;=0,$AO43&lt;=5))),1,""),"")</f>
        <v/>
      </c>
      <c r="AN43" s="78">
        <f>IF(B43&lt;&gt;"",DATEDIF(E43,$AN$8,"Y"),"")</f>
        <v>27</v>
      </c>
      <c r="AO43" s="78">
        <f>IF(B43&lt;&gt;"",DATEDIF(E43,$AN$8,"YM"),"")</f>
        <v>9</v>
      </c>
      <c r="AP43" s="78">
        <f>IF(B43&lt;&gt;"",DATEDIF(E43,$AN$8,"MD"),"")</f>
        <v>0</v>
      </c>
    </row>
    <row r="44" spans="1:42">
      <c r="A44" s="181">
        <v>36</v>
      </c>
      <c r="B44" s="182" t="s">
        <v>433</v>
      </c>
      <c r="C44" s="182" t="s">
        <v>23</v>
      </c>
      <c r="D44" s="183">
        <v>32783</v>
      </c>
      <c r="E44" s="183">
        <v>32783</v>
      </c>
      <c r="F44" s="183">
        <v>39839</v>
      </c>
      <c r="G44" s="184"/>
      <c r="H44" s="184"/>
      <c r="I44" s="182" t="s">
        <v>37</v>
      </c>
      <c r="J44" s="183">
        <v>44470</v>
      </c>
      <c r="K44" s="185" t="s">
        <v>7</v>
      </c>
      <c r="L44" s="182" t="s">
        <v>99</v>
      </c>
      <c r="M44" s="182" t="s">
        <v>18</v>
      </c>
      <c r="N44" s="182" t="s">
        <v>55</v>
      </c>
      <c r="O44" s="182" t="s">
        <v>19</v>
      </c>
      <c r="P44" s="182" t="s">
        <v>15</v>
      </c>
      <c r="Q44" s="185" t="s">
        <v>11</v>
      </c>
      <c r="R44" s="186"/>
      <c r="S44" s="187" t="str">
        <f>IF($B44&lt;&gt;"",IF(AND($K44="เอก",OR($AN44&gt;0,AND($AN44=0,$AO44&gt;=9))),1,""),"")</f>
        <v/>
      </c>
      <c r="T44" s="187">
        <f>IF($B44&lt;&gt;"",IF(AND($K44="โท",OR($AN44&gt;0,AND($AN44=0,$AO44&gt;=9))),1,""),"")</f>
        <v>1</v>
      </c>
      <c r="U44" s="187" t="str">
        <f>IF($B44&lt;&gt;"",IF(AND($K44="ตรี",OR($AN44&gt;0,AND($AN44=0,$AO44&gt;=9))),1,""),"")</f>
        <v/>
      </c>
      <c r="V44" s="187" t="str">
        <f>IF($B44&lt;&gt;"",IF(AND($K44="เอก",AND($AN44=0,AND($AO44&gt;=6,$AO44&lt;=8))),1,""),"")</f>
        <v/>
      </c>
      <c r="W44" s="187" t="str">
        <f>IF($B44&lt;&gt;"",IF(AND($K44="โท",AND($AN44=0,AND($AO44&gt;=6,$AO44&lt;=8))),1,""),"")</f>
        <v/>
      </c>
      <c r="X44" s="187" t="str">
        <f>IF($B44&lt;&gt;"",IF(AND($K44="ตรี",AND($AN44=0,AND($AO44&gt;=6,$AO44&lt;=8))),1,""),"")</f>
        <v/>
      </c>
      <c r="Y44" s="187" t="str">
        <f>IF($B44&lt;&gt;"",IF(AND($K44="เอก",AND($AN44=0,AND($AO44&gt;=0,$AO44&lt;=5))),1,""),"")</f>
        <v/>
      </c>
      <c r="Z44" s="187" t="str">
        <f>IF($B44&lt;&gt;"",IF(AND($K44="โท",AND($AN44=0,AND($AO44&gt;=0,$AO44&lt;=5))),1,""),"")</f>
        <v/>
      </c>
      <c r="AA44" s="187" t="str">
        <f>IF($B44&lt;&gt;"",IF(AND($K44="ตรี",AND($AN44=0,AND($AO44&gt;=0,$AO44&lt;=5))),1,""),"")</f>
        <v/>
      </c>
      <c r="AB44" s="187" t="str">
        <f>IF($B44&lt;&gt;"",IF(AND($C44="ศาสตราจารย์",OR($AN44&gt;0,AND($AN44=0,$AO44&gt;=9))),1,""),"")</f>
        <v/>
      </c>
      <c r="AC44" s="187" t="str">
        <f>IF($B44&lt;&gt;"",IF(AND($C44="รองศาสตราจารย์",OR($AN44&gt;0,AND($AN44=0,$AO44&gt;=9))),1,""),"")</f>
        <v/>
      </c>
      <c r="AD44" s="187">
        <f>IF($B44&lt;&gt;"",IF(AND($C44="ผู้ช่วยศาสตราจารย์",OR($AN44&gt;0,AND($AN44=0,$AO44&gt;=9))),1,""),"")</f>
        <v>1</v>
      </c>
      <c r="AE44" s="187" t="str">
        <f>IF($B44&lt;&gt;"",IF(AND($C44="อาจารย์",OR($AN44&gt;0,AND($AN44=0,$AO44&gt;=9))),1,""),"")</f>
        <v/>
      </c>
      <c r="AF44" s="187" t="str">
        <f>IF($B44&lt;&gt;"",IF(AND($C44="ศาสตราจารย์",AND($AN44=0,AND($AO44&gt;=6,$AO44&lt;=8))),1,""),"")</f>
        <v/>
      </c>
      <c r="AG44" s="187" t="str">
        <f>IF($B44&lt;&gt;"",IF(AND($C44="รองศาสตราจารย์",AND($AN44=0,AND($AO44&gt;=6,$AO44&lt;=8))),1,""),"")</f>
        <v/>
      </c>
      <c r="AH44" s="187" t="str">
        <f>IF($B44&lt;&gt;"",IF(AND($C44="ผู้ช่วยศาสตราจารย์",AND($AN44=0,AND($AO44&gt;=6,$AO44&lt;=8))),1,""),"")</f>
        <v/>
      </c>
      <c r="AI44" s="187" t="str">
        <f>IF($B44&lt;&gt;"",IF(AND($C44="อาจารย์",AND($AN44=0,AND($AO44&gt;=6,$AO44&lt;=8))),1,""),"")</f>
        <v/>
      </c>
      <c r="AJ44" s="187" t="str">
        <f>IF($B44&lt;&gt;"",IF(AND($C44="ศาสตราจารย์",AND($AN44=0,AND($AO44&gt;=0,$AO44&lt;=5))),1,""),"")</f>
        <v/>
      </c>
      <c r="AK44" s="187" t="str">
        <f>IF($B44&lt;&gt;"",IF(AND($C44="รองศาสตราจารย์",AND($AN44=0,AND($AO44&gt;=0,$AO44&lt;=5))),1,""),"")</f>
        <v/>
      </c>
      <c r="AL44" s="187" t="str">
        <f>IF($B44&lt;&gt;"",IF(AND($C44="ผู้ช่วยศาสตราจารย์",AND($AN44=0,AND($AO44&gt;=0,$AO44&lt;=5))),1,""),"")</f>
        <v/>
      </c>
      <c r="AM44" s="187" t="str">
        <f>IF($B44&lt;&gt;"",IF(AND($C44="อาจารย์",AND($AN44=0,AND($AO44&gt;=0,$AO44&lt;=5))),1,""),"")</f>
        <v/>
      </c>
      <c r="AN44" s="78">
        <f>IF(B44&lt;&gt;"",DATEDIF(E44,$AN$8,"Y"),"")</f>
        <v>31</v>
      </c>
      <c r="AO44" s="78">
        <f>IF(B44&lt;&gt;"",DATEDIF(E44,$AN$8,"YM"),"")</f>
        <v>5</v>
      </c>
      <c r="AP44" s="78">
        <f>IF(B44&lt;&gt;"",DATEDIF(E44,$AN$8,"MD"),"")</f>
        <v>30</v>
      </c>
    </row>
    <row r="45" spans="1:42">
      <c r="A45" s="181">
        <v>37</v>
      </c>
      <c r="B45" s="182" t="s">
        <v>149</v>
      </c>
      <c r="C45" s="182" t="s">
        <v>56</v>
      </c>
      <c r="D45" s="183">
        <v>40224</v>
      </c>
      <c r="E45" s="183">
        <v>41955</v>
      </c>
      <c r="F45" s="184"/>
      <c r="G45" s="184"/>
      <c r="H45" s="184"/>
      <c r="I45" s="182" t="s">
        <v>37</v>
      </c>
      <c r="J45" s="183">
        <v>50679</v>
      </c>
      <c r="K45" s="185" t="s">
        <v>2</v>
      </c>
      <c r="L45" s="182" t="s">
        <v>150</v>
      </c>
      <c r="M45" s="182" t="s">
        <v>54</v>
      </c>
      <c r="N45" s="182" t="s">
        <v>151</v>
      </c>
      <c r="O45" s="182" t="s">
        <v>62</v>
      </c>
      <c r="P45" s="182" t="s">
        <v>43</v>
      </c>
      <c r="Q45" s="185" t="s">
        <v>70</v>
      </c>
      <c r="R45" s="186"/>
      <c r="S45" s="187">
        <f>IF($B45&lt;&gt;"",IF(AND($K45="เอก",OR($AN45&gt;0,AND($AN45=0,$AO45&gt;=9))),1,""),"")</f>
        <v>1</v>
      </c>
      <c r="T45" s="187" t="str">
        <f>IF($B45&lt;&gt;"",IF(AND($K45="โท",OR($AN45&gt;0,AND($AN45=0,$AO45&gt;=9))),1,""),"")</f>
        <v/>
      </c>
      <c r="U45" s="187" t="str">
        <f>IF($B45&lt;&gt;"",IF(AND($K45="ตรี",OR($AN45&gt;0,AND($AN45=0,$AO45&gt;=9))),1,""),"")</f>
        <v/>
      </c>
      <c r="V45" s="187" t="str">
        <f>IF($B45&lt;&gt;"",IF(AND($K45="เอก",AND($AN45=0,AND($AO45&gt;=6,$AO45&lt;=8))),1,""),"")</f>
        <v/>
      </c>
      <c r="W45" s="187" t="str">
        <f>IF($B45&lt;&gt;"",IF(AND($K45="โท",AND($AN45=0,AND($AO45&gt;=6,$AO45&lt;=8))),1,""),"")</f>
        <v/>
      </c>
      <c r="X45" s="187" t="str">
        <f>IF($B45&lt;&gt;"",IF(AND($K45="ตรี",AND($AN45=0,AND($AO45&gt;=6,$AO45&lt;=8))),1,""),"")</f>
        <v/>
      </c>
      <c r="Y45" s="187" t="str">
        <f>IF($B45&lt;&gt;"",IF(AND($K45="เอก",AND($AN45=0,AND($AO45&gt;=0,$AO45&lt;=5))),1,""),"")</f>
        <v/>
      </c>
      <c r="Z45" s="187" t="str">
        <f>IF($B45&lt;&gt;"",IF(AND($K45="โท",AND($AN45=0,AND($AO45&gt;=0,$AO45&lt;=5))),1,""),"")</f>
        <v/>
      </c>
      <c r="AA45" s="187" t="str">
        <f>IF($B45&lt;&gt;"",IF(AND($K45="ตรี",AND($AN45=0,AND($AO45&gt;=0,$AO45&lt;=5))),1,""),"")</f>
        <v/>
      </c>
      <c r="AB45" s="187" t="str">
        <f>IF($B45&lt;&gt;"",IF(AND($C45="ศาสตราจารย์",OR($AN45&gt;0,AND($AN45=0,$AO45&gt;=9))),1,""),"")</f>
        <v/>
      </c>
      <c r="AC45" s="187" t="str">
        <f>IF($B45&lt;&gt;"",IF(AND($C45="รองศาสตราจารย์",OR($AN45&gt;0,AND($AN45=0,$AO45&gt;=9))),1,""),"")</f>
        <v/>
      </c>
      <c r="AD45" s="187" t="str">
        <f>IF($B45&lt;&gt;"",IF(AND($C45="ผู้ช่วยศาสตราจารย์",OR($AN45&gt;0,AND($AN45=0,$AO45&gt;=9))),1,""),"")</f>
        <v/>
      </c>
      <c r="AE45" s="187">
        <f>IF($B45&lt;&gt;"",IF(AND($C45="อาจารย์",OR($AN45&gt;0,AND($AN45=0,$AO45&gt;=9))),1,""),"")</f>
        <v>1</v>
      </c>
      <c r="AF45" s="187" t="str">
        <f>IF($B45&lt;&gt;"",IF(AND($C45="ศาสตราจารย์",AND($AN45=0,AND($AO45&gt;=6,$AO45&lt;=8))),1,""),"")</f>
        <v/>
      </c>
      <c r="AG45" s="187" t="str">
        <f>IF($B45&lt;&gt;"",IF(AND($C45="รองศาสตราจารย์",AND($AN45=0,AND($AO45&gt;=6,$AO45&lt;=8))),1,""),"")</f>
        <v/>
      </c>
      <c r="AH45" s="187" t="str">
        <f>IF($B45&lt;&gt;"",IF(AND($C45="ผู้ช่วยศาสตราจารย์",AND($AN45=0,AND($AO45&gt;=6,$AO45&lt;=8))),1,""),"")</f>
        <v/>
      </c>
      <c r="AI45" s="187" t="str">
        <f>IF($B45&lt;&gt;"",IF(AND($C45="อาจารย์",AND($AN45=0,AND($AO45&gt;=6,$AO45&lt;=8))),1,""),"")</f>
        <v/>
      </c>
      <c r="AJ45" s="187" t="str">
        <f>IF($B45&lt;&gt;"",IF(AND($C45="ศาสตราจารย์",AND($AN45=0,AND($AO45&gt;=0,$AO45&lt;=5))),1,""),"")</f>
        <v/>
      </c>
      <c r="AK45" s="187" t="str">
        <f>IF($B45&lt;&gt;"",IF(AND($C45="รองศาสตราจารย์",AND($AN45=0,AND($AO45&gt;=0,$AO45&lt;=5))),1,""),"")</f>
        <v/>
      </c>
      <c r="AL45" s="187" t="str">
        <f>IF($B45&lt;&gt;"",IF(AND($C45="ผู้ช่วยศาสตราจารย์",AND($AN45=0,AND($AO45&gt;=0,$AO45&lt;=5))),1,""),"")</f>
        <v/>
      </c>
      <c r="AM45" s="187" t="str">
        <f>IF($B45&lt;&gt;"",IF(AND($C45="อาจารย์",AND($AN45=0,AND($AO45&gt;=0,$AO45&lt;=5))),1,""),"")</f>
        <v/>
      </c>
      <c r="AN45" s="78">
        <f>IF(B45&lt;&gt;"",DATEDIF(E45,$AN$8,"Y"),"")</f>
        <v>6</v>
      </c>
      <c r="AO45" s="78">
        <f>IF(B45&lt;&gt;"",DATEDIF(E45,$AN$8,"YM"),"")</f>
        <v>4</v>
      </c>
      <c r="AP45" s="78">
        <f>IF(B45&lt;&gt;"",DATEDIF(E45,$AN$8,"MD"),"")</f>
        <v>20</v>
      </c>
    </row>
    <row r="46" spans="1:42">
      <c r="A46" s="181">
        <v>38</v>
      </c>
      <c r="B46" s="182" t="s">
        <v>349</v>
      </c>
      <c r="C46" s="182" t="s">
        <v>56</v>
      </c>
      <c r="D46" s="183">
        <v>43753</v>
      </c>
      <c r="E46" s="183">
        <v>43753</v>
      </c>
      <c r="F46" s="184"/>
      <c r="G46" s="184"/>
      <c r="H46" s="184"/>
      <c r="I46" s="182" t="s">
        <v>37</v>
      </c>
      <c r="J46" s="183">
        <v>53601</v>
      </c>
      <c r="K46" s="185" t="s">
        <v>2</v>
      </c>
      <c r="L46" s="182" t="s">
        <v>307</v>
      </c>
      <c r="M46" s="182" t="s">
        <v>319</v>
      </c>
      <c r="N46" s="182" t="s">
        <v>308</v>
      </c>
      <c r="O46" s="182" t="s">
        <v>255</v>
      </c>
      <c r="P46" s="182" t="s">
        <v>57</v>
      </c>
      <c r="Q46" s="185">
        <v>2560</v>
      </c>
      <c r="R46" s="186"/>
      <c r="S46" s="187">
        <f>IF($B46&lt;&gt;"",IF(AND($K46="เอก",OR($AN46&gt;0,AND($AN46=0,$AO46&gt;=9))),1,""),"")</f>
        <v>1</v>
      </c>
      <c r="T46" s="187" t="str">
        <f>IF($B46&lt;&gt;"",IF(AND($K46="โท",OR($AN46&gt;0,AND($AN46=0,$AO46&gt;=9))),1,""),"")</f>
        <v/>
      </c>
      <c r="U46" s="187" t="str">
        <f>IF($B46&lt;&gt;"",IF(AND($K46="ตรี",OR($AN46&gt;0,AND($AN46=0,$AO46&gt;=9))),1,""),"")</f>
        <v/>
      </c>
      <c r="V46" s="187" t="str">
        <f>IF($B46&lt;&gt;"",IF(AND($K46="เอก",AND($AN46=0,AND($AO46&gt;=6,$AO46&lt;=8))),1,""),"")</f>
        <v/>
      </c>
      <c r="W46" s="187" t="str">
        <f>IF($B46&lt;&gt;"",IF(AND($K46="โท",AND($AN46=0,AND($AO46&gt;=6,$AO46&lt;=8))),1,""),"")</f>
        <v/>
      </c>
      <c r="X46" s="187" t="str">
        <f>IF($B46&lt;&gt;"",IF(AND($K46="ตรี",AND($AN46=0,AND($AO46&gt;=6,$AO46&lt;=8))),1,""),"")</f>
        <v/>
      </c>
      <c r="Y46" s="187" t="str">
        <f>IF($B46&lt;&gt;"",IF(AND($K46="เอก",AND($AN46=0,AND($AO46&gt;=0,$AO46&lt;=5))),1,""),"")</f>
        <v/>
      </c>
      <c r="Z46" s="187" t="str">
        <f>IF($B46&lt;&gt;"",IF(AND($K46="โท",AND($AN46=0,AND($AO46&gt;=0,$AO46&lt;=5))),1,""),"")</f>
        <v/>
      </c>
      <c r="AA46" s="187" t="str">
        <f>IF($B46&lt;&gt;"",IF(AND($K46="ตรี",AND($AN46=0,AND($AO46&gt;=0,$AO46&lt;=5))),1,""),"")</f>
        <v/>
      </c>
      <c r="AB46" s="187" t="str">
        <f>IF($B46&lt;&gt;"",IF(AND($C46="ศาสตราจารย์",OR($AN46&gt;0,AND($AN46=0,$AO46&gt;=9))),1,""),"")</f>
        <v/>
      </c>
      <c r="AC46" s="187" t="str">
        <f>IF($B46&lt;&gt;"",IF(AND($C46="รองศาสตราจารย์",OR($AN46&gt;0,AND($AN46=0,$AO46&gt;=9))),1,""),"")</f>
        <v/>
      </c>
      <c r="AD46" s="187" t="str">
        <f>IF($B46&lt;&gt;"",IF(AND($C46="ผู้ช่วยศาสตราจารย์",OR($AN46&gt;0,AND($AN46=0,$AO46&gt;=9))),1,""),"")</f>
        <v/>
      </c>
      <c r="AE46" s="187">
        <f>IF($B46&lt;&gt;"",IF(AND($C46="อาจารย์",OR($AN46&gt;0,AND($AN46=0,$AO46&gt;=9))),1,""),"")</f>
        <v>1</v>
      </c>
      <c r="AF46" s="187" t="str">
        <f>IF($B46&lt;&gt;"",IF(AND($C46="ศาสตราจารย์",AND($AN46=0,AND($AO46&gt;=6,$AO46&lt;=8))),1,""),"")</f>
        <v/>
      </c>
      <c r="AG46" s="187" t="str">
        <f>IF($B46&lt;&gt;"",IF(AND($C46="รองศาสตราจารย์",AND($AN46=0,AND($AO46&gt;=6,$AO46&lt;=8))),1,""),"")</f>
        <v/>
      </c>
      <c r="AH46" s="187" t="str">
        <f>IF($B46&lt;&gt;"",IF(AND($C46="ผู้ช่วยศาสตราจารย์",AND($AN46=0,AND($AO46&gt;=6,$AO46&lt;=8))),1,""),"")</f>
        <v/>
      </c>
      <c r="AI46" s="187" t="str">
        <f>IF($B46&lt;&gt;"",IF(AND($C46="อาจารย์",AND($AN46=0,AND($AO46&gt;=6,$AO46&lt;=8))),1,""),"")</f>
        <v/>
      </c>
      <c r="AJ46" s="187" t="str">
        <f>IF($B46&lt;&gt;"",IF(AND($C46="ศาสตราจารย์",AND($AN46=0,AND($AO46&gt;=0,$AO46&lt;=5))),1,""),"")</f>
        <v/>
      </c>
      <c r="AK46" s="187" t="str">
        <f>IF($B46&lt;&gt;"",IF(AND($C46="รองศาสตราจารย์",AND($AN46=0,AND($AO46&gt;=0,$AO46&lt;=5))),1,""),"")</f>
        <v/>
      </c>
      <c r="AL46" s="187" t="str">
        <f>IF($B46&lt;&gt;"",IF(AND($C46="ผู้ช่วยศาสตราจารย์",AND($AN46=0,AND($AO46&gt;=0,$AO46&lt;=5))),1,""),"")</f>
        <v/>
      </c>
      <c r="AM46" s="187" t="str">
        <f>IF($B46&lt;&gt;"",IF(AND($C46="อาจารย์",AND($AN46=0,AND($AO46&gt;=0,$AO46&lt;=5))),1,""),"")</f>
        <v/>
      </c>
      <c r="AN46" s="78">
        <f>IF(B46&lt;&gt;"",DATEDIF(E46,$AN$8,"Y"),"")</f>
        <v>1</v>
      </c>
      <c r="AO46" s="78">
        <f>IF(B46&lt;&gt;"",DATEDIF(E46,$AN$8,"YM"),"")</f>
        <v>5</v>
      </c>
      <c r="AP46" s="78">
        <f>IF(B46&lt;&gt;"",DATEDIF(E46,$AN$8,"MD"),"")</f>
        <v>17</v>
      </c>
    </row>
    <row r="47" spans="1:42">
      <c r="A47" s="181">
        <v>39</v>
      </c>
      <c r="B47" s="182" t="s">
        <v>434</v>
      </c>
      <c r="C47" s="182" t="s">
        <v>56</v>
      </c>
      <c r="D47" s="183">
        <v>43654</v>
      </c>
      <c r="E47" s="183">
        <v>43654</v>
      </c>
      <c r="F47" s="184"/>
      <c r="G47" s="184"/>
      <c r="H47" s="184"/>
      <c r="I47" s="182" t="s">
        <v>37</v>
      </c>
      <c r="J47" s="183">
        <v>50314</v>
      </c>
      <c r="K47" s="185" t="s">
        <v>2</v>
      </c>
      <c r="L47" s="182" t="s">
        <v>307</v>
      </c>
      <c r="M47" s="182" t="s">
        <v>319</v>
      </c>
      <c r="N47" s="182" t="s">
        <v>308</v>
      </c>
      <c r="O47" s="182" t="s">
        <v>255</v>
      </c>
      <c r="P47" s="182" t="s">
        <v>57</v>
      </c>
      <c r="Q47" s="185" t="s">
        <v>70</v>
      </c>
      <c r="R47" s="186"/>
      <c r="S47" s="187">
        <f>IF($B47&lt;&gt;"",IF(AND($K47="เอก",OR($AN47&gt;0,AND($AN47=0,$AO47&gt;=9))),1,""),"")</f>
        <v>1</v>
      </c>
      <c r="T47" s="187" t="str">
        <f>IF($B47&lt;&gt;"",IF(AND($K47="โท",OR($AN47&gt;0,AND($AN47=0,$AO47&gt;=9))),1,""),"")</f>
        <v/>
      </c>
      <c r="U47" s="187" t="str">
        <f>IF($B47&lt;&gt;"",IF(AND($K47="ตรี",OR($AN47&gt;0,AND($AN47=0,$AO47&gt;=9))),1,""),"")</f>
        <v/>
      </c>
      <c r="V47" s="187" t="str">
        <f>IF($B47&lt;&gt;"",IF(AND($K47="เอก",AND($AN47=0,AND($AO47&gt;=6,$AO47&lt;=8))),1,""),"")</f>
        <v/>
      </c>
      <c r="W47" s="187" t="str">
        <f>IF($B47&lt;&gt;"",IF(AND($K47="โท",AND($AN47=0,AND($AO47&gt;=6,$AO47&lt;=8))),1,""),"")</f>
        <v/>
      </c>
      <c r="X47" s="187" t="str">
        <f>IF($B47&lt;&gt;"",IF(AND($K47="ตรี",AND($AN47=0,AND($AO47&gt;=6,$AO47&lt;=8))),1,""),"")</f>
        <v/>
      </c>
      <c r="Y47" s="187" t="str">
        <f>IF($B47&lt;&gt;"",IF(AND($K47="เอก",AND($AN47=0,AND($AO47&gt;=0,$AO47&lt;=5))),1,""),"")</f>
        <v/>
      </c>
      <c r="Z47" s="187" t="str">
        <f>IF($B47&lt;&gt;"",IF(AND($K47="โท",AND($AN47=0,AND($AO47&gt;=0,$AO47&lt;=5))),1,""),"")</f>
        <v/>
      </c>
      <c r="AA47" s="187" t="str">
        <f>IF($B47&lt;&gt;"",IF(AND($K47="ตรี",AND($AN47=0,AND($AO47&gt;=0,$AO47&lt;=5))),1,""),"")</f>
        <v/>
      </c>
      <c r="AB47" s="187" t="str">
        <f>IF($B47&lt;&gt;"",IF(AND($C47="ศาสตราจารย์",OR($AN47&gt;0,AND($AN47=0,$AO47&gt;=9))),1,""),"")</f>
        <v/>
      </c>
      <c r="AC47" s="187" t="str">
        <f>IF($B47&lt;&gt;"",IF(AND($C47="รองศาสตราจารย์",OR($AN47&gt;0,AND($AN47=0,$AO47&gt;=9))),1,""),"")</f>
        <v/>
      </c>
      <c r="AD47" s="187" t="str">
        <f>IF($B47&lt;&gt;"",IF(AND($C47="ผู้ช่วยศาสตราจารย์",OR($AN47&gt;0,AND($AN47=0,$AO47&gt;=9))),1,""),"")</f>
        <v/>
      </c>
      <c r="AE47" s="187">
        <f>IF($B47&lt;&gt;"",IF(AND($C47="อาจารย์",OR($AN47&gt;0,AND($AN47=0,$AO47&gt;=9))),1,""),"")</f>
        <v>1</v>
      </c>
      <c r="AF47" s="187" t="str">
        <f>IF($B47&lt;&gt;"",IF(AND($C47="ศาสตราจารย์",AND($AN47=0,AND($AO47&gt;=6,$AO47&lt;=8))),1,""),"")</f>
        <v/>
      </c>
      <c r="AG47" s="187" t="str">
        <f>IF($B47&lt;&gt;"",IF(AND($C47="รองศาสตราจารย์",AND($AN47=0,AND($AO47&gt;=6,$AO47&lt;=8))),1,""),"")</f>
        <v/>
      </c>
      <c r="AH47" s="187" t="str">
        <f>IF($B47&lt;&gt;"",IF(AND($C47="ผู้ช่วยศาสตราจารย์",AND($AN47=0,AND($AO47&gt;=6,$AO47&lt;=8))),1,""),"")</f>
        <v/>
      </c>
      <c r="AI47" s="187" t="str">
        <f>IF($B47&lt;&gt;"",IF(AND($C47="อาจารย์",AND($AN47=0,AND($AO47&gt;=6,$AO47&lt;=8))),1,""),"")</f>
        <v/>
      </c>
      <c r="AJ47" s="187" t="str">
        <f>IF($B47&lt;&gt;"",IF(AND($C47="ศาสตราจารย์",AND($AN47=0,AND($AO47&gt;=0,$AO47&lt;=5))),1,""),"")</f>
        <v/>
      </c>
      <c r="AK47" s="187" t="str">
        <f>IF($B47&lt;&gt;"",IF(AND($C47="รองศาสตราจารย์",AND($AN47=0,AND($AO47&gt;=0,$AO47&lt;=5))),1,""),"")</f>
        <v/>
      </c>
      <c r="AL47" s="187" t="str">
        <f>IF($B47&lt;&gt;"",IF(AND($C47="ผู้ช่วยศาสตราจารย์",AND($AN47=0,AND($AO47&gt;=0,$AO47&lt;=5))),1,""),"")</f>
        <v/>
      </c>
      <c r="AM47" s="187" t="str">
        <f>IF($B47&lt;&gt;"",IF(AND($C47="อาจารย์",AND($AN47=0,AND($AO47&gt;=0,$AO47&lt;=5))),1,""),"")</f>
        <v/>
      </c>
      <c r="AN47" s="78">
        <f>IF(B47&lt;&gt;"",DATEDIF(E47,$AN$8,"Y"),"")</f>
        <v>1</v>
      </c>
      <c r="AO47" s="78">
        <f>IF(B47&lt;&gt;"",DATEDIF(E47,$AN$8,"YM"),"")</f>
        <v>8</v>
      </c>
      <c r="AP47" s="78">
        <f>IF(B47&lt;&gt;"",DATEDIF(E47,$AN$8,"MD"),"")</f>
        <v>24</v>
      </c>
    </row>
    <row r="48" spans="1:42">
      <c r="A48" s="181">
        <v>40</v>
      </c>
      <c r="B48" s="182" t="s">
        <v>435</v>
      </c>
      <c r="C48" s="182" t="s">
        <v>56</v>
      </c>
      <c r="D48" s="183">
        <v>38443</v>
      </c>
      <c r="E48" s="183">
        <v>42979</v>
      </c>
      <c r="F48" s="184"/>
      <c r="G48" s="184"/>
      <c r="H48" s="184"/>
      <c r="I48" s="182" t="s">
        <v>37</v>
      </c>
      <c r="J48" s="183">
        <v>50314</v>
      </c>
      <c r="K48" s="185" t="s">
        <v>2</v>
      </c>
      <c r="L48" s="182" t="s">
        <v>307</v>
      </c>
      <c r="M48" s="182" t="s">
        <v>319</v>
      </c>
      <c r="N48" s="182" t="s">
        <v>308</v>
      </c>
      <c r="O48" s="182" t="s">
        <v>255</v>
      </c>
      <c r="P48" s="182" t="s">
        <v>57</v>
      </c>
      <c r="Q48" s="185" t="s">
        <v>70</v>
      </c>
      <c r="R48" s="186"/>
      <c r="S48" s="187">
        <f>IF($B48&lt;&gt;"",IF(AND($K48="เอก",OR($AN48&gt;0,AND($AN48=0,$AO48&gt;=9))),1,""),"")</f>
        <v>1</v>
      </c>
      <c r="T48" s="187" t="str">
        <f>IF($B48&lt;&gt;"",IF(AND($K48="โท",OR($AN48&gt;0,AND($AN48=0,$AO48&gt;=9))),1,""),"")</f>
        <v/>
      </c>
      <c r="U48" s="187" t="str">
        <f>IF($B48&lt;&gt;"",IF(AND($K48="ตรี",OR($AN48&gt;0,AND($AN48=0,$AO48&gt;=9))),1,""),"")</f>
        <v/>
      </c>
      <c r="V48" s="187" t="str">
        <f>IF($B48&lt;&gt;"",IF(AND($K48="เอก",AND($AN48=0,AND($AO48&gt;=6,$AO48&lt;=8))),1,""),"")</f>
        <v/>
      </c>
      <c r="W48" s="187" t="str">
        <f>IF($B48&lt;&gt;"",IF(AND($K48="โท",AND($AN48=0,AND($AO48&gt;=6,$AO48&lt;=8))),1,""),"")</f>
        <v/>
      </c>
      <c r="X48" s="187" t="str">
        <f>IF($B48&lt;&gt;"",IF(AND($K48="ตรี",AND($AN48=0,AND($AO48&gt;=6,$AO48&lt;=8))),1,""),"")</f>
        <v/>
      </c>
      <c r="Y48" s="187" t="str">
        <f>IF($B48&lt;&gt;"",IF(AND($K48="เอก",AND($AN48=0,AND($AO48&gt;=0,$AO48&lt;=5))),1,""),"")</f>
        <v/>
      </c>
      <c r="Z48" s="187" t="str">
        <f>IF($B48&lt;&gt;"",IF(AND($K48="โท",AND($AN48=0,AND($AO48&gt;=0,$AO48&lt;=5))),1,""),"")</f>
        <v/>
      </c>
      <c r="AA48" s="187" t="str">
        <f>IF($B48&lt;&gt;"",IF(AND($K48="ตรี",AND($AN48=0,AND($AO48&gt;=0,$AO48&lt;=5))),1,""),"")</f>
        <v/>
      </c>
      <c r="AB48" s="187" t="str">
        <f>IF($B48&lt;&gt;"",IF(AND($C48="ศาสตราจารย์",OR($AN48&gt;0,AND($AN48=0,$AO48&gt;=9))),1,""),"")</f>
        <v/>
      </c>
      <c r="AC48" s="187" t="str">
        <f>IF($B48&lt;&gt;"",IF(AND($C48="รองศาสตราจารย์",OR($AN48&gt;0,AND($AN48=0,$AO48&gt;=9))),1,""),"")</f>
        <v/>
      </c>
      <c r="AD48" s="187" t="str">
        <f>IF($B48&lt;&gt;"",IF(AND($C48="ผู้ช่วยศาสตราจารย์",OR($AN48&gt;0,AND($AN48=0,$AO48&gt;=9))),1,""),"")</f>
        <v/>
      </c>
      <c r="AE48" s="187">
        <f>IF($B48&lt;&gt;"",IF(AND($C48="อาจารย์",OR($AN48&gt;0,AND($AN48=0,$AO48&gt;=9))),1,""),"")</f>
        <v>1</v>
      </c>
      <c r="AF48" s="187" t="str">
        <f>IF($B48&lt;&gt;"",IF(AND($C48="ศาสตราจารย์",AND($AN48=0,AND($AO48&gt;=6,$AO48&lt;=8))),1,""),"")</f>
        <v/>
      </c>
      <c r="AG48" s="187" t="str">
        <f>IF($B48&lt;&gt;"",IF(AND($C48="รองศาสตราจารย์",AND($AN48=0,AND($AO48&gt;=6,$AO48&lt;=8))),1,""),"")</f>
        <v/>
      </c>
      <c r="AH48" s="187" t="str">
        <f>IF($B48&lt;&gt;"",IF(AND($C48="ผู้ช่วยศาสตราจารย์",AND($AN48=0,AND($AO48&gt;=6,$AO48&lt;=8))),1,""),"")</f>
        <v/>
      </c>
      <c r="AI48" s="187" t="str">
        <f>IF($B48&lt;&gt;"",IF(AND($C48="อาจารย์",AND($AN48=0,AND($AO48&gt;=6,$AO48&lt;=8))),1,""),"")</f>
        <v/>
      </c>
      <c r="AJ48" s="187" t="str">
        <f>IF($B48&lt;&gt;"",IF(AND($C48="ศาสตราจารย์",AND($AN48=0,AND($AO48&gt;=0,$AO48&lt;=5))),1,""),"")</f>
        <v/>
      </c>
      <c r="AK48" s="187" t="str">
        <f>IF($B48&lt;&gt;"",IF(AND($C48="รองศาสตราจารย์",AND($AN48=0,AND($AO48&gt;=0,$AO48&lt;=5))),1,""),"")</f>
        <v/>
      </c>
      <c r="AL48" s="187" t="str">
        <f>IF($B48&lt;&gt;"",IF(AND($C48="ผู้ช่วยศาสตราจารย์",AND($AN48=0,AND($AO48&gt;=0,$AO48&lt;=5))),1,""),"")</f>
        <v/>
      </c>
      <c r="AM48" s="187" t="str">
        <f>IF($B48&lt;&gt;"",IF(AND($C48="อาจารย์",AND($AN48=0,AND($AO48&gt;=0,$AO48&lt;=5))),1,""),"")</f>
        <v/>
      </c>
      <c r="AN48" s="78">
        <f>IF(B48&lt;&gt;"",DATEDIF(E48,$AN$8,"Y"),"")</f>
        <v>3</v>
      </c>
      <c r="AO48" s="78">
        <f>IF(B48&lt;&gt;"",DATEDIF(E48,$AN$8,"YM"),"")</f>
        <v>7</v>
      </c>
      <c r="AP48" s="78">
        <f>IF(B48&lt;&gt;"",DATEDIF(E48,$AN$8,"MD"),"")</f>
        <v>0</v>
      </c>
    </row>
    <row r="49" spans="1:42">
      <c r="A49" s="181">
        <v>41</v>
      </c>
      <c r="B49" s="182" t="s">
        <v>153</v>
      </c>
      <c r="C49" s="182" t="s">
        <v>56</v>
      </c>
      <c r="D49" s="183">
        <v>40961</v>
      </c>
      <c r="E49" s="183">
        <v>40961</v>
      </c>
      <c r="F49" s="184"/>
      <c r="G49" s="184"/>
      <c r="H49" s="184"/>
      <c r="I49" s="182" t="s">
        <v>37</v>
      </c>
      <c r="J49" s="183">
        <v>50314</v>
      </c>
      <c r="K49" s="185" t="s">
        <v>2</v>
      </c>
      <c r="L49" s="182" t="s">
        <v>154</v>
      </c>
      <c r="M49" s="182" t="s">
        <v>319</v>
      </c>
      <c r="N49" s="182" t="s">
        <v>155</v>
      </c>
      <c r="O49" s="182" t="s">
        <v>156</v>
      </c>
      <c r="P49" s="182" t="s">
        <v>71</v>
      </c>
      <c r="Q49" s="185" t="s">
        <v>60</v>
      </c>
      <c r="R49" s="186"/>
      <c r="S49" s="187">
        <f>IF($B49&lt;&gt;"",IF(AND($K49="เอก",OR($AN49&gt;0,AND($AN49=0,$AO49&gt;=9))),1,""),"")</f>
        <v>1</v>
      </c>
      <c r="T49" s="187" t="str">
        <f>IF($B49&lt;&gt;"",IF(AND($K49="โท",OR($AN49&gt;0,AND($AN49=0,$AO49&gt;=9))),1,""),"")</f>
        <v/>
      </c>
      <c r="U49" s="187" t="str">
        <f>IF($B49&lt;&gt;"",IF(AND($K49="ตรี",OR($AN49&gt;0,AND($AN49=0,$AO49&gt;=9))),1,""),"")</f>
        <v/>
      </c>
      <c r="V49" s="187" t="str">
        <f>IF($B49&lt;&gt;"",IF(AND($K49="เอก",AND($AN49=0,AND($AO49&gt;=6,$AO49&lt;=8))),1,""),"")</f>
        <v/>
      </c>
      <c r="W49" s="187" t="str">
        <f>IF($B49&lt;&gt;"",IF(AND($K49="โท",AND($AN49=0,AND($AO49&gt;=6,$AO49&lt;=8))),1,""),"")</f>
        <v/>
      </c>
      <c r="X49" s="187" t="str">
        <f>IF($B49&lt;&gt;"",IF(AND($K49="ตรี",AND($AN49=0,AND($AO49&gt;=6,$AO49&lt;=8))),1,""),"")</f>
        <v/>
      </c>
      <c r="Y49" s="187" t="str">
        <f>IF($B49&lt;&gt;"",IF(AND($K49="เอก",AND($AN49=0,AND($AO49&gt;=0,$AO49&lt;=5))),1,""),"")</f>
        <v/>
      </c>
      <c r="Z49" s="187" t="str">
        <f>IF($B49&lt;&gt;"",IF(AND($K49="โท",AND($AN49=0,AND($AO49&gt;=0,$AO49&lt;=5))),1,""),"")</f>
        <v/>
      </c>
      <c r="AA49" s="187" t="str">
        <f>IF($B49&lt;&gt;"",IF(AND($K49="ตรี",AND($AN49=0,AND($AO49&gt;=0,$AO49&lt;=5))),1,""),"")</f>
        <v/>
      </c>
      <c r="AB49" s="187" t="str">
        <f>IF($B49&lt;&gt;"",IF(AND($C49="ศาสตราจารย์",OR($AN49&gt;0,AND($AN49=0,$AO49&gt;=9))),1,""),"")</f>
        <v/>
      </c>
      <c r="AC49" s="187" t="str">
        <f>IF($B49&lt;&gt;"",IF(AND($C49="รองศาสตราจารย์",OR($AN49&gt;0,AND($AN49=0,$AO49&gt;=9))),1,""),"")</f>
        <v/>
      </c>
      <c r="AD49" s="187" t="str">
        <f>IF($B49&lt;&gt;"",IF(AND($C49="ผู้ช่วยศาสตราจารย์",OR($AN49&gt;0,AND($AN49=0,$AO49&gt;=9))),1,""),"")</f>
        <v/>
      </c>
      <c r="AE49" s="187">
        <f>IF($B49&lt;&gt;"",IF(AND($C49="อาจารย์",OR($AN49&gt;0,AND($AN49=0,$AO49&gt;=9))),1,""),"")</f>
        <v>1</v>
      </c>
      <c r="AF49" s="187" t="str">
        <f>IF($B49&lt;&gt;"",IF(AND($C49="ศาสตราจารย์",AND($AN49=0,AND($AO49&gt;=6,$AO49&lt;=8))),1,""),"")</f>
        <v/>
      </c>
      <c r="AG49" s="187" t="str">
        <f>IF($B49&lt;&gt;"",IF(AND($C49="รองศาสตราจารย์",AND($AN49=0,AND($AO49&gt;=6,$AO49&lt;=8))),1,""),"")</f>
        <v/>
      </c>
      <c r="AH49" s="187" t="str">
        <f>IF($B49&lt;&gt;"",IF(AND($C49="ผู้ช่วยศาสตราจารย์",AND($AN49=0,AND($AO49&gt;=6,$AO49&lt;=8))),1,""),"")</f>
        <v/>
      </c>
      <c r="AI49" s="187" t="str">
        <f>IF($B49&lt;&gt;"",IF(AND($C49="อาจารย์",AND($AN49=0,AND($AO49&gt;=6,$AO49&lt;=8))),1,""),"")</f>
        <v/>
      </c>
      <c r="AJ49" s="187" t="str">
        <f>IF($B49&lt;&gt;"",IF(AND($C49="ศาสตราจารย์",AND($AN49=0,AND($AO49&gt;=0,$AO49&lt;=5))),1,""),"")</f>
        <v/>
      </c>
      <c r="AK49" s="187" t="str">
        <f>IF($B49&lt;&gt;"",IF(AND($C49="รองศาสตราจารย์",AND($AN49=0,AND($AO49&gt;=0,$AO49&lt;=5))),1,""),"")</f>
        <v/>
      </c>
      <c r="AL49" s="187" t="str">
        <f>IF($B49&lt;&gt;"",IF(AND($C49="ผู้ช่วยศาสตราจารย์",AND($AN49=0,AND($AO49&gt;=0,$AO49&lt;=5))),1,""),"")</f>
        <v/>
      </c>
      <c r="AM49" s="187" t="str">
        <f>IF($B49&lt;&gt;"",IF(AND($C49="อาจารย์",AND($AN49=0,AND($AO49&gt;=0,$AO49&lt;=5))),1,""),"")</f>
        <v/>
      </c>
      <c r="AN49" s="78">
        <f>IF(B49&lt;&gt;"",DATEDIF(E49,$AN$8,"Y"),"")</f>
        <v>9</v>
      </c>
      <c r="AO49" s="78">
        <f>IF(B49&lt;&gt;"",DATEDIF(E49,$AN$8,"YM"),"")</f>
        <v>1</v>
      </c>
      <c r="AP49" s="78">
        <f>IF(B49&lt;&gt;"",DATEDIF(E49,$AN$8,"MD"),"")</f>
        <v>10</v>
      </c>
    </row>
    <row r="50" spans="1:42">
      <c r="A50" s="181">
        <v>42</v>
      </c>
      <c r="B50" s="182" t="s">
        <v>436</v>
      </c>
      <c r="C50" s="182" t="s">
        <v>56</v>
      </c>
      <c r="D50" s="183">
        <v>43192</v>
      </c>
      <c r="E50" s="183">
        <v>43192</v>
      </c>
      <c r="F50" s="184"/>
      <c r="G50" s="184"/>
      <c r="H50" s="184"/>
      <c r="I50" s="182" t="s">
        <v>37</v>
      </c>
      <c r="J50" s="183">
        <v>52871</v>
      </c>
      <c r="K50" s="185" t="s">
        <v>2</v>
      </c>
      <c r="L50" s="182" t="s">
        <v>208</v>
      </c>
      <c r="M50" s="182" t="s">
        <v>3</v>
      </c>
      <c r="N50" s="182" t="s">
        <v>148</v>
      </c>
      <c r="O50" s="182" t="s">
        <v>4</v>
      </c>
      <c r="P50" s="182" t="s">
        <v>43</v>
      </c>
      <c r="Q50" s="185" t="s">
        <v>305</v>
      </c>
      <c r="R50" s="186"/>
      <c r="S50" s="187">
        <f>IF($B50&lt;&gt;"",IF(AND($K50="เอก",OR($AN50&gt;0,AND($AN50=0,$AO50&gt;=9))),1,""),"")</f>
        <v>1</v>
      </c>
      <c r="T50" s="187" t="str">
        <f>IF($B50&lt;&gt;"",IF(AND($K50="โท",OR($AN50&gt;0,AND($AN50=0,$AO50&gt;=9))),1,""),"")</f>
        <v/>
      </c>
      <c r="U50" s="187" t="str">
        <f>IF($B50&lt;&gt;"",IF(AND($K50="ตรี",OR($AN50&gt;0,AND($AN50=0,$AO50&gt;=9))),1,""),"")</f>
        <v/>
      </c>
      <c r="V50" s="187" t="str">
        <f>IF($B50&lt;&gt;"",IF(AND($K50="เอก",AND($AN50=0,AND($AO50&gt;=6,$AO50&lt;=8))),1,""),"")</f>
        <v/>
      </c>
      <c r="W50" s="187" t="str">
        <f>IF($B50&lt;&gt;"",IF(AND($K50="โท",AND($AN50=0,AND($AO50&gt;=6,$AO50&lt;=8))),1,""),"")</f>
        <v/>
      </c>
      <c r="X50" s="187" t="str">
        <f>IF($B50&lt;&gt;"",IF(AND($K50="ตรี",AND($AN50=0,AND($AO50&gt;=6,$AO50&lt;=8))),1,""),"")</f>
        <v/>
      </c>
      <c r="Y50" s="187" t="str">
        <f>IF($B50&lt;&gt;"",IF(AND($K50="เอก",AND($AN50=0,AND($AO50&gt;=0,$AO50&lt;=5))),1,""),"")</f>
        <v/>
      </c>
      <c r="Z50" s="187" t="str">
        <f>IF($B50&lt;&gt;"",IF(AND($K50="โท",AND($AN50=0,AND($AO50&gt;=0,$AO50&lt;=5))),1,""),"")</f>
        <v/>
      </c>
      <c r="AA50" s="187" t="str">
        <f>IF($B50&lt;&gt;"",IF(AND($K50="ตรี",AND($AN50=0,AND($AO50&gt;=0,$AO50&lt;=5))),1,""),"")</f>
        <v/>
      </c>
      <c r="AB50" s="187" t="str">
        <f>IF($B50&lt;&gt;"",IF(AND($C50="ศาสตราจารย์",OR($AN50&gt;0,AND($AN50=0,$AO50&gt;=9))),1,""),"")</f>
        <v/>
      </c>
      <c r="AC50" s="187" t="str">
        <f>IF($B50&lt;&gt;"",IF(AND($C50="รองศาสตราจารย์",OR($AN50&gt;0,AND($AN50=0,$AO50&gt;=9))),1,""),"")</f>
        <v/>
      </c>
      <c r="AD50" s="187" t="str">
        <f>IF($B50&lt;&gt;"",IF(AND($C50="ผู้ช่วยศาสตราจารย์",OR($AN50&gt;0,AND($AN50=0,$AO50&gt;=9))),1,""),"")</f>
        <v/>
      </c>
      <c r="AE50" s="187">
        <f>IF($B50&lt;&gt;"",IF(AND($C50="อาจารย์",OR($AN50&gt;0,AND($AN50=0,$AO50&gt;=9))),1,""),"")</f>
        <v>1</v>
      </c>
      <c r="AF50" s="187" t="str">
        <f>IF($B50&lt;&gt;"",IF(AND($C50="ศาสตราจารย์",AND($AN50=0,AND($AO50&gt;=6,$AO50&lt;=8))),1,""),"")</f>
        <v/>
      </c>
      <c r="AG50" s="187" t="str">
        <f>IF($B50&lt;&gt;"",IF(AND($C50="รองศาสตราจารย์",AND($AN50=0,AND($AO50&gt;=6,$AO50&lt;=8))),1,""),"")</f>
        <v/>
      </c>
      <c r="AH50" s="187" t="str">
        <f>IF($B50&lt;&gt;"",IF(AND($C50="ผู้ช่วยศาสตราจารย์",AND($AN50=0,AND($AO50&gt;=6,$AO50&lt;=8))),1,""),"")</f>
        <v/>
      </c>
      <c r="AI50" s="187" t="str">
        <f>IF($B50&lt;&gt;"",IF(AND($C50="อาจารย์",AND($AN50=0,AND($AO50&gt;=6,$AO50&lt;=8))),1,""),"")</f>
        <v/>
      </c>
      <c r="AJ50" s="187" t="str">
        <f>IF($B50&lt;&gt;"",IF(AND($C50="ศาสตราจารย์",AND($AN50=0,AND($AO50&gt;=0,$AO50&lt;=5))),1,""),"")</f>
        <v/>
      </c>
      <c r="AK50" s="187" t="str">
        <f>IF($B50&lt;&gt;"",IF(AND($C50="รองศาสตราจารย์",AND($AN50=0,AND($AO50&gt;=0,$AO50&lt;=5))),1,""),"")</f>
        <v/>
      </c>
      <c r="AL50" s="187" t="str">
        <f>IF($B50&lt;&gt;"",IF(AND($C50="ผู้ช่วยศาสตราจารย์",AND($AN50=0,AND($AO50&gt;=0,$AO50&lt;=5))),1,""),"")</f>
        <v/>
      </c>
      <c r="AM50" s="187" t="str">
        <f>IF($B50&lt;&gt;"",IF(AND($C50="อาจารย์",AND($AN50=0,AND($AO50&gt;=0,$AO50&lt;=5))),1,""),"")</f>
        <v/>
      </c>
      <c r="AN50" s="78">
        <f>IF(B50&lt;&gt;"",DATEDIF(E50,$AN$8,"Y"),"")</f>
        <v>2</v>
      </c>
      <c r="AO50" s="78">
        <f>IF(B50&lt;&gt;"",DATEDIF(E50,$AN$8,"YM"),"")</f>
        <v>11</v>
      </c>
      <c r="AP50" s="78">
        <f>IF(B50&lt;&gt;"",DATEDIF(E50,$AN$8,"MD"),"")</f>
        <v>30</v>
      </c>
    </row>
    <row r="51" spans="1:42">
      <c r="A51" s="181">
        <v>43</v>
      </c>
      <c r="B51" s="182" t="s">
        <v>159</v>
      </c>
      <c r="C51" s="182" t="s">
        <v>56</v>
      </c>
      <c r="D51" s="183">
        <v>32848</v>
      </c>
      <c r="E51" s="183">
        <v>39706</v>
      </c>
      <c r="F51" s="184"/>
      <c r="G51" s="184"/>
      <c r="H51" s="184"/>
      <c r="I51" s="182" t="s">
        <v>37</v>
      </c>
      <c r="J51" s="183">
        <v>45566</v>
      </c>
      <c r="K51" s="185" t="s">
        <v>2</v>
      </c>
      <c r="L51" s="182" t="s">
        <v>160</v>
      </c>
      <c r="M51" s="182" t="s">
        <v>319</v>
      </c>
      <c r="N51" s="182" t="s">
        <v>161</v>
      </c>
      <c r="O51" s="182" t="s">
        <v>103</v>
      </c>
      <c r="P51" s="182" t="s">
        <v>5</v>
      </c>
      <c r="Q51" s="185" t="s">
        <v>71</v>
      </c>
      <c r="R51" s="186"/>
      <c r="S51" s="187">
        <f>IF($B51&lt;&gt;"",IF(AND($K51="เอก",OR($AN51&gt;0,AND($AN51=0,$AO51&gt;=9))),1,""),"")</f>
        <v>1</v>
      </c>
      <c r="T51" s="187" t="str">
        <f>IF($B51&lt;&gt;"",IF(AND($K51="โท",OR($AN51&gt;0,AND($AN51=0,$AO51&gt;=9))),1,""),"")</f>
        <v/>
      </c>
      <c r="U51" s="187" t="str">
        <f>IF($B51&lt;&gt;"",IF(AND($K51="ตรี",OR($AN51&gt;0,AND($AN51=0,$AO51&gt;=9))),1,""),"")</f>
        <v/>
      </c>
      <c r="V51" s="187" t="str">
        <f>IF($B51&lt;&gt;"",IF(AND($K51="เอก",AND($AN51=0,AND($AO51&gt;=6,$AO51&lt;=8))),1,""),"")</f>
        <v/>
      </c>
      <c r="W51" s="187" t="str">
        <f>IF($B51&lt;&gt;"",IF(AND($K51="โท",AND($AN51=0,AND($AO51&gt;=6,$AO51&lt;=8))),1,""),"")</f>
        <v/>
      </c>
      <c r="X51" s="187" t="str">
        <f>IF($B51&lt;&gt;"",IF(AND($K51="ตรี",AND($AN51=0,AND($AO51&gt;=6,$AO51&lt;=8))),1,""),"")</f>
        <v/>
      </c>
      <c r="Y51" s="187" t="str">
        <f>IF($B51&lt;&gt;"",IF(AND($K51="เอก",AND($AN51=0,AND($AO51&gt;=0,$AO51&lt;=5))),1,""),"")</f>
        <v/>
      </c>
      <c r="Z51" s="187" t="str">
        <f>IF($B51&lt;&gt;"",IF(AND($K51="โท",AND($AN51=0,AND($AO51&gt;=0,$AO51&lt;=5))),1,""),"")</f>
        <v/>
      </c>
      <c r="AA51" s="187" t="str">
        <f>IF($B51&lt;&gt;"",IF(AND($K51="ตรี",AND($AN51=0,AND($AO51&gt;=0,$AO51&lt;=5))),1,""),"")</f>
        <v/>
      </c>
      <c r="AB51" s="187" t="str">
        <f>IF($B51&lt;&gt;"",IF(AND($C51="ศาสตราจารย์",OR($AN51&gt;0,AND($AN51=0,$AO51&gt;=9))),1,""),"")</f>
        <v/>
      </c>
      <c r="AC51" s="187" t="str">
        <f>IF($B51&lt;&gt;"",IF(AND($C51="รองศาสตราจารย์",OR($AN51&gt;0,AND($AN51=0,$AO51&gt;=9))),1,""),"")</f>
        <v/>
      </c>
      <c r="AD51" s="187" t="str">
        <f>IF($B51&lt;&gt;"",IF(AND($C51="ผู้ช่วยศาสตราจารย์",OR($AN51&gt;0,AND($AN51=0,$AO51&gt;=9))),1,""),"")</f>
        <v/>
      </c>
      <c r="AE51" s="187">
        <f>IF($B51&lt;&gt;"",IF(AND($C51="อาจารย์",OR($AN51&gt;0,AND($AN51=0,$AO51&gt;=9))),1,""),"")</f>
        <v>1</v>
      </c>
      <c r="AF51" s="187" t="str">
        <f>IF($B51&lt;&gt;"",IF(AND($C51="ศาสตราจารย์",AND($AN51=0,AND($AO51&gt;=6,$AO51&lt;=8))),1,""),"")</f>
        <v/>
      </c>
      <c r="AG51" s="187" t="str">
        <f>IF($B51&lt;&gt;"",IF(AND($C51="รองศาสตราจารย์",AND($AN51=0,AND($AO51&gt;=6,$AO51&lt;=8))),1,""),"")</f>
        <v/>
      </c>
      <c r="AH51" s="187" t="str">
        <f>IF($B51&lt;&gt;"",IF(AND($C51="ผู้ช่วยศาสตราจารย์",AND($AN51=0,AND($AO51&gt;=6,$AO51&lt;=8))),1,""),"")</f>
        <v/>
      </c>
      <c r="AI51" s="187" t="str">
        <f>IF($B51&lt;&gt;"",IF(AND($C51="อาจารย์",AND($AN51=0,AND($AO51&gt;=6,$AO51&lt;=8))),1,""),"")</f>
        <v/>
      </c>
      <c r="AJ51" s="187" t="str">
        <f>IF($B51&lt;&gt;"",IF(AND($C51="ศาสตราจารย์",AND($AN51=0,AND($AO51&gt;=0,$AO51&lt;=5))),1,""),"")</f>
        <v/>
      </c>
      <c r="AK51" s="187" t="str">
        <f>IF($B51&lt;&gt;"",IF(AND($C51="รองศาสตราจารย์",AND($AN51=0,AND($AO51&gt;=0,$AO51&lt;=5))),1,""),"")</f>
        <v/>
      </c>
      <c r="AL51" s="187" t="str">
        <f>IF($B51&lt;&gt;"",IF(AND($C51="ผู้ช่วยศาสตราจารย์",AND($AN51=0,AND($AO51&gt;=0,$AO51&lt;=5))),1,""),"")</f>
        <v/>
      </c>
      <c r="AM51" s="187" t="str">
        <f>IF($B51&lt;&gt;"",IF(AND($C51="อาจารย์",AND($AN51=0,AND($AO51&gt;=0,$AO51&lt;=5))),1,""),"")</f>
        <v/>
      </c>
      <c r="AN51" s="78">
        <f>IF(B51&lt;&gt;"",DATEDIF(E51,$AN$8,"Y"),"")</f>
        <v>12</v>
      </c>
      <c r="AO51" s="78">
        <f>IF(B51&lt;&gt;"",DATEDIF(E51,$AN$8,"YM"),"")</f>
        <v>6</v>
      </c>
      <c r="AP51" s="78">
        <f>IF(B51&lt;&gt;"",DATEDIF(E51,$AN$8,"MD"),"")</f>
        <v>17</v>
      </c>
    </row>
    <row r="52" spans="1:42">
      <c r="A52" s="181">
        <v>44</v>
      </c>
      <c r="B52" s="182" t="s">
        <v>437</v>
      </c>
      <c r="C52" s="182" t="s">
        <v>56</v>
      </c>
      <c r="D52" s="183">
        <v>41254</v>
      </c>
      <c r="E52" s="183">
        <v>41254</v>
      </c>
      <c r="F52" s="184"/>
      <c r="G52" s="184"/>
      <c r="H52" s="184"/>
      <c r="I52" s="182" t="s">
        <v>37</v>
      </c>
      <c r="J52" s="183">
        <v>51410</v>
      </c>
      <c r="K52" s="185" t="s">
        <v>2</v>
      </c>
      <c r="L52" s="182" t="s">
        <v>115</v>
      </c>
      <c r="M52" s="182" t="s">
        <v>3</v>
      </c>
      <c r="N52" s="182" t="s">
        <v>95</v>
      </c>
      <c r="O52" s="182" t="s">
        <v>19</v>
      </c>
      <c r="P52" s="182" t="s">
        <v>46</v>
      </c>
      <c r="Q52" s="185" t="s">
        <v>43</v>
      </c>
      <c r="R52" s="186"/>
      <c r="S52" s="187">
        <f>IF($B52&lt;&gt;"",IF(AND($K52="เอก",OR($AN52&gt;0,AND($AN52=0,$AO52&gt;=9))),1,""),"")</f>
        <v>1</v>
      </c>
      <c r="T52" s="187" t="str">
        <f>IF($B52&lt;&gt;"",IF(AND($K52="โท",OR($AN52&gt;0,AND($AN52=0,$AO52&gt;=9))),1,""),"")</f>
        <v/>
      </c>
      <c r="U52" s="187" t="str">
        <f>IF($B52&lt;&gt;"",IF(AND($K52="ตรี",OR($AN52&gt;0,AND($AN52=0,$AO52&gt;=9))),1,""),"")</f>
        <v/>
      </c>
      <c r="V52" s="187" t="str">
        <f>IF($B52&lt;&gt;"",IF(AND($K52="เอก",AND($AN52=0,AND($AO52&gt;=6,$AO52&lt;=8))),1,""),"")</f>
        <v/>
      </c>
      <c r="W52" s="187" t="str">
        <f>IF($B52&lt;&gt;"",IF(AND($K52="โท",AND($AN52=0,AND($AO52&gt;=6,$AO52&lt;=8))),1,""),"")</f>
        <v/>
      </c>
      <c r="X52" s="187" t="str">
        <f>IF($B52&lt;&gt;"",IF(AND($K52="ตรี",AND($AN52=0,AND($AO52&gt;=6,$AO52&lt;=8))),1,""),"")</f>
        <v/>
      </c>
      <c r="Y52" s="187" t="str">
        <f>IF($B52&lt;&gt;"",IF(AND($K52="เอก",AND($AN52=0,AND($AO52&gt;=0,$AO52&lt;=5))),1,""),"")</f>
        <v/>
      </c>
      <c r="Z52" s="187" t="str">
        <f>IF($B52&lt;&gt;"",IF(AND($K52="โท",AND($AN52=0,AND($AO52&gt;=0,$AO52&lt;=5))),1,""),"")</f>
        <v/>
      </c>
      <c r="AA52" s="187" t="str">
        <f>IF($B52&lt;&gt;"",IF(AND($K52="ตรี",AND($AN52=0,AND($AO52&gt;=0,$AO52&lt;=5))),1,""),"")</f>
        <v/>
      </c>
      <c r="AB52" s="187" t="str">
        <f>IF($B52&lt;&gt;"",IF(AND($C52="ศาสตราจารย์",OR($AN52&gt;0,AND($AN52=0,$AO52&gt;=9))),1,""),"")</f>
        <v/>
      </c>
      <c r="AC52" s="187" t="str">
        <f>IF($B52&lt;&gt;"",IF(AND($C52="รองศาสตราจารย์",OR($AN52&gt;0,AND($AN52=0,$AO52&gt;=9))),1,""),"")</f>
        <v/>
      </c>
      <c r="AD52" s="187" t="str">
        <f>IF($B52&lt;&gt;"",IF(AND($C52="ผู้ช่วยศาสตราจารย์",OR($AN52&gt;0,AND($AN52=0,$AO52&gt;=9))),1,""),"")</f>
        <v/>
      </c>
      <c r="AE52" s="187">
        <f>IF($B52&lt;&gt;"",IF(AND($C52="อาจารย์",OR($AN52&gt;0,AND($AN52=0,$AO52&gt;=9))),1,""),"")</f>
        <v>1</v>
      </c>
      <c r="AF52" s="187" t="str">
        <f>IF($B52&lt;&gt;"",IF(AND($C52="ศาสตราจารย์",AND($AN52=0,AND($AO52&gt;=6,$AO52&lt;=8))),1,""),"")</f>
        <v/>
      </c>
      <c r="AG52" s="187" t="str">
        <f>IF($B52&lt;&gt;"",IF(AND($C52="รองศาสตราจารย์",AND($AN52=0,AND($AO52&gt;=6,$AO52&lt;=8))),1,""),"")</f>
        <v/>
      </c>
      <c r="AH52" s="187" t="str">
        <f>IF($B52&lt;&gt;"",IF(AND($C52="ผู้ช่วยศาสตราจารย์",AND($AN52=0,AND($AO52&gt;=6,$AO52&lt;=8))),1,""),"")</f>
        <v/>
      </c>
      <c r="AI52" s="187" t="str">
        <f>IF($B52&lt;&gt;"",IF(AND($C52="อาจารย์",AND($AN52=0,AND($AO52&gt;=6,$AO52&lt;=8))),1,""),"")</f>
        <v/>
      </c>
      <c r="AJ52" s="187" t="str">
        <f>IF($B52&lt;&gt;"",IF(AND($C52="ศาสตราจารย์",AND($AN52=0,AND($AO52&gt;=0,$AO52&lt;=5))),1,""),"")</f>
        <v/>
      </c>
      <c r="AK52" s="187" t="str">
        <f>IF($B52&lt;&gt;"",IF(AND($C52="รองศาสตราจารย์",AND($AN52=0,AND($AO52&gt;=0,$AO52&lt;=5))),1,""),"")</f>
        <v/>
      </c>
      <c r="AL52" s="187" t="str">
        <f>IF($B52&lt;&gt;"",IF(AND($C52="ผู้ช่วยศาสตราจารย์",AND($AN52=0,AND($AO52&gt;=0,$AO52&lt;=5))),1,""),"")</f>
        <v/>
      </c>
      <c r="AM52" s="187" t="str">
        <f>IF($B52&lt;&gt;"",IF(AND($C52="อาจารย์",AND($AN52=0,AND($AO52&gt;=0,$AO52&lt;=5))),1,""),"")</f>
        <v/>
      </c>
      <c r="AN52" s="78">
        <f>IF(B52&lt;&gt;"",DATEDIF(E52,$AN$8,"Y"),"")</f>
        <v>8</v>
      </c>
      <c r="AO52" s="78">
        <f>IF(B52&lt;&gt;"",DATEDIF(E52,$AN$8,"YM"),"")</f>
        <v>3</v>
      </c>
      <c r="AP52" s="78">
        <f>IF(B52&lt;&gt;"",DATEDIF(E52,$AN$8,"MD"),"")</f>
        <v>21</v>
      </c>
    </row>
    <row r="53" spans="1:42">
      <c r="A53" s="181">
        <v>45</v>
      </c>
      <c r="B53" s="182" t="s">
        <v>171</v>
      </c>
      <c r="C53" s="182" t="s">
        <v>56</v>
      </c>
      <c r="D53" s="183">
        <v>37553</v>
      </c>
      <c r="E53" s="183">
        <v>41941</v>
      </c>
      <c r="F53" s="184"/>
      <c r="G53" s="184"/>
      <c r="H53" s="184"/>
      <c r="I53" s="182" t="s">
        <v>37</v>
      </c>
      <c r="J53" s="183">
        <v>50679</v>
      </c>
      <c r="K53" s="185" t="s">
        <v>2</v>
      </c>
      <c r="L53" s="182" t="s">
        <v>160</v>
      </c>
      <c r="M53" s="182" t="s">
        <v>319</v>
      </c>
      <c r="N53" s="182" t="s">
        <v>161</v>
      </c>
      <c r="O53" s="182" t="s">
        <v>163</v>
      </c>
      <c r="P53" s="182" t="s">
        <v>46</v>
      </c>
      <c r="Q53" s="185" t="s">
        <v>44</v>
      </c>
      <c r="R53" s="186"/>
      <c r="S53" s="187">
        <f>IF($B53&lt;&gt;"",IF(AND($K53="เอก",OR($AN53&gt;0,AND($AN53=0,$AO53&gt;=9))),1,""),"")</f>
        <v>1</v>
      </c>
      <c r="T53" s="187" t="str">
        <f>IF($B53&lt;&gt;"",IF(AND($K53="โท",OR($AN53&gt;0,AND($AN53=0,$AO53&gt;=9))),1,""),"")</f>
        <v/>
      </c>
      <c r="U53" s="187" t="str">
        <f>IF($B53&lt;&gt;"",IF(AND($K53="ตรี",OR($AN53&gt;0,AND($AN53=0,$AO53&gt;=9))),1,""),"")</f>
        <v/>
      </c>
      <c r="V53" s="187" t="str">
        <f>IF($B53&lt;&gt;"",IF(AND($K53="เอก",AND($AN53=0,AND($AO53&gt;=6,$AO53&lt;=8))),1,""),"")</f>
        <v/>
      </c>
      <c r="W53" s="187" t="str">
        <f>IF($B53&lt;&gt;"",IF(AND($K53="โท",AND($AN53=0,AND($AO53&gt;=6,$AO53&lt;=8))),1,""),"")</f>
        <v/>
      </c>
      <c r="X53" s="187" t="str">
        <f>IF($B53&lt;&gt;"",IF(AND($K53="ตรี",AND($AN53=0,AND($AO53&gt;=6,$AO53&lt;=8))),1,""),"")</f>
        <v/>
      </c>
      <c r="Y53" s="187" t="str">
        <f>IF($B53&lt;&gt;"",IF(AND($K53="เอก",AND($AN53=0,AND($AO53&gt;=0,$AO53&lt;=5))),1,""),"")</f>
        <v/>
      </c>
      <c r="Z53" s="187" t="str">
        <f>IF($B53&lt;&gt;"",IF(AND($K53="โท",AND($AN53=0,AND($AO53&gt;=0,$AO53&lt;=5))),1,""),"")</f>
        <v/>
      </c>
      <c r="AA53" s="187" t="str">
        <f>IF($B53&lt;&gt;"",IF(AND($K53="ตรี",AND($AN53=0,AND($AO53&gt;=0,$AO53&lt;=5))),1,""),"")</f>
        <v/>
      </c>
      <c r="AB53" s="187" t="str">
        <f>IF($B53&lt;&gt;"",IF(AND($C53="ศาสตราจารย์",OR($AN53&gt;0,AND($AN53=0,$AO53&gt;=9))),1,""),"")</f>
        <v/>
      </c>
      <c r="AC53" s="187" t="str">
        <f>IF($B53&lt;&gt;"",IF(AND($C53="รองศาสตราจารย์",OR($AN53&gt;0,AND($AN53=0,$AO53&gt;=9))),1,""),"")</f>
        <v/>
      </c>
      <c r="AD53" s="187" t="str">
        <f>IF($B53&lt;&gt;"",IF(AND($C53="ผู้ช่วยศาสตราจารย์",OR($AN53&gt;0,AND($AN53=0,$AO53&gt;=9))),1,""),"")</f>
        <v/>
      </c>
      <c r="AE53" s="187">
        <f>IF($B53&lt;&gt;"",IF(AND($C53="อาจารย์",OR($AN53&gt;0,AND($AN53=0,$AO53&gt;=9))),1,""),"")</f>
        <v>1</v>
      </c>
      <c r="AF53" s="187" t="str">
        <f>IF($B53&lt;&gt;"",IF(AND($C53="ศาสตราจารย์",AND($AN53=0,AND($AO53&gt;=6,$AO53&lt;=8))),1,""),"")</f>
        <v/>
      </c>
      <c r="AG53" s="187" t="str">
        <f>IF($B53&lt;&gt;"",IF(AND($C53="รองศาสตราจารย์",AND($AN53=0,AND($AO53&gt;=6,$AO53&lt;=8))),1,""),"")</f>
        <v/>
      </c>
      <c r="AH53" s="187" t="str">
        <f>IF($B53&lt;&gt;"",IF(AND($C53="ผู้ช่วยศาสตราจารย์",AND($AN53=0,AND($AO53&gt;=6,$AO53&lt;=8))),1,""),"")</f>
        <v/>
      </c>
      <c r="AI53" s="187" t="str">
        <f>IF($B53&lt;&gt;"",IF(AND($C53="อาจารย์",AND($AN53=0,AND($AO53&gt;=6,$AO53&lt;=8))),1,""),"")</f>
        <v/>
      </c>
      <c r="AJ53" s="187" t="str">
        <f>IF($B53&lt;&gt;"",IF(AND($C53="ศาสตราจารย์",AND($AN53=0,AND($AO53&gt;=0,$AO53&lt;=5))),1,""),"")</f>
        <v/>
      </c>
      <c r="AK53" s="187" t="str">
        <f>IF($B53&lt;&gt;"",IF(AND($C53="รองศาสตราจารย์",AND($AN53=0,AND($AO53&gt;=0,$AO53&lt;=5))),1,""),"")</f>
        <v/>
      </c>
      <c r="AL53" s="187" t="str">
        <f>IF($B53&lt;&gt;"",IF(AND($C53="ผู้ช่วยศาสตราจารย์",AND($AN53=0,AND($AO53&gt;=0,$AO53&lt;=5))),1,""),"")</f>
        <v/>
      </c>
      <c r="AM53" s="187" t="str">
        <f>IF($B53&lt;&gt;"",IF(AND($C53="อาจารย์",AND($AN53=0,AND($AO53&gt;=0,$AO53&lt;=5))),1,""),"")</f>
        <v/>
      </c>
      <c r="AN53" s="78">
        <f>IF(B53&lt;&gt;"",DATEDIF(E53,$AN$8,"Y"),"")</f>
        <v>6</v>
      </c>
      <c r="AO53" s="78">
        <f>IF(B53&lt;&gt;"",DATEDIF(E53,$AN$8,"YM"),"")</f>
        <v>5</v>
      </c>
      <c r="AP53" s="78">
        <f>IF(B53&lt;&gt;"",DATEDIF(E53,$AN$8,"MD"),"")</f>
        <v>3</v>
      </c>
    </row>
    <row r="54" spans="1:42">
      <c r="A54" s="181">
        <v>46</v>
      </c>
      <c r="B54" s="182" t="s">
        <v>336</v>
      </c>
      <c r="C54" s="182" t="s">
        <v>56</v>
      </c>
      <c r="D54" s="183">
        <v>43445</v>
      </c>
      <c r="E54" s="183">
        <v>43445</v>
      </c>
      <c r="F54" s="184"/>
      <c r="G54" s="184"/>
      <c r="H54" s="184"/>
      <c r="I54" s="182" t="s">
        <v>37</v>
      </c>
      <c r="J54" s="183">
        <v>53601</v>
      </c>
      <c r="K54" s="185" t="s">
        <v>2</v>
      </c>
      <c r="L54" s="182" t="s">
        <v>118</v>
      </c>
      <c r="M54" s="182" t="s">
        <v>319</v>
      </c>
      <c r="N54" s="182" t="s">
        <v>113</v>
      </c>
      <c r="O54" s="182" t="s">
        <v>114</v>
      </c>
      <c r="P54" s="182" t="s">
        <v>61</v>
      </c>
      <c r="Q54" s="185" t="s">
        <v>313</v>
      </c>
      <c r="R54" s="186"/>
      <c r="S54" s="187">
        <f>IF($B54&lt;&gt;"",IF(AND($K54="เอก",OR($AN54&gt;0,AND($AN54=0,$AO54&gt;=9))),1,""),"")</f>
        <v>1</v>
      </c>
      <c r="T54" s="187" t="str">
        <f>IF($B54&lt;&gt;"",IF(AND($K54="โท",OR($AN54&gt;0,AND($AN54=0,$AO54&gt;=9))),1,""),"")</f>
        <v/>
      </c>
      <c r="U54" s="187" t="str">
        <f>IF($B54&lt;&gt;"",IF(AND($K54="ตรี",OR($AN54&gt;0,AND($AN54=0,$AO54&gt;=9))),1,""),"")</f>
        <v/>
      </c>
      <c r="V54" s="187" t="str">
        <f>IF($B54&lt;&gt;"",IF(AND($K54="เอก",AND($AN54=0,AND($AO54&gt;=6,$AO54&lt;=8))),1,""),"")</f>
        <v/>
      </c>
      <c r="W54" s="187" t="str">
        <f>IF($B54&lt;&gt;"",IF(AND($K54="โท",AND($AN54=0,AND($AO54&gt;=6,$AO54&lt;=8))),1,""),"")</f>
        <v/>
      </c>
      <c r="X54" s="187" t="str">
        <f>IF($B54&lt;&gt;"",IF(AND($K54="ตรี",AND($AN54=0,AND($AO54&gt;=6,$AO54&lt;=8))),1,""),"")</f>
        <v/>
      </c>
      <c r="Y54" s="187" t="str">
        <f>IF($B54&lt;&gt;"",IF(AND($K54="เอก",AND($AN54=0,AND($AO54&gt;=0,$AO54&lt;=5))),1,""),"")</f>
        <v/>
      </c>
      <c r="Z54" s="187" t="str">
        <f>IF($B54&lt;&gt;"",IF(AND($K54="โท",AND($AN54=0,AND($AO54&gt;=0,$AO54&lt;=5))),1,""),"")</f>
        <v/>
      </c>
      <c r="AA54" s="187" t="str">
        <f>IF($B54&lt;&gt;"",IF(AND($K54="ตรี",AND($AN54=0,AND($AO54&gt;=0,$AO54&lt;=5))),1,""),"")</f>
        <v/>
      </c>
      <c r="AB54" s="187" t="str">
        <f>IF($B54&lt;&gt;"",IF(AND($C54="ศาสตราจารย์",OR($AN54&gt;0,AND($AN54=0,$AO54&gt;=9))),1,""),"")</f>
        <v/>
      </c>
      <c r="AC54" s="187" t="str">
        <f>IF($B54&lt;&gt;"",IF(AND($C54="รองศาสตราจารย์",OR($AN54&gt;0,AND($AN54=0,$AO54&gt;=9))),1,""),"")</f>
        <v/>
      </c>
      <c r="AD54" s="187" t="str">
        <f>IF($B54&lt;&gt;"",IF(AND($C54="ผู้ช่วยศาสตราจารย์",OR($AN54&gt;0,AND($AN54=0,$AO54&gt;=9))),1,""),"")</f>
        <v/>
      </c>
      <c r="AE54" s="187">
        <f>IF($B54&lt;&gt;"",IF(AND($C54="อาจารย์",OR($AN54&gt;0,AND($AN54=0,$AO54&gt;=9))),1,""),"")</f>
        <v>1</v>
      </c>
      <c r="AF54" s="187" t="str">
        <f>IF($B54&lt;&gt;"",IF(AND($C54="ศาสตราจารย์",AND($AN54=0,AND($AO54&gt;=6,$AO54&lt;=8))),1,""),"")</f>
        <v/>
      </c>
      <c r="AG54" s="187" t="str">
        <f>IF($B54&lt;&gt;"",IF(AND($C54="รองศาสตราจารย์",AND($AN54=0,AND($AO54&gt;=6,$AO54&lt;=8))),1,""),"")</f>
        <v/>
      </c>
      <c r="AH54" s="187" t="str">
        <f>IF($B54&lt;&gt;"",IF(AND($C54="ผู้ช่วยศาสตราจารย์",AND($AN54=0,AND($AO54&gt;=6,$AO54&lt;=8))),1,""),"")</f>
        <v/>
      </c>
      <c r="AI54" s="187" t="str">
        <f>IF($B54&lt;&gt;"",IF(AND($C54="อาจารย์",AND($AN54=0,AND($AO54&gt;=6,$AO54&lt;=8))),1,""),"")</f>
        <v/>
      </c>
      <c r="AJ54" s="187" t="str">
        <f>IF($B54&lt;&gt;"",IF(AND($C54="ศาสตราจารย์",AND($AN54=0,AND($AO54&gt;=0,$AO54&lt;=5))),1,""),"")</f>
        <v/>
      </c>
      <c r="AK54" s="187" t="str">
        <f>IF($B54&lt;&gt;"",IF(AND($C54="รองศาสตราจารย์",AND($AN54=0,AND($AO54&gt;=0,$AO54&lt;=5))),1,""),"")</f>
        <v/>
      </c>
      <c r="AL54" s="187" t="str">
        <f>IF($B54&lt;&gt;"",IF(AND($C54="ผู้ช่วยศาสตราจารย์",AND($AN54=0,AND($AO54&gt;=0,$AO54&lt;=5))),1,""),"")</f>
        <v/>
      </c>
      <c r="AM54" s="187" t="str">
        <f>IF($B54&lt;&gt;"",IF(AND($C54="อาจารย์",AND($AN54=0,AND($AO54&gt;=0,$AO54&lt;=5))),1,""),"")</f>
        <v/>
      </c>
      <c r="AN54" s="78">
        <f>IF(B54&lt;&gt;"",DATEDIF(E54,$AN$8,"Y"),"")</f>
        <v>2</v>
      </c>
      <c r="AO54" s="78">
        <f>IF(B54&lt;&gt;"",DATEDIF(E54,$AN$8,"YM"),"")</f>
        <v>3</v>
      </c>
      <c r="AP54" s="78">
        <f>IF(B54&lt;&gt;"",DATEDIF(E54,$AN$8,"MD"),"")</f>
        <v>21</v>
      </c>
    </row>
    <row r="55" spans="1:42">
      <c r="A55" s="181">
        <v>47</v>
      </c>
      <c r="B55" s="182" t="s">
        <v>302</v>
      </c>
      <c r="C55" s="182" t="s">
        <v>56</v>
      </c>
      <c r="D55" s="183">
        <v>42767</v>
      </c>
      <c r="E55" s="183">
        <v>42767</v>
      </c>
      <c r="F55" s="184"/>
      <c r="G55" s="184"/>
      <c r="H55" s="184"/>
      <c r="I55" s="182" t="s">
        <v>37</v>
      </c>
      <c r="J55" s="183">
        <v>48488</v>
      </c>
      <c r="K55" s="185" t="s">
        <v>2</v>
      </c>
      <c r="L55" s="182" t="s">
        <v>88</v>
      </c>
      <c r="M55" s="182" t="s">
        <v>3</v>
      </c>
      <c r="N55" s="182" t="s">
        <v>89</v>
      </c>
      <c r="O55" s="182" t="s">
        <v>4</v>
      </c>
      <c r="P55" s="182" t="s">
        <v>63</v>
      </c>
      <c r="Q55" s="185" t="s">
        <v>61</v>
      </c>
      <c r="R55" s="186"/>
      <c r="S55" s="187">
        <f>IF($B55&lt;&gt;"",IF(AND($K55="เอก",OR($AN55&gt;0,AND($AN55=0,$AO55&gt;=9))),1,""),"")</f>
        <v>1</v>
      </c>
      <c r="T55" s="187" t="str">
        <f>IF($B55&lt;&gt;"",IF(AND($K55="โท",OR($AN55&gt;0,AND($AN55=0,$AO55&gt;=9))),1,""),"")</f>
        <v/>
      </c>
      <c r="U55" s="187" t="str">
        <f>IF($B55&lt;&gt;"",IF(AND($K55="ตรี",OR($AN55&gt;0,AND($AN55=0,$AO55&gt;=9))),1,""),"")</f>
        <v/>
      </c>
      <c r="V55" s="187" t="str">
        <f>IF($B55&lt;&gt;"",IF(AND($K55="เอก",AND($AN55=0,AND($AO55&gt;=6,$AO55&lt;=8))),1,""),"")</f>
        <v/>
      </c>
      <c r="W55" s="187" t="str">
        <f>IF($B55&lt;&gt;"",IF(AND($K55="โท",AND($AN55=0,AND($AO55&gt;=6,$AO55&lt;=8))),1,""),"")</f>
        <v/>
      </c>
      <c r="X55" s="187" t="str">
        <f>IF($B55&lt;&gt;"",IF(AND($K55="ตรี",AND($AN55=0,AND($AO55&gt;=6,$AO55&lt;=8))),1,""),"")</f>
        <v/>
      </c>
      <c r="Y55" s="187" t="str">
        <f>IF($B55&lt;&gt;"",IF(AND($K55="เอก",AND($AN55=0,AND($AO55&gt;=0,$AO55&lt;=5))),1,""),"")</f>
        <v/>
      </c>
      <c r="Z55" s="187" t="str">
        <f>IF($B55&lt;&gt;"",IF(AND($K55="โท",AND($AN55=0,AND($AO55&gt;=0,$AO55&lt;=5))),1,""),"")</f>
        <v/>
      </c>
      <c r="AA55" s="187" t="str">
        <f>IF($B55&lt;&gt;"",IF(AND($K55="ตรี",AND($AN55=0,AND($AO55&gt;=0,$AO55&lt;=5))),1,""),"")</f>
        <v/>
      </c>
      <c r="AB55" s="187" t="str">
        <f>IF($B55&lt;&gt;"",IF(AND($C55="ศาสตราจารย์",OR($AN55&gt;0,AND($AN55=0,$AO55&gt;=9))),1,""),"")</f>
        <v/>
      </c>
      <c r="AC55" s="187" t="str">
        <f>IF($B55&lt;&gt;"",IF(AND($C55="รองศาสตราจารย์",OR($AN55&gt;0,AND($AN55=0,$AO55&gt;=9))),1,""),"")</f>
        <v/>
      </c>
      <c r="AD55" s="187" t="str">
        <f>IF($B55&lt;&gt;"",IF(AND($C55="ผู้ช่วยศาสตราจารย์",OR($AN55&gt;0,AND($AN55=0,$AO55&gt;=9))),1,""),"")</f>
        <v/>
      </c>
      <c r="AE55" s="187">
        <f>IF($B55&lt;&gt;"",IF(AND($C55="อาจารย์",OR($AN55&gt;0,AND($AN55=0,$AO55&gt;=9))),1,""),"")</f>
        <v>1</v>
      </c>
      <c r="AF55" s="187" t="str">
        <f>IF($B55&lt;&gt;"",IF(AND($C55="ศาสตราจารย์",AND($AN55=0,AND($AO55&gt;=6,$AO55&lt;=8))),1,""),"")</f>
        <v/>
      </c>
      <c r="AG55" s="187" t="str">
        <f>IF($B55&lt;&gt;"",IF(AND($C55="รองศาสตราจารย์",AND($AN55=0,AND($AO55&gt;=6,$AO55&lt;=8))),1,""),"")</f>
        <v/>
      </c>
      <c r="AH55" s="187" t="str">
        <f>IF($B55&lt;&gt;"",IF(AND($C55="ผู้ช่วยศาสตราจารย์",AND($AN55=0,AND($AO55&gt;=6,$AO55&lt;=8))),1,""),"")</f>
        <v/>
      </c>
      <c r="AI55" s="187" t="str">
        <f>IF($B55&lt;&gt;"",IF(AND($C55="อาจารย์",AND($AN55=0,AND($AO55&gt;=6,$AO55&lt;=8))),1,""),"")</f>
        <v/>
      </c>
      <c r="AJ55" s="187" t="str">
        <f>IF($B55&lt;&gt;"",IF(AND($C55="ศาสตราจารย์",AND($AN55=0,AND($AO55&gt;=0,$AO55&lt;=5))),1,""),"")</f>
        <v/>
      </c>
      <c r="AK55" s="187" t="str">
        <f>IF($B55&lt;&gt;"",IF(AND($C55="รองศาสตราจารย์",AND($AN55=0,AND($AO55&gt;=0,$AO55&lt;=5))),1,""),"")</f>
        <v/>
      </c>
      <c r="AL55" s="187" t="str">
        <f>IF($B55&lt;&gt;"",IF(AND($C55="ผู้ช่วยศาสตราจารย์",AND($AN55=0,AND($AO55&gt;=0,$AO55&lt;=5))),1,""),"")</f>
        <v/>
      </c>
      <c r="AM55" s="187" t="str">
        <f>IF($B55&lt;&gt;"",IF(AND($C55="อาจารย์",AND($AN55=0,AND($AO55&gt;=0,$AO55&lt;=5))),1,""),"")</f>
        <v/>
      </c>
      <c r="AN55" s="78">
        <f>IF(B55&lt;&gt;"",DATEDIF(E55,$AN$8,"Y"),"")</f>
        <v>4</v>
      </c>
      <c r="AO55" s="78">
        <f>IF(B55&lt;&gt;"",DATEDIF(E55,$AN$8,"YM"),"")</f>
        <v>2</v>
      </c>
      <c r="AP55" s="78">
        <f>IF(B55&lt;&gt;"",DATEDIF(E55,$AN$8,"MD"),"")</f>
        <v>0</v>
      </c>
    </row>
    <row r="56" spans="1:42">
      <c r="A56" s="181">
        <v>48</v>
      </c>
      <c r="B56" s="182" t="s">
        <v>438</v>
      </c>
      <c r="C56" s="182" t="s">
        <v>56</v>
      </c>
      <c r="D56" s="183">
        <v>33676</v>
      </c>
      <c r="E56" s="183">
        <v>36391</v>
      </c>
      <c r="F56" s="184"/>
      <c r="G56" s="184"/>
      <c r="H56" s="184"/>
      <c r="I56" s="182" t="s">
        <v>37</v>
      </c>
      <c r="J56" s="183">
        <v>44470</v>
      </c>
      <c r="K56" s="185" t="s">
        <v>2</v>
      </c>
      <c r="L56" s="182" t="s">
        <v>118</v>
      </c>
      <c r="M56" s="182" t="s">
        <v>319</v>
      </c>
      <c r="N56" s="182" t="s">
        <v>113</v>
      </c>
      <c r="O56" s="182" t="s">
        <v>163</v>
      </c>
      <c r="P56" s="182" t="s">
        <v>17</v>
      </c>
      <c r="Q56" s="185" t="s">
        <v>39</v>
      </c>
      <c r="R56" s="186"/>
      <c r="S56" s="187">
        <f>IF($B56&lt;&gt;"",IF(AND($K56="เอก",OR($AN56&gt;0,AND($AN56=0,$AO56&gt;=9))),1,""),"")</f>
        <v>1</v>
      </c>
      <c r="T56" s="187" t="str">
        <f>IF($B56&lt;&gt;"",IF(AND($K56="โท",OR($AN56&gt;0,AND($AN56=0,$AO56&gt;=9))),1,""),"")</f>
        <v/>
      </c>
      <c r="U56" s="187" t="str">
        <f>IF($B56&lt;&gt;"",IF(AND($K56="ตรี",OR($AN56&gt;0,AND($AN56=0,$AO56&gt;=9))),1,""),"")</f>
        <v/>
      </c>
      <c r="V56" s="187" t="str">
        <f>IF($B56&lt;&gt;"",IF(AND($K56="เอก",AND($AN56=0,AND($AO56&gt;=6,$AO56&lt;=8))),1,""),"")</f>
        <v/>
      </c>
      <c r="W56" s="187" t="str">
        <f>IF($B56&lt;&gt;"",IF(AND($K56="โท",AND($AN56=0,AND($AO56&gt;=6,$AO56&lt;=8))),1,""),"")</f>
        <v/>
      </c>
      <c r="X56" s="187" t="str">
        <f>IF($B56&lt;&gt;"",IF(AND($K56="ตรี",AND($AN56=0,AND($AO56&gt;=6,$AO56&lt;=8))),1,""),"")</f>
        <v/>
      </c>
      <c r="Y56" s="187" t="str">
        <f>IF($B56&lt;&gt;"",IF(AND($K56="เอก",AND($AN56=0,AND($AO56&gt;=0,$AO56&lt;=5))),1,""),"")</f>
        <v/>
      </c>
      <c r="Z56" s="187" t="str">
        <f>IF($B56&lt;&gt;"",IF(AND($K56="โท",AND($AN56=0,AND($AO56&gt;=0,$AO56&lt;=5))),1,""),"")</f>
        <v/>
      </c>
      <c r="AA56" s="187" t="str">
        <f>IF($B56&lt;&gt;"",IF(AND($K56="ตรี",AND($AN56=0,AND($AO56&gt;=0,$AO56&lt;=5))),1,""),"")</f>
        <v/>
      </c>
      <c r="AB56" s="187" t="str">
        <f>IF($B56&lt;&gt;"",IF(AND($C56="ศาสตราจารย์",OR($AN56&gt;0,AND($AN56=0,$AO56&gt;=9))),1,""),"")</f>
        <v/>
      </c>
      <c r="AC56" s="187" t="str">
        <f>IF($B56&lt;&gt;"",IF(AND($C56="รองศาสตราจารย์",OR($AN56&gt;0,AND($AN56=0,$AO56&gt;=9))),1,""),"")</f>
        <v/>
      </c>
      <c r="AD56" s="187" t="str">
        <f>IF($B56&lt;&gt;"",IF(AND($C56="ผู้ช่วยศาสตราจารย์",OR($AN56&gt;0,AND($AN56=0,$AO56&gt;=9))),1,""),"")</f>
        <v/>
      </c>
      <c r="AE56" s="187">
        <f>IF($B56&lt;&gt;"",IF(AND($C56="อาจารย์",OR($AN56&gt;0,AND($AN56=0,$AO56&gt;=9))),1,""),"")</f>
        <v>1</v>
      </c>
      <c r="AF56" s="187" t="str">
        <f>IF($B56&lt;&gt;"",IF(AND($C56="ศาสตราจารย์",AND($AN56=0,AND($AO56&gt;=6,$AO56&lt;=8))),1,""),"")</f>
        <v/>
      </c>
      <c r="AG56" s="187" t="str">
        <f>IF($B56&lt;&gt;"",IF(AND($C56="รองศาสตราจารย์",AND($AN56=0,AND($AO56&gt;=6,$AO56&lt;=8))),1,""),"")</f>
        <v/>
      </c>
      <c r="AH56" s="187" t="str">
        <f>IF($B56&lt;&gt;"",IF(AND($C56="ผู้ช่วยศาสตราจารย์",AND($AN56=0,AND($AO56&gt;=6,$AO56&lt;=8))),1,""),"")</f>
        <v/>
      </c>
      <c r="AI56" s="187" t="str">
        <f>IF($B56&lt;&gt;"",IF(AND($C56="อาจารย์",AND($AN56=0,AND($AO56&gt;=6,$AO56&lt;=8))),1,""),"")</f>
        <v/>
      </c>
      <c r="AJ56" s="187" t="str">
        <f>IF($B56&lt;&gt;"",IF(AND($C56="ศาสตราจารย์",AND($AN56=0,AND($AO56&gt;=0,$AO56&lt;=5))),1,""),"")</f>
        <v/>
      </c>
      <c r="AK56" s="187" t="str">
        <f>IF($B56&lt;&gt;"",IF(AND($C56="รองศาสตราจารย์",AND($AN56=0,AND($AO56&gt;=0,$AO56&lt;=5))),1,""),"")</f>
        <v/>
      </c>
      <c r="AL56" s="187" t="str">
        <f>IF($B56&lt;&gt;"",IF(AND($C56="ผู้ช่วยศาสตราจารย์",AND($AN56=0,AND($AO56&gt;=0,$AO56&lt;=5))),1,""),"")</f>
        <v/>
      </c>
      <c r="AM56" s="187" t="str">
        <f>IF($B56&lt;&gt;"",IF(AND($C56="อาจารย์",AND($AN56=0,AND($AO56&gt;=0,$AO56&lt;=5))),1,""),"")</f>
        <v/>
      </c>
      <c r="AN56" s="78">
        <f>IF(B56&lt;&gt;"",DATEDIF(E56,$AN$8,"Y"),"")</f>
        <v>21</v>
      </c>
      <c r="AO56" s="78">
        <f>IF(B56&lt;&gt;"",DATEDIF(E56,$AN$8,"YM"),"")</f>
        <v>7</v>
      </c>
      <c r="AP56" s="78">
        <f>IF(B56&lt;&gt;"",DATEDIF(E56,$AN$8,"MD"),"")</f>
        <v>13</v>
      </c>
    </row>
    <row r="57" spans="1:42">
      <c r="A57" s="181">
        <v>49</v>
      </c>
      <c r="B57" s="182" t="s">
        <v>176</v>
      </c>
      <c r="C57" s="182" t="s">
        <v>56</v>
      </c>
      <c r="D57" s="183">
        <v>42356</v>
      </c>
      <c r="E57" s="183">
        <v>42356</v>
      </c>
      <c r="F57" s="184"/>
      <c r="G57" s="184"/>
      <c r="H57" s="184"/>
      <c r="I57" s="182" t="s">
        <v>37</v>
      </c>
      <c r="J57" s="183">
        <v>51775</v>
      </c>
      <c r="K57" s="185" t="s">
        <v>2</v>
      </c>
      <c r="L57" s="182" t="s">
        <v>88</v>
      </c>
      <c r="M57" s="182" t="s">
        <v>3</v>
      </c>
      <c r="N57" s="182" t="s">
        <v>89</v>
      </c>
      <c r="O57" s="182" t="s">
        <v>4</v>
      </c>
      <c r="P57" s="182" t="s">
        <v>26</v>
      </c>
      <c r="Q57" s="185" t="s">
        <v>61</v>
      </c>
      <c r="R57" s="186"/>
      <c r="S57" s="187">
        <f>IF($B57&lt;&gt;"",IF(AND($K57="เอก",OR($AN57&gt;0,AND($AN57=0,$AO57&gt;=9))),1,""),"")</f>
        <v>1</v>
      </c>
      <c r="T57" s="187" t="str">
        <f>IF($B57&lt;&gt;"",IF(AND($K57="โท",OR($AN57&gt;0,AND($AN57=0,$AO57&gt;=9))),1,""),"")</f>
        <v/>
      </c>
      <c r="U57" s="187" t="str">
        <f>IF($B57&lt;&gt;"",IF(AND($K57="ตรี",OR($AN57&gt;0,AND($AN57=0,$AO57&gt;=9))),1,""),"")</f>
        <v/>
      </c>
      <c r="V57" s="187" t="str">
        <f>IF($B57&lt;&gt;"",IF(AND($K57="เอก",AND($AN57=0,AND($AO57&gt;=6,$AO57&lt;=8))),1,""),"")</f>
        <v/>
      </c>
      <c r="W57" s="187" t="str">
        <f>IF($B57&lt;&gt;"",IF(AND($K57="โท",AND($AN57=0,AND($AO57&gt;=6,$AO57&lt;=8))),1,""),"")</f>
        <v/>
      </c>
      <c r="X57" s="187" t="str">
        <f>IF($B57&lt;&gt;"",IF(AND($K57="ตรี",AND($AN57=0,AND($AO57&gt;=6,$AO57&lt;=8))),1,""),"")</f>
        <v/>
      </c>
      <c r="Y57" s="187" t="str">
        <f>IF($B57&lt;&gt;"",IF(AND($K57="เอก",AND($AN57=0,AND($AO57&gt;=0,$AO57&lt;=5))),1,""),"")</f>
        <v/>
      </c>
      <c r="Z57" s="187" t="str">
        <f>IF($B57&lt;&gt;"",IF(AND($K57="โท",AND($AN57=0,AND($AO57&gt;=0,$AO57&lt;=5))),1,""),"")</f>
        <v/>
      </c>
      <c r="AA57" s="187" t="str">
        <f>IF($B57&lt;&gt;"",IF(AND($K57="ตรี",AND($AN57=0,AND($AO57&gt;=0,$AO57&lt;=5))),1,""),"")</f>
        <v/>
      </c>
      <c r="AB57" s="187" t="str">
        <f>IF($B57&lt;&gt;"",IF(AND($C57="ศาสตราจารย์",OR($AN57&gt;0,AND($AN57=0,$AO57&gt;=9))),1,""),"")</f>
        <v/>
      </c>
      <c r="AC57" s="187" t="str">
        <f>IF($B57&lt;&gt;"",IF(AND($C57="รองศาสตราจารย์",OR($AN57&gt;0,AND($AN57=0,$AO57&gt;=9))),1,""),"")</f>
        <v/>
      </c>
      <c r="AD57" s="187" t="str">
        <f>IF($B57&lt;&gt;"",IF(AND($C57="ผู้ช่วยศาสตราจารย์",OR($AN57&gt;0,AND($AN57=0,$AO57&gt;=9))),1,""),"")</f>
        <v/>
      </c>
      <c r="AE57" s="187">
        <f>IF($B57&lt;&gt;"",IF(AND($C57="อาจารย์",OR($AN57&gt;0,AND($AN57=0,$AO57&gt;=9))),1,""),"")</f>
        <v>1</v>
      </c>
      <c r="AF57" s="187" t="str">
        <f>IF($B57&lt;&gt;"",IF(AND($C57="ศาสตราจารย์",AND($AN57=0,AND($AO57&gt;=6,$AO57&lt;=8))),1,""),"")</f>
        <v/>
      </c>
      <c r="AG57" s="187" t="str">
        <f>IF($B57&lt;&gt;"",IF(AND($C57="รองศาสตราจารย์",AND($AN57=0,AND($AO57&gt;=6,$AO57&lt;=8))),1,""),"")</f>
        <v/>
      </c>
      <c r="AH57" s="187" t="str">
        <f>IF($B57&lt;&gt;"",IF(AND($C57="ผู้ช่วยศาสตราจารย์",AND($AN57=0,AND($AO57&gt;=6,$AO57&lt;=8))),1,""),"")</f>
        <v/>
      </c>
      <c r="AI57" s="187" t="str">
        <f>IF($B57&lt;&gt;"",IF(AND($C57="อาจารย์",AND($AN57=0,AND($AO57&gt;=6,$AO57&lt;=8))),1,""),"")</f>
        <v/>
      </c>
      <c r="AJ57" s="187" t="str">
        <f>IF($B57&lt;&gt;"",IF(AND($C57="ศาสตราจารย์",AND($AN57=0,AND($AO57&gt;=0,$AO57&lt;=5))),1,""),"")</f>
        <v/>
      </c>
      <c r="AK57" s="187" t="str">
        <f>IF($B57&lt;&gt;"",IF(AND($C57="รองศาสตราจารย์",AND($AN57=0,AND($AO57&gt;=0,$AO57&lt;=5))),1,""),"")</f>
        <v/>
      </c>
      <c r="AL57" s="187" t="str">
        <f>IF($B57&lt;&gt;"",IF(AND($C57="ผู้ช่วยศาสตราจารย์",AND($AN57=0,AND($AO57&gt;=0,$AO57&lt;=5))),1,""),"")</f>
        <v/>
      </c>
      <c r="AM57" s="187" t="str">
        <f>IF($B57&lt;&gt;"",IF(AND($C57="อาจารย์",AND($AN57=0,AND($AO57&gt;=0,$AO57&lt;=5))),1,""),"")</f>
        <v/>
      </c>
      <c r="AN57" s="78">
        <f>IF(B57&lt;&gt;"",DATEDIF(E57,$AN$8,"Y"),"")</f>
        <v>5</v>
      </c>
      <c r="AO57" s="78">
        <f>IF(B57&lt;&gt;"",DATEDIF(E57,$AN$8,"YM"),"")</f>
        <v>3</v>
      </c>
      <c r="AP57" s="78">
        <f>IF(B57&lt;&gt;"",DATEDIF(E57,$AN$8,"MD"),"")</f>
        <v>14</v>
      </c>
    </row>
    <row r="58" spans="1:42">
      <c r="A58" s="181">
        <v>50</v>
      </c>
      <c r="B58" s="182" t="s">
        <v>177</v>
      </c>
      <c r="C58" s="182" t="s">
        <v>56</v>
      </c>
      <c r="D58" s="183">
        <v>39758</v>
      </c>
      <c r="E58" s="183">
        <v>39758</v>
      </c>
      <c r="F58" s="184"/>
      <c r="G58" s="184"/>
      <c r="H58" s="184"/>
      <c r="I58" s="182" t="s">
        <v>37</v>
      </c>
      <c r="J58" s="183">
        <v>49218</v>
      </c>
      <c r="K58" s="185" t="s">
        <v>2</v>
      </c>
      <c r="L58" s="182" t="s">
        <v>118</v>
      </c>
      <c r="M58" s="182" t="s">
        <v>319</v>
      </c>
      <c r="N58" s="182" t="s">
        <v>113</v>
      </c>
      <c r="O58" s="182" t="s">
        <v>114</v>
      </c>
      <c r="P58" s="182" t="s">
        <v>46</v>
      </c>
      <c r="Q58" s="185" t="s">
        <v>26</v>
      </c>
      <c r="R58" s="186"/>
      <c r="S58" s="187">
        <f>IF($B58&lt;&gt;"",IF(AND($K58="เอก",OR($AN58&gt;0,AND($AN58=0,$AO58&gt;=9))),1,""),"")</f>
        <v>1</v>
      </c>
      <c r="T58" s="187" t="str">
        <f>IF($B58&lt;&gt;"",IF(AND($K58="โท",OR($AN58&gt;0,AND($AN58=0,$AO58&gt;=9))),1,""),"")</f>
        <v/>
      </c>
      <c r="U58" s="187" t="str">
        <f>IF($B58&lt;&gt;"",IF(AND($K58="ตรี",OR($AN58&gt;0,AND($AN58=0,$AO58&gt;=9))),1,""),"")</f>
        <v/>
      </c>
      <c r="V58" s="187" t="str">
        <f>IF($B58&lt;&gt;"",IF(AND($K58="เอก",AND($AN58=0,AND($AO58&gt;=6,$AO58&lt;=8))),1,""),"")</f>
        <v/>
      </c>
      <c r="W58" s="187" t="str">
        <f>IF($B58&lt;&gt;"",IF(AND($K58="โท",AND($AN58=0,AND($AO58&gt;=6,$AO58&lt;=8))),1,""),"")</f>
        <v/>
      </c>
      <c r="X58" s="187" t="str">
        <f>IF($B58&lt;&gt;"",IF(AND($K58="ตรี",AND($AN58=0,AND($AO58&gt;=6,$AO58&lt;=8))),1,""),"")</f>
        <v/>
      </c>
      <c r="Y58" s="187" t="str">
        <f>IF($B58&lt;&gt;"",IF(AND($K58="เอก",AND($AN58=0,AND($AO58&gt;=0,$AO58&lt;=5))),1,""),"")</f>
        <v/>
      </c>
      <c r="Z58" s="187" t="str">
        <f>IF($B58&lt;&gt;"",IF(AND($K58="โท",AND($AN58=0,AND($AO58&gt;=0,$AO58&lt;=5))),1,""),"")</f>
        <v/>
      </c>
      <c r="AA58" s="187" t="str">
        <f>IF($B58&lt;&gt;"",IF(AND($K58="ตรี",AND($AN58=0,AND($AO58&gt;=0,$AO58&lt;=5))),1,""),"")</f>
        <v/>
      </c>
      <c r="AB58" s="187" t="str">
        <f>IF($B58&lt;&gt;"",IF(AND($C58="ศาสตราจารย์",OR($AN58&gt;0,AND($AN58=0,$AO58&gt;=9))),1,""),"")</f>
        <v/>
      </c>
      <c r="AC58" s="187" t="str">
        <f>IF($B58&lt;&gt;"",IF(AND($C58="รองศาสตราจารย์",OR($AN58&gt;0,AND($AN58=0,$AO58&gt;=9))),1,""),"")</f>
        <v/>
      </c>
      <c r="AD58" s="187" t="str">
        <f>IF($B58&lt;&gt;"",IF(AND($C58="ผู้ช่วยศาสตราจารย์",OR($AN58&gt;0,AND($AN58=0,$AO58&gt;=9))),1,""),"")</f>
        <v/>
      </c>
      <c r="AE58" s="187">
        <f>IF($B58&lt;&gt;"",IF(AND($C58="อาจารย์",OR($AN58&gt;0,AND($AN58=0,$AO58&gt;=9))),1,""),"")</f>
        <v>1</v>
      </c>
      <c r="AF58" s="187" t="str">
        <f>IF($B58&lt;&gt;"",IF(AND($C58="ศาสตราจารย์",AND($AN58=0,AND($AO58&gt;=6,$AO58&lt;=8))),1,""),"")</f>
        <v/>
      </c>
      <c r="AG58" s="187" t="str">
        <f>IF($B58&lt;&gt;"",IF(AND($C58="รองศาสตราจารย์",AND($AN58=0,AND($AO58&gt;=6,$AO58&lt;=8))),1,""),"")</f>
        <v/>
      </c>
      <c r="AH58" s="187" t="str">
        <f>IF($B58&lt;&gt;"",IF(AND($C58="ผู้ช่วยศาสตราจารย์",AND($AN58=0,AND($AO58&gt;=6,$AO58&lt;=8))),1,""),"")</f>
        <v/>
      </c>
      <c r="AI58" s="187" t="str">
        <f>IF($B58&lt;&gt;"",IF(AND($C58="อาจารย์",AND($AN58=0,AND($AO58&gt;=6,$AO58&lt;=8))),1,""),"")</f>
        <v/>
      </c>
      <c r="AJ58" s="187" t="str">
        <f>IF($B58&lt;&gt;"",IF(AND($C58="ศาสตราจารย์",AND($AN58=0,AND($AO58&gt;=0,$AO58&lt;=5))),1,""),"")</f>
        <v/>
      </c>
      <c r="AK58" s="187" t="str">
        <f>IF($B58&lt;&gt;"",IF(AND($C58="รองศาสตราจารย์",AND($AN58=0,AND($AO58&gt;=0,$AO58&lt;=5))),1,""),"")</f>
        <v/>
      </c>
      <c r="AL58" s="187" t="str">
        <f>IF($B58&lt;&gt;"",IF(AND($C58="ผู้ช่วยศาสตราจารย์",AND($AN58=0,AND($AO58&gt;=0,$AO58&lt;=5))),1,""),"")</f>
        <v/>
      </c>
      <c r="AM58" s="187" t="str">
        <f>IF($B58&lt;&gt;"",IF(AND($C58="อาจารย์",AND($AN58=0,AND($AO58&gt;=0,$AO58&lt;=5))),1,""),"")</f>
        <v/>
      </c>
      <c r="AN58" s="78">
        <f>IF(B58&lt;&gt;"",DATEDIF(E58,$AN$8,"Y"),"")</f>
        <v>12</v>
      </c>
      <c r="AO58" s="78">
        <f>IF(B58&lt;&gt;"",DATEDIF(E58,$AN$8,"YM"),"")</f>
        <v>4</v>
      </c>
      <c r="AP58" s="78">
        <f>IF(B58&lt;&gt;"",DATEDIF(E58,$AN$8,"MD"),"")</f>
        <v>26</v>
      </c>
    </row>
    <row r="59" spans="1:42">
      <c r="A59" s="181">
        <v>51</v>
      </c>
      <c r="B59" s="182" t="s">
        <v>439</v>
      </c>
      <c r="C59" s="182" t="s">
        <v>56</v>
      </c>
      <c r="D59" s="183">
        <v>42262</v>
      </c>
      <c r="E59" s="183">
        <v>42262</v>
      </c>
      <c r="F59" s="184"/>
      <c r="G59" s="184"/>
      <c r="H59" s="184"/>
      <c r="I59" s="182" t="s">
        <v>37</v>
      </c>
      <c r="J59" s="183">
        <v>51410</v>
      </c>
      <c r="K59" s="185" t="s">
        <v>2</v>
      </c>
      <c r="L59" s="182" t="s">
        <v>185</v>
      </c>
      <c r="M59" s="182" t="s">
        <v>319</v>
      </c>
      <c r="N59" s="182" t="s">
        <v>186</v>
      </c>
      <c r="O59" s="182" t="s">
        <v>187</v>
      </c>
      <c r="P59" s="182" t="s">
        <v>43</v>
      </c>
      <c r="Q59" s="185" t="s">
        <v>61</v>
      </c>
      <c r="R59" s="186"/>
      <c r="S59" s="187">
        <f>IF($B59&lt;&gt;"",IF(AND($K59="เอก",OR($AN59&gt;0,AND($AN59=0,$AO59&gt;=9))),1,""),"")</f>
        <v>1</v>
      </c>
      <c r="T59" s="187" t="str">
        <f>IF($B59&lt;&gt;"",IF(AND($K59="โท",OR($AN59&gt;0,AND($AN59=0,$AO59&gt;=9))),1,""),"")</f>
        <v/>
      </c>
      <c r="U59" s="187" t="str">
        <f>IF($B59&lt;&gt;"",IF(AND($K59="ตรี",OR($AN59&gt;0,AND($AN59=0,$AO59&gt;=9))),1,""),"")</f>
        <v/>
      </c>
      <c r="V59" s="187" t="str">
        <f>IF($B59&lt;&gt;"",IF(AND($K59="เอก",AND($AN59=0,AND($AO59&gt;=6,$AO59&lt;=8))),1,""),"")</f>
        <v/>
      </c>
      <c r="W59" s="187" t="str">
        <f>IF($B59&lt;&gt;"",IF(AND($K59="โท",AND($AN59=0,AND($AO59&gt;=6,$AO59&lt;=8))),1,""),"")</f>
        <v/>
      </c>
      <c r="X59" s="187" t="str">
        <f>IF($B59&lt;&gt;"",IF(AND($K59="ตรี",AND($AN59=0,AND($AO59&gt;=6,$AO59&lt;=8))),1,""),"")</f>
        <v/>
      </c>
      <c r="Y59" s="187" t="str">
        <f>IF($B59&lt;&gt;"",IF(AND($K59="เอก",AND($AN59=0,AND($AO59&gt;=0,$AO59&lt;=5))),1,""),"")</f>
        <v/>
      </c>
      <c r="Z59" s="187" t="str">
        <f>IF($B59&lt;&gt;"",IF(AND($K59="โท",AND($AN59=0,AND($AO59&gt;=0,$AO59&lt;=5))),1,""),"")</f>
        <v/>
      </c>
      <c r="AA59" s="187" t="str">
        <f>IF($B59&lt;&gt;"",IF(AND($K59="ตรี",AND($AN59=0,AND($AO59&gt;=0,$AO59&lt;=5))),1,""),"")</f>
        <v/>
      </c>
      <c r="AB59" s="187" t="str">
        <f>IF($B59&lt;&gt;"",IF(AND($C59="ศาสตราจารย์",OR($AN59&gt;0,AND($AN59=0,$AO59&gt;=9))),1,""),"")</f>
        <v/>
      </c>
      <c r="AC59" s="187" t="str">
        <f>IF($B59&lt;&gt;"",IF(AND($C59="รองศาสตราจารย์",OR($AN59&gt;0,AND($AN59=0,$AO59&gt;=9))),1,""),"")</f>
        <v/>
      </c>
      <c r="AD59" s="187" t="str">
        <f>IF($B59&lt;&gt;"",IF(AND($C59="ผู้ช่วยศาสตราจารย์",OR($AN59&gt;0,AND($AN59=0,$AO59&gt;=9))),1,""),"")</f>
        <v/>
      </c>
      <c r="AE59" s="187">
        <f>IF($B59&lt;&gt;"",IF(AND($C59="อาจารย์",OR($AN59&gt;0,AND($AN59=0,$AO59&gt;=9))),1,""),"")</f>
        <v>1</v>
      </c>
      <c r="AF59" s="187" t="str">
        <f>IF($B59&lt;&gt;"",IF(AND($C59="ศาสตราจารย์",AND($AN59=0,AND($AO59&gt;=6,$AO59&lt;=8))),1,""),"")</f>
        <v/>
      </c>
      <c r="AG59" s="187" t="str">
        <f>IF($B59&lt;&gt;"",IF(AND($C59="รองศาสตราจารย์",AND($AN59=0,AND($AO59&gt;=6,$AO59&lt;=8))),1,""),"")</f>
        <v/>
      </c>
      <c r="AH59" s="187" t="str">
        <f>IF($B59&lt;&gt;"",IF(AND($C59="ผู้ช่วยศาสตราจารย์",AND($AN59=0,AND($AO59&gt;=6,$AO59&lt;=8))),1,""),"")</f>
        <v/>
      </c>
      <c r="AI59" s="187" t="str">
        <f>IF($B59&lt;&gt;"",IF(AND($C59="อาจารย์",AND($AN59=0,AND($AO59&gt;=6,$AO59&lt;=8))),1,""),"")</f>
        <v/>
      </c>
      <c r="AJ59" s="187" t="str">
        <f>IF($B59&lt;&gt;"",IF(AND($C59="ศาสตราจารย์",AND($AN59=0,AND($AO59&gt;=0,$AO59&lt;=5))),1,""),"")</f>
        <v/>
      </c>
      <c r="AK59" s="187" t="str">
        <f>IF($B59&lt;&gt;"",IF(AND($C59="รองศาสตราจารย์",AND($AN59=0,AND($AO59&gt;=0,$AO59&lt;=5))),1,""),"")</f>
        <v/>
      </c>
      <c r="AL59" s="187" t="str">
        <f>IF($B59&lt;&gt;"",IF(AND($C59="ผู้ช่วยศาสตราจารย์",AND($AN59=0,AND($AO59&gt;=0,$AO59&lt;=5))),1,""),"")</f>
        <v/>
      </c>
      <c r="AM59" s="187" t="str">
        <f>IF($B59&lt;&gt;"",IF(AND($C59="อาจารย์",AND($AN59=0,AND($AO59&gt;=0,$AO59&lt;=5))),1,""),"")</f>
        <v/>
      </c>
      <c r="AN59" s="78">
        <f>IF(B59&lt;&gt;"",DATEDIF(E59,$AN$8,"Y"),"")</f>
        <v>5</v>
      </c>
      <c r="AO59" s="78">
        <f>IF(B59&lt;&gt;"",DATEDIF(E59,$AN$8,"YM"),"")</f>
        <v>6</v>
      </c>
      <c r="AP59" s="78">
        <f>IF(B59&lt;&gt;"",DATEDIF(E59,$AN$8,"MD"),"")</f>
        <v>17</v>
      </c>
    </row>
    <row r="60" spans="1:42">
      <c r="A60" s="181">
        <v>52</v>
      </c>
      <c r="B60" s="182" t="s">
        <v>190</v>
      </c>
      <c r="C60" s="182" t="s">
        <v>56</v>
      </c>
      <c r="D60" s="183">
        <v>42219</v>
      </c>
      <c r="E60" s="183">
        <v>42219</v>
      </c>
      <c r="F60" s="184"/>
      <c r="G60" s="184"/>
      <c r="H60" s="184"/>
      <c r="I60" s="182" t="s">
        <v>37</v>
      </c>
      <c r="J60" s="183">
        <v>53601</v>
      </c>
      <c r="K60" s="185" t="s">
        <v>2</v>
      </c>
      <c r="L60" s="182" t="s">
        <v>191</v>
      </c>
      <c r="M60" s="182" t="s">
        <v>319</v>
      </c>
      <c r="N60" s="182" t="s">
        <v>192</v>
      </c>
      <c r="O60" s="182" t="s">
        <v>193</v>
      </c>
      <c r="P60" s="182" t="s">
        <v>43</v>
      </c>
      <c r="Q60" s="185" t="s">
        <v>61</v>
      </c>
      <c r="R60" s="186"/>
      <c r="S60" s="187">
        <f>IF($B60&lt;&gt;"",IF(AND($K60="เอก",OR($AN60&gt;0,AND($AN60=0,$AO60&gt;=9))),1,""),"")</f>
        <v>1</v>
      </c>
      <c r="T60" s="187" t="str">
        <f>IF($B60&lt;&gt;"",IF(AND($K60="โท",OR($AN60&gt;0,AND($AN60=0,$AO60&gt;=9))),1,""),"")</f>
        <v/>
      </c>
      <c r="U60" s="187" t="str">
        <f>IF($B60&lt;&gt;"",IF(AND($K60="ตรี",OR($AN60&gt;0,AND($AN60=0,$AO60&gt;=9))),1,""),"")</f>
        <v/>
      </c>
      <c r="V60" s="187" t="str">
        <f>IF($B60&lt;&gt;"",IF(AND($K60="เอก",AND($AN60=0,AND($AO60&gt;=6,$AO60&lt;=8))),1,""),"")</f>
        <v/>
      </c>
      <c r="W60" s="187" t="str">
        <f>IF($B60&lt;&gt;"",IF(AND($K60="โท",AND($AN60=0,AND($AO60&gt;=6,$AO60&lt;=8))),1,""),"")</f>
        <v/>
      </c>
      <c r="X60" s="187" t="str">
        <f>IF($B60&lt;&gt;"",IF(AND($K60="ตรี",AND($AN60=0,AND($AO60&gt;=6,$AO60&lt;=8))),1,""),"")</f>
        <v/>
      </c>
      <c r="Y60" s="187" t="str">
        <f>IF($B60&lt;&gt;"",IF(AND($K60="เอก",AND($AN60=0,AND($AO60&gt;=0,$AO60&lt;=5))),1,""),"")</f>
        <v/>
      </c>
      <c r="Z60" s="187" t="str">
        <f>IF($B60&lt;&gt;"",IF(AND($K60="โท",AND($AN60=0,AND($AO60&gt;=0,$AO60&lt;=5))),1,""),"")</f>
        <v/>
      </c>
      <c r="AA60" s="187" t="str">
        <f>IF($B60&lt;&gt;"",IF(AND($K60="ตรี",AND($AN60=0,AND($AO60&gt;=0,$AO60&lt;=5))),1,""),"")</f>
        <v/>
      </c>
      <c r="AB60" s="187" t="str">
        <f>IF($B60&lt;&gt;"",IF(AND($C60="ศาสตราจารย์",OR($AN60&gt;0,AND($AN60=0,$AO60&gt;=9))),1,""),"")</f>
        <v/>
      </c>
      <c r="AC60" s="187" t="str">
        <f>IF($B60&lt;&gt;"",IF(AND($C60="รองศาสตราจารย์",OR($AN60&gt;0,AND($AN60=0,$AO60&gt;=9))),1,""),"")</f>
        <v/>
      </c>
      <c r="AD60" s="187" t="str">
        <f>IF($B60&lt;&gt;"",IF(AND($C60="ผู้ช่วยศาสตราจารย์",OR($AN60&gt;0,AND($AN60=0,$AO60&gt;=9))),1,""),"")</f>
        <v/>
      </c>
      <c r="AE60" s="187">
        <f>IF($B60&lt;&gt;"",IF(AND($C60="อาจารย์",OR($AN60&gt;0,AND($AN60=0,$AO60&gt;=9))),1,""),"")</f>
        <v>1</v>
      </c>
      <c r="AF60" s="187" t="str">
        <f>IF($B60&lt;&gt;"",IF(AND($C60="ศาสตราจารย์",AND($AN60=0,AND($AO60&gt;=6,$AO60&lt;=8))),1,""),"")</f>
        <v/>
      </c>
      <c r="AG60" s="187" t="str">
        <f>IF($B60&lt;&gt;"",IF(AND($C60="รองศาสตราจารย์",AND($AN60=0,AND($AO60&gt;=6,$AO60&lt;=8))),1,""),"")</f>
        <v/>
      </c>
      <c r="AH60" s="187" t="str">
        <f>IF($B60&lt;&gt;"",IF(AND($C60="ผู้ช่วยศาสตราจารย์",AND($AN60=0,AND($AO60&gt;=6,$AO60&lt;=8))),1,""),"")</f>
        <v/>
      </c>
      <c r="AI60" s="187" t="str">
        <f>IF($B60&lt;&gt;"",IF(AND($C60="อาจารย์",AND($AN60=0,AND($AO60&gt;=6,$AO60&lt;=8))),1,""),"")</f>
        <v/>
      </c>
      <c r="AJ60" s="187" t="str">
        <f>IF($B60&lt;&gt;"",IF(AND($C60="ศาสตราจารย์",AND($AN60=0,AND($AO60&gt;=0,$AO60&lt;=5))),1,""),"")</f>
        <v/>
      </c>
      <c r="AK60" s="187" t="str">
        <f>IF($B60&lt;&gt;"",IF(AND($C60="รองศาสตราจารย์",AND($AN60=0,AND($AO60&gt;=0,$AO60&lt;=5))),1,""),"")</f>
        <v/>
      </c>
      <c r="AL60" s="187" t="str">
        <f>IF($B60&lt;&gt;"",IF(AND($C60="ผู้ช่วยศาสตราจารย์",AND($AN60=0,AND($AO60&gt;=0,$AO60&lt;=5))),1,""),"")</f>
        <v/>
      </c>
      <c r="AM60" s="187" t="str">
        <f>IF($B60&lt;&gt;"",IF(AND($C60="อาจารย์",AND($AN60=0,AND($AO60&gt;=0,$AO60&lt;=5))),1,""),"")</f>
        <v/>
      </c>
      <c r="AN60" s="78">
        <f>IF(B60&lt;&gt;"",DATEDIF(E60,$AN$8,"Y"),"")</f>
        <v>5</v>
      </c>
      <c r="AO60" s="78">
        <f>IF(B60&lt;&gt;"",DATEDIF(E60,$AN$8,"YM"),"")</f>
        <v>7</v>
      </c>
      <c r="AP60" s="78">
        <f>IF(B60&lt;&gt;"",DATEDIF(E60,$AN$8,"MD"),"")</f>
        <v>29</v>
      </c>
    </row>
    <row r="61" spans="1:42">
      <c r="A61" s="181">
        <v>53</v>
      </c>
      <c r="B61" s="182" t="s">
        <v>440</v>
      </c>
      <c r="C61" s="182" t="s">
        <v>56</v>
      </c>
      <c r="D61" s="183">
        <v>42506</v>
      </c>
      <c r="E61" s="183">
        <v>42506</v>
      </c>
      <c r="F61" s="184"/>
      <c r="G61" s="184"/>
      <c r="H61" s="184"/>
      <c r="I61" s="182" t="s">
        <v>37</v>
      </c>
      <c r="J61" s="183">
        <v>52140</v>
      </c>
      <c r="K61" s="185" t="s">
        <v>2</v>
      </c>
      <c r="L61" s="182" t="s">
        <v>173</v>
      </c>
      <c r="M61" s="182" t="s">
        <v>3</v>
      </c>
      <c r="N61" s="182" t="s">
        <v>132</v>
      </c>
      <c r="O61" s="182" t="s">
        <v>4</v>
      </c>
      <c r="P61" s="182" t="s">
        <v>57</v>
      </c>
      <c r="Q61" s="185" t="s">
        <v>44</v>
      </c>
      <c r="R61" s="186"/>
      <c r="S61" s="187">
        <f>IF($B61&lt;&gt;"",IF(AND($K61="เอก",OR($AN61&gt;0,AND($AN61=0,$AO61&gt;=9))),1,""),"")</f>
        <v>1</v>
      </c>
      <c r="T61" s="187" t="str">
        <f>IF($B61&lt;&gt;"",IF(AND($K61="โท",OR($AN61&gt;0,AND($AN61=0,$AO61&gt;=9))),1,""),"")</f>
        <v/>
      </c>
      <c r="U61" s="187" t="str">
        <f>IF($B61&lt;&gt;"",IF(AND($K61="ตรี",OR($AN61&gt;0,AND($AN61=0,$AO61&gt;=9))),1,""),"")</f>
        <v/>
      </c>
      <c r="V61" s="187" t="str">
        <f>IF($B61&lt;&gt;"",IF(AND($K61="เอก",AND($AN61=0,AND($AO61&gt;=6,$AO61&lt;=8))),1,""),"")</f>
        <v/>
      </c>
      <c r="W61" s="187" t="str">
        <f>IF($B61&lt;&gt;"",IF(AND($K61="โท",AND($AN61=0,AND($AO61&gt;=6,$AO61&lt;=8))),1,""),"")</f>
        <v/>
      </c>
      <c r="X61" s="187" t="str">
        <f>IF($B61&lt;&gt;"",IF(AND($K61="ตรี",AND($AN61=0,AND($AO61&gt;=6,$AO61&lt;=8))),1,""),"")</f>
        <v/>
      </c>
      <c r="Y61" s="187" t="str">
        <f>IF($B61&lt;&gt;"",IF(AND($K61="เอก",AND($AN61=0,AND($AO61&gt;=0,$AO61&lt;=5))),1,""),"")</f>
        <v/>
      </c>
      <c r="Z61" s="187" t="str">
        <f>IF($B61&lt;&gt;"",IF(AND($K61="โท",AND($AN61=0,AND($AO61&gt;=0,$AO61&lt;=5))),1,""),"")</f>
        <v/>
      </c>
      <c r="AA61" s="187" t="str">
        <f>IF($B61&lt;&gt;"",IF(AND($K61="ตรี",AND($AN61=0,AND($AO61&gt;=0,$AO61&lt;=5))),1,""),"")</f>
        <v/>
      </c>
      <c r="AB61" s="187" t="str">
        <f>IF($B61&lt;&gt;"",IF(AND($C61="ศาสตราจารย์",OR($AN61&gt;0,AND($AN61=0,$AO61&gt;=9))),1,""),"")</f>
        <v/>
      </c>
      <c r="AC61" s="187" t="str">
        <f>IF($B61&lt;&gt;"",IF(AND($C61="รองศาสตราจารย์",OR($AN61&gt;0,AND($AN61=0,$AO61&gt;=9))),1,""),"")</f>
        <v/>
      </c>
      <c r="AD61" s="187" t="str">
        <f>IF($B61&lt;&gt;"",IF(AND($C61="ผู้ช่วยศาสตราจารย์",OR($AN61&gt;0,AND($AN61=0,$AO61&gt;=9))),1,""),"")</f>
        <v/>
      </c>
      <c r="AE61" s="187">
        <f>IF($B61&lt;&gt;"",IF(AND($C61="อาจารย์",OR($AN61&gt;0,AND($AN61=0,$AO61&gt;=9))),1,""),"")</f>
        <v>1</v>
      </c>
      <c r="AF61" s="187" t="str">
        <f>IF($B61&lt;&gt;"",IF(AND($C61="ศาสตราจารย์",AND($AN61=0,AND($AO61&gt;=6,$AO61&lt;=8))),1,""),"")</f>
        <v/>
      </c>
      <c r="AG61" s="187" t="str">
        <f>IF($B61&lt;&gt;"",IF(AND($C61="รองศาสตราจารย์",AND($AN61=0,AND($AO61&gt;=6,$AO61&lt;=8))),1,""),"")</f>
        <v/>
      </c>
      <c r="AH61" s="187" t="str">
        <f>IF($B61&lt;&gt;"",IF(AND($C61="ผู้ช่วยศาสตราจารย์",AND($AN61=0,AND($AO61&gt;=6,$AO61&lt;=8))),1,""),"")</f>
        <v/>
      </c>
      <c r="AI61" s="187" t="str">
        <f>IF($B61&lt;&gt;"",IF(AND($C61="อาจารย์",AND($AN61=0,AND($AO61&gt;=6,$AO61&lt;=8))),1,""),"")</f>
        <v/>
      </c>
      <c r="AJ61" s="187" t="str">
        <f>IF($B61&lt;&gt;"",IF(AND($C61="ศาสตราจารย์",AND($AN61=0,AND($AO61&gt;=0,$AO61&lt;=5))),1,""),"")</f>
        <v/>
      </c>
      <c r="AK61" s="187" t="str">
        <f>IF($B61&lt;&gt;"",IF(AND($C61="รองศาสตราจารย์",AND($AN61=0,AND($AO61&gt;=0,$AO61&lt;=5))),1,""),"")</f>
        <v/>
      </c>
      <c r="AL61" s="187" t="str">
        <f>IF($B61&lt;&gt;"",IF(AND($C61="ผู้ช่วยศาสตราจารย์",AND($AN61=0,AND($AO61&gt;=0,$AO61&lt;=5))),1,""),"")</f>
        <v/>
      </c>
      <c r="AM61" s="187" t="str">
        <f>IF($B61&lt;&gt;"",IF(AND($C61="อาจารย์",AND($AN61=0,AND($AO61&gt;=0,$AO61&lt;=5))),1,""),"")</f>
        <v/>
      </c>
      <c r="AN61" s="78">
        <f>IF(B61&lt;&gt;"",DATEDIF(E61,$AN$8,"Y"),"")</f>
        <v>4</v>
      </c>
      <c r="AO61" s="78">
        <f>IF(B61&lt;&gt;"",DATEDIF(E61,$AN$8,"YM"),"")</f>
        <v>10</v>
      </c>
      <c r="AP61" s="78">
        <f>IF(B61&lt;&gt;"",DATEDIF(E61,$AN$8,"MD"),"")</f>
        <v>16</v>
      </c>
    </row>
    <row r="62" spans="1:42">
      <c r="A62" s="181">
        <v>54</v>
      </c>
      <c r="B62" s="182" t="s">
        <v>441</v>
      </c>
      <c r="C62" s="182" t="s">
        <v>56</v>
      </c>
      <c r="D62" s="183">
        <v>34722</v>
      </c>
      <c r="E62" s="183">
        <v>42125</v>
      </c>
      <c r="F62" s="184"/>
      <c r="G62" s="184"/>
      <c r="H62" s="184"/>
      <c r="I62" s="182" t="s">
        <v>37</v>
      </c>
      <c r="J62" s="183">
        <v>47392</v>
      </c>
      <c r="K62" s="185" t="s">
        <v>2</v>
      </c>
      <c r="L62" s="182" t="s">
        <v>150</v>
      </c>
      <c r="M62" s="182" t="s">
        <v>54</v>
      </c>
      <c r="N62" s="182" t="s">
        <v>151</v>
      </c>
      <c r="O62" s="182" t="s">
        <v>62</v>
      </c>
      <c r="P62" s="182" t="s">
        <v>39</v>
      </c>
      <c r="Q62" s="185" t="s">
        <v>44</v>
      </c>
      <c r="R62" s="186"/>
      <c r="S62" s="187">
        <f>IF($B62&lt;&gt;"",IF(AND($K62="เอก",OR($AN62&gt;0,AND($AN62=0,$AO62&gt;=9))),1,""),"")</f>
        <v>1</v>
      </c>
      <c r="T62" s="187" t="str">
        <f>IF($B62&lt;&gt;"",IF(AND($K62="โท",OR($AN62&gt;0,AND($AN62=0,$AO62&gt;=9))),1,""),"")</f>
        <v/>
      </c>
      <c r="U62" s="187" t="str">
        <f>IF($B62&lt;&gt;"",IF(AND($K62="ตรี",OR($AN62&gt;0,AND($AN62=0,$AO62&gt;=9))),1,""),"")</f>
        <v/>
      </c>
      <c r="V62" s="187" t="str">
        <f>IF($B62&lt;&gt;"",IF(AND($K62="เอก",AND($AN62=0,AND($AO62&gt;=6,$AO62&lt;=8))),1,""),"")</f>
        <v/>
      </c>
      <c r="W62" s="187" t="str">
        <f>IF($B62&lt;&gt;"",IF(AND($K62="โท",AND($AN62=0,AND($AO62&gt;=6,$AO62&lt;=8))),1,""),"")</f>
        <v/>
      </c>
      <c r="X62" s="187" t="str">
        <f>IF($B62&lt;&gt;"",IF(AND($K62="ตรี",AND($AN62=0,AND($AO62&gt;=6,$AO62&lt;=8))),1,""),"")</f>
        <v/>
      </c>
      <c r="Y62" s="187" t="str">
        <f>IF($B62&lt;&gt;"",IF(AND($K62="เอก",AND($AN62=0,AND($AO62&gt;=0,$AO62&lt;=5))),1,""),"")</f>
        <v/>
      </c>
      <c r="Z62" s="187" t="str">
        <f>IF($B62&lt;&gt;"",IF(AND($K62="โท",AND($AN62=0,AND($AO62&gt;=0,$AO62&lt;=5))),1,""),"")</f>
        <v/>
      </c>
      <c r="AA62" s="187" t="str">
        <f>IF($B62&lt;&gt;"",IF(AND($K62="ตรี",AND($AN62=0,AND($AO62&gt;=0,$AO62&lt;=5))),1,""),"")</f>
        <v/>
      </c>
      <c r="AB62" s="187" t="str">
        <f>IF($B62&lt;&gt;"",IF(AND($C62="ศาสตราจารย์",OR($AN62&gt;0,AND($AN62=0,$AO62&gt;=9))),1,""),"")</f>
        <v/>
      </c>
      <c r="AC62" s="187" t="str">
        <f>IF($B62&lt;&gt;"",IF(AND($C62="รองศาสตราจารย์",OR($AN62&gt;0,AND($AN62=0,$AO62&gt;=9))),1,""),"")</f>
        <v/>
      </c>
      <c r="AD62" s="187" t="str">
        <f>IF($B62&lt;&gt;"",IF(AND($C62="ผู้ช่วยศาสตราจารย์",OR($AN62&gt;0,AND($AN62=0,$AO62&gt;=9))),1,""),"")</f>
        <v/>
      </c>
      <c r="AE62" s="187">
        <f>IF($B62&lt;&gt;"",IF(AND($C62="อาจารย์",OR($AN62&gt;0,AND($AN62=0,$AO62&gt;=9))),1,""),"")</f>
        <v>1</v>
      </c>
      <c r="AF62" s="187" t="str">
        <f>IF($B62&lt;&gt;"",IF(AND($C62="ศาสตราจารย์",AND($AN62=0,AND($AO62&gt;=6,$AO62&lt;=8))),1,""),"")</f>
        <v/>
      </c>
      <c r="AG62" s="187" t="str">
        <f>IF($B62&lt;&gt;"",IF(AND($C62="รองศาสตราจารย์",AND($AN62=0,AND($AO62&gt;=6,$AO62&lt;=8))),1,""),"")</f>
        <v/>
      </c>
      <c r="AH62" s="187" t="str">
        <f>IF($B62&lt;&gt;"",IF(AND($C62="ผู้ช่วยศาสตราจารย์",AND($AN62=0,AND($AO62&gt;=6,$AO62&lt;=8))),1,""),"")</f>
        <v/>
      </c>
      <c r="AI62" s="187" t="str">
        <f>IF($B62&lt;&gt;"",IF(AND($C62="อาจารย์",AND($AN62=0,AND($AO62&gt;=6,$AO62&lt;=8))),1,""),"")</f>
        <v/>
      </c>
      <c r="AJ62" s="187" t="str">
        <f>IF($B62&lt;&gt;"",IF(AND($C62="ศาสตราจารย์",AND($AN62=0,AND($AO62&gt;=0,$AO62&lt;=5))),1,""),"")</f>
        <v/>
      </c>
      <c r="AK62" s="187" t="str">
        <f>IF($B62&lt;&gt;"",IF(AND($C62="รองศาสตราจารย์",AND($AN62=0,AND($AO62&gt;=0,$AO62&lt;=5))),1,""),"")</f>
        <v/>
      </c>
      <c r="AL62" s="187" t="str">
        <f>IF($B62&lt;&gt;"",IF(AND($C62="ผู้ช่วยศาสตราจารย์",AND($AN62=0,AND($AO62&gt;=0,$AO62&lt;=5))),1,""),"")</f>
        <v/>
      </c>
      <c r="AM62" s="187" t="str">
        <f>IF($B62&lt;&gt;"",IF(AND($C62="อาจารย์",AND($AN62=0,AND($AO62&gt;=0,$AO62&lt;=5))),1,""),"")</f>
        <v/>
      </c>
      <c r="AN62" s="78">
        <f>IF(B62&lt;&gt;"",DATEDIF(E62,$AN$8,"Y"),"")</f>
        <v>5</v>
      </c>
      <c r="AO62" s="78">
        <f>IF(B62&lt;&gt;"",DATEDIF(E62,$AN$8,"YM"),"")</f>
        <v>11</v>
      </c>
      <c r="AP62" s="78">
        <f>IF(B62&lt;&gt;"",DATEDIF(E62,$AN$8,"MD"),"")</f>
        <v>0</v>
      </c>
    </row>
    <row r="63" spans="1:42">
      <c r="A63" s="181">
        <v>55</v>
      </c>
      <c r="B63" s="182" t="s">
        <v>442</v>
      </c>
      <c r="C63" s="182" t="s">
        <v>56</v>
      </c>
      <c r="D63" s="183">
        <v>44046</v>
      </c>
      <c r="E63" s="183">
        <v>44046</v>
      </c>
      <c r="F63" s="184"/>
      <c r="G63" s="184"/>
      <c r="H63" s="184"/>
      <c r="I63" s="182" t="s">
        <v>37</v>
      </c>
      <c r="J63" s="183">
        <v>49583</v>
      </c>
      <c r="K63" s="185" t="s">
        <v>2</v>
      </c>
      <c r="L63" s="182" t="s">
        <v>24</v>
      </c>
      <c r="M63" s="182" t="s">
        <v>3</v>
      </c>
      <c r="N63" s="182" t="s">
        <v>25</v>
      </c>
      <c r="O63" s="182" t="s">
        <v>4</v>
      </c>
      <c r="P63" s="182" t="s">
        <v>39</v>
      </c>
      <c r="Q63" s="185">
        <v>2557</v>
      </c>
      <c r="R63" s="186"/>
      <c r="S63" s="187" t="str">
        <f>IF($B63&lt;&gt;"",IF(AND($K63="เอก",OR($AN63&gt;0,AND($AN63=0,$AO63&gt;=9))),1,""),"")</f>
        <v/>
      </c>
      <c r="T63" s="187" t="str">
        <f>IF($B63&lt;&gt;"",IF(AND($K63="โท",OR($AN63&gt;0,AND($AN63=0,$AO63&gt;=9))),1,""),"")</f>
        <v/>
      </c>
      <c r="U63" s="187" t="str">
        <f>IF($B63&lt;&gt;"",IF(AND($K63="ตรี",OR($AN63&gt;0,AND($AN63=0,$AO63&gt;=9))),1,""),"")</f>
        <v/>
      </c>
      <c r="V63" s="187">
        <f>IF($B63&lt;&gt;"",IF(AND($K63="เอก",AND($AN63=0,AND($AO63&gt;=6,$AO63&lt;=8))),1,""),"")</f>
        <v>1</v>
      </c>
      <c r="W63" s="187" t="str">
        <f>IF($B63&lt;&gt;"",IF(AND($K63="โท",AND($AN63=0,AND($AO63&gt;=6,$AO63&lt;=8))),1,""),"")</f>
        <v/>
      </c>
      <c r="X63" s="187" t="str">
        <f>IF($B63&lt;&gt;"",IF(AND($K63="ตรี",AND($AN63=0,AND($AO63&gt;=6,$AO63&lt;=8))),1,""),"")</f>
        <v/>
      </c>
      <c r="Y63" s="187" t="str">
        <f>IF($B63&lt;&gt;"",IF(AND($K63="เอก",AND($AN63=0,AND($AO63&gt;=0,$AO63&lt;=5))),1,""),"")</f>
        <v/>
      </c>
      <c r="Z63" s="187" t="str">
        <f>IF($B63&lt;&gt;"",IF(AND($K63="โท",AND($AN63=0,AND($AO63&gt;=0,$AO63&lt;=5))),1,""),"")</f>
        <v/>
      </c>
      <c r="AA63" s="187" t="str">
        <f>IF($B63&lt;&gt;"",IF(AND($K63="ตรี",AND($AN63=0,AND($AO63&gt;=0,$AO63&lt;=5))),1,""),"")</f>
        <v/>
      </c>
      <c r="AB63" s="187" t="str">
        <f>IF($B63&lt;&gt;"",IF(AND($C63="ศาสตราจารย์",OR($AN63&gt;0,AND($AN63=0,$AO63&gt;=9))),1,""),"")</f>
        <v/>
      </c>
      <c r="AC63" s="187" t="str">
        <f>IF($B63&lt;&gt;"",IF(AND($C63="รองศาสตราจารย์",OR($AN63&gt;0,AND($AN63=0,$AO63&gt;=9))),1,""),"")</f>
        <v/>
      </c>
      <c r="AD63" s="187" t="str">
        <f>IF($B63&lt;&gt;"",IF(AND($C63="ผู้ช่วยศาสตราจารย์",OR($AN63&gt;0,AND($AN63=0,$AO63&gt;=9))),1,""),"")</f>
        <v/>
      </c>
      <c r="AE63" s="187" t="str">
        <f>IF($B63&lt;&gt;"",IF(AND($C63="อาจารย์",OR($AN63&gt;0,AND($AN63=0,$AO63&gt;=9))),1,""),"")</f>
        <v/>
      </c>
      <c r="AF63" s="187" t="str">
        <f>IF($B63&lt;&gt;"",IF(AND($C63="ศาสตราจารย์",AND($AN63=0,AND($AO63&gt;=6,$AO63&lt;=8))),1,""),"")</f>
        <v/>
      </c>
      <c r="AG63" s="187" t="str">
        <f>IF($B63&lt;&gt;"",IF(AND($C63="รองศาสตราจารย์",AND($AN63=0,AND($AO63&gt;=6,$AO63&lt;=8))),1,""),"")</f>
        <v/>
      </c>
      <c r="AH63" s="187" t="str">
        <f>IF($B63&lt;&gt;"",IF(AND($C63="ผู้ช่วยศาสตราจารย์",AND($AN63=0,AND($AO63&gt;=6,$AO63&lt;=8))),1,""),"")</f>
        <v/>
      </c>
      <c r="AI63" s="187">
        <f>IF($B63&lt;&gt;"",IF(AND($C63="อาจารย์",AND($AN63=0,AND($AO63&gt;=6,$AO63&lt;=8))),1,""),"")</f>
        <v>1</v>
      </c>
      <c r="AJ63" s="187" t="str">
        <f>IF($B63&lt;&gt;"",IF(AND($C63="ศาสตราจารย์",AND($AN63=0,AND($AO63&gt;=0,$AO63&lt;=5))),1,""),"")</f>
        <v/>
      </c>
      <c r="AK63" s="187" t="str">
        <f>IF($B63&lt;&gt;"",IF(AND($C63="รองศาสตราจารย์",AND($AN63=0,AND($AO63&gt;=0,$AO63&lt;=5))),1,""),"")</f>
        <v/>
      </c>
      <c r="AL63" s="187" t="str">
        <f>IF($B63&lt;&gt;"",IF(AND($C63="ผู้ช่วยศาสตราจารย์",AND($AN63=0,AND($AO63&gt;=0,$AO63&lt;=5))),1,""),"")</f>
        <v/>
      </c>
      <c r="AM63" s="187" t="str">
        <f>IF($B63&lt;&gt;"",IF(AND($C63="อาจารย์",AND($AN63=0,AND($AO63&gt;=0,$AO63&lt;=5))),1,""),"")</f>
        <v/>
      </c>
      <c r="AN63" s="78">
        <f>IF(B63&lt;&gt;"",DATEDIF(E63,$AN$8,"Y"),"")</f>
        <v>0</v>
      </c>
      <c r="AO63" s="78">
        <f>IF(B63&lt;&gt;"",DATEDIF(E63,$AN$8,"YM"),"")</f>
        <v>7</v>
      </c>
      <c r="AP63" s="78">
        <f>IF(B63&lt;&gt;"",DATEDIF(E63,$AN$8,"MD"),"")</f>
        <v>29</v>
      </c>
    </row>
    <row r="64" spans="1:42">
      <c r="A64" s="181">
        <v>56</v>
      </c>
      <c r="B64" s="182" t="s">
        <v>306</v>
      </c>
      <c r="C64" s="182" t="s">
        <v>56</v>
      </c>
      <c r="D64" s="183">
        <v>43040</v>
      </c>
      <c r="E64" s="183">
        <v>43040</v>
      </c>
      <c r="F64" s="184"/>
      <c r="G64" s="184"/>
      <c r="H64" s="184"/>
      <c r="I64" s="182" t="s">
        <v>37</v>
      </c>
      <c r="J64" s="183">
        <v>52871</v>
      </c>
      <c r="K64" s="185" t="s">
        <v>2</v>
      </c>
      <c r="L64" s="182" t="s">
        <v>24</v>
      </c>
      <c r="M64" s="182" t="s">
        <v>3</v>
      </c>
      <c r="N64" s="182" t="s">
        <v>25</v>
      </c>
      <c r="O64" s="182" t="s">
        <v>4</v>
      </c>
      <c r="P64" s="182" t="s">
        <v>39</v>
      </c>
      <c r="Q64" s="185" t="s">
        <v>305</v>
      </c>
      <c r="R64" s="186"/>
      <c r="S64" s="187">
        <f>IF($B64&lt;&gt;"",IF(AND($K64="เอก",OR($AN64&gt;0,AND($AN64=0,$AO64&gt;=9))),1,""),"")</f>
        <v>1</v>
      </c>
      <c r="T64" s="187" t="str">
        <f>IF($B64&lt;&gt;"",IF(AND($K64="โท",OR($AN64&gt;0,AND($AN64=0,$AO64&gt;=9))),1,""),"")</f>
        <v/>
      </c>
      <c r="U64" s="187" t="str">
        <f>IF($B64&lt;&gt;"",IF(AND($K64="ตรี",OR($AN64&gt;0,AND($AN64=0,$AO64&gt;=9))),1,""),"")</f>
        <v/>
      </c>
      <c r="V64" s="187" t="str">
        <f>IF($B64&lt;&gt;"",IF(AND($K64="เอก",AND($AN64=0,AND($AO64&gt;=6,$AO64&lt;=8))),1,""),"")</f>
        <v/>
      </c>
      <c r="W64" s="187" t="str">
        <f>IF($B64&lt;&gt;"",IF(AND($K64="โท",AND($AN64=0,AND($AO64&gt;=6,$AO64&lt;=8))),1,""),"")</f>
        <v/>
      </c>
      <c r="X64" s="187" t="str">
        <f>IF($B64&lt;&gt;"",IF(AND($K64="ตรี",AND($AN64=0,AND($AO64&gt;=6,$AO64&lt;=8))),1,""),"")</f>
        <v/>
      </c>
      <c r="Y64" s="187" t="str">
        <f>IF($B64&lt;&gt;"",IF(AND($K64="เอก",AND($AN64=0,AND($AO64&gt;=0,$AO64&lt;=5))),1,""),"")</f>
        <v/>
      </c>
      <c r="Z64" s="187" t="str">
        <f>IF($B64&lt;&gt;"",IF(AND($K64="โท",AND($AN64=0,AND($AO64&gt;=0,$AO64&lt;=5))),1,""),"")</f>
        <v/>
      </c>
      <c r="AA64" s="187" t="str">
        <f>IF($B64&lt;&gt;"",IF(AND($K64="ตรี",AND($AN64=0,AND($AO64&gt;=0,$AO64&lt;=5))),1,""),"")</f>
        <v/>
      </c>
      <c r="AB64" s="187" t="str">
        <f>IF($B64&lt;&gt;"",IF(AND($C64="ศาสตราจารย์",OR($AN64&gt;0,AND($AN64=0,$AO64&gt;=9))),1,""),"")</f>
        <v/>
      </c>
      <c r="AC64" s="187" t="str">
        <f>IF($B64&lt;&gt;"",IF(AND($C64="รองศาสตราจารย์",OR($AN64&gt;0,AND($AN64=0,$AO64&gt;=9))),1,""),"")</f>
        <v/>
      </c>
      <c r="AD64" s="187" t="str">
        <f>IF($B64&lt;&gt;"",IF(AND($C64="ผู้ช่วยศาสตราจารย์",OR($AN64&gt;0,AND($AN64=0,$AO64&gt;=9))),1,""),"")</f>
        <v/>
      </c>
      <c r="AE64" s="187">
        <f>IF($B64&lt;&gt;"",IF(AND($C64="อาจารย์",OR($AN64&gt;0,AND($AN64=0,$AO64&gt;=9))),1,""),"")</f>
        <v>1</v>
      </c>
      <c r="AF64" s="187" t="str">
        <f>IF($B64&lt;&gt;"",IF(AND($C64="ศาสตราจารย์",AND($AN64=0,AND($AO64&gt;=6,$AO64&lt;=8))),1,""),"")</f>
        <v/>
      </c>
      <c r="AG64" s="187" t="str">
        <f>IF($B64&lt;&gt;"",IF(AND($C64="รองศาสตราจารย์",AND($AN64=0,AND($AO64&gt;=6,$AO64&lt;=8))),1,""),"")</f>
        <v/>
      </c>
      <c r="AH64" s="187" t="str">
        <f>IF($B64&lt;&gt;"",IF(AND($C64="ผู้ช่วยศาสตราจารย์",AND($AN64=0,AND($AO64&gt;=6,$AO64&lt;=8))),1,""),"")</f>
        <v/>
      </c>
      <c r="AI64" s="187" t="str">
        <f>IF($B64&lt;&gt;"",IF(AND($C64="อาจารย์",AND($AN64=0,AND($AO64&gt;=6,$AO64&lt;=8))),1,""),"")</f>
        <v/>
      </c>
      <c r="AJ64" s="187" t="str">
        <f>IF($B64&lt;&gt;"",IF(AND($C64="ศาสตราจารย์",AND($AN64=0,AND($AO64&gt;=0,$AO64&lt;=5))),1,""),"")</f>
        <v/>
      </c>
      <c r="AK64" s="187" t="str">
        <f>IF($B64&lt;&gt;"",IF(AND($C64="รองศาสตราจารย์",AND($AN64=0,AND($AO64&gt;=0,$AO64&lt;=5))),1,""),"")</f>
        <v/>
      </c>
      <c r="AL64" s="187" t="str">
        <f>IF($B64&lt;&gt;"",IF(AND($C64="ผู้ช่วยศาสตราจารย์",AND($AN64=0,AND($AO64&gt;=0,$AO64&lt;=5))),1,""),"")</f>
        <v/>
      </c>
      <c r="AM64" s="187" t="str">
        <f>IF($B64&lt;&gt;"",IF(AND($C64="อาจารย์",AND($AN64=0,AND($AO64&gt;=0,$AO64&lt;=5))),1,""),"")</f>
        <v/>
      </c>
      <c r="AN64" s="78">
        <f>IF(B64&lt;&gt;"",DATEDIF(E64,$AN$8,"Y"),"")</f>
        <v>3</v>
      </c>
      <c r="AO64" s="78">
        <f>IF(B64&lt;&gt;"",DATEDIF(E64,$AN$8,"YM"),"")</f>
        <v>5</v>
      </c>
      <c r="AP64" s="78">
        <f>IF(B64&lt;&gt;"",DATEDIF(E64,$AN$8,"MD"),"")</f>
        <v>0</v>
      </c>
    </row>
    <row r="65" spans="1:42">
      <c r="A65" s="181">
        <v>57</v>
      </c>
      <c r="B65" s="182" t="s">
        <v>217</v>
      </c>
      <c r="C65" s="182" t="s">
        <v>56</v>
      </c>
      <c r="D65" s="183">
        <v>34698</v>
      </c>
      <c r="E65" s="183">
        <v>41759</v>
      </c>
      <c r="F65" s="184"/>
      <c r="G65" s="184"/>
      <c r="H65" s="184"/>
      <c r="I65" s="182" t="s">
        <v>1</v>
      </c>
      <c r="J65" s="183">
        <v>47027</v>
      </c>
      <c r="K65" s="185" t="s">
        <v>2</v>
      </c>
      <c r="L65" s="182" t="s">
        <v>118</v>
      </c>
      <c r="M65" s="182" t="s">
        <v>319</v>
      </c>
      <c r="N65" s="182" t="s">
        <v>113</v>
      </c>
      <c r="O65" s="182" t="s">
        <v>163</v>
      </c>
      <c r="P65" s="182" t="s">
        <v>63</v>
      </c>
      <c r="Q65" s="185" t="s">
        <v>60</v>
      </c>
      <c r="R65" s="186"/>
      <c r="S65" s="187">
        <f>IF($B65&lt;&gt;"",IF(AND($K65="เอก",OR($AN65&gt;0,AND($AN65=0,$AO65&gt;=9))),1,""),"")</f>
        <v>1</v>
      </c>
      <c r="T65" s="187" t="str">
        <f>IF($B65&lt;&gt;"",IF(AND($K65="โท",OR($AN65&gt;0,AND($AN65=0,$AO65&gt;=9))),1,""),"")</f>
        <v/>
      </c>
      <c r="U65" s="187" t="str">
        <f>IF($B65&lt;&gt;"",IF(AND($K65="ตรี",OR($AN65&gt;0,AND($AN65=0,$AO65&gt;=9))),1,""),"")</f>
        <v/>
      </c>
      <c r="V65" s="187" t="str">
        <f>IF($B65&lt;&gt;"",IF(AND($K65="เอก",AND($AN65=0,AND($AO65&gt;=6,$AO65&lt;=8))),1,""),"")</f>
        <v/>
      </c>
      <c r="W65" s="187" t="str">
        <f>IF($B65&lt;&gt;"",IF(AND($K65="โท",AND($AN65=0,AND($AO65&gt;=6,$AO65&lt;=8))),1,""),"")</f>
        <v/>
      </c>
      <c r="X65" s="187" t="str">
        <f>IF($B65&lt;&gt;"",IF(AND($K65="ตรี",AND($AN65=0,AND($AO65&gt;=6,$AO65&lt;=8))),1,""),"")</f>
        <v/>
      </c>
      <c r="Y65" s="187" t="str">
        <f>IF($B65&lt;&gt;"",IF(AND($K65="เอก",AND($AN65=0,AND($AO65&gt;=0,$AO65&lt;=5))),1,""),"")</f>
        <v/>
      </c>
      <c r="Z65" s="187" t="str">
        <f>IF($B65&lt;&gt;"",IF(AND($K65="โท",AND($AN65=0,AND($AO65&gt;=0,$AO65&lt;=5))),1,""),"")</f>
        <v/>
      </c>
      <c r="AA65" s="187" t="str">
        <f>IF($B65&lt;&gt;"",IF(AND($K65="ตรี",AND($AN65=0,AND($AO65&gt;=0,$AO65&lt;=5))),1,""),"")</f>
        <v/>
      </c>
      <c r="AB65" s="187" t="str">
        <f>IF($B65&lt;&gt;"",IF(AND($C65="ศาสตราจารย์",OR($AN65&gt;0,AND($AN65=0,$AO65&gt;=9))),1,""),"")</f>
        <v/>
      </c>
      <c r="AC65" s="187" t="str">
        <f>IF($B65&lt;&gt;"",IF(AND($C65="รองศาสตราจารย์",OR($AN65&gt;0,AND($AN65=0,$AO65&gt;=9))),1,""),"")</f>
        <v/>
      </c>
      <c r="AD65" s="187" t="str">
        <f>IF($B65&lt;&gt;"",IF(AND($C65="ผู้ช่วยศาสตราจารย์",OR($AN65&gt;0,AND($AN65=0,$AO65&gt;=9))),1,""),"")</f>
        <v/>
      </c>
      <c r="AE65" s="187">
        <f>IF($B65&lt;&gt;"",IF(AND($C65="อาจารย์",OR($AN65&gt;0,AND($AN65=0,$AO65&gt;=9))),1,""),"")</f>
        <v>1</v>
      </c>
      <c r="AF65" s="187" t="str">
        <f>IF($B65&lt;&gt;"",IF(AND($C65="ศาสตราจารย์",AND($AN65=0,AND($AO65&gt;=6,$AO65&lt;=8))),1,""),"")</f>
        <v/>
      </c>
      <c r="AG65" s="187" t="str">
        <f>IF($B65&lt;&gt;"",IF(AND($C65="รองศาสตราจารย์",AND($AN65=0,AND($AO65&gt;=6,$AO65&lt;=8))),1,""),"")</f>
        <v/>
      </c>
      <c r="AH65" s="187" t="str">
        <f>IF($B65&lt;&gt;"",IF(AND($C65="ผู้ช่วยศาสตราจารย์",AND($AN65=0,AND($AO65&gt;=6,$AO65&lt;=8))),1,""),"")</f>
        <v/>
      </c>
      <c r="AI65" s="187" t="str">
        <f>IF($B65&lt;&gt;"",IF(AND($C65="อาจารย์",AND($AN65=0,AND($AO65&gt;=6,$AO65&lt;=8))),1,""),"")</f>
        <v/>
      </c>
      <c r="AJ65" s="187" t="str">
        <f>IF($B65&lt;&gt;"",IF(AND($C65="ศาสตราจารย์",AND($AN65=0,AND($AO65&gt;=0,$AO65&lt;=5))),1,""),"")</f>
        <v/>
      </c>
      <c r="AK65" s="187" t="str">
        <f>IF($B65&lt;&gt;"",IF(AND($C65="รองศาสตราจารย์",AND($AN65=0,AND($AO65&gt;=0,$AO65&lt;=5))),1,""),"")</f>
        <v/>
      </c>
      <c r="AL65" s="187" t="str">
        <f>IF($B65&lt;&gt;"",IF(AND($C65="ผู้ช่วยศาสตราจารย์",AND($AN65=0,AND($AO65&gt;=0,$AO65&lt;=5))),1,""),"")</f>
        <v/>
      </c>
      <c r="AM65" s="187" t="str">
        <f>IF($B65&lt;&gt;"",IF(AND($C65="อาจารย์",AND($AN65=0,AND($AO65&gt;=0,$AO65&lt;=5))),1,""),"")</f>
        <v/>
      </c>
      <c r="AN65" s="78">
        <f>IF(B65&lt;&gt;"",DATEDIF(E65,$AN$8,"Y"),"")</f>
        <v>6</v>
      </c>
      <c r="AO65" s="78">
        <f>IF(B65&lt;&gt;"",DATEDIF(E65,$AN$8,"YM"),"")</f>
        <v>11</v>
      </c>
      <c r="AP65" s="78">
        <f>IF(B65&lt;&gt;"",DATEDIF(E65,$AN$8,"MD"),"")</f>
        <v>2</v>
      </c>
    </row>
    <row r="66" spans="1:42">
      <c r="A66" s="181">
        <v>58</v>
      </c>
      <c r="B66" s="182" t="s">
        <v>443</v>
      </c>
      <c r="C66" s="182" t="s">
        <v>56</v>
      </c>
      <c r="D66" s="183">
        <v>41365</v>
      </c>
      <c r="E66" s="183">
        <v>41365</v>
      </c>
      <c r="F66" s="184"/>
      <c r="G66" s="184"/>
      <c r="H66" s="184"/>
      <c r="I66" s="182" t="s">
        <v>37</v>
      </c>
      <c r="J66" s="183">
        <v>50679</v>
      </c>
      <c r="K66" s="185" t="s">
        <v>2</v>
      </c>
      <c r="L66" s="182" t="s">
        <v>173</v>
      </c>
      <c r="M66" s="182" t="s">
        <v>3</v>
      </c>
      <c r="N66" s="182" t="s">
        <v>132</v>
      </c>
      <c r="O66" s="182" t="s">
        <v>4</v>
      </c>
      <c r="P66" s="182" t="s">
        <v>40</v>
      </c>
      <c r="Q66" s="185" t="s">
        <v>63</v>
      </c>
      <c r="R66" s="186"/>
      <c r="S66" s="187">
        <f>IF($B66&lt;&gt;"",IF(AND($K66="เอก",OR($AN66&gt;0,AND($AN66=0,$AO66&gt;=9))),1,""),"")</f>
        <v>1</v>
      </c>
      <c r="T66" s="187" t="str">
        <f>IF($B66&lt;&gt;"",IF(AND($K66="โท",OR($AN66&gt;0,AND($AN66=0,$AO66&gt;=9))),1,""),"")</f>
        <v/>
      </c>
      <c r="U66" s="187" t="str">
        <f>IF($B66&lt;&gt;"",IF(AND($K66="ตรี",OR($AN66&gt;0,AND($AN66=0,$AO66&gt;=9))),1,""),"")</f>
        <v/>
      </c>
      <c r="V66" s="187" t="str">
        <f>IF($B66&lt;&gt;"",IF(AND($K66="เอก",AND($AN66=0,AND($AO66&gt;=6,$AO66&lt;=8))),1,""),"")</f>
        <v/>
      </c>
      <c r="W66" s="187" t="str">
        <f>IF($B66&lt;&gt;"",IF(AND($K66="โท",AND($AN66=0,AND($AO66&gt;=6,$AO66&lt;=8))),1,""),"")</f>
        <v/>
      </c>
      <c r="X66" s="187" t="str">
        <f>IF($B66&lt;&gt;"",IF(AND($K66="ตรี",AND($AN66=0,AND($AO66&gt;=6,$AO66&lt;=8))),1,""),"")</f>
        <v/>
      </c>
      <c r="Y66" s="187" t="str">
        <f>IF($B66&lt;&gt;"",IF(AND($K66="เอก",AND($AN66=0,AND($AO66&gt;=0,$AO66&lt;=5))),1,""),"")</f>
        <v/>
      </c>
      <c r="Z66" s="187" t="str">
        <f>IF($B66&lt;&gt;"",IF(AND($K66="โท",AND($AN66=0,AND($AO66&gt;=0,$AO66&lt;=5))),1,""),"")</f>
        <v/>
      </c>
      <c r="AA66" s="187" t="str">
        <f>IF($B66&lt;&gt;"",IF(AND($K66="ตรี",AND($AN66=0,AND($AO66&gt;=0,$AO66&lt;=5))),1,""),"")</f>
        <v/>
      </c>
      <c r="AB66" s="187" t="str">
        <f>IF($B66&lt;&gt;"",IF(AND($C66="ศาสตราจารย์",OR($AN66&gt;0,AND($AN66=0,$AO66&gt;=9))),1,""),"")</f>
        <v/>
      </c>
      <c r="AC66" s="187" t="str">
        <f>IF($B66&lt;&gt;"",IF(AND($C66="รองศาสตราจารย์",OR($AN66&gt;0,AND($AN66=0,$AO66&gt;=9))),1,""),"")</f>
        <v/>
      </c>
      <c r="AD66" s="187" t="str">
        <f>IF($B66&lt;&gt;"",IF(AND($C66="ผู้ช่วยศาสตราจารย์",OR($AN66&gt;0,AND($AN66=0,$AO66&gt;=9))),1,""),"")</f>
        <v/>
      </c>
      <c r="AE66" s="187">
        <f>IF($B66&lt;&gt;"",IF(AND($C66="อาจารย์",OR($AN66&gt;0,AND($AN66=0,$AO66&gt;=9))),1,""),"")</f>
        <v>1</v>
      </c>
      <c r="AF66" s="187" t="str">
        <f>IF($B66&lt;&gt;"",IF(AND($C66="ศาสตราจารย์",AND($AN66=0,AND($AO66&gt;=6,$AO66&lt;=8))),1,""),"")</f>
        <v/>
      </c>
      <c r="AG66" s="187" t="str">
        <f>IF($B66&lt;&gt;"",IF(AND($C66="รองศาสตราจารย์",AND($AN66=0,AND($AO66&gt;=6,$AO66&lt;=8))),1,""),"")</f>
        <v/>
      </c>
      <c r="AH66" s="187" t="str">
        <f>IF($B66&lt;&gt;"",IF(AND($C66="ผู้ช่วยศาสตราจารย์",AND($AN66=0,AND($AO66&gt;=6,$AO66&lt;=8))),1,""),"")</f>
        <v/>
      </c>
      <c r="AI66" s="187" t="str">
        <f>IF($B66&lt;&gt;"",IF(AND($C66="อาจารย์",AND($AN66=0,AND($AO66&gt;=6,$AO66&lt;=8))),1,""),"")</f>
        <v/>
      </c>
      <c r="AJ66" s="187" t="str">
        <f>IF($B66&lt;&gt;"",IF(AND($C66="ศาสตราจารย์",AND($AN66=0,AND($AO66&gt;=0,$AO66&lt;=5))),1,""),"")</f>
        <v/>
      </c>
      <c r="AK66" s="187" t="str">
        <f>IF($B66&lt;&gt;"",IF(AND($C66="รองศาสตราจารย์",AND($AN66=0,AND($AO66&gt;=0,$AO66&lt;=5))),1,""),"")</f>
        <v/>
      </c>
      <c r="AL66" s="187" t="str">
        <f>IF($B66&lt;&gt;"",IF(AND($C66="ผู้ช่วยศาสตราจารย์",AND($AN66=0,AND($AO66&gt;=0,$AO66&lt;=5))),1,""),"")</f>
        <v/>
      </c>
      <c r="AM66" s="187" t="str">
        <f>IF($B66&lt;&gt;"",IF(AND($C66="อาจารย์",AND($AN66=0,AND($AO66&gt;=0,$AO66&lt;=5))),1,""),"")</f>
        <v/>
      </c>
      <c r="AN66" s="78">
        <f>IF(B66&lt;&gt;"",DATEDIF(E66,$AN$8,"Y"),"")</f>
        <v>8</v>
      </c>
      <c r="AO66" s="78">
        <f>IF(B66&lt;&gt;"",DATEDIF(E66,$AN$8,"YM"),"")</f>
        <v>0</v>
      </c>
      <c r="AP66" s="78">
        <f>IF(B66&lt;&gt;"",DATEDIF(E66,$AN$8,"MD"),"")</f>
        <v>0</v>
      </c>
    </row>
    <row r="67" spans="1:42">
      <c r="A67" s="181">
        <v>59</v>
      </c>
      <c r="B67" s="182" t="s">
        <v>444</v>
      </c>
      <c r="C67" s="182" t="s">
        <v>56</v>
      </c>
      <c r="D67" s="183">
        <v>41918</v>
      </c>
      <c r="E67" s="183">
        <v>41918</v>
      </c>
      <c r="F67" s="184"/>
      <c r="G67" s="184"/>
      <c r="H67" s="184"/>
      <c r="I67" s="182" t="s">
        <v>37</v>
      </c>
      <c r="J67" s="183">
        <v>54697</v>
      </c>
      <c r="K67" s="185" t="s">
        <v>2</v>
      </c>
      <c r="L67" s="182" t="s">
        <v>252</v>
      </c>
      <c r="M67" s="182" t="s">
        <v>18</v>
      </c>
      <c r="N67" s="182" t="s">
        <v>253</v>
      </c>
      <c r="O67" s="182" t="s">
        <v>19</v>
      </c>
      <c r="P67" s="182" t="s">
        <v>60</v>
      </c>
      <c r="Q67" s="185">
        <v>2562</v>
      </c>
      <c r="R67" s="185"/>
      <c r="S67" s="187">
        <f>IF($B67&lt;&gt;"",IF(AND($K67="เอก",OR($AN67&gt;0,AND($AN67=0,$AO67&gt;=9))),1,""),"")</f>
        <v>1</v>
      </c>
      <c r="T67" s="187" t="str">
        <f>IF($B67&lt;&gt;"",IF(AND($K67="โท",OR($AN67&gt;0,AND($AN67=0,$AO67&gt;=9))),1,""),"")</f>
        <v/>
      </c>
      <c r="U67" s="187" t="str">
        <f>IF($B67&lt;&gt;"",IF(AND($K67="ตรี",OR($AN67&gt;0,AND($AN67=0,$AO67&gt;=9))),1,""),"")</f>
        <v/>
      </c>
      <c r="V67" s="187" t="str">
        <f>IF($B67&lt;&gt;"",IF(AND($K67="เอก",AND($AN67=0,AND($AO67&gt;=6,$AO67&lt;=8))),1,""),"")</f>
        <v/>
      </c>
      <c r="W67" s="187" t="str">
        <f>IF($B67&lt;&gt;"",IF(AND($K67="โท",AND($AN67=0,AND($AO67&gt;=6,$AO67&lt;=8))),1,""),"")</f>
        <v/>
      </c>
      <c r="X67" s="187" t="str">
        <f>IF($B67&lt;&gt;"",IF(AND($K67="ตรี",AND($AN67=0,AND($AO67&gt;=6,$AO67&lt;=8))),1,""),"")</f>
        <v/>
      </c>
      <c r="Y67" s="187" t="str">
        <f>IF($B67&lt;&gt;"",IF(AND($K67="เอก",AND($AN67=0,AND($AO67&gt;=0,$AO67&lt;=5))),1,""),"")</f>
        <v/>
      </c>
      <c r="Z67" s="187" t="str">
        <f>IF($B67&lt;&gt;"",IF(AND($K67="โท",AND($AN67=0,AND($AO67&gt;=0,$AO67&lt;=5))),1,""),"")</f>
        <v/>
      </c>
      <c r="AA67" s="187" t="str">
        <f>IF($B67&lt;&gt;"",IF(AND($K67="ตรี",AND($AN67=0,AND($AO67&gt;=0,$AO67&lt;=5))),1,""),"")</f>
        <v/>
      </c>
      <c r="AB67" s="187" t="str">
        <f>IF($B67&lt;&gt;"",IF(AND($C67="ศาสตราจารย์",OR($AN67&gt;0,AND($AN67=0,$AO67&gt;=9))),1,""),"")</f>
        <v/>
      </c>
      <c r="AC67" s="187" t="str">
        <f>IF($B67&lt;&gt;"",IF(AND($C67="รองศาสตราจารย์",OR($AN67&gt;0,AND($AN67=0,$AO67&gt;=9))),1,""),"")</f>
        <v/>
      </c>
      <c r="AD67" s="187" t="str">
        <f>IF($B67&lt;&gt;"",IF(AND($C67="ผู้ช่วยศาสตราจารย์",OR($AN67&gt;0,AND($AN67=0,$AO67&gt;=9))),1,""),"")</f>
        <v/>
      </c>
      <c r="AE67" s="187">
        <f>IF($B67&lt;&gt;"",IF(AND($C67="อาจารย์",OR($AN67&gt;0,AND($AN67=0,$AO67&gt;=9))),1,""),"")</f>
        <v>1</v>
      </c>
      <c r="AF67" s="187" t="str">
        <f>IF($B67&lt;&gt;"",IF(AND($C67="ศาสตราจารย์",AND($AN67=0,AND($AO67&gt;=6,$AO67&lt;=8))),1,""),"")</f>
        <v/>
      </c>
      <c r="AG67" s="187" t="str">
        <f>IF($B67&lt;&gt;"",IF(AND($C67="รองศาสตราจารย์",AND($AN67=0,AND($AO67&gt;=6,$AO67&lt;=8))),1,""),"")</f>
        <v/>
      </c>
      <c r="AH67" s="187" t="str">
        <f>IF($B67&lt;&gt;"",IF(AND($C67="ผู้ช่วยศาสตราจารย์",AND($AN67=0,AND($AO67&gt;=6,$AO67&lt;=8))),1,""),"")</f>
        <v/>
      </c>
      <c r="AI67" s="187" t="str">
        <f>IF($B67&lt;&gt;"",IF(AND($C67="อาจารย์",AND($AN67=0,AND($AO67&gt;=6,$AO67&lt;=8))),1,""),"")</f>
        <v/>
      </c>
      <c r="AJ67" s="187" t="str">
        <f>IF($B67&lt;&gt;"",IF(AND($C67="ศาสตราจารย์",AND($AN67=0,AND($AO67&gt;=0,$AO67&lt;=5))),1,""),"")</f>
        <v/>
      </c>
      <c r="AK67" s="187" t="str">
        <f>IF($B67&lt;&gt;"",IF(AND($C67="รองศาสตราจารย์",AND($AN67=0,AND($AO67&gt;=0,$AO67&lt;=5))),1,""),"")</f>
        <v/>
      </c>
      <c r="AL67" s="187" t="str">
        <f>IF($B67&lt;&gt;"",IF(AND($C67="ผู้ช่วยศาสตราจารย์",AND($AN67=0,AND($AO67&gt;=0,$AO67&lt;=5))),1,""),"")</f>
        <v/>
      </c>
      <c r="AM67" s="187" t="str">
        <f>IF($B67&lt;&gt;"",IF(AND($C67="อาจารย์",AND($AN67=0,AND($AO67&gt;=0,$AO67&lt;=5))),1,""),"")</f>
        <v/>
      </c>
      <c r="AN67" s="78">
        <f>IF(B67&lt;&gt;"",DATEDIF(E67,$AN$8,"Y"),"")</f>
        <v>6</v>
      </c>
      <c r="AO67" s="78">
        <f>IF(B67&lt;&gt;"",DATEDIF(E67,$AN$8,"YM"),"")</f>
        <v>5</v>
      </c>
      <c r="AP67" s="78">
        <f>IF(B67&lt;&gt;"",DATEDIF(E67,$AN$8,"MD"),"")</f>
        <v>26</v>
      </c>
    </row>
    <row r="68" spans="1:42">
      <c r="A68" s="181">
        <v>60</v>
      </c>
      <c r="B68" s="182" t="s">
        <v>235</v>
      </c>
      <c r="C68" s="182" t="s">
        <v>56</v>
      </c>
      <c r="D68" s="183">
        <v>42200</v>
      </c>
      <c r="E68" s="183">
        <v>42200</v>
      </c>
      <c r="F68" s="184"/>
      <c r="G68" s="184"/>
      <c r="H68" s="184"/>
      <c r="I68" s="182" t="s">
        <v>37</v>
      </c>
      <c r="J68" s="183">
        <v>50679</v>
      </c>
      <c r="K68" s="185" t="s">
        <v>2</v>
      </c>
      <c r="L68" s="182" t="s">
        <v>236</v>
      </c>
      <c r="M68" s="182" t="s">
        <v>54</v>
      </c>
      <c r="N68" s="182" t="s">
        <v>237</v>
      </c>
      <c r="O68" s="182" t="s">
        <v>62</v>
      </c>
      <c r="P68" s="182" t="s">
        <v>43</v>
      </c>
      <c r="Q68" s="185" t="s">
        <v>238</v>
      </c>
      <c r="R68" s="186"/>
      <c r="S68" s="187">
        <f>IF($B68&lt;&gt;"",IF(AND($K68="เอก",OR($AN68&gt;0,AND($AN68=0,$AO68&gt;=9))),1,""),"")</f>
        <v>1</v>
      </c>
      <c r="T68" s="187" t="str">
        <f>IF($B68&lt;&gt;"",IF(AND($K68="โท",OR($AN68&gt;0,AND($AN68=0,$AO68&gt;=9))),1,""),"")</f>
        <v/>
      </c>
      <c r="U68" s="187" t="str">
        <f>IF($B68&lt;&gt;"",IF(AND($K68="ตรี",OR($AN68&gt;0,AND($AN68=0,$AO68&gt;=9))),1,""),"")</f>
        <v/>
      </c>
      <c r="V68" s="187" t="str">
        <f>IF($B68&lt;&gt;"",IF(AND($K68="เอก",AND($AN68=0,AND($AO68&gt;=6,$AO68&lt;=8))),1,""),"")</f>
        <v/>
      </c>
      <c r="W68" s="187" t="str">
        <f>IF($B68&lt;&gt;"",IF(AND($K68="โท",AND($AN68=0,AND($AO68&gt;=6,$AO68&lt;=8))),1,""),"")</f>
        <v/>
      </c>
      <c r="X68" s="187" t="str">
        <f>IF($B68&lt;&gt;"",IF(AND($K68="ตรี",AND($AN68=0,AND($AO68&gt;=6,$AO68&lt;=8))),1,""),"")</f>
        <v/>
      </c>
      <c r="Y68" s="187" t="str">
        <f>IF($B68&lt;&gt;"",IF(AND($K68="เอก",AND($AN68=0,AND($AO68&gt;=0,$AO68&lt;=5))),1,""),"")</f>
        <v/>
      </c>
      <c r="Z68" s="187" t="str">
        <f>IF($B68&lt;&gt;"",IF(AND($K68="โท",AND($AN68=0,AND($AO68&gt;=0,$AO68&lt;=5))),1,""),"")</f>
        <v/>
      </c>
      <c r="AA68" s="187" t="str">
        <f>IF($B68&lt;&gt;"",IF(AND($K68="ตรี",AND($AN68=0,AND($AO68&gt;=0,$AO68&lt;=5))),1,""),"")</f>
        <v/>
      </c>
      <c r="AB68" s="187" t="str">
        <f>IF($B68&lt;&gt;"",IF(AND($C68="ศาสตราจารย์",OR($AN68&gt;0,AND($AN68=0,$AO68&gt;=9))),1,""),"")</f>
        <v/>
      </c>
      <c r="AC68" s="187" t="str">
        <f>IF($B68&lt;&gt;"",IF(AND($C68="รองศาสตราจารย์",OR($AN68&gt;0,AND($AN68=0,$AO68&gt;=9))),1,""),"")</f>
        <v/>
      </c>
      <c r="AD68" s="187" t="str">
        <f>IF($B68&lt;&gt;"",IF(AND($C68="ผู้ช่วยศาสตราจารย์",OR($AN68&gt;0,AND($AN68=0,$AO68&gt;=9))),1,""),"")</f>
        <v/>
      </c>
      <c r="AE68" s="187">
        <f>IF($B68&lt;&gt;"",IF(AND($C68="อาจารย์",OR($AN68&gt;0,AND($AN68=0,$AO68&gt;=9))),1,""),"")</f>
        <v>1</v>
      </c>
      <c r="AF68" s="187" t="str">
        <f>IF($B68&lt;&gt;"",IF(AND($C68="ศาสตราจารย์",AND($AN68=0,AND($AO68&gt;=6,$AO68&lt;=8))),1,""),"")</f>
        <v/>
      </c>
      <c r="AG68" s="187" t="str">
        <f>IF($B68&lt;&gt;"",IF(AND($C68="รองศาสตราจารย์",AND($AN68=0,AND($AO68&gt;=6,$AO68&lt;=8))),1,""),"")</f>
        <v/>
      </c>
      <c r="AH68" s="187" t="str">
        <f>IF($B68&lt;&gt;"",IF(AND($C68="ผู้ช่วยศาสตราจารย์",AND($AN68=0,AND($AO68&gt;=6,$AO68&lt;=8))),1,""),"")</f>
        <v/>
      </c>
      <c r="AI68" s="187" t="str">
        <f>IF($B68&lt;&gt;"",IF(AND($C68="อาจารย์",AND($AN68=0,AND($AO68&gt;=6,$AO68&lt;=8))),1,""),"")</f>
        <v/>
      </c>
      <c r="AJ68" s="187" t="str">
        <f>IF($B68&lt;&gt;"",IF(AND($C68="ศาสตราจารย์",AND($AN68=0,AND($AO68&gt;=0,$AO68&lt;=5))),1,""),"")</f>
        <v/>
      </c>
      <c r="AK68" s="187" t="str">
        <f>IF($B68&lt;&gt;"",IF(AND($C68="รองศาสตราจารย์",AND($AN68=0,AND($AO68&gt;=0,$AO68&lt;=5))),1,""),"")</f>
        <v/>
      </c>
      <c r="AL68" s="187" t="str">
        <f>IF($B68&lt;&gt;"",IF(AND($C68="ผู้ช่วยศาสตราจารย์",AND($AN68=0,AND($AO68&gt;=0,$AO68&lt;=5))),1,""),"")</f>
        <v/>
      </c>
      <c r="AM68" s="187" t="str">
        <f>IF($B68&lt;&gt;"",IF(AND($C68="อาจารย์",AND($AN68=0,AND($AO68&gt;=0,$AO68&lt;=5))),1,""),"")</f>
        <v/>
      </c>
      <c r="AN68" s="78">
        <f>IF(B68&lt;&gt;"",DATEDIF(E68,$AN$8,"Y"),"")</f>
        <v>5</v>
      </c>
      <c r="AO68" s="78">
        <f>IF(B68&lt;&gt;"",DATEDIF(E68,$AN$8,"YM"),"")</f>
        <v>8</v>
      </c>
      <c r="AP68" s="78">
        <f>IF(B68&lt;&gt;"",DATEDIF(E68,$AN$8,"MD"),"")</f>
        <v>17</v>
      </c>
    </row>
    <row r="69" spans="1:42">
      <c r="A69" s="181">
        <v>61</v>
      </c>
      <c r="B69" s="182" t="s">
        <v>337</v>
      </c>
      <c r="C69" s="182" t="s">
        <v>56</v>
      </c>
      <c r="D69" s="183">
        <v>37020</v>
      </c>
      <c r="E69" s="183">
        <v>42979</v>
      </c>
      <c r="F69" s="184"/>
      <c r="G69" s="184"/>
      <c r="H69" s="184"/>
      <c r="I69" s="182" t="s">
        <v>37</v>
      </c>
      <c r="J69" s="183">
        <v>48122</v>
      </c>
      <c r="K69" s="185" t="s">
        <v>2</v>
      </c>
      <c r="L69" s="182" t="s">
        <v>236</v>
      </c>
      <c r="M69" s="182" t="s">
        <v>54</v>
      </c>
      <c r="N69" s="182" t="s">
        <v>237</v>
      </c>
      <c r="O69" s="182" t="s">
        <v>62</v>
      </c>
      <c r="P69" s="182" t="s">
        <v>60</v>
      </c>
      <c r="Q69" s="185" t="s">
        <v>313</v>
      </c>
      <c r="R69" s="182"/>
      <c r="S69" s="187">
        <f>IF($B69&lt;&gt;"",IF(AND($K69="เอก",OR($AN69&gt;0,AND($AN69=0,$AO69&gt;=9))),1,""),"")</f>
        <v>1</v>
      </c>
      <c r="T69" s="187" t="str">
        <f>IF($B69&lt;&gt;"",IF(AND($K69="โท",OR($AN69&gt;0,AND($AN69=0,$AO69&gt;=9))),1,""),"")</f>
        <v/>
      </c>
      <c r="U69" s="187" t="str">
        <f>IF($B69&lt;&gt;"",IF(AND($K69="ตรี",OR($AN69&gt;0,AND($AN69=0,$AO69&gt;=9))),1,""),"")</f>
        <v/>
      </c>
      <c r="V69" s="187" t="str">
        <f>IF($B69&lt;&gt;"",IF(AND($K69="เอก",AND($AN69=0,AND($AO69&gt;=6,$AO69&lt;=8))),1,""),"")</f>
        <v/>
      </c>
      <c r="W69" s="187" t="str">
        <f>IF($B69&lt;&gt;"",IF(AND($K69="โท",AND($AN69=0,AND($AO69&gt;=6,$AO69&lt;=8))),1,""),"")</f>
        <v/>
      </c>
      <c r="X69" s="187" t="str">
        <f>IF($B69&lt;&gt;"",IF(AND($K69="ตรี",AND($AN69=0,AND($AO69&gt;=6,$AO69&lt;=8))),1,""),"")</f>
        <v/>
      </c>
      <c r="Y69" s="187" t="str">
        <f>IF($B69&lt;&gt;"",IF(AND($K69="เอก",AND($AN69=0,AND($AO69&gt;=0,$AO69&lt;=5))),1,""),"")</f>
        <v/>
      </c>
      <c r="Z69" s="187" t="str">
        <f>IF($B69&lt;&gt;"",IF(AND($K69="โท",AND($AN69=0,AND($AO69&gt;=0,$AO69&lt;=5))),1,""),"")</f>
        <v/>
      </c>
      <c r="AA69" s="187" t="str">
        <f>IF($B69&lt;&gt;"",IF(AND($K69="ตรี",AND($AN69=0,AND($AO69&gt;=0,$AO69&lt;=5))),1,""),"")</f>
        <v/>
      </c>
      <c r="AB69" s="187" t="str">
        <f>IF($B69&lt;&gt;"",IF(AND($C69="ศาสตราจารย์",OR($AN69&gt;0,AND($AN69=0,$AO69&gt;=9))),1,""),"")</f>
        <v/>
      </c>
      <c r="AC69" s="187" t="str">
        <f>IF($B69&lt;&gt;"",IF(AND($C69="รองศาสตราจารย์",OR($AN69&gt;0,AND($AN69=0,$AO69&gt;=9))),1,""),"")</f>
        <v/>
      </c>
      <c r="AD69" s="187" t="str">
        <f>IF($B69&lt;&gt;"",IF(AND($C69="ผู้ช่วยศาสตราจารย์",OR($AN69&gt;0,AND($AN69=0,$AO69&gt;=9))),1,""),"")</f>
        <v/>
      </c>
      <c r="AE69" s="187">
        <f>IF($B69&lt;&gt;"",IF(AND($C69="อาจารย์",OR($AN69&gt;0,AND($AN69=0,$AO69&gt;=9))),1,""),"")</f>
        <v>1</v>
      </c>
      <c r="AF69" s="187" t="str">
        <f>IF($B69&lt;&gt;"",IF(AND($C69="ศาสตราจารย์",AND($AN69=0,AND($AO69&gt;=6,$AO69&lt;=8))),1,""),"")</f>
        <v/>
      </c>
      <c r="AG69" s="187" t="str">
        <f>IF($B69&lt;&gt;"",IF(AND($C69="รองศาสตราจารย์",AND($AN69=0,AND($AO69&gt;=6,$AO69&lt;=8))),1,""),"")</f>
        <v/>
      </c>
      <c r="AH69" s="187" t="str">
        <f>IF($B69&lt;&gt;"",IF(AND($C69="ผู้ช่วยศาสตราจารย์",AND($AN69=0,AND($AO69&gt;=6,$AO69&lt;=8))),1,""),"")</f>
        <v/>
      </c>
      <c r="AI69" s="187" t="str">
        <f>IF($B69&lt;&gt;"",IF(AND($C69="อาจารย์",AND($AN69=0,AND($AO69&gt;=6,$AO69&lt;=8))),1,""),"")</f>
        <v/>
      </c>
      <c r="AJ69" s="187" t="str">
        <f>IF($B69&lt;&gt;"",IF(AND($C69="ศาสตราจารย์",AND($AN69=0,AND($AO69&gt;=0,$AO69&lt;=5))),1,""),"")</f>
        <v/>
      </c>
      <c r="AK69" s="187" t="str">
        <f>IF($B69&lt;&gt;"",IF(AND($C69="รองศาสตราจารย์",AND($AN69=0,AND($AO69&gt;=0,$AO69&lt;=5))),1,""),"")</f>
        <v/>
      </c>
      <c r="AL69" s="187" t="str">
        <f>IF($B69&lt;&gt;"",IF(AND($C69="ผู้ช่วยศาสตราจารย์",AND($AN69=0,AND($AO69&gt;=0,$AO69&lt;=5))),1,""),"")</f>
        <v/>
      </c>
      <c r="AM69" s="187" t="str">
        <f>IF($B69&lt;&gt;"",IF(AND($C69="อาจารย์",AND($AN69=0,AND($AO69&gt;=0,$AO69&lt;=5))),1,""),"")</f>
        <v/>
      </c>
      <c r="AN69" s="78">
        <f>IF(B69&lt;&gt;"",DATEDIF(E69,$AN$8,"Y"),"")</f>
        <v>3</v>
      </c>
      <c r="AO69" s="78">
        <f>IF(B69&lt;&gt;"",DATEDIF(E69,$AN$8,"YM"),"")</f>
        <v>7</v>
      </c>
      <c r="AP69" s="78">
        <f>IF(B69&lt;&gt;"",DATEDIF(E69,$AN$8,"MD"),"")</f>
        <v>0</v>
      </c>
    </row>
    <row r="70" spans="1:42">
      <c r="A70" s="181">
        <v>62</v>
      </c>
      <c r="B70" s="182" t="s">
        <v>445</v>
      </c>
      <c r="C70" s="182" t="s">
        <v>56</v>
      </c>
      <c r="D70" s="183">
        <v>39510</v>
      </c>
      <c r="E70" s="183">
        <v>39510</v>
      </c>
      <c r="F70" s="184"/>
      <c r="G70" s="184"/>
      <c r="H70" s="184"/>
      <c r="I70" s="182" t="s">
        <v>37</v>
      </c>
      <c r="J70" s="183">
        <v>50314</v>
      </c>
      <c r="K70" s="185" t="s">
        <v>7</v>
      </c>
      <c r="L70" s="182" t="s">
        <v>99</v>
      </c>
      <c r="M70" s="182" t="s">
        <v>18</v>
      </c>
      <c r="N70" s="182" t="s">
        <v>55</v>
      </c>
      <c r="O70" s="182" t="s">
        <v>4</v>
      </c>
      <c r="P70" s="182" t="s">
        <v>40</v>
      </c>
      <c r="Q70" s="185" t="s">
        <v>38</v>
      </c>
      <c r="R70" s="186"/>
      <c r="S70" s="187" t="str">
        <f>IF($B70&lt;&gt;"",IF(AND($K70="เอก",OR($AN70&gt;0,AND($AN70=0,$AO70&gt;=9))),1,""),"")</f>
        <v/>
      </c>
      <c r="T70" s="187">
        <f>IF($B70&lt;&gt;"",IF(AND($K70="โท",OR($AN70&gt;0,AND($AN70=0,$AO70&gt;=9))),1,""),"")</f>
        <v>1</v>
      </c>
      <c r="U70" s="187" t="str">
        <f>IF($B70&lt;&gt;"",IF(AND($K70="ตรี",OR($AN70&gt;0,AND($AN70=0,$AO70&gt;=9))),1,""),"")</f>
        <v/>
      </c>
      <c r="V70" s="187" t="str">
        <f>IF($B70&lt;&gt;"",IF(AND($K70="เอก",AND($AN70=0,AND($AO70&gt;=6,$AO70&lt;=8))),1,""),"")</f>
        <v/>
      </c>
      <c r="W70" s="187" t="str">
        <f>IF($B70&lt;&gt;"",IF(AND($K70="โท",AND($AN70=0,AND($AO70&gt;=6,$AO70&lt;=8))),1,""),"")</f>
        <v/>
      </c>
      <c r="X70" s="187" t="str">
        <f>IF($B70&lt;&gt;"",IF(AND($K70="ตรี",AND($AN70=0,AND($AO70&gt;=6,$AO70&lt;=8))),1,""),"")</f>
        <v/>
      </c>
      <c r="Y70" s="187" t="str">
        <f>IF($B70&lt;&gt;"",IF(AND($K70="เอก",AND($AN70=0,AND($AO70&gt;=0,$AO70&lt;=5))),1,""),"")</f>
        <v/>
      </c>
      <c r="Z70" s="187" t="str">
        <f>IF($B70&lt;&gt;"",IF(AND($K70="โท",AND($AN70=0,AND($AO70&gt;=0,$AO70&lt;=5))),1,""),"")</f>
        <v/>
      </c>
      <c r="AA70" s="187" t="str">
        <f>IF($B70&lt;&gt;"",IF(AND($K70="ตรี",AND($AN70=0,AND($AO70&gt;=0,$AO70&lt;=5))),1,""),"")</f>
        <v/>
      </c>
      <c r="AB70" s="187" t="str">
        <f>IF($B70&lt;&gt;"",IF(AND($C70="ศาสตราจารย์",OR($AN70&gt;0,AND($AN70=0,$AO70&gt;=9))),1,""),"")</f>
        <v/>
      </c>
      <c r="AC70" s="187" t="str">
        <f>IF($B70&lt;&gt;"",IF(AND($C70="รองศาสตราจารย์",OR($AN70&gt;0,AND($AN70=0,$AO70&gt;=9))),1,""),"")</f>
        <v/>
      </c>
      <c r="AD70" s="187" t="str">
        <f>IF($B70&lt;&gt;"",IF(AND($C70="ผู้ช่วยศาสตราจารย์",OR($AN70&gt;0,AND($AN70=0,$AO70&gt;=9))),1,""),"")</f>
        <v/>
      </c>
      <c r="AE70" s="187">
        <f>IF($B70&lt;&gt;"",IF(AND($C70="อาจารย์",OR($AN70&gt;0,AND($AN70=0,$AO70&gt;=9))),1,""),"")</f>
        <v>1</v>
      </c>
      <c r="AF70" s="187" t="str">
        <f>IF($B70&lt;&gt;"",IF(AND($C70="ศาสตราจารย์",AND($AN70=0,AND($AO70&gt;=6,$AO70&lt;=8))),1,""),"")</f>
        <v/>
      </c>
      <c r="AG70" s="187" t="str">
        <f>IF($B70&lt;&gt;"",IF(AND($C70="รองศาสตราจารย์",AND($AN70=0,AND($AO70&gt;=6,$AO70&lt;=8))),1,""),"")</f>
        <v/>
      </c>
      <c r="AH70" s="187" t="str">
        <f>IF($B70&lt;&gt;"",IF(AND($C70="ผู้ช่วยศาสตราจารย์",AND($AN70=0,AND($AO70&gt;=6,$AO70&lt;=8))),1,""),"")</f>
        <v/>
      </c>
      <c r="AI70" s="187" t="str">
        <f>IF($B70&lt;&gt;"",IF(AND($C70="อาจารย์",AND($AN70=0,AND($AO70&gt;=6,$AO70&lt;=8))),1,""),"")</f>
        <v/>
      </c>
      <c r="AJ70" s="187" t="str">
        <f>IF($B70&lt;&gt;"",IF(AND($C70="ศาสตราจารย์",AND($AN70=0,AND($AO70&gt;=0,$AO70&lt;=5))),1,""),"")</f>
        <v/>
      </c>
      <c r="AK70" s="187" t="str">
        <f>IF($B70&lt;&gt;"",IF(AND($C70="รองศาสตราจารย์",AND($AN70=0,AND($AO70&gt;=0,$AO70&lt;=5))),1,""),"")</f>
        <v/>
      </c>
      <c r="AL70" s="187" t="str">
        <f>IF($B70&lt;&gt;"",IF(AND($C70="ผู้ช่วยศาสตราจารย์",AND($AN70=0,AND($AO70&gt;=0,$AO70&lt;=5))),1,""),"")</f>
        <v/>
      </c>
      <c r="AM70" s="187" t="str">
        <f>IF($B70&lt;&gt;"",IF(AND($C70="อาจารย์",AND($AN70=0,AND($AO70&gt;=0,$AO70&lt;=5))),1,""),"")</f>
        <v/>
      </c>
      <c r="AN70" s="78">
        <f>IF(B70&lt;&gt;"",DATEDIF(E70,$AN$8,"Y"),"")</f>
        <v>13</v>
      </c>
      <c r="AO70" s="78">
        <f>IF(B70&lt;&gt;"",DATEDIF(E70,$AN$8,"YM"),"")</f>
        <v>0</v>
      </c>
      <c r="AP70" s="78">
        <f>IF(B70&lt;&gt;"",DATEDIF(E70,$AN$8,"MD"),"")</f>
        <v>29</v>
      </c>
    </row>
    <row r="71" spans="1:42">
      <c r="A71" s="181">
        <v>63</v>
      </c>
      <c r="B71" s="182" t="s">
        <v>248</v>
      </c>
      <c r="C71" s="182" t="s">
        <v>56</v>
      </c>
      <c r="D71" s="183">
        <v>41869</v>
      </c>
      <c r="E71" s="183">
        <v>41869</v>
      </c>
      <c r="F71" s="184"/>
      <c r="G71" s="184"/>
      <c r="H71" s="184"/>
      <c r="I71" s="182" t="s">
        <v>37</v>
      </c>
      <c r="J71" s="183">
        <v>52871</v>
      </c>
      <c r="K71" s="185" t="s">
        <v>7</v>
      </c>
      <c r="L71" s="182" t="s">
        <v>94</v>
      </c>
      <c r="M71" s="182" t="s">
        <v>18</v>
      </c>
      <c r="N71" s="182" t="s">
        <v>95</v>
      </c>
      <c r="O71" s="182" t="s">
        <v>62</v>
      </c>
      <c r="P71" s="182" t="s">
        <v>38</v>
      </c>
      <c r="Q71" s="185" t="s">
        <v>57</v>
      </c>
      <c r="R71" s="185" t="s">
        <v>288</v>
      </c>
      <c r="S71" s="187" t="str">
        <f>IF($B71&lt;&gt;"",IF(AND($K71="เอก",OR($AN71&gt;0,AND($AN71=0,$AO71&gt;=9))),1,""),"")</f>
        <v/>
      </c>
      <c r="T71" s="187">
        <f>IF($B71&lt;&gt;"",IF(AND($K71="โท",OR($AN71&gt;0,AND($AN71=0,$AO71&gt;=9))),1,""),"")</f>
        <v>1</v>
      </c>
      <c r="U71" s="187" t="str">
        <f>IF($B71&lt;&gt;"",IF(AND($K71="ตรี",OR($AN71&gt;0,AND($AN71=0,$AO71&gt;=9))),1,""),"")</f>
        <v/>
      </c>
      <c r="V71" s="187" t="str">
        <f>IF($B71&lt;&gt;"",IF(AND($K71="เอก",AND($AN71=0,AND($AO71&gt;=6,$AO71&lt;=8))),1,""),"")</f>
        <v/>
      </c>
      <c r="W71" s="187" t="str">
        <f>IF($B71&lt;&gt;"",IF(AND($K71="โท",AND($AN71=0,AND($AO71&gt;=6,$AO71&lt;=8))),1,""),"")</f>
        <v/>
      </c>
      <c r="X71" s="187" t="str">
        <f>IF($B71&lt;&gt;"",IF(AND($K71="ตรี",AND($AN71=0,AND($AO71&gt;=6,$AO71&lt;=8))),1,""),"")</f>
        <v/>
      </c>
      <c r="Y71" s="187" t="str">
        <f>IF($B71&lt;&gt;"",IF(AND($K71="เอก",AND($AN71=0,AND($AO71&gt;=0,$AO71&lt;=5))),1,""),"")</f>
        <v/>
      </c>
      <c r="Z71" s="187" t="str">
        <f>IF($B71&lt;&gt;"",IF(AND($K71="โท",AND($AN71=0,AND($AO71&gt;=0,$AO71&lt;=5))),1,""),"")</f>
        <v/>
      </c>
      <c r="AA71" s="187" t="str">
        <f>IF($B71&lt;&gt;"",IF(AND($K71="ตรี",AND($AN71=0,AND($AO71&gt;=0,$AO71&lt;=5))),1,""),"")</f>
        <v/>
      </c>
      <c r="AB71" s="187" t="str">
        <f>IF($B71&lt;&gt;"",IF(AND($C71="ศาสตราจารย์",OR($AN71&gt;0,AND($AN71=0,$AO71&gt;=9))),1,""),"")</f>
        <v/>
      </c>
      <c r="AC71" s="187" t="str">
        <f>IF($B71&lt;&gt;"",IF(AND($C71="รองศาสตราจารย์",OR($AN71&gt;0,AND($AN71=0,$AO71&gt;=9))),1,""),"")</f>
        <v/>
      </c>
      <c r="AD71" s="187" t="str">
        <f>IF($B71&lt;&gt;"",IF(AND($C71="ผู้ช่วยศาสตราจารย์",OR($AN71&gt;0,AND($AN71=0,$AO71&gt;=9))),1,""),"")</f>
        <v/>
      </c>
      <c r="AE71" s="187">
        <f>IF($B71&lt;&gt;"",IF(AND($C71="อาจารย์",OR($AN71&gt;0,AND($AN71=0,$AO71&gt;=9))),1,""),"")</f>
        <v>1</v>
      </c>
      <c r="AF71" s="187" t="str">
        <f>IF($B71&lt;&gt;"",IF(AND($C71="ศาสตราจารย์",AND($AN71=0,AND($AO71&gt;=6,$AO71&lt;=8))),1,""),"")</f>
        <v/>
      </c>
      <c r="AG71" s="187" t="str">
        <f>IF($B71&lt;&gt;"",IF(AND($C71="รองศาสตราจารย์",AND($AN71=0,AND($AO71&gt;=6,$AO71&lt;=8))),1,""),"")</f>
        <v/>
      </c>
      <c r="AH71" s="187" t="str">
        <f>IF($B71&lt;&gt;"",IF(AND($C71="ผู้ช่วยศาสตราจารย์",AND($AN71=0,AND($AO71&gt;=6,$AO71&lt;=8))),1,""),"")</f>
        <v/>
      </c>
      <c r="AI71" s="187" t="str">
        <f>IF($B71&lt;&gt;"",IF(AND($C71="อาจารย์",AND($AN71=0,AND($AO71&gt;=6,$AO71&lt;=8))),1,""),"")</f>
        <v/>
      </c>
      <c r="AJ71" s="187" t="str">
        <f>IF($B71&lt;&gt;"",IF(AND($C71="ศาสตราจารย์",AND($AN71=0,AND($AO71&gt;=0,$AO71&lt;=5))),1,""),"")</f>
        <v/>
      </c>
      <c r="AK71" s="187" t="str">
        <f>IF($B71&lt;&gt;"",IF(AND($C71="รองศาสตราจารย์",AND($AN71=0,AND($AO71&gt;=0,$AO71&lt;=5))),1,""),"")</f>
        <v/>
      </c>
      <c r="AL71" s="187" t="str">
        <f>IF($B71&lt;&gt;"",IF(AND($C71="ผู้ช่วยศาสตราจารย์",AND($AN71=0,AND($AO71&gt;=0,$AO71&lt;=5))),1,""),"")</f>
        <v/>
      </c>
      <c r="AM71" s="187" t="str">
        <f>IF($B71&lt;&gt;"",IF(AND($C71="อาจารย์",AND($AN71=0,AND($AO71&gt;=0,$AO71&lt;=5))),1,""),"")</f>
        <v/>
      </c>
      <c r="AN71" s="78">
        <f>IF(B71&lt;&gt;"",DATEDIF(E71,$AN$8,"Y"),"")</f>
        <v>6</v>
      </c>
      <c r="AO71" s="78">
        <f>IF(B71&lt;&gt;"",DATEDIF(E71,$AN$8,"YM"),"")</f>
        <v>7</v>
      </c>
      <c r="AP71" s="78">
        <f>IF(B71&lt;&gt;"",DATEDIF(E71,$AN$8,"MD"),"")</f>
        <v>14</v>
      </c>
    </row>
    <row r="72" spans="1:42">
      <c r="A72" s="181">
        <v>64</v>
      </c>
      <c r="B72" s="182" t="s">
        <v>338</v>
      </c>
      <c r="C72" s="182" t="s">
        <v>56</v>
      </c>
      <c r="D72" s="183">
        <v>37809</v>
      </c>
      <c r="E72" s="183">
        <v>37809</v>
      </c>
      <c r="F72" s="184"/>
      <c r="G72" s="184"/>
      <c r="H72" s="184"/>
      <c r="I72" s="182" t="s">
        <v>37</v>
      </c>
      <c r="J72" s="183">
        <v>49949</v>
      </c>
      <c r="K72" s="185" t="s">
        <v>7</v>
      </c>
      <c r="L72" s="182" t="s">
        <v>168</v>
      </c>
      <c r="M72" s="182" t="s">
        <v>18</v>
      </c>
      <c r="N72" s="182" t="s">
        <v>145</v>
      </c>
      <c r="O72" s="182" t="s">
        <v>19</v>
      </c>
      <c r="P72" s="182" t="s">
        <v>36</v>
      </c>
      <c r="Q72" s="185">
        <v>2546</v>
      </c>
      <c r="R72" s="186"/>
      <c r="S72" s="187" t="str">
        <f>IF($B72&lt;&gt;"",IF(AND($K72="เอก",OR($AN72&gt;0,AND($AN72=0,$AO72&gt;=9))),1,""),"")</f>
        <v/>
      </c>
      <c r="T72" s="187">
        <f>IF($B72&lt;&gt;"",IF(AND($K72="โท",OR($AN72&gt;0,AND($AN72=0,$AO72&gt;=9))),1,""),"")</f>
        <v>1</v>
      </c>
      <c r="U72" s="187" t="str">
        <f>IF($B72&lt;&gt;"",IF(AND($K72="ตรี",OR($AN72&gt;0,AND($AN72=0,$AO72&gt;=9))),1,""),"")</f>
        <v/>
      </c>
      <c r="V72" s="187" t="str">
        <f>IF($B72&lt;&gt;"",IF(AND($K72="เอก",AND($AN72=0,AND($AO72&gt;=6,$AO72&lt;=8))),1,""),"")</f>
        <v/>
      </c>
      <c r="W72" s="187" t="str">
        <f>IF($B72&lt;&gt;"",IF(AND($K72="โท",AND($AN72=0,AND($AO72&gt;=6,$AO72&lt;=8))),1,""),"")</f>
        <v/>
      </c>
      <c r="X72" s="187" t="str">
        <f>IF($B72&lt;&gt;"",IF(AND($K72="ตรี",AND($AN72=0,AND($AO72&gt;=6,$AO72&lt;=8))),1,""),"")</f>
        <v/>
      </c>
      <c r="Y72" s="187" t="str">
        <f>IF($B72&lt;&gt;"",IF(AND($K72="เอก",AND($AN72=0,AND($AO72&gt;=0,$AO72&lt;=5))),1,""),"")</f>
        <v/>
      </c>
      <c r="Z72" s="187" t="str">
        <f>IF($B72&lt;&gt;"",IF(AND($K72="โท",AND($AN72=0,AND($AO72&gt;=0,$AO72&lt;=5))),1,""),"")</f>
        <v/>
      </c>
      <c r="AA72" s="187" t="str">
        <f>IF($B72&lt;&gt;"",IF(AND($K72="ตรี",AND($AN72=0,AND($AO72&gt;=0,$AO72&lt;=5))),1,""),"")</f>
        <v/>
      </c>
      <c r="AB72" s="187" t="str">
        <f>IF($B72&lt;&gt;"",IF(AND($C72="ศาสตราจารย์",OR($AN72&gt;0,AND($AN72=0,$AO72&gt;=9))),1,""),"")</f>
        <v/>
      </c>
      <c r="AC72" s="187" t="str">
        <f>IF($B72&lt;&gt;"",IF(AND($C72="รองศาสตราจารย์",OR($AN72&gt;0,AND($AN72=0,$AO72&gt;=9))),1,""),"")</f>
        <v/>
      </c>
      <c r="AD72" s="187" t="str">
        <f>IF($B72&lt;&gt;"",IF(AND($C72="ผู้ช่วยศาสตราจารย์",OR($AN72&gt;0,AND($AN72=0,$AO72&gt;=9))),1,""),"")</f>
        <v/>
      </c>
      <c r="AE72" s="187">
        <f>IF($B72&lt;&gt;"",IF(AND($C72="อาจารย์",OR($AN72&gt;0,AND($AN72=0,$AO72&gt;=9))),1,""),"")</f>
        <v>1</v>
      </c>
      <c r="AF72" s="187" t="str">
        <f>IF($B72&lt;&gt;"",IF(AND($C72="ศาสตราจารย์",AND($AN72=0,AND($AO72&gt;=6,$AO72&lt;=8))),1,""),"")</f>
        <v/>
      </c>
      <c r="AG72" s="187" t="str">
        <f>IF($B72&lt;&gt;"",IF(AND($C72="รองศาสตราจารย์",AND($AN72=0,AND($AO72&gt;=6,$AO72&lt;=8))),1,""),"")</f>
        <v/>
      </c>
      <c r="AH72" s="187" t="str">
        <f>IF($B72&lt;&gt;"",IF(AND($C72="ผู้ช่วยศาสตราจารย์",AND($AN72=0,AND($AO72&gt;=6,$AO72&lt;=8))),1,""),"")</f>
        <v/>
      </c>
      <c r="AI72" s="187" t="str">
        <f>IF($B72&lt;&gt;"",IF(AND($C72="อาจารย์",AND($AN72=0,AND($AO72&gt;=6,$AO72&lt;=8))),1,""),"")</f>
        <v/>
      </c>
      <c r="AJ72" s="187" t="str">
        <f>IF($B72&lt;&gt;"",IF(AND($C72="ศาสตราจารย์",AND($AN72=0,AND($AO72&gt;=0,$AO72&lt;=5))),1,""),"")</f>
        <v/>
      </c>
      <c r="AK72" s="187" t="str">
        <f>IF($B72&lt;&gt;"",IF(AND($C72="รองศาสตราจารย์",AND($AN72=0,AND($AO72&gt;=0,$AO72&lt;=5))),1,""),"")</f>
        <v/>
      </c>
      <c r="AL72" s="187" t="str">
        <f>IF($B72&lt;&gt;"",IF(AND($C72="ผู้ช่วยศาสตราจารย์",AND($AN72=0,AND($AO72&gt;=0,$AO72&lt;=5))),1,""),"")</f>
        <v/>
      </c>
      <c r="AM72" s="187" t="str">
        <f>IF($B72&lt;&gt;"",IF(AND($C72="อาจารย์",AND($AN72=0,AND($AO72&gt;=0,$AO72&lt;=5))),1,""),"")</f>
        <v/>
      </c>
      <c r="AN72" s="78">
        <f>IF(B72&lt;&gt;"",DATEDIF(E72,$AN$8,"Y"),"")</f>
        <v>17</v>
      </c>
      <c r="AO72" s="78">
        <f>IF(B72&lt;&gt;"",DATEDIF(E72,$AN$8,"YM"),"")</f>
        <v>8</v>
      </c>
      <c r="AP72" s="78">
        <f>IF(B72&lt;&gt;"",DATEDIF(E72,$AN$8,"MD"),"")</f>
        <v>25</v>
      </c>
    </row>
    <row r="73" spans="1:42">
      <c r="A73" s="181">
        <v>65</v>
      </c>
      <c r="B73" s="182" t="s">
        <v>249</v>
      </c>
      <c r="C73" s="182" t="s">
        <v>56</v>
      </c>
      <c r="D73" s="183">
        <v>34288</v>
      </c>
      <c r="E73" s="183">
        <v>34288</v>
      </c>
      <c r="F73" s="184"/>
      <c r="G73" s="184"/>
      <c r="H73" s="184"/>
      <c r="I73" s="182" t="s">
        <v>37</v>
      </c>
      <c r="J73" s="183">
        <v>46661</v>
      </c>
      <c r="K73" s="185" t="s">
        <v>7</v>
      </c>
      <c r="L73" s="182" t="s">
        <v>168</v>
      </c>
      <c r="M73" s="182" t="s">
        <v>18</v>
      </c>
      <c r="N73" s="182" t="s">
        <v>145</v>
      </c>
      <c r="O73" s="182" t="s">
        <v>19</v>
      </c>
      <c r="P73" s="182" t="s">
        <v>36</v>
      </c>
      <c r="Q73" s="185" t="s">
        <v>45</v>
      </c>
      <c r="R73" s="186"/>
      <c r="S73" s="187" t="str">
        <f>IF($B73&lt;&gt;"",IF(AND($K73="เอก",OR($AN73&gt;0,AND($AN73=0,$AO73&gt;=9))),1,""),"")</f>
        <v/>
      </c>
      <c r="T73" s="187">
        <f>IF($B73&lt;&gt;"",IF(AND($K73="โท",OR($AN73&gt;0,AND($AN73=0,$AO73&gt;=9))),1,""),"")</f>
        <v>1</v>
      </c>
      <c r="U73" s="187" t="str">
        <f>IF($B73&lt;&gt;"",IF(AND($K73="ตรี",OR($AN73&gt;0,AND($AN73=0,$AO73&gt;=9))),1,""),"")</f>
        <v/>
      </c>
      <c r="V73" s="187" t="str">
        <f>IF($B73&lt;&gt;"",IF(AND($K73="เอก",AND($AN73=0,AND($AO73&gt;=6,$AO73&lt;=8))),1,""),"")</f>
        <v/>
      </c>
      <c r="W73" s="187" t="str">
        <f>IF($B73&lt;&gt;"",IF(AND($K73="โท",AND($AN73=0,AND($AO73&gt;=6,$AO73&lt;=8))),1,""),"")</f>
        <v/>
      </c>
      <c r="X73" s="187" t="str">
        <f>IF($B73&lt;&gt;"",IF(AND($K73="ตรี",AND($AN73=0,AND($AO73&gt;=6,$AO73&lt;=8))),1,""),"")</f>
        <v/>
      </c>
      <c r="Y73" s="187" t="str">
        <f>IF($B73&lt;&gt;"",IF(AND($K73="เอก",AND($AN73=0,AND($AO73&gt;=0,$AO73&lt;=5))),1,""),"")</f>
        <v/>
      </c>
      <c r="Z73" s="187" t="str">
        <f>IF($B73&lt;&gt;"",IF(AND($K73="โท",AND($AN73=0,AND($AO73&gt;=0,$AO73&lt;=5))),1,""),"")</f>
        <v/>
      </c>
      <c r="AA73" s="187" t="str">
        <f>IF($B73&lt;&gt;"",IF(AND($K73="ตรี",AND($AN73=0,AND($AO73&gt;=0,$AO73&lt;=5))),1,""),"")</f>
        <v/>
      </c>
      <c r="AB73" s="187" t="str">
        <f>IF($B73&lt;&gt;"",IF(AND($C73="ศาสตราจารย์",OR($AN73&gt;0,AND($AN73=0,$AO73&gt;=9))),1,""),"")</f>
        <v/>
      </c>
      <c r="AC73" s="187" t="str">
        <f>IF($B73&lt;&gt;"",IF(AND($C73="รองศาสตราจารย์",OR($AN73&gt;0,AND($AN73=0,$AO73&gt;=9))),1,""),"")</f>
        <v/>
      </c>
      <c r="AD73" s="187" t="str">
        <f>IF($B73&lt;&gt;"",IF(AND($C73="ผู้ช่วยศาสตราจารย์",OR($AN73&gt;0,AND($AN73=0,$AO73&gt;=9))),1,""),"")</f>
        <v/>
      </c>
      <c r="AE73" s="187">
        <f>IF($B73&lt;&gt;"",IF(AND($C73="อาจารย์",OR($AN73&gt;0,AND($AN73=0,$AO73&gt;=9))),1,""),"")</f>
        <v>1</v>
      </c>
      <c r="AF73" s="187" t="str">
        <f>IF($B73&lt;&gt;"",IF(AND($C73="ศาสตราจารย์",AND($AN73=0,AND($AO73&gt;=6,$AO73&lt;=8))),1,""),"")</f>
        <v/>
      </c>
      <c r="AG73" s="187" t="str">
        <f>IF($B73&lt;&gt;"",IF(AND($C73="รองศาสตราจารย์",AND($AN73=0,AND($AO73&gt;=6,$AO73&lt;=8))),1,""),"")</f>
        <v/>
      </c>
      <c r="AH73" s="187" t="str">
        <f>IF($B73&lt;&gt;"",IF(AND($C73="ผู้ช่วยศาสตราจารย์",AND($AN73=0,AND($AO73&gt;=6,$AO73&lt;=8))),1,""),"")</f>
        <v/>
      </c>
      <c r="AI73" s="187" t="str">
        <f>IF($B73&lt;&gt;"",IF(AND($C73="อาจารย์",AND($AN73=0,AND($AO73&gt;=6,$AO73&lt;=8))),1,""),"")</f>
        <v/>
      </c>
      <c r="AJ73" s="187" t="str">
        <f>IF($B73&lt;&gt;"",IF(AND($C73="ศาสตราจารย์",AND($AN73=0,AND($AO73&gt;=0,$AO73&lt;=5))),1,""),"")</f>
        <v/>
      </c>
      <c r="AK73" s="187" t="str">
        <f>IF($B73&lt;&gt;"",IF(AND($C73="รองศาสตราจารย์",AND($AN73=0,AND($AO73&gt;=0,$AO73&lt;=5))),1,""),"")</f>
        <v/>
      </c>
      <c r="AL73" s="187" t="str">
        <f>IF($B73&lt;&gt;"",IF(AND($C73="ผู้ช่วยศาสตราจารย์",AND($AN73=0,AND($AO73&gt;=0,$AO73&lt;=5))),1,""),"")</f>
        <v/>
      </c>
      <c r="AM73" s="187" t="str">
        <f>IF($B73&lt;&gt;"",IF(AND($C73="อาจารย์",AND($AN73=0,AND($AO73&gt;=0,$AO73&lt;=5))),1,""),"")</f>
        <v/>
      </c>
      <c r="AN73" s="78">
        <f>IF(B73&lt;&gt;"",DATEDIF(E73,$AN$8,"Y"),"")</f>
        <v>27</v>
      </c>
      <c r="AO73" s="78">
        <f>IF(B73&lt;&gt;"",DATEDIF(E73,$AN$8,"YM"),"")</f>
        <v>4</v>
      </c>
      <c r="AP73" s="78">
        <f>IF(B73&lt;&gt;"",DATEDIF(E73,$AN$8,"MD"),"")</f>
        <v>17</v>
      </c>
    </row>
    <row r="74" spans="1:42">
      <c r="A74" s="181"/>
      <c r="B74" s="188" t="s">
        <v>286</v>
      </c>
      <c r="C74" s="189">
        <f>SUM(S74:AA74)</f>
        <v>64</v>
      </c>
      <c r="D74" s="190"/>
      <c r="E74" s="190"/>
      <c r="F74" s="191"/>
      <c r="G74" s="191"/>
      <c r="H74" s="191"/>
      <c r="I74" s="192"/>
      <c r="J74" s="190"/>
      <c r="K74" s="193"/>
      <c r="L74" s="192"/>
      <c r="M74" s="192"/>
      <c r="N74" s="192"/>
      <c r="O74" s="192"/>
      <c r="P74" s="192"/>
      <c r="Q74" s="193"/>
      <c r="R74" s="193">
        <f>COUNTIF(R10:R73,"ü")</f>
        <v>1</v>
      </c>
      <c r="S74" s="194">
        <f>SUM(S10:S73)</f>
        <v>55</v>
      </c>
      <c r="T74" s="194">
        <f>SUM(T10:T73)</f>
        <v>8</v>
      </c>
      <c r="U74" s="194">
        <f>SUM(U10:U73)</f>
        <v>0</v>
      </c>
      <c r="V74" s="194">
        <f>SUM(V10:V73)</f>
        <v>1</v>
      </c>
      <c r="W74" s="194">
        <f>SUM(W10:W73)</f>
        <v>0</v>
      </c>
      <c r="X74" s="194">
        <f>SUM(X10:X73)</f>
        <v>0</v>
      </c>
      <c r="Y74" s="194">
        <f>SUM(Y10:Y73)</f>
        <v>0</v>
      </c>
      <c r="Z74" s="194">
        <f>SUM(Z10:Z73)</f>
        <v>0</v>
      </c>
      <c r="AA74" s="194">
        <f>SUM(AA10:AA73)</f>
        <v>0</v>
      </c>
      <c r="AB74" s="194">
        <f>SUM(AB10:AB73)</f>
        <v>0</v>
      </c>
      <c r="AC74" s="194">
        <f>SUM(AC10:AC73)</f>
        <v>4</v>
      </c>
      <c r="AD74" s="194">
        <f>SUM(AD10:AD73)</f>
        <v>31</v>
      </c>
      <c r="AE74" s="194">
        <f>SUM(AE10:AE73)</f>
        <v>28</v>
      </c>
      <c r="AF74" s="194">
        <f>SUM(AF10:AF73)</f>
        <v>0</v>
      </c>
      <c r="AG74" s="194">
        <f>SUM(AG10:AG73)</f>
        <v>0</v>
      </c>
      <c r="AH74" s="194">
        <f>SUM(AH10:AH73)</f>
        <v>0</v>
      </c>
      <c r="AI74" s="194">
        <f>SUM(AI10:AI73)</f>
        <v>1</v>
      </c>
      <c r="AJ74" s="194">
        <f>SUM(AJ10:AJ73)</f>
        <v>0</v>
      </c>
      <c r="AK74" s="194">
        <f>SUM(AK10:AK73)</f>
        <v>0</v>
      </c>
      <c r="AL74" s="194">
        <f>SUM(AL10:AL73)</f>
        <v>0</v>
      </c>
      <c r="AM74" s="194">
        <f>SUM(AM10:AM73)</f>
        <v>0</v>
      </c>
    </row>
    <row r="75" spans="1:42">
      <c r="A75" s="195"/>
      <c r="B75" s="196" t="s">
        <v>287</v>
      </c>
      <c r="C75" s="197">
        <f>SUM(S75:AA75)</f>
        <v>63.5</v>
      </c>
      <c r="D75" s="198"/>
      <c r="E75" s="198"/>
      <c r="F75" s="199"/>
      <c r="G75" s="199"/>
      <c r="H75" s="199"/>
      <c r="I75" s="200"/>
      <c r="J75" s="198"/>
      <c r="K75" s="201"/>
      <c r="L75" s="200"/>
      <c r="M75" s="200"/>
      <c r="N75" s="200"/>
      <c r="O75" s="200"/>
      <c r="P75" s="200"/>
      <c r="Q75" s="201"/>
      <c r="R75" s="201">
        <f>R74</f>
        <v>1</v>
      </c>
      <c r="S75" s="202">
        <f>S74</f>
        <v>55</v>
      </c>
      <c r="T75" s="202">
        <f t="shared" ref="T75:U75" si="0">T74</f>
        <v>8</v>
      </c>
      <c r="U75" s="202">
        <f t="shared" si="0"/>
        <v>0</v>
      </c>
      <c r="V75" s="203">
        <f>V74/2</f>
        <v>0.5</v>
      </c>
      <c r="W75" s="202">
        <f t="shared" ref="W75:X75" si="1">W74</f>
        <v>0</v>
      </c>
      <c r="X75" s="202">
        <f t="shared" si="1"/>
        <v>0</v>
      </c>
      <c r="Y75" s="203"/>
      <c r="Z75" s="202">
        <f t="shared" ref="Z75:AH75" si="2">Z74</f>
        <v>0</v>
      </c>
      <c r="AA75" s="202">
        <f t="shared" si="2"/>
        <v>0</v>
      </c>
      <c r="AB75" s="202">
        <f t="shared" si="2"/>
        <v>0</v>
      </c>
      <c r="AC75" s="202">
        <f t="shared" si="2"/>
        <v>4</v>
      </c>
      <c r="AD75" s="202">
        <f t="shared" si="2"/>
        <v>31</v>
      </c>
      <c r="AE75" s="202">
        <f t="shared" si="2"/>
        <v>28</v>
      </c>
      <c r="AF75" s="202">
        <f t="shared" si="2"/>
        <v>0</v>
      </c>
      <c r="AG75" s="202">
        <f t="shared" si="2"/>
        <v>0</v>
      </c>
      <c r="AH75" s="202">
        <f t="shared" si="2"/>
        <v>0</v>
      </c>
      <c r="AI75" s="203">
        <f>AI74/2</f>
        <v>0.5</v>
      </c>
      <c r="AJ75" s="202">
        <f t="shared" ref="AJ75:AL75" si="3">AJ74</f>
        <v>0</v>
      </c>
      <c r="AK75" s="202">
        <f t="shared" si="3"/>
        <v>0</v>
      </c>
      <c r="AL75" s="202">
        <f t="shared" si="3"/>
        <v>0</v>
      </c>
      <c r="AM75" s="202"/>
    </row>
  </sheetData>
  <mergeCells count="24">
    <mergeCell ref="I4:I7"/>
    <mergeCell ref="J4:J7"/>
    <mergeCell ref="K4:K7"/>
    <mergeCell ref="L4:L7"/>
    <mergeCell ref="Q4:Q7"/>
    <mergeCell ref="R4:R7"/>
    <mergeCell ref="V6:X6"/>
    <mergeCell ref="AF6:AI6"/>
    <mergeCell ref="A4:A7"/>
    <mergeCell ref="B4:B7"/>
    <mergeCell ref="C4:C7"/>
    <mergeCell ref="D4:D7"/>
    <mergeCell ref="E4:E7"/>
    <mergeCell ref="F4:F7"/>
    <mergeCell ref="G4:G7"/>
    <mergeCell ref="H4:H7"/>
    <mergeCell ref="S4:AA4"/>
    <mergeCell ref="AB4:AM4"/>
    <mergeCell ref="S5:U5"/>
    <mergeCell ref="V5:X5"/>
    <mergeCell ref="Y5:AA5"/>
    <mergeCell ref="AB5:AE5"/>
    <mergeCell ref="AF5:AI5"/>
    <mergeCell ref="AJ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74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H19" sqref="H19"/>
    </sheetView>
  </sheetViews>
  <sheetFormatPr defaultColWidth="8.5703125" defaultRowHeight="17.25"/>
  <cols>
    <col min="1" max="1" width="5.85546875" style="4" customWidth="1"/>
    <col min="2" max="2" width="32" style="4" customWidth="1"/>
    <col min="3" max="3" width="14.28515625" style="4" bestFit="1" customWidth="1"/>
    <col min="4" max="4" width="11.7109375" style="12" bestFit="1" customWidth="1"/>
    <col min="5" max="5" width="29.28515625" style="14" bestFit="1" customWidth="1"/>
    <col min="6" max="6" width="20.28515625" style="14" bestFit="1" customWidth="1"/>
    <col min="7" max="7" width="20" style="14" bestFit="1" customWidth="1"/>
    <col min="8" max="8" width="19.140625" style="15" bestFit="1" customWidth="1"/>
    <col min="9" max="9" width="16.28515625" style="4" bestFit="1" customWidth="1"/>
    <col min="10" max="10" width="11.140625" style="14" bestFit="1" customWidth="1"/>
    <col min="11" max="11" width="12" style="13" bestFit="1" customWidth="1"/>
    <col min="12" max="12" width="51.7109375" style="4" bestFit="1" customWidth="1"/>
    <col min="13" max="13" width="38" style="4" hidden="1" customWidth="1"/>
    <col min="14" max="14" width="39.7109375" style="4" hidden="1" customWidth="1"/>
    <col min="15" max="15" width="33.42578125" style="4" hidden="1" customWidth="1"/>
    <col min="16" max="16" width="6.42578125" style="13" hidden="1" customWidth="1"/>
    <col min="17" max="17" width="6" style="13" customWidth="1"/>
    <col min="18" max="18" width="7.28515625" style="4" bestFit="1" customWidth="1"/>
    <col min="19" max="21" width="3.42578125" style="3" customWidth="1"/>
    <col min="22" max="24" width="3.85546875" style="3" customWidth="1"/>
    <col min="25" max="39" width="3.42578125" style="3" customWidth="1"/>
    <col min="40" max="42" width="8.5703125" style="3" hidden="1" customWidth="1"/>
    <col min="43" max="16384" width="8.5703125" style="3"/>
  </cols>
  <sheetData>
    <row r="1" spans="1:42" ht="18.75">
      <c r="A1" s="151" t="s">
        <v>403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</row>
    <row r="2" spans="1:42" ht="18.75">
      <c r="A2" s="210" t="s">
        <v>404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</row>
    <row r="3" spans="1:42" s="211" customFormat="1" ht="18.7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</row>
    <row r="4" spans="1:42" ht="18.75">
      <c r="A4" s="145" t="s">
        <v>268</v>
      </c>
      <c r="B4" s="145" t="s">
        <v>269</v>
      </c>
      <c r="C4" s="145" t="s">
        <v>270</v>
      </c>
      <c r="D4" s="146" t="s">
        <v>271</v>
      </c>
      <c r="E4" s="142" t="s">
        <v>412</v>
      </c>
      <c r="F4" s="142" t="s">
        <v>413</v>
      </c>
      <c r="G4" s="142" t="s">
        <v>414</v>
      </c>
      <c r="H4" s="142" t="s">
        <v>415</v>
      </c>
      <c r="I4" s="145" t="s">
        <v>272</v>
      </c>
      <c r="J4" s="146" t="s">
        <v>285</v>
      </c>
      <c r="K4" s="145" t="s">
        <v>411</v>
      </c>
      <c r="L4" s="145" t="s">
        <v>273</v>
      </c>
      <c r="M4" s="35"/>
      <c r="N4" s="35"/>
      <c r="O4" s="35"/>
      <c r="P4" s="36"/>
      <c r="Q4" s="145" t="s">
        <v>274</v>
      </c>
      <c r="R4" s="152" t="s">
        <v>416</v>
      </c>
      <c r="S4" s="209" t="s">
        <v>278</v>
      </c>
      <c r="T4" s="209"/>
      <c r="U4" s="209"/>
      <c r="V4" s="209"/>
      <c r="W4" s="209"/>
      <c r="X4" s="209"/>
      <c r="Y4" s="209"/>
      <c r="Z4" s="209"/>
      <c r="AA4" s="209"/>
      <c r="AB4" s="209" t="s">
        <v>279</v>
      </c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</row>
    <row r="5" spans="1:42" ht="18.75">
      <c r="A5" s="147"/>
      <c r="B5" s="147"/>
      <c r="C5" s="147"/>
      <c r="D5" s="148"/>
      <c r="E5" s="143"/>
      <c r="F5" s="143"/>
      <c r="G5" s="143"/>
      <c r="H5" s="143"/>
      <c r="I5" s="147"/>
      <c r="J5" s="148"/>
      <c r="K5" s="147"/>
      <c r="L5" s="147"/>
      <c r="M5" s="86"/>
      <c r="N5" s="86"/>
      <c r="O5" s="86"/>
      <c r="P5" s="87"/>
      <c r="Q5" s="147"/>
      <c r="R5" s="153"/>
      <c r="S5" s="89" t="s">
        <v>280</v>
      </c>
      <c r="T5" s="89"/>
      <c r="U5" s="89"/>
      <c r="V5" s="90" t="s">
        <v>315</v>
      </c>
      <c r="W5" s="90"/>
      <c r="X5" s="90"/>
      <c r="Y5" s="90" t="s">
        <v>314</v>
      </c>
      <c r="Z5" s="90"/>
      <c r="AA5" s="90"/>
      <c r="AB5" s="89" t="s">
        <v>280</v>
      </c>
      <c r="AC5" s="89"/>
      <c r="AD5" s="89"/>
      <c r="AE5" s="89"/>
      <c r="AF5" s="90" t="s">
        <v>317</v>
      </c>
      <c r="AG5" s="90"/>
      <c r="AH5" s="90"/>
      <c r="AI5" s="90"/>
      <c r="AJ5" s="89" t="s">
        <v>314</v>
      </c>
      <c r="AK5" s="89"/>
      <c r="AL5" s="89"/>
      <c r="AM5" s="89"/>
    </row>
    <row r="6" spans="1:42" ht="18.75">
      <c r="A6" s="147"/>
      <c r="B6" s="147"/>
      <c r="C6" s="147"/>
      <c r="D6" s="148"/>
      <c r="E6" s="143"/>
      <c r="F6" s="143"/>
      <c r="G6" s="143"/>
      <c r="H6" s="143"/>
      <c r="I6" s="147"/>
      <c r="J6" s="148"/>
      <c r="K6" s="147"/>
      <c r="L6" s="147"/>
      <c r="M6" s="86"/>
      <c r="N6" s="86"/>
      <c r="O6" s="86"/>
      <c r="P6" s="87"/>
      <c r="Q6" s="147"/>
      <c r="R6" s="153"/>
      <c r="S6" s="91"/>
      <c r="T6" s="91"/>
      <c r="U6" s="91"/>
      <c r="V6" s="90" t="s">
        <v>316</v>
      </c>
      <c r="W6" s="90"/>
      <c r="X6" s="90"/>
      <c r="Y6" s="91"/>
      <c r="Z6" s="91"/>
      <c r="AA6" s="91"/>
      <c r="AB6" s="91"/>
      <c r="AC6" s="91"/>
      <c r="AD6" s="91"/>
      <c r="AE6" s="91"/>
      <c r="AF6" s="90" t="s">
        <v>316</v>
      </c>
      <c r="AG6" s="90"/>
      <c r="AH6" s="90"/>
      <c r="AI6" s="90"/>
      <c r="AJ6" s="91"/>
      <c r="AK6" s="91"/>
      <c r="AL6" s="91"/>
      <c r="AM6" s="91"/>
    </row>
    <row r="7" spans="1:42" ht="18.75">
      <c r="A7" s="149"/>
      <c r="B7" s="149"/>
      <c r="C7" s="149"/>
      <c r="D7" s="150"/>
      <c r="E7" s="144"/>
      <c r="F7" s="144"/>
      <c r="G7" s="144"/>
      <c r="H7" s="144"/>
      <c r="I7" s="149"/>
      <c r="J7" s="150"/>
      <c r="K7" s="149"/>
      <c r="L7" s="149"/>
      <c r="M7" s="86"/>
      <c r="N7" s="86"/>
      <c r="O7" s="86"/>
      <c r="P7" s="87"/>
      <c r="Q7" s="149"/>
      <c r="R7" s="154"/>
      <c r="S7" s="92" t="s">
        <v>2</v>
      </c>
      <c r="T7" s="92" t="s">
        <v>7</v>
      </c>
      <c r="U7" s="92" t="s">
        <v>12</v>
      </c>
      <c r="V7" s="92" t="s">
        <v>2</v>
      </c>
      <c r="W7" s="92" t="s">
        <v>7</v>
      </c>
      <c r="X7" s="92" t="s">
        <v>12</v>
      </c>
      <c r="Y7" s="92" t="s">
        <v>2</v>
      </c>
      <c r="Z7" s="92" t="s">
        <v>7</v>
      </c>
      <c r="AA7" s="92" t="s">
        <v>12</v>
      </c>
      <c r="AB7" s="92" t="s">
        <v>281</v>
      </c>
      <c r="AC7" s="92" t="s">
        <v>282</v>
      </c>
      <c r="AD7" s="92" t="s">
        <v>283</v>
      </c>
      <c r="AE7" s="92" t="s">
        <v>284</v>
      </c>
      <c r="AF7" s="92" t="s">
        <v>281</v>
      </c>
      <c r="AG7" s="92" t="s">
        <v>282</v>
      </c>
      <c r="AH7" s="92" t="s">
        <v>283</v>
      </c>
      <c r="AI7" s="92" t="s">
        <v>284</v>
      </c>
      <c r="AJ7" s="92" t="s">
        <v>281</v>
      </c>
      <c r="AK7" s="92" t="s">
        <v>282</v>
      </c>
      <c r="AL7" s="92" t="s">
        <v>283</v>
      </c>
      <c r="AM7" s="92" t="s">
        <v>284</v>
      </c>
    </row>
    <row r="8" spans="1:42" ht="21">
      <c r="A8" s="93" t="s">
        <v>81</v>
      </c>
      <c r="B8" s="94"/>
      <c r="C8" s="94"/>
      <c r="D8" s="95"/>
      <c r="E8" s="96"/>
      <c r="F8" s="97"/>
      <c r="G8" s="97"/>
      <c r="H8" s="98"/>
      <c r="I8" s="94"/>
      <c r="J8" s="96"/>
      <c r="K8" s="99"/>
      <c r="L8" s="94"/>
      <c r="M8" s="94"/>
      <c r="N8" s="100"/>
      <c r="O8" s="94"/>
      <c r="P8" s="99"/>
      <c r="Q8" s="99"/>
      <c r="R8" s="100"/>
      <c r="S8" s="101" t="str">
        <f>IF($B8&lt;&gt;"",IF(AND($K8="เอก",OR($AN8&gt;0,AND($AN8=0,$AO8&gt;=9))),1,""),"")</f>
        <v/>
      </c>
      <c r="T8" s="101" t="str">
        <f>IF($B8&lt;&gt;"",IF(AND($K8="โท",OR($AN8&gt;0,AND($AN8=0,$AO8&gt;=9))),1,""),"")</f>
        <v/>
      </c>
      <c r="U8" s="101" t="str">
        <f>IF($B8&lt;&gt;"",IF(AND($K8="ตรี",OR($AN8&gt;0,AND($AN8=0,$AO8&gt;=9))),1,""),"")</f>
        <v/>
      </c>
      <c r="V8" s="101" t="str">
        <f>IF($B8&lt;&gt;"",IF(AND($K8="เอก",AND($AN8=0,AND($AO8&gt;=6,$AO8&lt;=8))),1,""),"")</f>
        <v/>
      </c>
      <c r="W8" s="101" t="str">
        <f>IF($B8&lt;&gt;"",IF(AND($K8="โท",AND($AN8=0,AND($AO8&gt;=6,$AO8&lt;=8))),1,""),"")</f>
        <v/>
      </c>
      <c r="X8" s="101" t="str">
        <f>IF($B8&lt;&gt;"",IF(AND($K8="ตรี",AND($AN8=0,AND($AO8&gt;=6,$AO8&lt;=8))),1,""),"")</f>
        <v/>
      </c>
      <c r="Y8" s="101" t="str">
        <f>IF($B8&lt;&gt;"",IF(AND($K8="เอก",AND($AN8=0,AND($AO8&gt;=0,$AO8&lt;=5))),1,""),"")</f>
        <v/>
      </c>
      <c r="Z8" s="101" t="str">
        <f>IF($B8&lt;&gt;"",IF(AND($K8="โท",AND($AN8=0,AND($AO8&gt;=0,$AO8&lt;=5))),1,""),"")</f>
        <v/>
      </c>
      <c r="AA8" s="101" t="str">
        <f>IF($B8&lt;&gt;"",IF(AND($K8="ตรี",AND($AN8=0,AND($AO8&gt;=0,$AO8&lt;=5))),1,""),"")</f>
        <v/>
      </c>
      <c r="AB8" s="101" t="str">
        <f>IF($B8&lt;&gt;"",IF(AND($C8="ศาสตราจารย์",OR($AN8&gt;0,AND($AN8=0,$AO8&gt;=9))),1,""),"")</f>
        <v/>
      </c>
      <c r="AC8" s="101" t="str">
        <f>IF($B8&lt;&gt;"",IF(AND($C8="รองศาสตราจารย์",OR($AN8&gt;0,AND($AN8=0,$AO8&gt;=9))),1,""),"")</f>
        <v/>
      </c>
      <c r="AD8" s="101" t="str">
        <f>IF($B8&lt;&gt;"",IF(AND($C8="ผู้ช่วยศาสตราจารย์",OR($AN8&gt;0,AND($AN8=0,$AO8&gt;=9))),1,""),"")</f>
        <v/>
      </c>
      <c r="AE8" s="101" t="str">
        <f>IF($B8&lt;&gt;"",IF(AND($C8="อาจารย์",OR($AN8&gt;0,AND($AN8=0,$AO8&gt;=9))),1,""),"")</f>
        <v/>
      </c>
      <c r="AF8" s="101" t="str">
        <f>IF($B8&lt;&gt;"",IF(AND($C8="ศาสตราจารย์",AND($AN8=0,AND($AO8&gt;=6,$AO8&lt;=8))),1,""),"")</f>
        <v/>
      </c>
      <c r="AG8" s="101" t="str">
        <f>IF($B8&lt;&gt;"",IF(AND($C8="รองศาสตราจารย์",AND($AN8=0,AND($AO8&gt;=6,$AO8&lt;=8))),1,""),"")</f>
        <v/>
      </c>
      <c r="AH8" s="101" t="str">
        <f>IF($B8&lt;&gt;"",IF(AND($C8="ผู้ช่วยศาสตราจารย์",AND($AN8=0,AND($AO8&gt;=6,$AO8&lt;=8))),1,""),"")</f>
        <v/>
      </c>
      <c r="AI8" s="101" t="str">
        <f>IF($B8&lt;&gt;"",IF(AND($C8="อาจารย์",AND($AN8=0,AND($AO8&gt;=6,$AO8&lt;=8))),1,""),"")</f>
        <v/>
      </c>
      <c r="AJ8" s="101" t="str">
        <f>IF($B8&lt;&gt;"",IF(AND($C8="ศาสตราจารย์",AND($AN8=0,AND($AO8&gt;=0,$AO8&lt;=5))),1,""),"")</f>
        <v/>
      </c>
      <c r="AK8" s="101" t="str">
        <f>IF($B8&lt;&gt;"",IF(AND($C8="รองศาสตราจารย์",AND($AN8=0,AND($AO8&gt;=0,$AO8&lt;=5))),1,""),"")</f>
        <v/>
      </c>
      <c r="AL8" s="101" t="str">
        <f>IF($B8&lt;&gt;"",IF(AND($C8="ผู้ช่วยศาสตราจารย์",AND($AN8=0,AND($AO8&gt;=0,$AO8&lt;=5))),1,""),"")</f>
        <v/>
      </c>
      <c r="AM8" s="101" t="str">
        <f>IF($B8&lt;&gt;"",IF(AND($C8="อาจารย์",AND($AN8=0,AND($AO8&gt;=0,$AO8&lt;=5))),1,""),"")</f>
        <v/>
      </c>
      <c r="AN8" s="1">
        <v>45536</v>
      </c>
    </row>
    <row r="9" spans="1:42" ht="18.75">
      <c r="A9" s="102">
        <v>1</v>
      </c>
      <c r="B9" s="103" t="s">
        <v>322</v>
      </c>
      <c r="C9" s="103" t="s">
        <v>265</v>
      </c>
      <c r="D9" s="104">
        <v>32643</v>
      </c>
      <c r="E9" s="105">
        <v>32643</v>
      </c>
      <c r="F9" s="106"/>
      <c r="G9" s="105">
        <v>38763</v>
      </c>
      <c r="H9" s="107">
        <v>42591</v>
      </c>
      <c r="I9" s="103" t="s">
        <v>1</v>
      </c>
      <c r="J9" s="105">
        <v>46296</v>
      </c>
      <c r="K9" s="108" t="s">
        <v>2</v>
      </c>
      <c r="L9" s="103" t="s">
        <v>96</v>
      </c>
      <c r="M9" s="103" t="s">
        <v>319</v>
      </c>
      <c r="N9" s="103" t="s">
        <v>97</v>
      </c>
      <c r="O9" s="103" t="s">
        <v>98</v>
      </c>
      <c r="P9" s="108" t="s">
        <v>33</v>
      </c>
      <c r="Q9" s="108" t="s">
        <v>49</v>
      </c>
      <c r="R9" s="109"/>
      <c r="S9" s="110">
        <f>IF($B9&lt;&gt;"",IF(AND($K9="เอก",OR($AN9&gt;0,AND($AN9=0,$AO9&gt;=9))),1,""),"")</f>
        <v>1</v>
      </c>
      <c r="T9" s="110" t="str">
        <f>IF($B9&lt;&gt;"",IF(AND($K9="โท",OR($AN9&gt;0,AND($AN9=0,$AO9&gt;=9))),1,""),"")</f>
        <v/>
      </c>
      <c r="U9" s="110" t="str">
        <f>IF($B9&lt;&gt;"",IF(AND($K9="ตรี",OR($AN9&gt;0,AND($AN9=0,$AO9&gt;=9))),1,""),"")</f>
        <v/>
      </c>
      <c r="V9" s="110" t="str">
        <f>IF($B9&lt;&gt;"",IF(AND($K9="เอก",AND($AN9=0,AND($AO9&gt;=6,$AO9&lt;=8))),1,""),"")</f>
        <v/>
      </c>
      <c r="W9" s="110" t="str">
        <f>IF($B9&lt;&gt;"",IF(AND($K9="โท",AND($AN9=0,AND($AO9&gt;=6,$AO9&lt;=8))),1,""),"")</f>
        <v/>
      </c>
      <c r="X9" s="110" t="str">
        <f>IF($B9&lt;&gt;"",IF(AND($K9="ตรี",AND($AN9=0,AND($AO9&gt;=6,$AO9&lt;=8))),1,""),"")</f>
        <v/>
      </c>
      <c r="Y9" s="110" t="str">
        <f>IF($B9&lt;&gt;"",IF(AND($K9="เอก",AND($AN9=0,AND($AO9&gt;=0,$AO9&lt;=5))),1,""),"")</f>
        <v/>
      </c>
      <c r="Z9" s="110" t="str">
        <f>IF($B9&lt;&gt;"",IF(AND($K9="โท",AND($AN9=0,AND($AO9&gt;=0,$AO9&lt;=5))),1,""),"")</f>
        <v/>
      </c>
      <c r="AA9" s="110" t="str">
        <f>IF($B9&lt;&gt;"",IF(AND($K9="ตรี",AND($AN9=0,AND($AO9&gt;=0,$AO9&lt;=5))),1,""),"")</f>
        <v/>
      </c>
      <c r="AB9" s="110">
        <f>IF($B9&lt;&gt;"",IF(AND($C9="ศาสตราจารย์",OR($AN9&gt;0,AND($AN9=0,$AO9&gt;=9))),1,""),"")</f>
        <v>1</v>
      </c>
      <c r="AC9" s="110" t="str">
        <f>IF($B9&lt;&gt;"",IF(AND($C9="รองศาสตราจารย์",OR($AN9&gt;0,AND($AN9=0,$AO9&gt;=9))),1,""),"")</f>
        <v/>
      </c>
      <c r="AD9" s="110" t="str">
        <f>IF($B9&lt;&gt;"",IF(AND($C9="ผู้ช่วยศาสตราจารย์",OR($AN9&gt;0,AND($AN9=0,$AO9&gt;=9))),1,""),"")</f>
        <v/>
      </c>
      <c r="AE9" s="110" t="str">
        <f>IF($B9&lt;&gt;"",IF(AND($C9="อาจารย์",OR($AN9&gt;0,AND($AN9=0,$AO9&gt;=9))),1,""),"")</f>
        <v/>
      </c>
      <c r="AF9" s="110" t="str">
        <f>IF($B9&lt;&gt;"",IF(AND($C9="ศาสตราจารย์",AND($AN9=0,AND($AO9&gt;=6,$AO9&lt;=8))),1,""),"")</f>
        <v/>
      </c>
      <c r="AG9" s="110" t="str">
        <f>IF($B9&lt;&gt;"",IF(AND($C9="รองศาสตราจารย์",AND($AN9=0,AND($AO9&gt;=6,$AO9&lt;=8))),1,""),"")</f>
        <v/>
      </c>
      <c r="AH9" s="110" t="str">
        <f>IF($B9&lt;&gt;"",IF(AND($C9="ผู้ช่วยศาสตราจารย์",AND($AN9=0,AND($AO9&gt;=6,$AO9&lt;=8))),1,""),"")</f>
        <v/>
      </c>
      <c r="AI9" s="110" t="str">
        <f>IF($B9&lt;&gt;"",IF(AND($C9="อาจารย์",AND($AN9=0,AND($AO9&gt;=6,$AO9&lt;=8))),1,""),"")</f>
        <v/>
      </c>
      <c r="AJ9" s="110" t="str">
        <f>IF($B9&lt;&gt;"",IF(AND($C9="ศาสตราจารย์",AND($AN9=0,AND($AO9&gt;=0,$AO9&lt;=5))),1,""),"")</f>
        <v/>
      </c>
      <c r="AK9" s="110" t="str">
        <f>IF($B9&lt;&gt;"",IF(AND($C9="รองศาสตราจารย์",AND($AN9=0,AND($AO9&gt;=0,$AO9&lt;=5))),1,""),"")</f>
        <v/>
      </c>
      <c r="AL9" s="110" t="str">
        <f>IF($B9&lt;&gt;"",IF(AND($C9="ผู้ช่วยศาสตราจารย์",AND($AN9=0,AND($AO9&gt;=0,$AO9&lt;=5))),1,""),"")</f>
        <v/>
      </c>
      <c r="AM9" s="110" t="str">
        <f>IF($B9&lt;&gt;"",IF(AND($C9="อาจารย์",AND($AN9=0,AND($AO9&gt;=0,$AO9&lt;=5))),1,""),"")</f>
        <v/>
      </c>
      <c r="AN9" s="3">
        <f>IF(B9&lt;&gt;"",DATEDIF(E9,$AN$8,"Y"),"")</f>
        <v>35</v>
      </c>
      <c r="AO9" s="3">
        <f>IF(B9&lt;&gt;"",DATEDIF(E9,$AN$8,"YM"),"")</f>
        <v>3</v>
      </c>
      <c r="AP9" s="3">
        <f>IF(B9&lt;&gt;"",DATEDIF(E9,$AN$8,"MD"),"")</f>
        <v>17</v>
      </c>
    </row>
    <row r="10" spans="1:42" ht="18.75">
      <c r="A10" s="102">
        <v>2</v>
      </c>
      <c r="B10" s="103" t="s">
        <v>82</v>
      </c>
      <c r="C10" s="103" t="s">
        <v>0</v>
      </c>
      <c r="D10" s="104">
        <v>39297</v>
      </c>
      <c r="E10" s="105">
        <v>39297</v>
      </c>
      <c r="F10" s="105">
        <v>40217</v>
      </c>
      <c r="G10" s="105">
        <v>41492</v>
      </c>
      <c r="H10" s="111"/>
      <c r="I10" s="103" t="s">
        <v>37</v>
      </c>
      <c r="J10" s="105">
        <v>50314</v>
      </c>
      <c r="K10" s="108" t="s">
        <v>2</v>
      </c>
      <c r="L10" s="103" t="s">
        <v>83</v>
      </c>
      <c r="M10" s="103" t="s">
        <v>319</v>
      </c>
      <c r="N10" s="103" t="s">
        <v>84</v>
      </c>
      <c r="O10" s="103" t="s">
        <v>9</v>
      </c>
      <c r="P10" s="108" t="s">
        <v>71</v>
      </c>
      <c r="Q10" s="108" t="s">
        <v>63</v>
      </c>
      <c r="R10" s="109"/>
      <c r="S10" s="110">
        <f>IF($B10&lt;&gt;"",IF(AND($K10="เอก",OR($AN10&gt;0,AND($AN10=0,$AO10&gt;=9))),1,""),"")</f>
        <v>1</v>
      </c>
      <c r="T10" s="110" t="str">
        <f>IF($B10&lt;&gt;"",IF(AND($K10="โท",OR($AN10&gt;0,AND($AN10=0,$AO10&gt;=9))),1,""),"")</f>
        <v/>
      </c>
      <c r="U10" s="110" t="str">
        <f>IF($B10&lt;&gt;"",IF(AND($K10="ตรี",OR($AN10&gt;0,AND($AN10=0,$AO10&gt;=9))),1,""),"")</f>
        <v/>
      </c>
      <c r="V10" s="110" t="str">
        <f>IF($B10&lt;&gt;"",IF(AND($K10="เอก",AND($AN10=0,AND($AO10&gt;=6,$AO10&lt;=8))),1,""),"")</f>
        <v/>
      </c>
      <c r="W10" s="110" t="str">
        <f>IF($B10&lt;&gt;"",IF(AND($K10="โท",AND($AN10=0,AND($AO10&gt;=6,$AO10&lt;=8))),1,""),"")</f>
        <v/>
      </c>
      <c r="X10" s="110" t="str">
        <f>IF($B10&lt;&gt;"",IF(AND($K10="ตรี",AND($AN10=0,AND($AO10&gt;=6,$AO10&lt;=8))),1,""),"")</f>
        <v/>
      </c>
      <c r="Y10" s="110" t="str">
        <f>IF($B10&lt;&gt;"",IF(AND($K10="เอก",AND($AN10=0,AND($AO10&gt;=0,$AO10&lt;=5))),1,""),"")</f>
        <v/>
      </c>
      <c r="Z10" s="110" t="str">
        <f>IF($B10&lt;&gt;"",IF(AND($K10="โท",AND($AN10=0,AND($AO10&gt;=0,$AO10&lt;=5))),1,""),"")</f>
        <v/>
      </c>
      <c r="AA10" s="110" t="str">
        <f>IF($B10&lt;&gt;"",IF(AND($K10="ตรี",AND($AN10=0,AND($AO10&gt;=0,$AO10&lt;=5))),1,""),"")</f>
        <v/>
      </c>
      <c r="AB10" s="110" t="str">
        <f>IF($B10&lt;&gt;"",IF(AND($C10="ศาสตราจารย์",OR($AN10&gt;0,AND($AN10=0,$AO10&gt;=9))),1,""),"")</f>
        <v/>
      </c>
      <c r="AC10" s="110">
        <f>IF($B10&lt;&gt;"",IF(AND($C10="รองศาสตราจารย์",OR($AN10&gt;0,AND($AN10=0,$AO10&gt;=9))),1,""),"")</f>
        <v>1</v>
      </c>
      <c r="AD10" s="110" t="str">
        <f>IF($B10&lt;&gt;"",IF(AND($C10="ผู้ช่วยศาสตราจารย์",OR($AN10&gt;0,AND($AN10=0,$AO10&gt;=9))),1,""),"")</f>
        <v/>
      </c>
      <c r="AE10" s="110" t="str">
        <f>IF($B10&lt;&gt;"",IF(AND($C10="อาจารย์",OR($AN10&gt;0,AND($AN10=0,$AO10&gt;=9))),1,""),"")</f>
        <v/>
      </c>
      <c r="AF10" s="110" t="str">
        <f>IF($B10&lt;&gt;"",IF(AND($C10="ศาสตราจารย์",AND($AN10=0,AND($AO10&gt;=6,$AO10&lt;=8))),1,""),"")</f>
        <v/>
      </c>
      <c r="AG10" s="110" t="str">
        <f>IF($B10&lt;&gt;"",IF(AND($C10="รองศาสตราจารย์",AND($AN10=0,AND($AO10&gt;=6,$AO10&lt;=8))),1,""),"")</f>
        <v/>
      </c>
      <c r="AH10" s="110" t="str">
        <f>IF($B10&lt;&gt;"",IF(AND($C10="ผู้ช่วยศาสตราจารย์",AND($AN10=0,AND($AO10&gt;=6,$AO10&lt;=8))),1,""),"")</f>
        <v/>
      </c>
      <c r="AI10" s="110" t="str">
        <f>IF($B10&lt;&gt;"",IF(AND($C10="อาจารย์",AND($AN10=0,AND($AO10&gt;=6,$AO10&lt;=8))),1,""),"")</f>
        <v/>
      </c>
      <c r="AJ10" s="110" t="str">
        <f>IF($B10&lt;&gt;"",IF(AND($C10="ศาสตราจารย์",AND($AN10=0,AND($AO10&gt;=0,$AO10&lt;=5))),1,""),"")</f>
        <v/>
      </c>
      <c r="AK10" s="110" t="str">
        <f>IF($B10&lt;&gt;"",IF(AND($C10="รองศาสตราจารย์",AND($AN10=0,AND($AO10&gt;=0,$AO10&lt;=5))),1,""),"")</f>
        <v/>
      </c>
      <c r="AL10" s="110" t="str">
        <f>IF($B10&lt;&gt;"",IF(AND($C10="ผู้ช่วยศาสตราจารย์",AND($AN10=0,AND($AO10&gt;=0,$AO10&lt;=5))),1,""),"")</f>
        <v/>
      </c>
      <c r="AM10" s="110" t="str">
        <f>IF($B10&lt;&gt;"",IF(AND($C10="อาจารย์",AND($AN10=0,AND($AO10&gt;=0,$AO10&lt;=5))),1,""),"")</f>
        <v/>
      </c>
      <c r="AN10" s="3">
        <f>IF(B10&lt;&gt;"",DATEDIF(E10,$AN$8,"Y"),"")</f>
        <v>17</v>
      </c>
      <c r="AO10" s="3">
        <f>IF(B10&lt;&gt;"",DATEDIF(E10,$AN$8,"YM"),"")</f>
        <v>0</v>
      </c>
      <c r="AP10" s="3">
        <f>IF(B10&lt;&gt;"",DATEDIF(E10,$AN$8,"MD"),"")</f>
        <v>29</v>
      </c>
    </row>
    <row r="11" spans="1:42" ht="18.75">
      <c r="A11" s="102">
        <v>3</v>
      </c>
      <c r="B11" s="103" t="s">
        <v>375</v>
      </c>
      <c r="C11" s="103" t="s">
        <v>0</v>
      </c>
      <c r="D11" s="104">
        <v>41066</v>
      </c>
      <c r="E11" s="105">
        <v>41066</v>
      </c>
      <c r="F11" s="105">
        <v>42334</v>
      </c>
      <c r="G11" s="105">
        <v>43769</v>
      </c>
      <c r="H11" s="111"/>
      <c r="I11" s="103" t="s">
        <v>37</v>
      </c>
      <c r="J11" s="105">
        <v>52505</v>
      </c>
      <c r="K11" s="108" t="s">
        <v>2</v>
      </c>
      <c r="L11" s="103" t="s">
        <v>166</v>
      </c>
      <c r="M11" s="103" t="s">
        <v>3</v>
      </c>
      <c r="N11" s="103" t="s">
        <v>167</v>
      </c>
      <c r="O11" s="103" t="s">
        <v>34</v>
      </c>
      <c r="P11" s="108" t="s">
        <v>26</v>
      </c>
      <c r="Q11" s="108" t="s">
        <v>60</v>
      </c>
      <c r="R11" s="109"/>
      <c r="S11" s="110">
        <f>IF($B11&lt;&gt;"",IF(AND($K11="เอก",OR($AN11&gt;0,AND($AN11=0,$AO11&gt;=9))),1,""),"")</f>
        <v>1</v>
      </c>
      <c r="T11" s="110" t="str">
        <f>IF($B11&lt;&gt;"",IF(AND($K11="โท",OR($AN11&gt;0,AND($AN11=0,$AO11&gt;=9))),1,""),"")</f>
        <v/>
      </c>
      <c r="U11" s="110" t="str">
        <f>IF($B11&lt;&gt;"",IF(AND($K11="ตรี",OR($AN11&gt;0,AND($AN11=0,$AO11&gt;=9))),1,""),"")</f>
        <v/>
      </c>
      <c r="V11" s="110" t="str">
        <f>IF($B11&lt;&gt;"",IF(AND($K11="เอก",AND($AN11=0,AND($AO11&gt;=6,$AO11&lt;=8))),1,""),"")</f>
        <v/>
      </c>
      <c r="W11" s="110" t="str">
        <f>IF($B11&lt;&gt;"",IF(AND($K11="โท",AND($AN11=0,AND($AO11&gt;=6,$AO11&lt;=8))),1,""),"")</f>
        <v/>
      </c>
      <c r="X11" s="110" t="str">
        <f>IF($B11&lt;&gt;"",IF(AND($K11="ตรี",AND($AN11=0,AND($AO11&gt;=6,$AO11&lt;=8))),1,""),"")</f>
        <v/>
      </c>
      <c r="Y11" s="110" t="str">
        <f>IF($B11&lt;&gt;"",IF(AND($K11="เอก",AND($AN11=0,AND($AO11&gt;=0,$AO11&lt;=5))),1,""),"")</f>
        <v/>
      </c>
      <c r="Z11" s="110" t="str">
        <f>IF($B11&lt;&gt;"",IF(AND($K11="โท",AND($AN11=0,AND($AO11&gt;=0,$AO11&lt;=5))),1,""),"")</f>
        <v/>
      </c>
      <c r="AA11" s="110" t="str">
        <f>IF($B11&lt;&gt;"",IF(AND($K11="ตรี",AND($AN11=0,AND($AO11&gt;=0,$AO11&lt;=5))),1,""),"")</f>
        <v/>
      </c>
      <c r="AB11" s="110" t="str">
        <f>IF($B11&lt;&gt;"",IF(AND($C11="ศาสตราจารย์",OR($AN11&gt;0,AND($AN11=0,$AO11&gt;=9))),1,""),"")</f>
        <v/>
      </c>
      <c r="AC11" s="110">
        <f>IF($B11&lt;&gt;"",IF(AND($C11="รองศาสตราจารย์",OR($AN11&gt;0,AND($AN11=0,$AO11&gt;=9))),1,""),"")</f>
        <v>1</v>
      </c>
      <c r="AD11" s="110" t="str">
        <f>IF($B11&lt;&gt;"",IF(AND($C11="ผู้ช่วยศาสตราจารย์",OR($AN11&gt;0,AND($AN11=0,$AO11&gt;=9))),1,""),"")</f>
        <v/>
      </c>
      <c r="AE11" s="110" t="str">
        <f>IF($B11&lt;&gt;"",IF(AND($C11="อาจารย์",OR($AN11&gt;0,AND($AN11=0,$AO11&gt;=9))),1,""),"")</f>
        <v/>
      </c>
      <c r="AF11" s="110" t="str">
        <f>IF($B11&lt;&gt;"",IF(AND($C11="ศาสตราจารย์",AND($AN11=0,AND($AO11&gt;=6,$AO11&lt;=8))),1,""),"")</f>
        <v/>
      </c>
      <c r="AG11" s="110" t="str">
        <f>IF($B11&lt;&gt;"",IF(AND($C11="รองศาสตราจารย์",AND($AN11=0,AND($AO11&gt;=6,$AO11&lt;=8))),1,""),"")</f>
        <v/>
      </c>
      <c r="AH11" s="110" t="str">
        <f>IF($B11&lt;&gt;"",IF(AND($C11="ผู้ช่วยศาสตราจารย์",AND($AN11=0,AND($AO11&gt;=6,$AO11&lt;=8))),1,""),"")</f>
        <v/>
      </c>
      <c r="AI11" s="110" t="str">
        <f>IF($B11&lt;&gt;"",IF(AND($C11="อาจารย์",AND($AN11=0,AND($AO11&gt;=6,$AO11&lt;=8))),1,""),"")</f>
        <v/>
      </c>
      <c r="AJ11" s="110" t="str">
        <f>IF($B11&lt;&gt;"",IF(AND($C11="ศาสตราจารย์",AND($AN11=0,AND($AO11&gt;=0,$AO11&lt;=5))),1,""),"")</f>
        <v/>
      </c>
      <c r="AK11" s="110" t="str">
        <f>IF($B11&lt;&gt;"",IF(AND($C11="รองศาสตราจารย์",AND($AN11=0,AND($AO11&gt;=0,$AO11&lt;=5))),1,""),"")</f>
        <v/>
      </c>
      <c r="AL11" s="110" t="str">
        <f>IF($B11&lt;&gt;"",IF(AND($C11="ผู้ช่วยศาสตราจารย์",AND($AN11=0,AND($AO11&gt;=0,$AO11&lt;=5))),1,""),"")</f>
        <v/>
      </c>
      <c r="AM11" s="110" t="str">
        <f>IF($B11&lt;&gt;"",IF(AND($C11="อาจารย์",AND($AN11=0,AND($AO11&gt;=0,$AO11&lt;=5))),1,""),"")</f>
        <v/>
      </c>
      <c r="AN11" s="3">
        <f>IF(B11&lt;&gt;"",DATEDIF(E11,$AN$8,"Y"),"")</f>
        <v>12</v>
      </c>
      <c r="AO11" s="3">
        <f>IF(B11&lt;&gt;"",DATEDIF(E11,$AN$8,"YM"),"")</f>
        <v>2</v>
      </c>
      <c r="AP11" s="3">
        <f>IF(B11&lt;&gt;"",DATEDIF(E11,$AN$8,"MD"),"")</f>
        <v>26</v>
      </c>
    </row>
    <row r="12" spans="1:42" ht="18.75">
      <c r="A12" s="102">
        <v>4</v>
      </c>
      <c r="B12" s="103" t="s">
        <v>318</v>
      </c>
      <c r="C12" s="103" t="s">
        <v>0</v>
      </c>
      <c r="D12" s="104">
        <v>36416</v>
      </c>
      <c r="E12" s="105">
        <v>36416</v>
      </c>
      <c r="F12" s="105">
        <v>38447</v>
      </c>
      <c r="G12" s="105">
        <v>42501</v>
      </c>
      <c r="H12" s="111"/>
      <c r="I12" s="103" t="s">
        <v>37</v>
      </c>
      <c r="J12" s="105">
        <v>45931</v>
      </c>
      <c r="K12" s="108" t="s">
        <v>2</v>
      </c>
      <c r="L12" s="103" t="s">
        <v>118</v>
      </c>
      <c r="M12" s="103" t="s">
        <v>319</v>
      </c>
      <c r="N12" s="103" t="s">
        <v>113</v>
      </c>
      <c r="O12" s="103" t="s">
        <v>119</v>
      </c>
      <c r="P12" s="108" t="s">
        <v>47</v>
      </c>
      <c r="Q12" s="108" t="s">
        <v>5</v>
      </c>
      <c r="R12" s="109"/>
      <c r="S12" s="110">
        <f>IF($B12&lt;&gt;"",IF(AND($K12="เอก",OR($AN12&gt;0,AND($AN12=0,$AO12&gt;=9))),1,""),"")</f>
        <v>1</v>
      </c>
      <c r="T12" s="110" t="str">
        <f>IF($B12&lt;&gt;"",IF(AND($K12="โท",OR($AN12&gt;0,AND($AN12=0,$AO12&gt;=9))),1,""),"")</f>
        <v/>
      </c>
      <c r="U12" s="110" t="str">
        <f>IF($B12&lt;&gt;"",IF(AND($K12="ตรี",OR($AN12&gt;0,AND($AN12=0,$AO12&gt;=9))),1,""),"")</f>
        <v/>
      </c>
      <c r="V12" s="110" t="str">
        <f>IF($B12&lt;&gt;"",IF(AND($K12="เอก",AND($AN12=0,AND($AO12&gt;=6,$AO12&lt;=8))),1,""),"")</f>
        <v/>
      </c>
      <c r="W12" s="110" t="str">
        <f>IF($B12&lt;&gt;"",IF(AND($K12="โท",AND($AN12=0,AND($AO12&gt;=6,$AO12&lt;=8))),1,""),"")</f>
        <v/>
      </c>
      <c r="X12" s="110" t="str">
        <f>IF($B12&lt;&gt;"",IF(AND($K12="ตรี",AND($AN12=0,AND($AO12&gt;=6,$AO12&lt;=8))),1,""),"")</f>
        <v/>
      </c>
      <c r="Y12" s="110" t="str">
        <f>IF($B12&lt;&gt;"",IF(AND($K12="เอก",AND($AN12=0,AND($AO12&gt;=0,$AO12&lt;=5))),1,""),"")</f>
        <v/>
      </c>
      <c r="Z12" s="110" t="str">
        <f>IF($B12&lt;&gt;"",IF(AND($K12="โท",AND($AN12=0,AND($AO12&gt;=0,$AO12&lt;=5))),1,""),"")</f>
        <v/>
      </c>
      <c r="AA12" s="110" t="str">
        <f>IF($B12&lt;&gt;"",IF(AND($K12="ตรี",AND($AN12=0,AND($AO12&gt;=0,$AO12&lt;=5))),1,""),"")</f>
        <v/>
      </c>
      <c r="AB12" s="110" t="str">
        <f>IF($B12&lt;&gt;"",IF(AND($C12="ศาสตราจารย์",OR($AN12&gt;0,AND($AN12=0,$AO12&gt;=9))),1,""),"")</f>
        <v/>
      </c>
      <c r="AC12" s="110">
        <f>IF($B12&lt;&gt;"",IF(AND($C12="รองศาสตราจารย์",OR($AN12&gt;0,AND($AN12=0,$AO12&gt;=9))),1,""),"")</f>
        <v>1</v>
      </c>
      <c r="AD12" s="110" t="str">
        <f>IF($B12&lt;&gt;"",IF(AND($C12="ผู้ช่วยศาสตราจารย์",OR($AN12&gt;0,AND($AN12=0,$AO12&gt;=9))),1,""),"")</f>
        <v/>
      </c>
      <c r="AE12" s="110" t="str">
        <f>IF($B12&lt;&gt;"",IF(AND($C12="อาจารย์",OR($AN12&gt;0,AND($AN12=0,$AO12&gt;=9))),1,""),"")</f>
        <v/>
      </c>
      <c r="AF12" s="110" t="str">
        <f>IF($B12&lt;&gt;"",IF(AND($C12="ศาสตราจารย์",AND($AN12=0,AND($AO12&gt;=6,$AO12&lt;=8))),1,""),"")</f>
        <v/>
      </c>
      <c r="AG12" s="110" t="str">
        <f>IF($B12&lt;&gt;"",IF(AND($C12="รองศาสตราจารย์",AND($AN12=0,AND($AO12&gt;=6,$AO12&lt;=8))),1,""),"")</f>
        <v/>
      </c>
      <c r="AH12" s="110" t="str">
        <f>IF($B12&lt;&gt;"",IF(AND($C12="ผู้ช่วยศาสตราจารย์",AND($AN12=0,AND($AO12&gt;=6,$AO12&lt;=8))),1,""),"")</f>
        <v/>
      </c>
      <c r="AI12" s="110" t="str">
        <f>IF($B12&lt;&gt;"",IF(AND($C12="อาจารย์",AND($AN12=0,AND($AO12&gt;=6,$AO12&lt;=8))),1,""),"")</f>
        <v/>
      </c>
      <c r="AJ12" s="110" t="str">
        <f>IF($B12&lt;&gt;"",IF(AND($C12="ศาสตราจารย์",AND($AN12=0,AND($AO12&gt;=0,$AO12&lt;=5))),1,""),"")</f>
        <v/>
      </c>
      <c r="AK12" s="110" t="str">
        <f>IF($B12&lt;&gt;"",IF(AND($C12="รองศาสตราจารย์",AND($AN12=0,AND($AO12&gt;=0,$AO12&lt;=5))),1,""),"")</f>
        <v/>
      </c>
      <c r="AL12" s="110" t="str">
        <f>IF($B12&lt;&gt;"",IF(AND($C12="ผู้ช่วยศาสตราจารย์",AND($AN12=0,AND($AO12&gt;=0,$AO12&lt;=5))),1,""),"")</f>
        <v/>
      </c>
      <c r="AM12" s="110" t="str">
        <f>IF($B12&lt;&gt;"",IF(AND($C12="อาจารย์",AND($AN12=0,AND($AO12&gt;=0,$AO12&lt;=5))),1,""),"")</f>
        <v/>
      </c>
      <c r="AN12" s="3">
        <f>IF(B12&lt;&gt;"",DATEDIF(E12,$AN$8,"Y"),"")</f>
        <v>24</v>
      </c>
      <c r="AO12" s="3">
        <f>IF(B12&lt;&gt;"",DATEDIF(E12,$AN$8,"YM"),"")</f>
        <v>11</v>
      </c>
      <c r="AP12" s="3">
        <f>IF(B12&lt;&gt;"",DATEDIF(E12,$AN$8,"MD"),"")</f>
        <v>19</v>
      </c>
    </row>
    <row r="13" spans="1:42" ht="18.75">
      <c r="A13" s="102">
        <v>5</v>
      </c>
      <c r="B13" s="103" t="s">
        <v>87</v>
      </c>
      <c r="C13" s="103" t="s">
        <v>0</v>
      </c>
      <c r="D13" s="104">
        <v>33910</v>
      </c>
      <c r="E13" s="105">
        <v>33910</v>
      </c>
      <c r="F13" s="105">
        <v>35928</v>
      </c>
      <c r="G13" s="105">
        <v>38119</v>
      </c>
      <c r="H13" s="111"/>
      <c r="I13" s="103" t="s">
        <v>1</v>
      </c>
      <c r="J13" s="105">
        <v>46296</v>
      </c>
      <c r="K13" s="108" t="s">
        <v>2</v>
      </c>
      <c r="L13" s="103" t="s">
        <v>88</v>
      </c>
      <c r="M13" s="103" t="s">
        <v>3</v>
      </c>
      <c r="N13" s="103" t="s">
        <v>89</v>
      </c>
      <c r="O13" s="103" t="s">
        <v>4</v>
      </c>
      <c r="P13" s="108" t="s">
        <v>63</v>
      </c>
      <c r="Q13" s="108" t="s">
        <v>60</v>
      </c>
      <c r="R13" s="109"/>
      <c r="S13" s="110">
        <f>IF($B13&lt;&gt;"",IF(AND($K13="เอก",OR($AN13&gt;0,AND($AN13=0,$AO13&gt;=9))),1,""),"")</f>
        <v>1</v>
      </c>
      <c r="T13" s="110" t="str">
        <f>IF($B13&lt;&gt;"",IF(AND($K13="โท",OR($AN13&gt;0,AND($AN13=0,$AO13&gt;=9))),1,""),"")</f>
        <v/>
      </c>
      <c r="U13" s="110" t="str">
        <f>IF($B13&lt;&gt;"",IF(AND($K13="ตรี",OR($AN13&gt;0,AND($AN13=0,$AO13&gt;=9))),1,""),"")</f>
        <v/>
      </c>
      <c r="V13" s="110" t="str">
        <f>IF($B13&lt;&gt;"",IF(AND($K13="เอก",AND($AN13=0,AND($AO13&gt;=6,$AO13&lt;=8))),1,""),"")</f>
        <v/>
      </c>
      <c r="W13" s="110" t="str">
        <f>IF($B13&lt;&gt;"",IF(AND($K13="โท",AND($AN13=0,AND($AO13&gt;=6,$AO13&lt;=8))),1,""),"")</f>
        <v/>
      </c>
      <c r="X13" s="110" t="str">
        <f>IF($B13&lt;&gt;"",IF(AND($K13="ตรี",AND($AN13=0,AND($AO13&gt;=6,$AO13&lt;=8))),1,""),"")</f>
        <v/>
      </c>
      <c r="Y13" s="110" t="str">
        <f>IF($B13&lt;&gt;"",IF(AND($K13="เอก",AND($AN13=0,AND($AO13&gt;=0,$AO13&lt;=5))),1,""),"")</f>
        <v/>
      </c>
      <c r="Z13" s="110" t="str">
        <f>IF($B13&lt;&gt;"",IF(AND($K13="โท",AND($AN13=0,AND($AO13&gt;=0,$AO13&lt;=5))),1,""),"")</f>
        <v/>
      </c>
      <c r="AA13" s="110" t="str">
        <f>IF($B13&lt;&gt;"",IF(AND($K13="ตรี",AND($AN13=0,AND($AO13&gt;=0,$AO13&lt;=5))),1,""),"")</f>
        <v/>
      </c>
      <c r="AB13" s="110" t="str">
        <f>IF($B13&lt;&gt;"",IF(AND($C13="ศาสตราจารย์",OR($AN13&gt;0,AND($AN13=0,$AO13&gt;=9))),1,""),"")</f>
        <v/>
      </c>
      <c r="AC13" s="110">
        <f>IF($B13&lt;&gt;"",IF(AND($C13="รองศาสตราจารย์",OR($AN13&gt;0,AND($AN13=0,$AO13&gt;=9))),1,""),"")</f>
        <v>1</v>
      </c>
      <c r="AD13" s="110" t="str">
        <f>IF($B13&lt;&gt;"",IF(AND($C13="ผู้ช่วยศาสตราจารย์",OR($AN13&gt;0,AND($AN13=0,$AO13&gt;=9))),1,""),"")</f>
        <v/>
      </c>
      <c r="AE13" s="110" t="str">
        <f>IF($B13&lt;&gt;"",IF(AND($C13="อาจารย์",OR($AN13&gt;0,AND($AN13=0,$AO13&gt;=9))),1,""),"")</f>
        <v/>
      </c>
      <c r="AF13" s="110" t="str">
        <f>IF($B13&lt;&gt;"",IF(AND($C13="ศาสตราจารย์",AND($AN13=0,AND($AO13&gt;=6,$AO13&lt;=8))),1,""),"")</f>
        <v/>
      </c>
      <c r="AG13" s="110" t="str">
        <f>IF($B13&lt;&gt;"",IF(AND($C13="รองศาสตราจารย์",AND($AN13=0,AND($AO13&gt;=6,$AO13&lt;=8))),1,""),"")</f>
        <v/>
      </c>
      <c r="AH13" s="110" t="str">
        <f>IF($B13&lt;&gt;"",IF(AND($C13="ผู้ช่วยศาสตราจารย์",AND($AN13=0,AND($AO13&gt;=6,$AO13&lt;=8))),1,""),"")</f>
        <v/>
      </c>
      <c r="AI13" s="110" t="str">
        <f>IF($B13&lt;&gt;"",IF(AND($C13="อาจารย์",AND($AN13=0,AND($AO13&gt;=6,$AO13&lt;=8))),1,""),"")</f>
        <v/>
      </c>
      <c r="AJ13" s="110" t="str">
        <f>IF($B13&lt;&gt;"",IF(AND($C13="ศาสตราจารย์",AND($AN13=0,AND($AO13&gt;=0,$AO13&lt;=5))),1,""),"")</f>
        <v/>
      </c>
      <c r="AK13" s="110" t="str">
        <f>IF($B13&lt;&gt;"",IF(AND($C13="รองศาสตราจารย์",AND($AN13=0,AND($AO13&gt;=0,$AO13&lt;=5))),1,""),"")</f>
        <v/>
      </c>
      <c r="AL13" s="110" t="str">
        <f>IF($B13&lt;&gt;"",IF(AND($C13="ผู้ช่วยศาสตราจารย์",AND($AN13=0,AND($AO13&gt;=0,$AO13&lt;=5))),1,""),"")</f>
        <v/>
      </c>
      <c r="AM13" s="110" t="str">
        <f>IF($B13&lt;&gt;"",IF(AND($C13="อาจารย์",AND($AN13=0,AND($AO13&gt;=0,$AO13&lt;=5))),1,""),"")</f>
        <v/>
      </c>
      <c r="AN13" s="3">
        <f>IF(B13&lt;&gt;"",DATEDIF(E13,$AN$8,"Y"),"")</f>
        <v>31</v>
      </c>
      <c r="AO13" s="3">
        <f>IF(B13&lt;&gt;"",DATEDIF(E13,$AN$8,"YM"),"")</f>
        <v>9</v>
      </c>
      <c r="AP13" s="3">
        <f>IF(B13&lt;&gt;"",DATEDIF(E13,$AN$8,"MD"),"")</f>
        <v>30</v>
      </c>
    </row>
    <row r="14" spans="1:42" ht="18.75">
      <c r="A14" s="102">
        <v>6</v>
      </c>
      <c r="B14" s="103" t="s">
        <v>376</v>
      </c>
      <c r="C14" s="103" t="s">
        <v>0</v>
      </c>
      <c r="D14" s="104">
        <v>41913</v>
      </c>
      <c r="E14" s="105">
        <v>41913</v>
      </c>
      <c r="F14" s="105">
        <v>42736</v>
      </c>
      <c r="G14" s="105">
        <v>44001</v>
      </c>
      <c r="H14" s="111"/>
      <c r="I14" s="103" t="s">
        <v>37</v>
      </c>
      <c r="J14" s="105">
        <v>48488</v>
      </c>
      <c r="K14" s="108" t="s">
        <v>2</v>
      </c>
      <c r="L14" s="103" t="s">
        <v>88</v>
      </c>
      <c r="M14" s="103" t="s">
        <v>3</v>
      </c>
      <c r="N14" s="103" t="s">
        <v>89</v>
      </c>
      <c r="O14" s="103" t="s">
        <v>4</v>
      </c>
      <c r="P14" s="108" t="s">
        <v>38</v>
      </c>
      <c r="Q14" s="108" t="s">
        <v>39</v>
      </c>
      <c r="R14" s="109"/>
      <c r="S14" s="110">
        <f>IF($B14&lt;&gt;"",IF(AND($K14="เอก",OR($AN14&gt;0,AND($AN14=0,$AO14&gt;=9))),1,""),"")</f>
        <v>1</v>
      </c>
      <c r="T14" s="110" t="str">
        <f>IF($B14&lt;&gt;"",IF(AND($K14="โท",OR($AN14&gt;0,AND($AN14=0,$AO14&gt;=9))),1,""),"")</f>
        <v/>
      </c>
      <c r="U14" s="110" t="str">
        <f>IF($B14&lt;&gt;"",IF(AND($K14="ตรี",OR($AN14&gt;0,AND($AN14=0,$AO14&gt;=9))),1,""),"")</f>
        <v/>
      </c>
      <c r="V14" s="110" t="str">
        <f>IF($B14&lt;&gt;"",IF(AND($K14="เอก",AND($AN14=0,AND($AO14&gt;=6,$AO14&lt;=8))),1,""),"")</f>
        <v/>
      </c>
      <c r="W14" s="110" t="str">
        <f>IF($B14&lt;&gt;"",IF(AND($K14="โท",AND($AN14=0,AND($AO14&gt;=6,$AO14&lt;=8))),1,""),"")</f>
        <v/>
      </c>
      <c r="X14" s="110" t="str">
        <f>IF($B14&lt;&gt;"",IF(AND($K14="ตรี",AND($AN14=0,AND($AO14&gt;=6,$AO14&lt;=8))),1,""),"")</f>
        <v/>
      </c>
      <c r="Y14" s="110" t="str">
        <f>IF($B14&lt;&gt;"",IF(AND($K14="เอก",AND($AN14=0,AND($AO14&gt;=0,$AO14&lt;=5))),1,""),"")</f>
        <v/>
      </c>
      <c r="Z14" s="110" t="str">
        <f>IF($B14&lt;&gt;"",IF(AND($K14="โท",AND($AN14=0,AND($AO14&gt;=0,$AO14&lt;=5))),1,""),"")</f>
        <v/>
      </c>
      <c r="AA14" s="110" t="str">
        <f>IF($B14&lt;&gt;"",IF(AND($K14="ตรี",AND($AN14=0,AND($AO14&gt;=0,$AO14&lt;=5))),1,""),"")</f>
        <v/>
      </c>
      <c r="AB14" s="110" t="str">
        <f>IF($B14&lt;&gt;"",IF(AND($C14="ศาสตราจารย์",OR($AN14&gt;0,AND($AN14=0,$AO14&gt;=9))),1,""),"")</f>
        <v/>
      </c>
      <c r="AC14" s="110">
        <f>IF($B14&lt;&gt;"",IF(AND($C14="รองศาสตราจารย์",OR($AN14&gt;0,AND($AN14=0,$AO14&gt;=9))),1,""),"")</f>
        <v>1</v>
      </c>
      <c r="AD14" s="110" t="str">
        <f>IF($B14&lt;&gt;"",IF(AND($C14="ผู้ช่วยศาสตราจารย์",OR($AN14&gt;0,AND($AN14=0,$AO14&gt;=9))),1,""),"")</f>
        <v/>
      </c>
      <c r="AE14" s="110" t="str">
        <f>IF($B14&lt;&gt;"",IF(AND($C14="อาจารย์",OR($AN14&gt;0,AND($AN14=0,$AO14&gt;=9))),1,""),"")</f>
        <v/>
      </c>
      <c r="AF14" s="110" t="str">
        <f>IF($B14&lt;&gt;"",IF(AND($C14="ศาสตราจารย์",AND($AN14=0,AND($AO14&gt;=6,$AO14&lt;=8))),1,""),"")</f>
        <v/>
      </c>
      <c r="AG14" s="110" t="str">
        <f>IF($B14&lt;&gt;"",IF(AND($C14="รองศาสตราจารย์",AND($AN14=0,AND($AO14&gt;=6,$AO14&lt;=8))),1,""),"")</f>
        <v/>
      </c>
      <c r="AH14" s="110" t="str">
        <f>IF($B14&lt;&gt;"",IF(AND($C14="ผู้ช่วยศาสตราจารย์",AND($AN14=0,AND($AO14&gt;=6,$AO14&lt;=8))),1,""),"")</f>
        <v/>
      </c>
      <c r="AI14" s="110" t="str">
        <f>IF($B14&lt;&gt;"",IF(AND($C14="อาจารย์",AND($AN14=0,AND($AO14&gt;=6,$AO14&lt;=8))),1,""),"")</f>
        <v/>
      </c>
      <c r="AJ14" s="110" t="str">
        <f>IF($B14&lt;&gt;"",IF(AND($C14="ศาสตราจารย์",AND($AN14=0,AND($AO14&gt;=0,$AO14&lt;=5))),1,""),"")</f>
        <v/>
      </c>
      <c r="AK14" s="110" t="str">
        <f>IF($B14&lt;&gt;"",IF(AND($C14="รองศาสตราจารย์",AND($AN14=0,AND($AO14&gt;=0,$AO14&lt;=5))),1,""),"")</f>
        <v/>
      </c>
      <c r="AL14" s="110" t="str">
        <f>IF($B14&lt;&gt;"",IF(AND($C14="ผู้ช่วยศาสตราจารย์",AND($AN14=0,AND($AO14&gt;=0,$AO14&lt;=5))),1,""),"")</f>
        <v/>
      </c>
      <c r="AM14" s="110" t="str">
        <f>IF($B14&lt;&gt;"",IF(AND($C14="อาจารย์",AND($AN14=0,AND($AO14&gt;=0,$AO14&lt;=5))),1,""),"")</f>
        <v/>
      </c>
      <c r="AN14" s="3">
        <f>IF(B14&lt;&gt;"",DATEDIF(E14,$AN$8,"Y"),"")</f>
        <v>9</v>
      </c>
      <c r="AO14" s="3">
        <f>IF(B14&lt;&gt;"",DATEDIF(E14,$AN$8,"YM"),"")</f>
        <v>11</v>
      </c>
      <c r="AP14" s="3">
        <f>IF(B14&lt;&gt;"",DATEDIF(E14,$AN$8,"MD"),"")</f>
        <v>0</v>
      </c>
    </row>
    <row r="15" spans="1:42" ht="18.75">
      <c r="A15" s="102">
        <v>7</v>
      </c>
      <c r="B15" s="103" t="s">
        <v>392</v>
      </c>
      <c r="C15" s="103" t="s">
        <v>0</v>
      </c>
      <c r="D15" s="104">
        <v>41061</v>
      </c>
      <c r="E15" s="105">
        <v>41061</v>
      </c>
      <c r="F15" s="105">
        <v>42761</v>
      </c>
      <c r="G15" s="106">
        <v>44966</v>
      </c>
      <c r="H15" s="111"/>
      <c r="I15" s="103" t="s">
        <v>37</v>
      </c>
      <c r="J15" s="105">
        <v>49949</v>
      </c>
      <c r="K15" s="108" t="s">
        <v>2</v>
      </c>
      <c r="L15" s="103" t="s">
        <v>228</v>
      </c>
      <c r="M15" s="103" t="s">
        <v>54</v>
      </c>
      <c r="N15" s="103" t="s">
        <v>229</v>
      </c>
      <c r="O15" s="103" t="s">
        <v>19</v>
      </c>
      <c r="P15" s="108" t="s">
        <v>57</v>
      </c>
      <c r="Q15" s="108" t="s">
        <v>60</v>
      </c>
      <c r="R15" s="109"/>
      <c r="S15" s="110">
        <f>IF($B15&lt;&gt;"",IF(AND($K15="เอก",OR($AN15&gt;0,AND($AN15=0,$AO15&gt;=9))),1,""),"")</f>
        <v>1</v>
      </c>
      <c r="T15" s="110" t="str">
        <f>IF($B15&lt;&gt;"",IF(AND($K15="โท",OR($AN15&gt;0,AND($AN15=0,$AO15&gt;=9))),1,""),"")</f>
        <v/>
      </c>
      <c r="U15" s="110" t="str">
        <f>IF($B15&lt;&gt;"",IF(AND($K15="ตรี",OR($AN15&gt;0,AND($AN15=0,$AO15&gt;=9))),1,""),"")</f>
        <v/>
      </c>
      <c r="V15" s="110" t="str">
        <f>IF($B15&lt;&gt;"",IF(AND($K15="เอก",AND($AN15=0,AND($AO15&gt;=6,$AO15&lt;=8))),1,""),"")</f>
        <v/>
      </c>
      <c r="W15" s="110" t="str">
        <f>IF($B15&lt;&gt;"",IF(AND($K15="โท",AND($AN15=0,AND($AO15&gt;=6,$AO15&lt;=8))),1,""),"")</f>
        <v/>
      </c>
      <c r="X15" s="110" t="str">
        <f>IF($B15&lt;&gt;"",IF(AND($K15="ตรี",AND($AN15=0,AND($AO15&gt;=6,$AO15&lt;=8))),1,""),"")</f>
        <v/>
      </c>
      <c r="Y15" s="110" t="str">
        <f>IF($B15&lt;&gt;"",IF(AND($K15="เอก",AND($AN15=0,AND($AO15&gt;=0,$AO15&lt;=5))),1,""),"")</f>
        <v/>
      </c>
      <c r="Z15" s="110" t="str">
        <f>IF($B15&lt;&gt;"",IF(AND($K15="โท",AND($AN15=0,AND($AO15&gt;=0,$AO15&lt;=5))),1,""),"")</f>
        <v/>
      </c>
      <c r="AA15" s="110" t="str">
        <f>IF($B15&lt;&gt;"",IF(AND($K15="ตรี",AND($AN15=0,AND($AO15&gt;=0,$AO15&lt;=5))),1,""),"")</f>
        <v/>
      </c>
      <c r="AB15" s="110" t="str">
        <f>IF($B15&lt;&gt;"",IF(AND($C15="ศาสตราจารย์",OR($AN15&gt;0,AND($AN15=0,$AO15&gt;=9))),1,""),"")</f>
        <v/>
      </c>
      <c r="AC15" s="110">
        <f>IF($B15&lt;&gt;"",IF(AND($C15="รองศาสตราจารย์",OR($AN15&gt;0,AND($AN15=0,$AO15&gt;=9))),1,""),"")</f>
        <v>1</v>
      </c>
      <c r="AD15" s="110" t="str">
        <f>IF($B15&lt;&gt;"",IF(AND($C15="ผู้ช่วยศาสตราจารย์",OR($AN15&gt;0,AND($AN15=0,$AO15&gt;=9))),1,""),"")</f>
        <v/>
      </c>
      <c r="AE15" s="110" t="str">
        <f>IF($B15&lt;&gt;"",IF(AND($C15="อาจารย์",OR($AN15&gt;0,AND($AN15=0,$AO15&gt;=9))),1,""),"")</f>
        <v/>
      </c>
      <c r="AF15" s="110" t="str">
        <f>IF($B15&lt;&gt;"",IF(AND($C15="ศาสตราจารย์",AND($AN15=0,AND($AO15&gt;=6,$AO15&lt;=8))),1,""),"")</f>
        <v/>
      </c>
      <c r="AG15" s="110" t="str">
        <f>IF($B15&lt;&gt;"",IF(AND($C15="รองศาสตราจารย์",AND($AN15=0,AND($AO15&gt;=6,$AO15&lt;=8))),1,""),"")</f>
        <v/>
      </c>
      <c r="AH15" s="110" t="str">
        <f>IF($B15&lt;&gt;"",IF(AND($C15="ผู้ช่วยศาสตราจารย์",AND($AN15=0,AND($AO15&gt;=6,$AO15&lt;=8))),1,""),"")</f>
        <v/>
      </c>
      <c r="AI15" s="110" t="str">
        <f>IF($B15&lt;&gt;"",IF(AND($C15="อาจารย์",AND($AN15=0,AND($AO15&gt;=6,$AO15&lt;=8))),1,""),"")</f>
        <v/>
      </c>
      <c r="AJ15" s="110" t="str">
        <f>IF($B15&lt;&gt;"",IF(AND($C15="ศาสตราจารย์",AND($AN15=0,AND($AO15&gt;=0,$AO15&lt;=5))),1,""),"")</f>
        <v/>
      </c>
      <c r="AK15" s="110" t="str">
        <f>IF($B15&lt;&gt;"",IF(AND($C15="รองศาสตราจารย์",AND($AN15=0,AND($AO15&gt;=0,$AO15&lt;=5))),1,""),"")</f>
        <v/>
      </c>
      <c r="AL15" s="110" t="str">
        <f>IF($B15&lt;&gt;"",IF(AND($C15="ผู้ช่วยศาสตราจารย์",AND($AN15=0,AND($AO15&gt;=0,$AO15&lt;=5))),1,""),"")</f>
        <v/>
      </c>
      <c r="AM15" s="110" t="str">
        <f>IF($B15&lt;&gt;"",IF(AND($C15="อาจารย์",AND($AN15=0,AND($AO15&gt;=0,$AO15&lt;=5))),1,""),"")</f>
        <v/>
      </c>
      <c r="AN15" s="3">
        <f>IF(B15&lt;&gt;"",DATEDIF(E15,$AN$8,"Y"),"")</f>
        <v>12</v>
      </c>
      <c r="AO15" s="3">
        <f>IF(B15&lt;&gt;"",DATEDIF(E15,$AN$8,"YM"),"")</f>
        <v>3</v>
      </c>
      <c r="AP15" s="3">
        <f>IF(B15&lt;&gt;"",DATEDIF(E15,$AN$8,"MD"),"")</f>
        <v>0</v>
      </c>
    </row>
    <row r="16" spans="1:42" ht="18.75">
      <c r="A16" s="102">
        <v>8</v>
      </c>
      <c r="B16" s="103" t="s">
        <v>297</v>
      </c>
      <c r="C16" s="103" t="s">
        <v>0</v>
      </c>
      <c r="D16" s="104">
        <v>35800</v>
      </c>
      <c r="E16" s="105">
        <v>36875</v>
      </c>
      <c r="F16" s="105">
        <v>40219</v>
      </c>
      <c r="G16" s="105">
        <v>42241</v>
      </c>
      <c r="H16" s="111"/>
      <c r="I16" s="103" t="s">
        <v>37</v>
      </c>
      <c r="J16" s="105">
        <v>47392</v>
      </c>
      <c r="K16" s="108" t="s">
        <v>2</v>
      </c>
      <c r="L16" s="103" t="s">
        <v>134</v>
      </c>
      <c r="M16" s="103" t="s">
        <v>319</v>
      </c>
      <c r="N16" s="103" t="s">
        <v>135</v>
      </c>
      <c r="O16" s="103" t="s">
        <v>136</v>
      </c>
      <c r="P16" s="108" t="s">
        <v>6</v>
      </c>
      <c r="Q16" s="108" t="s">
        <v>39</v>
      </c>
      <c r="R16" s="109"/>
      <c r="S16" s="110">
        <f>IF($B16&lt;&gt;"",IF(AND($K16="เอก",OR($AN16&gt;0,AND($AN16=0,$AO16&gt;=9))),1,""),"")</f>
        <v>1</v>
      </c>
      <c r="T16" s="110" t="str">
        <f>IF($B16&lt;&gt;"",IF(AND($K16="โท",OR($AN16&gt;0,AND($AN16=0,$AO16&gt;=9))),1,""),"")</f>
        <v/>
      </c>
      <c r="U16" s="110" t="str">
        <f>IF($B16&lt;&gt;"",IF(AND($K16="ตรี",OR($AN16&gt;0,AND($AN16=0,$AO16&gt;=9))),1,""),"")</f>
        <v/>
      </c>
      <c r="V16" s="110" t="str">
        <f>IF($B16&lt;&gt;"",IF(AND($K16="เอก",AND($AN16=0,AND($AO16&gt;=6,$AO16&lt;=8))),1,""),"")</f>
        <v/>
      </c>
      <c r="W16" s="110" t="str">
        <f>IF($B16&lt;&gt;"",IF(AND($K16="โท",AND($AN16=0,AND($AO16&gt;=6,$AO16&lt;=8))),1,""),"")</f>
        <v/>
      </c>
      <c r="X16" s="110" t="str">
        <f>IF($B16&lt;&gt;"",IF(AND($K16="ตรี",AND($AN16=0,AND($AO16&gt;=6,$AO16&lt;=8))),1,""),"")</f>
        <v/>
      </c>
      <c r="Y16" s="110" t="str">
        <f>IF($B16&lt;&gt;"",IF(AND($K16="เอก",AND($AN16=0,AND($AO16&gt;=0,$AO16&lt;=5))),1,""),"")</f>
        <v/>
      </c>
      <c r="Z16" s="110" t="str">
        <f>IF($B16&lt;&gt;"",IF(AND($K16="โท",AND($AN16=0,AND($AO16&gt;=0,$AO16&lt;=5))),1,""),"")</f>
        <v/>
      </c>
      <c r="AA16" s="110" t="str">
        <f>IF($B16&lt;&gt;"",IF(AND($K16="ตรี",AND($AN16=0,AND($AO16&gt;=0,$AO16&lt;=5))),1,""),"")</f>
        <v/>
      </c>
      <c r="AB16" s="110" t="str">
        <f>IF($B16&lt;&gt;"",IF(AND($C16="ศาสตราจารย์",OR($AN16&gt;0,AND($AN16=0,$AO16&gt;=9))),1,""),"")</f>
        <v/>
      </c>
      <c r="AC16" s="110">
        <f>IF($B16&lt;&gt;"",IF(AND($C16="รองศาสตราจารย์",OR($AN16&gt;0,AND($AN16=0,$AO16&gt;=9))),1,""),"")</f>
        <v>1</v>
      </c>
      <c r="AD16" s="110" t="str">
        <f>IF($B16&lt;&gt;"",IF(AND($C16="ผู้ช่วยศาสตราจารย์",OR($AN16&gt;0,AND($AN16=0,$AO16&gt;=9))),1,""),"")</f>
        <v/>
      </c>
      <c r="AE16" s="110" t="str">
        <f>IF($B16&lt;&gt;"",IF(AND($C16="อาจารย์",OR($AN16&gt;0,AND($AN16=0,$AO16&gt;=9))),1,""),"")</f>
        <v/>
      </c>
      <c r="AF16" s="110" t="str">
        <f>IF($B16&lt;&gt;"",IF(AND($C16="ศาสตราจารย์",AND($AN16=0,AND($AO16&gt;=6,$AO16&lt;=8))),1,""),"")</f>
        <v/>
      </c>
      <c r="AG16" s="110" t="str">
        <f>IF($B16&lt;&gt;"",IF(AND($C16="รองศาสตราจารย์",AND($AN16=0,AND($AO16&gt;=6,$AO16&lt;=8))),1,""),"")</f>
        <v/>
      </c>
      <c r="AH16" s="110" t="str">
        <f>IF($B16&lt;&gt;"",IF(AND($C16="ผู้ช่วยศาสตราจารย์",AND($AN16=0,AND($AO16&gt;=6,$AO16&lt;=8))),1,""),"")</f>
        <v/>
      </c>
      <c r="AI16" s="110" t="str">
        <f>IF($B16&lt;&gt;"",IF(AND($C16="อาจารย์",AND($AN16=0,AND($AO16&gt;=6,$AO16&lt;=8))),1,""),"")</f>
        <v/>
      </c>
      <c r="AJ16" s="110" t="str">
        <f>IF($B16&lt;&gt;"",IF(AND($C16="ศาสตราจารย์",AND($AN16=0,AND($AO16&gt;=0,$AO16&lt;=5))),1,""),"")</f>
        <v/>
      </c>
      <c r="AK16" s="110" t="str">
        <f>IF($B16&lt;&gt;"",IF(AND($C16="รองศาสตราจารย์",AND($AN16=0,AND($AO16&gt;=0,$AO16&lt;=5))),1,""),"")</f>
        <v/>
      </c>
      <c r="AL16" s="110" t="str">
        <f>IF($B16&lt;&gt;"",IF(AND($C16="ผู้ช่วยศาสตราจารย์",AND($AN16=0,AND($AO16&gt;=0,$AO16&lt;=5))),1,""),"")</f>
        <v/>
      </c>
      <c r="AM16" s="110" t="str">
        <f>IF($B16&lt;&gt;"",IF(AND($C16="อาจารย์",AND($AN16=0,AND($AO16&gt;=0,$AO16&lt;=5))),1,""),"")</f>
        <v/>
      </c>
      <c r="AN16" s="3">
        <f>IF(B16&lt;&gt;"",DATEDIF(E16,$AN$8,"Y"),"")</f>
        <v>23</v>
      </c>
      <c r="AO16" s="3">
        <f>IF(B16&lt;&gt;"",DATEDIF(E16,$AN$8,"YM"),"")</f>
        <v>8</v>
      </c>
      <c r="AP16" s="3">
        <f>IF(B16&lt;&gt;"",DATEDIF(E16,$AN$8,"MD"),"")</f>
        <v>17</v>
      </c>
    </row>
    <row r="17" spans="1:42" ht="18.75">
      <c r="A17" s="102">
        <v>9</v>
      </c>
      <c r="B17" s="103" t="s">
        <v>393</v>
      </c>
      <c r="C17" s="103" t="s">
        <v>0</v>
      </c>
      <c r="D17" s="104">
        <v>39266</v>
      </c>
      <c r="E17" s="105">
        <v>39071</v>
      </c>
      <c r="F17" s="105">
        <v>41327</v>
      </c>
      <c r="G17" s="106">
        <v>44980</v>
      </c>
      <c r="H17" s="111"/>
      <c r="I17" s="103" t="s">
        <v>37</v>
      </c>
      <c r="J17" s="105">
        <v>50314</v>
      </c>
      <c r="K17" s="108" t="s">
        <v>2</v>
      </c>
      <c r="L17" s="103" t="s">
        <v>101</v>
      </c>
      <c r="M17" s="103" t="s">
        <v>319</v>
      </c>
      <c r="N17" s="103" t="s">
        <v>102</v>
      </c>
      <c r="O17" s="103" t="s">
        <v>103</v>
      </c>
      <c r="P17" s="108" t="s">
        <v>6</v>
      </c>
      <c r="Q17" s="108" t="s">
        <v>38</v>
      </c>
      <c r="R17" s="109"/>
      <c r="S17" s="110">
        <f>IF($B17&lt;&gt;"",IF(AND($K17="เอก",OR($AN17&gt;0,AND($AN17=0,$AO17&gt;=9))),1,""),"")</f>
        <v>1</v>
      </c>
      <c r="T17" s="110" t="str">
        <f>IF($B17&lt;&gt;"",IF(AND($K17="โท",OR($AN17&gt;0,AND($AN17=0,$AO17&gt;=9))),1,""),"")</f>
        <v/>
      </c>
      <c r="U17" s="110" t="str">
        <f>IF($B17&lt;&gt;"",IF(AND($K17="ตรี",OR($AN17&gt;0,AND($AN17=0,$AO17&gt;=9))),1,""),"")</f>
        <v/>
      </c>
      <c r="V17" s="110" t="str">
        <f>IF($B17&lt;&gt;"",IF(AND($K17="เอก",AND($AN17=0,AND($AO17&gt;=6,$AO17&lt;=8))),1,""),"")</f>
        <v/>
      </c>
      <c r="W17" s="110" t="str">
        <f>IF($B17&lt;&gt;"",IF(AND($K17="โท",AND($AN17=0,AND($AO17&gt;=6,$AO17&lt;=8))),1,""),"")</f>
        <v/>
      </c>
      <c r="X17" s="110" t="str">
        <f>IF($B17&lt;&gt;"",IF(AND($K17="ตรี",AND($AN17=0,AND($AO17&gt;=6,$AO17&lt;=8))),1,""),"")</f>
        <v/>
      </c>
      <c r="Y17" s="110" t="str">
        <f>IF($B17&lt;&gt;"",IF(AND($K17="เอก",AND($AN17=0,AND($AO17&gt;=0,$AO17&lt;=5))),1,""),"")</f>
        <v/>
      </c>
      <c r="Z17" s="110" t="str">
        <f>IF($B17&lt;&gt;"",IF(AND($K17="โท",AND($AN17=0,AND($AO17&gt;=0,$AO17&lt;=5))),1,""),"")</f>
        <v/>
      </c>
      <c r="AA17" s="110" t="str">
        <f>IF($B17&lt;&gt;"",IF(AND($K17="ตรี",AND($AN17=0,AND($AO17&gt;=0,$AO17&lt;=5))),1,""),"")</f>
        <v/>
      </c>
      <c r="AB17" s="110" t="str">
        <f>IF($B17&lt;&gt;"",IF(AND($C17="ศาสตราจารย์",OR($AN17&gt;0,AND($AN17=0,$AO17&gt;=9))),1,""),"")</f>
        <v/>
      </c>
      <c r="AC17" s="110">
        <f>IF($B17&lt;&gt;"",IF(AND($C17="รองศาสตราจารย์",OR($AN17&gt;0,AND($AN17=0,$AO17&gt;=9))),1,""),"")</f>
        <v>1</v>
      </c>
      <c r="AD17" s="110" t="str">
        <f>IF($B17&lt;&gt;"",IF(AND($C17="ผู้ช่วยศาสตราจารย์",OR($AN17&gt;0,AND($AN17=0,$AO17&gt;=9))),1,""),"")</f>
        <v/>
      </c>
      <c r="AE17" s="110" t="str">
        <f>IF($B17&lt;&gt;"",IF(AND($C17="อาจารย์",OR($AN17&gt;0,AND($AN17=0,$AO17&gt;=9))),1,""),"")</f>
        <v/>
      </c>
      <c r="AF17" s="110" t="str">
        <f>IF($B17&lt;&gt;"",IF(AND($C17="ศาสตราจารย์",AND($AN17=0,AND($AO17&gt;=6,$AO17&lt;=8))),1,""),"")</f>
        <v/>
      </c>
      <c r="AG17" s="110" t="str">
        <f>IF($B17&lt;&gt;"",IF(AND($C17="รองศาสตราจารย์",AND($AN17=0,AND($AO17&gt;=6,$AO17&lt;=8))),1,""),"")</f>
        <v/>
      </c>
      <c r="AH17" s="110" t="str">
        <f>IF($B17&lt;&gt;"",IF(AND($C17="ผู้ช่วยศาสตราจารย์",AND($AN17=0,AND($AO17&gt;=6,$AO17&lt;=8))),1,""),"")</f>
        <v/>
      </c>
      <c r="AI17" s="110" t="str">
        <f>IF($B17&lt;&gt;"",IF(AND($C17="อาจารย์",AND($AN17=0,AND($AO17&gt;=6,$AO17&lt;=8))),1,""),"")</f>
        <v/>
      </c>
      <c r="AJ17" s="110" t="str">
        <f>IF($B17&lt;&gt;"",IF(AND($C17="ศาสตราจารย์",AND($AN17=0,AND($AO17&gt;=0,$AO17&lt;=5))),1,""),"")</f>
        <v/>
      </c>
      <c r="AK17" s="110" t="str">
        <f>IF($B17&lt;&gt;"",IF(AND($C17="รองศาสตราจารย์",AND($AN17=0,AND($AO17&gt;=0,$AO17&lt;=5))),1,""),"")</f>
        <v/>
      </c>
      <c r="AL17" s="110" t="str">
        <f>IF($B17&lt;&gt;"",IF(AND($C17="ผู้ช่วยศาสตราจารย์",AND($AN17=0,AND($AO17&gt;=0,$AO17&lt;=5))),1,""),"")</f>
        <v/>
      </c>
      <c r="AM17" s="110" t="str">
        <f>IF($B17&lt;&gt;"",IF(AND($C17="อาจารย์",AND($AN17=0,AND($AO17&gt;=0,$AO17&lt;=5))),1,""),"")</f>
        <v/>
      </c>
      <c r="AN17" s="3">
        <f>IF(B17&lt;&gt;"",DATEDIF(E17,$AN$8,"Y"),"")</f>
        <v>17</v>
      </c>
      <c r="AO17" s="3">
        <f>IF(B17&lt;&gt;"",DATEDIF(E17,$AN$8,"YM"),"")</f>
        <v>8</v>
      </c>
      <c r="AP17" s="3">
        <f>IF(B17&lt;&gt;"",DATEDIF(E17,$AN$8,"MD"),"")</f>
        <v>12</v>
      </c>
    </row>
    <row r="18" spans="1:42" ht="18.75">
      <c r="A18" s="102">
        <v>10</v>
      </c>
      <c r="B18" s="103" t="s">
        <v>377</v>
      </c>
      <c r="C18" s="103" t="s">
        <v>0</v>
      </c>
      <c r="D18" s="104">
        <v>40452</v>
      </c>
      <c r="E18" s="105">
        <v>40452</v>
      </c>
      <c r="F18" s="105">
        <v>42306</v>
      </c>
      <c r="G18" s="105">
        <v>43612</v>
      </c>
      <c r="H18" s="111"/>
      <c r="I18" s="103" t="s">
        <v>37</v>
      </c>
      <c r="J18" s="105">
        <v>51775</v>
      </c>
      <c r="K18" s="108" t="s">
        <v>2</v>
      </c>
      <c r="L18" s="103" t="s">
        <v>232</v>
      </c>
      <c r="M18" s="103" t="s">
        <v>319</v>
      </c>
      <c r="N18" s="103" t="s">
        <v>233</v>
      </c>
      <c r="O18" s="103" t="s">
        <v>357</v>
      </c>
      <c r="P18" s="108" t="s">
        <v>71</v>
      </c>
      <c r="Q18" s="108" t="s">
        <v>43</v>
      </c>
      <c r="R18" s="109"/>
      <c r="S18" s="110">
        <f>IF($B18&lt;&gt;"",IF(AND($K18="เอก",OR($AN18&gt;0,AND($AN18=0,$AO18&gt;=9))),1,""),"")</f>
        <v>1</v>
      </c>
      <c r="T18" s="110" t="str">
        <f>IF($B18&lt;&gt;"",IF(AND($K18="โท",OR($AN18&gt;0,AND($AN18=0,$AO18&gt;=9))),1,""),"")</f>
        <v/>
      </c>
      <c r="U18" s="110" t="str">
        <f>IF($B18&lt;&gt;"",IF(AND($K18="ตรี",OR($AN18&gt;0,AND($AN18=0,$AO18&gt;=9))),1,""),"")</f>
        <v/>
      </c>
      <c r="V18" s="110" t="str">
        <f>IF($B18&lt;&gt;"",IF(AND($K18="เอก",AND($AN18=0,AND($AO18&gt;=6,$AO18&lt;=8))),1,""),"")</f>
        <v/>
      </c>
      <c r="W18" s="110" t="str">
        <f>IF($B18&lt;&gt;"",IF(AND($K18="โท",AND($AN18=0,AND($AO18&gt;=6,$AO18&lt;=8))),1,""),"")</f>
        <v/>
      </c>
      <c r="X18" s="110" t="str">
        <f>IF($B18&lt;&gt;"",IF(AND($K18="ตรี",AND($AN18=0,AND($AO18&gt;=6,$AO18&lt;=8))),1,""),"")</f>
        <v/>
      </c>
      <c r="Y18" s="110" t="str">
        <f>IF($B18&lt;&gt;"",IF(AND($K18="เอก",AND($AN18=0,AND($AO18&gt;=0,$AO18&lt;=5))),1,""),"")</f>
        <v/>
      </c>
      <c r="Z18" s="110" t="str">
        <f>IF($B18&lt;&gt;"",IF(AND($K18="โท",AND($AN18=0,AND($AO18&gt;=0,$AO18&lt;=5))),1,""),"")</f>
        <v/>
      </c>
      <c r="AA18" s="110" t="str">
        <f>IF($B18&lt;&gt;"",IF(AND($K18="ตรี",AND($AN18=0,AND($AO18&gt;=0,$AO18&lt;=5))),1,""),"")</f>
        <v/>
      </c>
      <c r="AB18" s="110" t="str">
        <f>IF($B18&lt;&gt;"",IF(AND($C18="ศาสตราจารย์",OR($AN18&gt;0,AND($AN18=0,$AO18&gt;=9))),1,""),"")</f>
        <v/>
      </c>
      <c r="AC18" s="110">
        <f>IF($B18&lt;&gt;"",IF(AND($C18="รองศาสตราจารย์",OR($AN18&gt;0,AND($AN18=0,$AO18&gt;=9))),1,""),"")</f>
        <v>1</v>
      </c>
      <c r="AD18" s="110" t="str">
        <f>IF($B18&lt;&gt;"",IF(AND($C18="ผู้ช่วยศาสตราจารย์",OR($AN18&gt;0,AND($AN18=0,$AO18&gt;=9))),1,""),"")</f>
        <v/>
      </c>
      <c r="AE18" s="110" t="str">
        <f>IF($B18&lt;&gt;"",IF(AND($C18="อาจารย์",OR($AN18&gt;0,AND($AN18=0,$AO18&gt;=9))),1,""),"")</f>
        <v/>
      </c>
      <c r="AF18" s="110" t="str">
        <f>IF($B18&lt;&gt;"",IF(AND($C18="ศาสตราจารย์",AND($AN18=0,AND($AO18&gt;=6,$AO18&lt;=8))),1,""),"")</f>
        <v/>
      </c>
      <c r="AG18" s="110" t="str">
        <f>IF($B18&lt;&gt;"",IF(AND($C18="รองศาสตราจารย์",AND($AN18=0,AND($AO18&gt;=6,$AO18&lt;=8))),1,""),"")</f>
        <v/>
      </c>
      <c r="AH18" s="110" t="str">
        <f>IF($B18&lt;&gt;"",IF(AND($C18="ผู้ช่วยศาสตราจารย์",AND($AN18=0,AND($AO18&gt;=6,$AO18&lt;=8))),1,""),"")</f>
        <v/>
      </c>
      <c r="AI18" s="110" t="str">
        <f>IF($B18&lt;&gt;"",IF(AND($C18="อาจารย์",AND($AN18=0,AND($AO18&gt;=6,$AO18&lt;=8))),1,""),"")</f>
        <v/>
      </c>
      <c r="AJ18" s="110" t="str">
        <f>IF($B18&lt;&gt;"",IF(AND($C18="ศาสตราจารย์",AND($AN18=0,AND($AO18&gt;=0,$AO18&lt;=5))),1,""),"")</f>
        <v/>
      </c>
      <c r="AK18" s="110" t="str">
        <f>IF($B18&lt;&gt;"",IF(AND($C18="รองศาสตราจารย์",AND($AN18=0,AND($AO18&gt;=0,$AO18&lt;=5))),1,""),"")</f>
        <v/>
      </c>
      <c r="AL18" s="110" t="str">
        <f>IF($B18&lt;&gt;"",IF(AND($C18="ผู้ช่วยศาสตราจารย์",AND($AN18=0,AND($AO18&gt;=0,$AO18&lt;=5))),1,""),"")</f>
        <v/>
      </c>
      <c r="AM18" s="110" t="str">
        <f>IF($B18&lt;&gt;"",IF(AND($C18="อาจารย์",AND($AN18=0,AND($AO18&gt;=0,$AO18&lt;=5))),1,""),"")</f>
        <v/>
      </c>
      <c r="AN18" s="3">
        <f>IF(B18&lt;&gt;"",DATEDIF(E18,$AN$8,"Y"),"")</f>
        <v>13</v>
      </c>
      <c r="AO18" s="3">
        <f>IF(B18&lt;&gt;"",DATEDIF(E18,$AN$8,"YM"),"")</f>
        <v>11</v>
      </c>
      <c r="AP18" s="3">
        <f>IF(B18&lt;&gt;"",DATEDIF(E18,$AN$8,"MD"),"")</f>
        <v>0</v>
      </c>
    </row>
    <row r="19" spans="1:42" ht="18.75">
      <c r="A19" s="102">
        <v>11</v>
      </c>
      <c r="B19" s="103" t="s">
        <v>100</v>
      </c>
      <c r="C19" s="103" t="s">
        <v>23</v>
      </c>
      <c r="D19" s="104">
        <v>40848</v>
      </c>
      <c r="E19" s="105">
        <v>40848</v>
      </c>
      <c r="F19" s="105">
        <v>41726</v>
      </c>
      <c r="G19" s="106"/>
      <c r="H19" s="111"/>
      <c r="I19" s="103" t="s">
        <v>37</v>
      </c>
      <c r="J19" s="105">
        <v>49218</v>
      </c>
      <c r="K19" s="108" t="s">
        <v>2</v>
      </c>
      <c r="L19" s="103" t="s">
        <v>101</v>
      </c>
      <c r="M19" s="103" t="s">
        <v>319</v>
      </c>
      <c r="N19" s="103" t="s">
        <v>102</v>
      </c>
      <c r="O19" s="103" t="s">
        <v>103</v>
      </c>
      <c r="P19" s="108" t="s">
        <v>17</v>
      </c>
      <c r="Q19" s="108" t="s">
        <v>46</v>
      </c>
      <c r="R19" s="109"/>
      <c r="S19" s="110">
        <f>IF($B19&lt;&gt;"",IF(AND($K19="เอก",OR($AN19&gt;0,AND($AN19=0,$AO19&gt;=9))),1,""),"")</f>
        <v>1</v>
      </c>
      <c r="T19" s="110" t="str">
        <f>IF($B19&lt;&gt;"",IF(AND($K19="โท",OR($AN19&gt;0,AND($AN19=0,$AO19&gt;=9))),1,""),"")</f>
        <v/>
      </c>
      <c r="U19" s="110" t="str">
        <f>IF($B19&lt;&gt;"",IF(AND($K19="ตรี",OR($AN19&gt;0,AND($AN19=0,$AO19&gt;=9))),1,""),"")</f>
        <v/>
      </c>
      <c r="V19" s="110" t="str">
        <f>IF($B19&lt;&gt;"",IF(AND($K19="เอก",AND($AN19=0,AND($AO19&gt;=6,$AO19&lt;=8))),1,""),"")</f>
        <v/>
      </c>
      <c r="W19" s="110" t="str">
        <f>IF($B19&lt;&gt;"",IF(AND($K19="โท",AND($AN19=0,AND($AO19&gt;=6,$AO19&lt;=8))),1,""),"")</f>
        <v/>
      </c>
      <c r="X19" s="110" t="str">
        <f>IF($B19&lt;&gt;"",IF(AND($K19="ตรี",AND($AN19=0,AND($AO19&gt;=6,$AO19&lt;=8))),1,""),"")</f>
        <v/>
      </c>
      <c r="Y19" s="110" t="str">
        <f>IF($B19&lt;&gt;"",IF(AND($K19="เอก",AND($AN19=0,AND($AO19&gt;=0,$AO19&lt;=5))),1,""),"")</f>
        <v/>
      </c>
      <c r="Z19" s="110" t="str">
        <f>IF($B19&lt;&gt;"",IF(AND($K19="โท",AND($AN19=0,AND($AO19&gt;=0,$AO19&lt;=5))),1,""),"")</f>
        <v/>
      </c>
      <c r="AA19" s="110" t="str">
        <f>IF($B19&lt;&gt;"",IF(AND($K19="ตรี",AND($AN19=0,AND($AO19&gt;=0,$AO19&lt;=5))),1,""),"")</f>
        <v/>
      </c>
      <c r="AB19" s="110" t="str">
        <f>IF($B19&lt;&gt;"",IF(AND($C19="ศาสตราจารย์",OR($AN19&gt;0,AND($AN19=0,$AO19&gt;=9))),1,""),"")</f>
        <v/>
      </c>
      <c r="AC19" s="110" t="str">
        <f>IF($B19&lt;&gt;"",IF(AND($C19="รองศาสตราจารย์",OR($AN19&gt;0,AND($AN19=0,$AO19&gt;=9))),1,""),"")</f>
        <v/>
      </c>
      <c r="AD19" s="110">
        <f>IF($B19&lt;&gt;"",IF(AND($C19="ผู้ช่วยศาสตราจารย์",OR($AN19&gt;0,AND($AN19=0,$AO19&gt;=9))),1,""),"")</f>
        <v>1</v>
      </c>
      <c r="AE19" s="110" t="str">
        <f>IF($B19&lt;&gt;"",IF(AND($C19="อาจารย์",OR($AN19&gt;0,AND($AN19=0,$AO19&gt;=9))),1,""),"")</f>
        <v/>
      </c>
      <c r="AF19" s="110" t="str">
        <f>IF($B19&lt;&gt;"",IF(AND($C19="ศาสตราจารย์",AND($AN19=0,AND($AO19&gt;=6,$AO19&lt;=8))),1,""),"")</f>
        <v/>
      </c>
      <c r="AG19" s="110" t="str">
        <f>IF($B19&lt;&gt;"",IF(AND($C19="รองศาสตราจารย์",AND($AN19=0,AND($AO19&gt;=6,$AO19&lt;=8))),1,""),"")</f>
        <v/>
      </c>
      <c r="AH19" s="110" t="str">
        <f>IF($B19&lt;&gt;"",IF(AND($C19="ผู้ช่วยศาสตราจารย์",AND($AN19=0,AND($AO19&gt;=6,$AO19&lt;=8))),1,""),"")</f>
        <v/>
      </c>
      <c r="AI19" s="110" t="str">
        <f>IF($B19&lt;&gt;"",IF(AND($C19="อาจารย์",AND($AN19=0,AND($AO19&gt;=6,$AO19&lt;=8))),1,""),"")</f>
        <v/>
      </c>
      <c r="AJ19" s="110" t="str">
        <f>IF($B19&lt;&gt;"",IF(AND($C19="ศาสตราจารย์",AND($AN19=0,AND($AO19&gt;=0,$AO19&lt;=5))),1,""),"")</f>
        <v/>
      </c>
      <c r="AK19" s="110" t="str">
        <f>IF($B19&lt;&gt;"",IF(AND($C19="รองศาสตราจารย์",AND($AN19=0,AND($AO19&gt;=0,$AO19&lt;=5))),1,""),"")</f>
        <v/>
      </c>
      <c r="AL19" s="110" t="str">
        <f>IF($B19&lt;&gt;"",IF(AND($C19="ผู้ช่วยศาสตราจารย์",AND($AN19=0,AND($AO19&gt;=0,$AO19&lt;=5))),1,""),"")</f>
        <v/>
      </c>
      <c r="AM19" s="110" t="str">
        <f>IF($B19&lt;&gt;"",IF(AND($C19="อาจารย์",AND($AN19=0,AND($AO19&gt;=0,$AO19&lt;=5))),1,""),"")</f>
        <v/>
      </c>
      <c r="AN19" s="3">
        <f>IF(B19&lt;&gt;"",DATEDIF(E19,$AN$8,"Y"),"")</f>
        <v>12</v>
      </c>
      <c r="AO19" s="3">
        <f>IF(B19&lt;&gt;"",DATEDIF(E19,$AN$8,"YM"),"")</f>
        <v>10</v>
      </c>
      <c r="AP19" s="3">
        <f>IF(B19&lt;&gt;"",DATEDIF(E19,$AN$8,"MD"),"")</f>
        <v>0</v>
      </c>
    </row>
    <row r="20" spans="1:42" ht="18.75">
      <c r="A20" s="102">
        <v>12</v>
      </c>
      <c r="B20" s="103" t="s">
        <v>389</v>
      </c>
      <c r="C20" s="103" t="s">
        <v>23</v>
      </c>
      <c r="D20" s="104">
        <v>43654</v>
      </c>
      <c r="E20" s="105">
        <v>43654</v>
      </c>
      <c r="F20" s="106">
        <v>44631</v>
      </c>
      <c r="G20" s="106"/>
      <c r="H20" s="111"/>
      <c r="I20" s="103" t="s">
        <v>37</v>
      </c>
      <c r="J20" s="105">
        <v>53601</v>
      </c>
      <c r="K20" s="108" t="s">
        <v>2</v>
      </c>
      <c r="L20" s="103" t="s">
        <v>303</v>
      </c>
      <c r="M20" s="103" t="s">
        <v>54</v>
      </c>
      <c r="N20" s="103" t="s">
        <v>132</v>
      </c>
      <c r="O20" s="103" t="s">
        <v>59</v>
      </c>
      <c r="P20" s="108" t="s">
        <v>44</v>
      </c>
      <c r="Q20" s="108" t="s">
        <v>340</v>
      </c>
      <c r="R20" s="109"/>
      <c r="S20" s="110">
        <f>IF($B20&lt;&gt;"",IF(AND($K20="เอก",OR($AN20&gt;0,AND($AN20=0,$AO20&gt;=9))),1,""),"")</f>
        <v>1</v>
      </c>
      <c r="T20" s="110" t="str">
        <f>IF($B20&lt;&gt;"",IF(AND($K20="โท",OR($AN20&gt;0,AND($AN20=0,$AO20&gt;=9))),1,""),"")</f>
        <v/>
      </c>
      <c r="U20" s="110" t="str">
        <f>IF($B20&lt;&gt;"",IF(AND($K20="ตรี",OR($AN20&gt;0,AND($AN20=0,$AO20&gt;=9))),1,""),"")</f>
        <v/>
      </c>
      <c r="V20" s="110" t="str">
        <f>IF($B20&lt;&gt;"",IF(AND($K20="เอก",AND($AN20=0,AND($AO20&gt;=6,$AO20&lt;=8))),1,""),"")</f>
        <v/>
      </c>
      <c r="W20" s="110" t="str">
        <f>IF($B20&lt;&gt;"",IF(AND($K20="โท",AND($AN20=0,AND($AO20&gt;=6,$AO20&lt;=8))),1,""),"")</f>
        <v/>
      </c>
      <c r="X20" s="110" t="str">
        <f>IF($B20&lt;&gt;"",IF(AND($K20="ตรี",AND($AN20=0,AND($AO20&gt;=6,$AO20&lt;=8))),1,""),"")</f>
        <v/>
      </c>
      <c r="Y20" s="110" t="str">
        <f>IF($B20&lt;&gt;"",IF(AND($K20="เอก",AND($AN20=0,AND($AO20&gt;=0,$AO20&lt;=5))),1,""),"")</f>
        <v/>
      </c>
      <c r="Z20" s="110" t="str">
        <f>IF($B20&lt;&gt;"",IF(AND($K20="โท",AND($AN20=0,AND($AO20&gt;=0,$AO20&lt;=5))),1,""),"")</f>
        <v/>
      </c>
      <c r="AA20" s="110" t="str">
        <f>IF($B20&lt;&gt;"",IF(AND($K20="ตรี",AND($AN20=0,AND($AO20&gt;=0,$AO20&lt;=5))),1,""),"")</f>
        <v/>
      </c>
      <c r="AB20" s="110" t="str">
        <f>IF($B20&lt;&gt;"",IF(AND($C20="ศาสตราจารย์",OR($AN20&gt;0,AND($AN20=0,$AO20&gt;=9))),1,""),"")</f>
        <v/>
      </c>
      <c r="AC20" s="110" t="str">
        <f>IF($B20&lt;&gt;"",IF(AND($C20="รองศาสตราจารย์",OR($AN20&gt;0,AND($AN20=0,$AO20&gt;=9))),1,""),"")</f>
        <v/>
      </c>
      <c r="AD20" s="110">
        <f>IF($B20&lt;&gt;"",IF(AND($C20="ผู้ช่วยศาสตราจารย์",OR($AN20&gt;0,AND($AN20=0,$AO20&gt;=9))),1,""),"")</f>
        <v>1</v>
      </c>
      <c r="AE20" s="110" t="str">
        <f>IF($B20&lt;&gt;"",IF(AND($C20="อาจารย์",OR($AN20&gt;0,AND($AN20=0,$AO20&gt;=9))),1,""),"")</f>
        <v/>
      </c>
      <c r="AF20" s="110" t="str">
        <f>IF($B20&lt;&gt;"",IF(AND($C20="ศาสตราจารย์",AND($AN20=0,AND($AO20&gt;=6,$AO20&lt;=8))),1,""),"")</f>
        <v/>
      </c>
      <c r="AG20" s="110" t="str">
        <f>IF($B20&lt;&gt;"",IF(AND($C20="รองศาสตราจารย์",AND($AN20=0,AND($AO20&gt;=6,$AO20&lt;=8))),1,""),"")</f>
        <v/>
      </c>
      <c r="AH20" s="110" t="str">
        <f>IF($B20&lt;&gt;"",IF(AND($C20="ผู้ช่วยศาสตราจารย์",AND($AN20=0,AND($AO20&gt;=6,$AO20&lt;=8))),1,""),"")</f>
        <v/>
      </c>
      <c r="AI20" s="110" t="str">
        <f>IF($B20&lt;&gt;"",IF(AND($C20="อาจารย์",AND($AN20=0,AND($AO20&gt;=6,$AO20&lt;=8))),1,""),"")</f>
        <v/>
      </c>
      <c r="AJ20" s="110" t="str">
        <f>IF($B20&lt;&gt;"",IF(AND($C20="ศาสตราจารย์",AND($AN20=0,AND($AO20&gt;=0,$AO20&lt;=5))),1,""),"")</f>
        <v/>
      </c>
      <c r="AK20" s="110" t="str">
        <f>IF($B20&lt;&gt;"",IF(AND($C20="รองศาสตราจารย์",AND($AN20=0,AND($AO20&gt;=0,$AO20&lt;=5))),1,""),"")</f>
        <v/>
      </c>
      <c r="AL20" s="110" t="str">
        <f>IF($B20&lt;&gt;"",IF(AND($C20="ผู้ช่วยศาสตราจารย์",AND($AN20=0,AND($AO20&gt;=0,$AO20&lt;=5))),1,""),"")</f>
        <v/>
      </c>
      <c r="AM20" s="110" t="str">
        <f>IF($B20&lt;&gt;"",IF(AND($C20="อาจารย์",AND($AN20=0,AND($AO20&gt;=0,$AO20&lt;=5))),1,""),"")</f>
        <v/>
      </c>
      <c r="AN20" s="3">
        <f>IF(B20&lt;&gt;"",DATEDIF(E20,$AN$8,"Y"),"")</f>
        <v>5</v>
      </c>
      <c r="AO20" s="3">
        <f>IF(B20&lt;&gt;"",DATEDIF(E20,$AN$8,"YM"),"")</f>
        <v>1</v>
      </c>
      <c r="AP20" s="3">
        <f>IF(B20&lt;&gt;"",DATEDIF(E20,$AN$8,"MD"),"")</f>
        <v>24</v>
      </c>
    </row>
    <row r="21" spans="1:42" ht="18.75">
      <c r="A21" s="102">
        <v>13</v>
      </c>
      <c r="B21" s="103" t="s">
        <v>108</v>
      </c>
      <c r="C21" s="103" t="s">
        <v>23</v>
      </c>
      <c r="D21" s="104">
        <v>36923</v>
      </c>
      <c r="E21" s="105">
        <v>36923</v>
      </c>
      <c r="F21" s="105">
        <v>41067</v>
      </c>
      <c r="G21" s="106"/>
      <c r="H21" s="111"/>
      <c r="I21" s="103" t="s">
        <v>37</v>
      </c>
      <c r="J21" s="105">
        <v>48853</v>
      </c>
      <c r="K21" s="108" t="s">
        <v>2</v>
      </c>
      <c r="L21" s="103" t="s">
        <v>378</v>
      </c>
      <c r="M21" s="103" t="s">
        <v>109</v>
      </c>
      <c r="N21" s="103" t="s">
        <v>110</v>
      </c>
      <c r="O21" s="103" t="s">
        <v>111</v>
      </c>
      <c r="P21" s="108" t="s">
        <v>6</v>
      </c>
      <c r="Q21" s="108" t="s">
        <v>38</v>
      </c>
      <c r="R21" s="109"/>
      <c r="S21" s="110">
        <f>IF($B21&lt;&gt;"",IF(AND($K21="เอก",OR($AN21&gt;0,AND($AN21=0,$AO21&gt;=9))),1,""),"")</f>
        <v>1</v>
      </c>
      <c r="T21" s="110" t="str">
        <f>IF($B21&lt;&gt;"",IF(AND($K21="โท",OR($AN21&gt;0,AND($AN21=0,$AO21&gt;=9))),1,""),"")</f>
        <v/>
      </c>
      <c r="U21" s="110" t="str">
        <f>IF($B21&lt;&gt;"",IF(AND($K21="ตรี",OR($AN21&gt;0,AND($AN21=0,$AO21&gt;=9))),1,""),"")</f>
        <v/>
      </c>
      <c r="V21" s="110" t="str">
        <f>IF($B21&lt;&gt;"",IF(AND($K21="เอก",AND($AN21=0,AND($AO21&gt;=6,$AO21&lt;=8))),1,""),"")</f>
        <v/>
      </c>
      <c r="W21" s="110" t="str">
        <f>IF($B21&lt;&gt;"",IF(AND($K21="โท",AND($AN21=0,AND($AO21&gt;=6,$AO21&lt;=8))),1,""),"")</f>
        <v/>
      </c>
      <c r="X21" s="110" t="str">
        <f>IF($B21&lt;&gt;"",IF(AND($K21="ตรี",AND($AN21=0,AND($AO21&gt;=6,$AO21&lt;=8))),1,""),"")</f>
        <v/>
      </c>
      <c r="Y21" s="110" t="str">
        <f>IF($B21&lt;&gt;"",IF(AND($K21="เอก",AND($AN21=0,AND($AO21&gt;=0,$AO21&lt;=5))),1,""),"")</f>
        <v/>
      </c>
      <c r="Z21" s="110" t="str">
        <f>IF($B21&lt;&gt;"",IF(AND($K21="โท",AND($AN21=0,AND($AO21&gt;=0,$AO21&lt;=5))),1,""),"")</f>
        <v/>
      </c>
      <c r="AA21" s="110" t="str">
        <f>IF($B21&lt;&gt;"",IF(AND($K21="ตรี",AND($AN21=0,AND($AO21&gt;=0,$AO21&lt;=5))),1,""),"")</f>
        <v/>
      </c>
      <c r="AB21" s="110" t="str">
        <f>IF($B21&lt;&gt;"",IF(AND($C21="ศาสตราจารย์",OR($AN21&gt;0,AND($AN21=0,$AO21&gt;=9))),1,""),"")</f>
        <v/>
      </c>
      <c r="AC21" s="110" t="str">
        <f>IF($B21&lt;&gt;"",IF(AND($C21="รองศาสตราจารย์",OR($AN21&gt;0,AND($AN21=0,$AO21&gt;=9))),1,""),"")</f>
        <v/>
      </c>
      <c r="AD21" s="110">
        <f>IF($B21&lt;&gt;"",IF(AND($C21="ผู้ช่วยศาสตราจารย์",OR($AN21&gt;0,AND($AN21=0,$AO21&gt;=9))),1,""),"")</f>
        <v>1</v>
      </c>
      <c r="AE21" s="110" t="str">
        <f>IF($B21&lt;&gt;"",IF(AND($C21="อาจารย์",OR($AN21&gt;0,AND($AN21=0,$AO21&gt;=9))),1,""),"")</f>
        <v/>
      </c>
      <c r="AF21" s="110" t="str">
        <f>IF($B21&lt;&gt;"",IF(AND($C21="ศาสตราจารย์",AND($AN21=0,AND($AO21&gt;=6,$AO21&lt;=8))),1,""),"")</f>
        <v/>
      </c>
      <c r="AG21" s="110" t="str">
        <f>IF($B21&lt;&gt;"",IF(AND($C21="รองศาสตราจารย์",AND($AN21=0,AND($AO21&gt;=6,$AO21&lt;=8))),1,""),"")</f>
        <v/>
      </c>
      <c r="AH21" s="110" t="str">
        <f>IF($B21&lt;&gt;"",IF(AND($C21="ผู้ช่วยศาสตราจารย์",AND($AN21=0,AND($AO21&gt;=6,$AO21&lt;=8))),1,""),"")</f>
        <v/>
      </c>
      <c r="AI21" s="110" t="str">
        <f>IF($B21&lt;&gt;"",IF(AND($C21="อาจารย์",AND($AN21=0,AND($AO21&gt;=6,$AO21&lt;=8))),1,""),"")</f>
        <v/>
      </c>
      <c r="AJ21" s="110" t="str">
        <f>IF($B21&lt;&gt;"",IF(AND($C21="ศาสตราจารย์",AND($AN21=0,AND($AO21&gt;=0,$AO21&lt;=5))),1,""),"")</f>
        <v/>
      </c>
      <c r="AK21" s="110" t="str">
        <f>IF($B21&lt;&gt;"",IF(AND($C21="รองศาสตราจารย์",AND($AN21=0,AND($AO21&gt;=0,$AO21&lt;=5))),1,""),"")</f>
        <v/>
      </c>
      <c r="AL21" s="110" t="str">
        <f>IF($B21&lt;&gt;"",IF(AND($C21="ผู้ช่วยศาสตราจารย์",AND($AN21=0,AND($AO21&gt;=0,$AO21&lt;=5))),1,""),"")</f>
        <v/>
      </c>
      <c r="AM21" s="110" t="str">
        <f>IF($B21&lt;&gt;"",IF(AND($C21="อาจารย์",AND($AN21=0,AND($AO21&gt;=0,$AO21&lt;=5))),1,""),"")</f>
        <v/>
      </c>
      <c r="AN21" s="3">
        <f>IF(B21&lt;&gt;"",DATEDIF(E21,$AN$8,"Y"),"")</f>
        <v>23</v>
      </c>
      <c r="AO21" s="3">
        <f>IF(B21&lt;&gt;"",DATEDIF(E21,$AN$8,"YM"),"")</f>
        <v>7</v>
      </c>
      <c r="AP21" s="3">
        <f>IF(B21&lt;&gt;"",DATEDIF(E21,$AN$8,"MD"),"")</f>
        <v>0</v>
      </c>
    </row>
    <row r="22" spans="1:42" ht="18.75">
      <c r="A22" s="102">
        <v>14</v>
      </c>
      <c r="B22" s="103" t="s">
        <v>406</v>
      </c>
      <c r="C22" s="103" t="s">
        <v>23</v>
      </c>
      <c r="D22" s="104">
        <v>38443</v>
      </c>
      <c r="E22" s="105">
        <v>42979</v>
      </c>
      <c r="F22" s="106">
        <v>44924</v>
      </c>
      <c r="G22" s="106"/>
      <c r="H22" s="111"/>
      <c r="I22" s="103" t="s">
        <v>37</v>
      </c>
      <c r="J22" s="105">
        <v>50314</v>
      </c>
      <c r="K22" s="108" t="s">
        <v>2</v>
      </c>
      <c r="L22" s="103" t="s">
        <v>307</v>
      </c>
      <c r="M22" s="103" t="s">
        <v>319</v>
      </c>
      <c r="N22" s="103" t="s">
        <v>308</v>
      </c>
      <c r="O22" s="103" t="s">
        <v>255</v>
      </c>
      <c r="P22" s="108" t="s">
        <v>57</v>
      </c>
      <c r="Q22" s="108" t="s">
        <v>70</v>
      </c>
      <c r="R22" s="109"/>
      <c r="S22" s="110">
        <f>IF($B22&lt;&gt;"",IF(AND($K22="เอก",OR($AN22&gt;0,AND($AN22=0,$AO22&gt;=9))),1,""),"")</f>
        <v>1</v>
      </c>
      <c r="T22" s="110" t="str">
        <f>IF($B22&lt;&gt;"",IF(AND($K22="โท",OR($AN22&gt;0,AND($AN22=0,$AO22&gt;=9))),1,""),"")</f>
        <v/>
      </c>
      <c r="U22" s="110" t="str">
        <f>IF($B22&lt;&gt;"",IF(AND($K22="ตรี",OR($AN22&gt;0,AND($AN22=0,$AO22&gt;=9))),1,""),"")</f>
        <v/>
      </c>
      <c r="V22" s="110" t="str">
        <f>IF($B22&lt;&gt;"",IF(AND($K22="เอก",AND($AN22=0,AND($AO22&gt;=6,$AO22&lt;=8))),1,""),"")</f>
        <v/>
      </c>
      <c r="W22" s="110" t="str">
        <f>IF($B22&lt;&gt;"",IF(AND($K22="โท",AND($AN22=0,AND($AO22&gt;=6,$AO22&lt;=8))),1,""),"")</f>
        <v/>
      </c>
      <c r="X22" s="110" t="str">
        <f>IF($B22&lt;&gt;"",IF(AND($K22="ตรี",AND($AN22=0,AND($AO22&gt;=6,$AO22&lt;=8))),1,""),"")</f>
        <v/>
      </c>
      <c r="Y22" s="110" t="str">
        <f>IF($B22&lt;&gt;"",IF(AND($K22="เอก",AND($AN22=0,AND($AO22&gt;=0,$AO22&lt;=5))),1,""),"")</f>
        <v/>
      </c>
      <c r="Z22" s="110" t="str">
        <f>IF($B22&lt;&gt;"",IF(AND($K22="โท",AND($AN22=0,AND($AO22&gt;=0,$AO22&lt;=5))),1,""),"")</f>
        <v/>
      </c>
      <c r="AA22" s="110" t="str">
        <f>IF($B22&lt;&gt;"",IF(AND($K22="ตรี",AND($AN22=0,AND($AO22&gt;=0,$AO22&lt;=5))),1,""),"")</f>
        <v/>
      </c>
      <c r="AB22" s="110" t="str">
        <f>IF($B22&lt;&gt;"",IF(AND($C22="ศาสตราจารย์",OR($AN22&gt;0,AND($AN22=0,$AO22&gt;=9))),1,""),"")</f>
        <v/>
      </c>
      <c r="AC22" s="110" t="str">
        <f>IF($B22&lt;&gt;"",IF(AND($C22="รองศาสตราจารย์",OR($AN22&gt;0,AND($AN22=0,$AO22&gt;=9))),1,""),"")</f>
        <v/>
      </c>
      <c r="AD22" s="110">
        <f>IF($B22&lt;&gt;"",IF(AND($C22="ผู้ช่วยศาสตราจารย์",OR($AN22&gt;0,AND($AN22=0,$AO22&gt;=9))),1,""),"")</f>
        <v>1</v>
      </c>
      <c r="AE22" s="110" t="str">
        <f>IF($B22&lt;&gt;"",IF(AND($C22="อาจารย์",OR($AN22&gt;0,AND($AN22=0,$AO22&gt;=9))),1,""),"")</f>
        <v/>
      </c>
      <c r="AF22" s="110" t="str">
        <f>IF($B22&lt;&gt;"",IF(AND($C22="ศาสตราจารย์",AND($AN22=0,AND($AO22&gt;=6,$AO22&lt;=8))),1,""),"")</f>
        <v/>
      </c>
      <c r="AG22" s="110" t="str">
        <f>IF($B22&lt;&gt;"",IF(AND($C22="รองศาสตราจารย์",AND($AN22=0,AND($AO22&gt;=6,$AO22&lt;=8))),1,""),"")</f>
        <v/>
      </c>
      <c r="AH22" s="110" t="str">
        <f>IF($B22&lt;&gt;"",IF(AND($C22="ผู้ช่วยศาสตราจารย์",AND($AN22=0,AND($AO22&gt;=6,$AO22&lt;=8))),1,""),"")</f>
        <v/>
      </c>
      <c r="AI22" s="110" t="str">
        <f>IF($B22&lt;&gt;"",IF(AND($C22="อาจารย์",AND($AN22=0,AND($AO22&gt;=6,$AO22&lt;=8))),1,""),"")</f>
        <v/>
      </c>
      <c r="AJ22" s="110" t="str">
        <f>IF($B22&lt;&gt;"",IF(AND($C22="ศาสตราจารย์",AND($AN22=0,AND($AO22&gt;=0,$AO22&lt;=5))),1,""),"")</f>
        <v/>
      </c>
      <c r="AK22" s="110" t="str">
        <f>IF($B22&lt;&gt;"",IF(AND($C22="รองศาสตราจารย์",AND($AN22=0,AND($AO22&gt;=0,$AO22&lt;=5))),1,""),"")</f>
        <v/>
      </c>
      <c r="AL22" s="110" t="str">
        <f>IF($B22&lt;&gt;"",IF(AND($C22="ผู้ช่วยศาสตราจารย์",AND($AN22=0,AND($AO22&gt;=0,$AO22&lt;=5))),1,""),"")</f>
        <v/>
      </c>
      <c r="AM22" s="110" t="str">
        <f>IF($B22&lt;&gt;"",IF(AND($C22="อาจารย์",AND($AN22=0,AND($AO22&gt;=0,$AO22&lt;=5))),1,""),"")</f>
        <v/>
      </c>
      <c r="AN22" s="3">
        <f>IF(B22&lt;&gt;"",DATEDIF(E22,$AN$8,"Y"),"")</f>
        <v>7</v>
      </c>
      <c r="AO22" s="3">
        <f>IF(B22&lt;&gt;"",DATEDIF(E22,$AN$8,"YM"),"")</f>
        <v>0</v>
      </c>
      <c r="AP22" s="3">
        <f>IF(B22&lt;&gt;"",DATEDIF(E22,$AN$8,"MD"),"")</f>
        <v>0</v>
      </c>
    </row>
    <row r="23" spans="1:42" ht="18.75">
      <c r="A23" s="102">
        <v>15</v>
      </c>
      <c r="B23" s="103" t="s">
        <v>370</v>
      </c>
      <c r="C23" s="103" t="s">
        <v>23</v>
      </c>
      <c r="D23" s="104">
        <v>43070</v>
      </c>
      <c r="E23" s="105">
        <v>43070</v>
      </c>
      <c r="F23" s="105">
        <v>43777</v>
      </c>
      <c r="G23" s="106"/>
      <c r="H23" s="111"/>
      <c r="I23" s="103" t="s">
        <v>37</v>
      </c>
      <c r="J23" s="105">
        <v>52140</v>
      </c>
      <c r="K23" s="108" t="s">
        <v>2</v>
      </c>
      <c r="L23" s="103" t="s">
        <v>173</v>
      </c>
      <c r="M23" s="103" t="s">
        <v>3</v>
      </c>
      <c r="N23" s="103" t="s">
        <v>132</v>
      </c>
      <c r="O23" s="103" t="s">
        <v>4</v>
      </c>
      <c r="P23" s="108" t="s">
        <v>26</v>
      </c>
      <c r="Q23" s="108" t="s">
        <v>44</v>
      </c>
      <c r="R23" s="109"/>
      <c r="S23" s="110">
        <f>IF($B23&lt;&gt;"",IF(AND($K23="เอก",OR($AN23&gt;0,AND($AN23=0,$AO23&gt;=9))),1,""),"")</f>
        <v>1</v>
      </c>
      <c r="T23" s="110" t="str">
        <f>IF($B23&lt;&gt;"",IF(AND($K23="โท",OR($AN23&gt;0,AND($AN23=0,$AO23&gt;=9))),1,""),"")</f>
        <v/>
      </c>
      <c r="U23" s="110" t="str">
        <f>IF($B23&lt;&gt;"",IF(AND($K23="ตรี",OR($AN23&gt;0,AND($AN23=0,$AO23&gt;=9))),1,""),"")</f>
        <v/>
      </c>
      <c r="V23" s="110" t="str">
        <f>IF($B23&lt;&gt;"",IF(AND($K23="เอก",AND($AN23=0,AND($AO23&gt;=6,$AO23&lt;=8))),1,""),"")</f>
        <v/>
      </c>
      <c r="W23" s="110" t="str">
        <f>IF($B23&lt;&gt;"",IF(AND($K23="โท",AND($AN23=0,AND($AO23&gt;=6,$AO23&lt;=8))),1,""),"")</f>
        <v/>
      </c>
      <c r="X23" s="110" t="str">
        <f>IF($B23&lt;&gt;"",IF(AND($K23="ตรี",AND($AN23=0,AND($AO23&gt;=6,$AO23&lt;=8))),1,""),"")</f>
        <v/>
      </c>
      <c r="Y23" s="110" t="str">
        <f>IF($B23&lt;&gt;"",IF(AND($K23="เอก",AND($AN23=0,AND($AO23&gt;=0,$AO23&lt;=5))),1,""),"")</f>
        <v/>
      </c>
      <c r="Z23" s="110" t="str">
        <f>IF($B23&lt;&gt;"",IF(AND($K23="โท",AND($AN23=0,AND($AO23&gt;=0,$AO23&lt;=5))),1,""),"")</f>
        <v/>
      </c>
      <c r="AA23" s="110" t="str">
        <f>IF($B23&lt;&gt;"",IF(AND($K23="ตรี",AND($AN23=0,AND($AO23&gt;=0,$AO23&lt;=5))),1,""),"")</f>
        <v/>
      </c>
      <c r="AB23" s="110" t="str">
        <f>IF($B23&lt;&gt;"",IF(AND($C23="ศาสตราจารย์",OR($AN23&gt;0,AND($AN23=0,$AO23&gt;=9))),1,""),"")</f>
        <v/>
      </c>
      <c r="AC23" s="110" t="str">
        <f>IF($B23&lt;&gt;"",IF(AND($C23="รองศาสตราจารย์",OR($AN23&gt;0,AND($AN23=0,$AO23&gt;=9))),1,""),"")</f>
        <v/>
      </c>
      <c r="AD23" s="110">
        <f>IF($B23&lt;&gt;"",IF(AND($C23="ผู้ช่วยศาสตราจารย์",OR($AN23&gt;0,AND($AN23=0,$AO23&gt;=9))),1,""),"")</f>
        <v>1</v>
      </c>
      <c r="AE23" s="110" t="str">
        <f>IF($B23&lt;&gt;"",IF(AND($C23="อาจารย์",OR($AN23&gt;0,AND($AN23=0,$AO23&gt;=9))),1,""),"")</f>
        <v/>
      </c>
      <c r="AF23" s="110" t="str">
        <f>IF($B23&lt;&gt;"",IF(AND($C23="ศาสตราจารย์",AND($AN23=0,AND($AO23&gt;=6,$AO23&lt;=8))),1,""),"")</f>
        <v/>
      </c>
      <c r="AG23" s="110" t="str">
        <f>IF($B23&lt;&gt;"",IF(AND($C23="รองศาสตราจารย์",AND($AN23=0,AND($AO23&gt;=6,$AO23&lt;=8))),1,""),"")</f>
        <v/>
      </c>
      <c r="AH23" s="110" t="str">
        <f>IF($B23&lt;&gt;"",IF(AND($C23="ผู้ช่วยศาสตราจารย์",AND($AN23=0,AND($AO23&gt;=6,$AO23&lt;=8))),1,""),"")</f>
        <v/>
      </c>
      <c r="AI23" s="110" t="str">
        <f>IF($B23&lt;&gt;"",IF(AND($C23="อาจารย์",AND($AN23=0,AND($AO23&gt;=6,$AO23&lt;=8))),1,""),"")</f>
        <v/>
      </c>
      <c r="AJ23" s="110" t="str">
        <f>IF($B23&lt;&gt;"",IF(AND($C23="ศาสตราจารย์",AND($AN23=0,AND($AO23&gt;=0,$AO23&lt;=5))),1,""),"")</f>
        <v/>
      </c>
      <c r="AK23" s="110" t="str">
        <f>IF($B23&lt;&gt;"",IF(AND($C23="รองศาสตราจารย์",AND($AN23=0,AND($AO23&gt;=0,$AO23&lt;=5))),1,""),"")</f>
        <v/>
      </c>
      <c r="AL23" s="110" t="str">
        <f>IF($B23&lt;&gt;"",IF(AND($C23="ผู้ช่วยศาสตราจารย์",AND($AN23=0,AND($AO23&gt;=0,$AO23&lt;=5))),1,""),"")</f>
        <v/>
      </c>
      <c r="AM23" s="110" t="str">
        <f>IF($B23&lt;&gt;"",IF(AND($C23="อาจารย์",AND($AN23=0,AND($AO23&gt;=0,$AO23&lt;=5))),1,""),"")</f>
        <v/>
      </c>
      <c r="AN23" s="3">
        <f>IF(B23&lt;&gt;"",DATEDIF(E23,$AN$8,"Y"),"")</f>
        <v>6</v>
      </c>
      <c r="AO23" s="3">
        <f>IF(B23&lt;&gt;"",DATEDIF(E23,$AN$8,"YM"),"")</f>
        <v>9</v>
      </c>
      <c r="AP23" s="3">
        <f>IF(B23&lt;&gt;"",DATEDIF(E23,$AN$8,"MD"),"")</f>
        <v>0</v>
      </c>
    </row>
    <row r="24" spans="1:42" ht="18.75">
      <c r="A24" s="102">
        <v>16</v>
      </c>
      <c r="B24" s="103" t="s">
        <v>401</v>
      </c>
      <c r="C24" s="103" t="s">
        <v>23</v>
      </c>
      <c r="D24" s="104">
        <v>43192</v>
      </c>
      <c r="E24" s="105">
        <v>43192</v>
      </c>
      <c r="F24" s="106">
        <v>44733</v>
      </c>
      <c r="G24" s="106"/>
      <c r="H24" s="111"/>
      <c r="I24" s="103" t="s">
        <v>37</v>
      </c>
      <c r="J24" s="105">
        <v>52871</v>
      </c>
      <c r="K24" s="108" t="s">
        <v>2</v>
      </c>
      <c r="L24" s="103" t="s">
        <v>208</v>
      </c>
      <c r="M24" s="103" t="s">
        <v>3</v>
      </c>
      <c r="N24" s="103" t="s">
        <v>148</v>
      </c>
      <c r="O24" s="103" t="s">
        <v>4</v>
      </c>
      <c r="P24" s="108" t="s">
        <v>43</v>
      </c>
      <c r="Q24" s="108" t="s">
        <v>305</v>
      </c>
      <c r="R24" s="109"/>
      <c r="S24" s="110">
        <f>IF($B24&lt;&gt;"",IF(AND($K24="เอก",OR($AN24&gt;0,AND($AN24=0,$AO24&gt;=9))),1,""),"")</f>
        <v>1</v>
      </c>
      <c r="T24" s="110" t="str">
        <f>IF($B24&lt;&gt;"",IF(AND($K24="โท",OR($AN24&gt;0,AND($AN24=0,$AO24&gt;=9))),1,""),"")</f>
        <v/>
      </c>
      <c r="U24" s="110" t="str">
        <f>IF($B24&lt;&gt;"",IF(AND($K24="ตรี",OR($AN24&gt;0,AND($AN24=0,$AO24&gt;=9))),1,""),"")</f>
        <v/>
      </c>
      <c r="V24" s="110" t="str">
        <f>IF($B24&lt;&gt;"",IF(AND($K24="เอก",AND($AN24=0,AND($AO24&gt;=6,$AO24&lt;=8))),1,""),"")</f>
        <v/>
      </c>
      <c r="W24" s="110" t="str">
        <f>IF($B24&lt;&gt;"",IF(AND($K24="โท",AND($AN24=0,AND($AO24&gt;=6,$AO24&lt;=8))),1,""),"")</f>
        <v/>
      </c>
      <c r="X24" s="110" t="str">
        <f>IF($B24&lt;&gt;"",IF(AND($K24="ตรี",AND($AN24=0,AND($AO24&gt;=6,$AO24&lt;=8))),1,""),"")</f>
        <v/>
      </c>
      <c r="Y24" s="110" t="str">
        <f>IF($B24&lt;&gt;"",IF(AND($K24="เอก",AND($AN24=0,AND($AO24&gt;=0,$AO24&lt;=5))),1,""),"")</f>
        <v/>
      </c>
      <c r="Z24" s="110" t="str">
        <f>IF($B24&lt;&gt;"",IF(AND($K24="โท",AND($AN24=0,AND($AO24&gt;=0,$AO24&lt;=5))),1,""),"")</f>
        <v/>
      </c>
      <c r="AA24" s="110" t="str">
        <f>IF($B24&lt;&gt;"",IF(AND($K24="ตรี",AND($AN24=0,AND($AO24&gt;=0,$AO24&lt;=5))),1,""),"")</f>
        <v/>
      </c>
      <c r="AB24" s="110" t="str">
        <f>IF($B24&lt;&gt;"",IF(AND($C24="ศาสตราจารย์",OR($AN24&gt;0,AND($AN24=0,$AO24&gt;=9))),1,""),"")</f>
        <v/>
      </c>
      <c r="AC24" s="110" t="str">
        <f>IF($B24&lt;&gt;"",IF(AND($C24="รองศาสตราจารย์",OR($AN24&gt;0,AND($AN24=0,$AO24&gt;=9))),1,""),"")</f>
        <v/>
      </c>
      <c r="AD24" s="110">
        <f>IF($B24&lt;&gt;"",IF(AND($C24="ผู้ช่วยศาสตราจารย์",OR($AN24&gt;0,AND($AN24=0,$AO24&gt;=9))),1,""),"")</f>
        <v>1</v>
      </c>
      <c r="AE24" s="110" t="str">
        <f>IF($B24&lt;&gt;"",IF(AND($C24="อาจารย์",OR($AN24&gt;0,AND($AN24=0,$AO24&gt;=9))),1,""),"")</f>
        <v/>
      </c>
      <c r="AF24" s="110" t="str">
        <f>IF($B24&lt;&gt;"",IF(AND($C24="ศาสตราจารย์",AND($AN24=0,AND($AO24&gt;=6,$AO24&lt;=8))),1,""),"")</f>
        <v/>
      </c>
      <c r="AG24" s="110" t="str">
        <f>IF($B24&lt;&gt;"",IF(AND($C24="รองศาสตราจารย์",AND($AN24=0,AND($AO24&gt;=6,$AO24&lt;=8))),1,""),"")</f>
        <v/>
      </c>
      <c r="AH24" s="110" t="str">
        <f>IF($B24&lt;&gt;"",IF(AND($C24="ผู้ช่วยศาสตราจารย์",AND($AN24=0,AND($AO24&gt;=6,$AO24&lt;=8))),1,""),"")</f>
        <v/>
      </c>
      <c r="AI24" s="110" t="str">
        <f>IF($B24&lt;&gt;"",IF(AND($C24="อาจารย์",AND($AN24=0,AND($AO24&gt;=6,$AO24&lt;=8))),1,""),"")</f>
        <v/>
      </c>
      <c r="AJ24" s="110" t="str">
        <f>IF($B24&lt;&gt;"",IF(AND($C24="ศาสตราจารย์",AND($AN24=0,AND($AO24&gt;=0,$AO24&lt;=5))),1,""),"")</f>
        <v/>
      </c>
      <c r="AK24" s="110" t="str">
        <f>IF($B24&lt;&gt;"",IF(AND($C24="รองศาสตราจารย์",AND($AN24=0,AND($AO24&gt;=0,$AO24&lt;=5))),1,""),"")</f>
        <v/>
      </c>
      <c r="AL24" s="110" t="str">
        <f>IF($B24&lt;&gt;"",IF(AND($C24="ผู้ช่วยศาสตราจารย์",AND($AN24=0,AND($AO24&gt;=0,$AO24&lt;=5))),1,""),"")</f>
        <v/>
      </c>
      <c r="AM24" s="110" t="str">
        <f>IF($B24&lt;&gt;"",IF(AND($C24="อาจารย์",AND($AN24=0,AND($AO24&gt;=0,$AO24&lt;=5))),1,""),"")</f>
        <v/>
      </c>
      <c r="AN24" s="3">
        <f>IF(B24&lt;&gt;"",DATEDIF(E24,$AN$8,"Y"),"")</f>
        <v>6</v>
      </c>
      <c r="AO24" s="3">
        <f>IF(B24&lt;&gt;"",DATEDIF(E24,$AN$8,"YM"),"")</f>
        <v>4</v>
      </c>
      <c r="AP24" s="3">
        <f>IF(B24&lt;&gt;"",DATEDIF(E24,$AN$8,"MD"),"")</f>
        <v>30</v>
      </c>
    </row>
    <row r="25" spans="1:42" ht="18.75">
      <c r="A25" s="102">
        <v>17</v>
      </c>
      <c r="B25" s="103" t="s">
        <v>112</v>
      </c>
      <c r="C25" s="103" t="s">
        <v>23</v>
      </c>
      <c r="D25" s="104">
        <v>34639</v>
      </c>
      <c r="E25" s="105">
        <v>34639</v>
      </c>
      <c r="F25" s="105">
        <v>38887</v>
      </c>
      <c r="G25" s="106"/>
      <c r="H25" s="111"/>
      <c r="I25" s="103" t="s">
        <v>37</v>
      </c>
      <c r="J25" s="105">
        <v>46296</v>
      </c>
      <c r="K25" s="108" t="s">
        <v>2</v>
      </c>
      <c r="L25" s="103" t="s">
        <v>326</v>
      </c>
      <c r="M25" s="103" t="s">
        <v>327</v>
      </c>
      <c r="N25" s="103" t="s">
        <v>113</v>
      </c>
      <c r="O25" s="103" t="s">
        <v>114</v>
      </c>
      <c r="P25" s="108" t="s">
        <v>40</v>
      </c>
      <c r="Q25" s="108" t="s">
        <v>71</v>
      </c>
      <c r="R25" s="109"/>
      <c r="S25" s="110">
        <f>IF($B25&lt;&gt;"",IF(AND($K25="เอก",OR($AN25&gt;0,AND($AN25=0,$AO25&gt;=9))),1,""),"")</f>
        <v>1</v>
      </c>
      <c r="T25" s="110" t="str">
        <f>IF($B25&lt;&gt;"",IF(AND($K25="โท",OR($AN25&gt;0,AND($AN25=0,$AO25&gt;=9))),1,""),"")</f>
        <v/>
      </c>
      <c r="U25" s="110" t="str">
        <f>IF($B25&lt;&gt;"",IF(AND($K25="ตรี",OR($AN25&gt;0,AND($AN25=0,$AO25&gt;=9))),1,""),"")</f>
        <v/>
      </c>
      <c r="V25" s="110" t="str">
        <f>IF($B25&lt;&gt;"",IF(AND($K25="เอก",AND($AN25=0,AND($AO25&gt;=6,$AO25&lt;=8))),1,""),"")</f>
        <v/>
      </c>
      <c r="W25" s="110" t="str">
        <f>IF($B25&lt;&gt;"",IF(AND($K25="โท",AND($AN25=0,AND($AO25&gt;=6,$AO25&lt;=8))),1,""),"")</f>
        <v/>
      </c>
      <c r="X25" s="110" t="str">
        <f>IF($B25&lt;&gt;"",IF(AND($K25="ตรี",AND($AN25=0,AND($AO25&gt;=6,$AO25&lt;=8))),1,""),"")</f>
        <v/>
      </c>
      <c r="Y25" s="110" t="str">
        <f>IF($B25&lt;&gt;"",IF(AND($K25="เอก",AND($AN25=0,AND($AO25&gt;=0,$AO25&lt;=5))),1,""),"")</f>
        <v/>
      </c>
      <c r="Z25" s="110" t="str">
        <f>IF($B25&lt;&gt;"",IF(AND($K25="โท",AND($AN25=0,AND($AO25&gt;=0,$AO25&lt;=5))),1,""),"")</f>
        <v/>
      </c>
      <c r="AA25" s="110" t="str">
        <f>IF($B25&lt;&gt;"",IF(AND($K25="ตรี",AND($AN25=0,AND($AO25&gt;=0,$AO25&lt;=5))),1,""),"")</f>
        <v/>
      </c>
      <c r="AB25" s="110" t="str">
        <f>IF($B25&lt;&gt;"",IF(AND($C25="ศาสตราจารย์",OR($AN25&gt;0,AND($AN25=0,$AO25&gt;=9))),1,""),"")</f>
        <v/>
      </c>
      <c r="AC25" s="110" t="str">
        <f>IF($B25&lt;&gt;"",IF(AND($C25="รองศาสตราจารย์",OR($AN25&gt;0,AND($AN25=0,$AO25&gt;=9))),1,""),"")</f>
        <v/>
      </c>
      <c r="AD25" s="110">
        <f>IF($B25&lt;&gt;"",IF(AND($C25="ผู้ช่วยศาสตราจารย์",OR($AN25&gt;0,AND($AN25=0,$AO25&gt;=9))),1,""),"")</f>
        <v>1</v>
      </c>
      <c r="AE25" s="110" t="str">
        <f>IF($B25&lt;&gt;"",IF(AND($C25="อาจารย์",OR($AN25&gt;0,AND($AN25=0,$AO25&gt;=9))),1,""),"")</f>
        <v/>
      </c>
      <c r="AF25" s="110" t="str">
        <f>IF($B25&lt;&gt;"",IF(AND($C25="ศาสตราจารย์",AND($AN25=0,AND($AO25&gt;=6,$AO25&lt;=8))),1,""),"")</f>
        <v/>
      </c>
      <c r="AG25" s="110" t="str">
        <f>IF($B25&lt;&gt;"",IF(AND($C25="รองศาสตราจารย์",AND($AN25=0,AND($AO25&gt;=6,$AO25&lt;=8))),1,""),"")</f>
        <v/>
      </c>
      <c r="AH25" s="110" t="str">
        <f>IF($B25&lt;&gt;"",IF(AND($C25="ผู้ช่วยศาสตราจารย์",AND($AN25=0,AND($AO25&gt;=6,$AO25&lt;=8))),1,""),"")</f>
        <v/>
      </c>
      <c r="AI25" s="110" t="str">
        <f>IF($B25&lt;&gt;"",IF(AND($C25="อาจารย์",AND($AN25=0,AND($AO25&gt;=6,$AO25&lt;=8))),1,""),"")</f>
        <v/>
      </c>
      <c r="AJ25" s="110" t="str">
        <f>IF($B25&lt;&gt;"",IF(AND($C25="ศาสตราจารย์",AND($AN25=0,AND($AO25&gt;=0,$AO25&lt;=5))),1,""),"")</f>
        <v/>
      </c>
      <c r="AK25" s="110" t="str">
        <f>IF($B25&lt;&gt;"",IF(AND($C25="รองศาสตราจารย์",AND($AN25=0,AND($AO25&gt;=0,$AO25&lt;=5))),1,""),"")</f>
        <v/>
      </c>
      <c r="AL25" s="110" t="str">
        <f>IF($B25&lt;&gt;"",IF(AND($C25="ผู้ช่วยศาสตราจารย์",AND($AN25=0,AND($AO25&gt;=0,$AO25&lt;=5))),1,""),"")</f>
        <v/>
      </c>
      <c r="AM25" s="110" t="str">
        <f>IF($B25&lt;&gt;"",IF(AND($C25="อาจารย์",AND($AN25=0,AND($AO25&gt;=0,$AO25&lt;=5))),1,""),"")</f>
        <v/>
      </c>
      <c r="AN25" s="3">
        <f>IF(B25&lt;&gt;"",DATEDIF(E25,$AN$8,"Y"),"")</f>
        <v>29</v>
      </c>
      <c r="AO25" s="3">
        <f>IF(B25&lt;&gt;"",DATEDIF(E25,$AN$8,"YM"),"")</f>
        <v>10</v>
      </c>
      <c r="AP25" s="3">
        <f>IF(B25&lt;&gt;"",DATEDIF(E25,$AN$8,"MD"),"")</f>
        <v>0</v>
      </c>
    </row>
    <row r="26" spans="1:42" ht="18.75">
      <c r="A26" s="102">
        <v>18</v>
      </c>
      <c r="B26" s="103" t="s">
        <v>329</v>
      </c>
      <c r="C26" s="103" t="s">
        <v>23</v>
      </c>
      <c r="D26" s="104">
        <v>40424</v>
      </c>
      <c r="E26" s="105">
        <v>40424</v>
      </c>
      <c r="F26" s="105">
        <v>43195</v>
      </c>
      <c r="G26" s="106"/>
      <c r="H26" s="111"/>
      <c r="I26" s="103" t="s">
        <v>37</v>
      </c>
      <c r="J26" s="105">
        <v>47392</v>
      </c>
      <c r="K26" s="108" t="s">
        <v>2</v>
      </c>
      <c r="L26" s="103" t="s">
        <v>118</v>
      </c>
      <c r="M26" s="103" t="s">
        <v>319</v>
      </c>
      <c r="N26" s="103" t="s">
        <v>113</v>
      </c>
      <c r="O26" s="103" t="s">
        <v>163</v>
      </c>
      <c r="P26" s="108" t="s">
        <v>46</v>
      </c>
      <c r="Q26" s="108" t="s">
        <v>43</v>
      </c>
      <c r="R26" s="109"/>
      <c r="S26" s="110">
        <f>IF($B26&lt;&gt;"",IF(AND($K26="เอก",OR($AN26&gt;0,AND($AN26=0,$AO26&gt;=9))),1,""),"")</f>
        <v>1</v>
      </c>
      <c r="T26" s="110" t="str">
        <f>IF($B26&lt;&gt;"",IF(AND($K26="โท",OR($AN26&gt;0,AND($AN26=0,$AO26&gt;=9))),1,""),"")</f>
        <v/>
      </c>
      <c r="U26" s="110" t="str">
        <f>IF($B26&lt;&gt;"",IF(AND($K26="ตรี",OR($AN26&gt;0,AND($AN26=0,$AO26&gt;=9))),1,""),"")</f>
        <v/>
      </c>
      <c r="V26" s="110" t="str">
        <f>IF($B26&lt;&gt;"",IF(AND($K26="เอก",AND($AN26=0,AND($AO26&gt;=6,$AO26&lt;=8))),1,""),"")</f>
        <v/>
      </c>
      <c r="W26" s="110" t="str">
        <f>IF($B26&lt;&gt;"",IF(AND($K26="โท",AND($AN26=0,AND($AO26&gt;=6,$AO26&lt;=8))),1,""),"")</f>
        <v/>
      </c>
      <c r="X26" s="110" t="str">
        <f>IF($B26&lt;&gt;"",IF(AND($K26="ตรี",AND($AN26=0,AND($AO26&gt;=6,$AO26&lt;=8))),1,""),"")</f>
        <v/>
      </c>
      <c r="Y26" s="110" t="str">
        <f>IF($B26&lt;&gt;"",IF(AND($K26="เอก",AND($AN26=0,AND($AO26&gt;=0,$AO26&lt;=5))),1,""),"")</f>
        <v/>
      </c>
      <c r="Z26" s="110" t="str">
        <f>IF($B26&lt;&gt;"",IF(AND($K26="โท",AND($AN26=0,AND($AO26&gt;=0,$AO26&lt;=5))),1,""),"")</f>
        <v/>
      </c>
      <c r="AA26" s="110" t="str">
        <f>IF($B26&lt;&gt;"",IF(AND($K26="ตรี",AND($AN26=0,AND($AO26&gt;=0,$AO26&lt;=5))),1,""),"")</f>
        <v/>
      </c>
      <c r="AB26" s="110" t="str">
        <f>IF($B26&lt;&gt;"",IF(AND($C26="ศาสตราจารย์",OR($AN26&gt;0,AND($AN26=0,$AO26&gt;=9))),1,""),"")</f>
        <v/>
      </c>
      <c r="AC26" s="110" t="str">
        <f>IF($B26&lt;&gt;"",IF(AND($C26="รองศาสตราจารย์",OR($AN26&gt;0,AND($AN26=0,$AO26&gt;=9))),1,""),"")</f>
        <v/>
      </c>
      <c r="AD26" s="110">
        <f>IF($B26&lt;&gt;"",IF(AND($C26="ผู้ช่วยศาสตราจารย์",OR($AN26&gt;0,AND($AN26=0,$AO26&gt;=9))),1,""),"")</f>
        <v>1</v>
      </c>
      <c r="AE26" s="110" t="str">
        <f>IF($B26&lt;&gt;"",IF(AND($C26="อาจารย์",OR($AN26&gt;0,AND($AN26=0,$AO26&gt;=9))),1,""),"")</f>
        <v/>
      </c>
      <c r="AF26" s="110" t="str">
        <f>IF($B26&lt;&gt;"",IF(AND($C26="ศาสตราจารย์",AND($AN26=0,AND($AO26&gt;=6,$AO26&lt;=8))),1,""),"")</f>
        <v/>
      </c>
      <c r="AG26" s="110" t="str">
        <f>IF($B26&lt;&gt;"",IF(AND($C26="รองศาสตราจารย์",AND($AN26=0,AND($AO26&gt;=6,$AO26&lt;=8))),1,""),"")</f>
        <v/>
      </c>
      <c r="AH26" s="110" t="str">
        <f>IF($B26&lt;&gt;"",IF(AND($C26="ผู้ช่วยศาสตราจารย์",AND($AN26=0,AND($AO26&gt;=6,$AO26&lt;=8))),1,""),"")</f>
        <v/>
      </c>
      <c r="AI26" s="110" t="str">
        <f>IF($B26&lt;&gt;"",IF(AND($C26="อาจารย์",AND($AN26=0,AND($AO26&gt;=6,$AO26&lt;=8))),1,""),"")</f>
        <v/>
      </c>
      <c r="AJ26" s="110" t="str">
        <f>IF($B26&lt;&gt;"",IF(AND($C26="ศาสตราจารย์",AND($AN26=0,AND($AO26&gt;=0,$AO26&lt;=5))),1,""),"")</f>
        <v/>
      </c>
      <c r="AK26" s="110" t="str">
        <f>IF($B26&lt;&gt;"",IF(AND($C26="รองศาสตราจารย์",AND($AN26=0,AND($AO26&gt;=0,$AO26&lt;=5))),1,""),"")</f>
        <v/>
      </c>
      <c r="AL26" s="110" t="str">
        <f>IF($B26&lt;&gt;"",IF(AND($C26="ผู้ช่วยศาสตราจารย์",AND($AN26=0,AND($AO26&gt;=0,$AO26&lt;=5))),1,""),"")</f>
        <v/>
      </c>
      <c r="AM26" s="110" t="str">
        <f>IF($B26&lt;&gt;"",IF(AND($C26="อาจารย์",AND($AN26=0,AND($AO26&gt;=0,$AO26&lt;=5))),1,""),"")</f>
        <v/>
      </c>
      <c r="AN26" s="3">
        <f>IF(B26&lt;&gt;"",DATEDIF(E26,$AN$8,"Y"),"")</f>
        <v>13</v>
      </c>
      <c r="AO26" s="3">
        <f>IF(B26&lt;&gt;"",DATEDIF(E26,$AN$8,"YM"),"")</f>
        <v>11</v>
      </c>
      <c r="AP26" s="3">
        <f>IF(B26&lt;&gt;"",DATEDIF(E26,$AN$8,"MD"),"")</f>
        <v>29</v>
      </c>
    </row>
    <row r="27" spans="1:42" ht="18.75">
      <c r="A27" s="102">
        <v>19</v>
      </c>
      <c r="B27" s="103" t="s">
        <v>116</v>
      </c>
      <c r="C27" s="103" t="s">
        <v>23</v>
      </c>
      <c r="D27" s="104">
        <v>36052</v>
      </c>
      <c r="E27" s="105">
        <v>36052</v>
      </c>
      <c r="F27" s="105">
        <v>38637</v>
      </c>
      <c r="G27" s="106"/>
      <c r="H27" s="111"/>
      <c r="I27" s="103" t="s">
        <v>1</v>
      </c>
      <c r="J27" s="105">
        <v>47027</v>
      </c>
      <c r="K27" s="108" t="s">
        <v>2</v>
      </c>
      <c r="L27" s="103" t="s">
        <v>117</v>
      </c>
      <c r="M27" s="103" t="s">
        <v>54</v>
      </c>
      <c r="N27" s="103" t="s">
        <v>25</v>
      </c>
      <c r="O27" s="103" t="s">
        <v>53</v>
      </c>
      <c r="P27" s="108" t="s">
        <v>28</v>
      </c>
      <c r="Q27" s="108" t="s">
        <v>17</v>
      </c>
      <c r="R27" s="109"/>
      <c r="S27" s="110">
        <f>IF($B27&lt;&gt;"",IF(AND($K27="เอก",OR($AN27&gt;0,AND($AN27=0,$AO27&gt;=9))),1,""),"")</f>
        <v>1</v>
      </c>
      <c r="T27" s="110" t="str">
        <f>IF($B27&lt;&gt;"",IF(AND($K27="โท",OR($AN27&gt;0,AND($AN27=0,$AO27&gt;=9))),1,""),"")</f>
        <v/>
      </c>
      <c r="U27" s="110" t="str">
        <f>IF($B27&lt;&gt;"",IF(AND($K27="ตรี",OR($AN27&gt;0,AND($AN27=0,$AO27&gt;=9))),1,""),"")</f>
        <v/>
      </c>
      <c r="V27" s="110" t="str">
        <f>IF($B27&lt;&gt;"",IF(AND($K27="เอก",AND($AN27=0,AND($AO27&gt;=6,$AO27&lt;=8))),1,""),"")</f>
        <v/>
      </c>
      <c r="W27" s="110" t="str">
        <f>IF($B27&lt;&gt;"",IF(AND($K27="โท",AND($AN27=0,AND($AO27&gt;=6,$AO27&lt;=8))),1,""),"")</f>
        <v/>
      </c>
      <c r="X27" s="110" t="str">
        <f>IF($B27&lt;&gt;"",IF(AND($K27="ตรี",AND($AN27=0,AND($AO27&gt;=6,$AO27&lt;=8))),1,""),"")</f>
        <v/>
      </c>
      <c r="Y27" s="110" t="str">
        <f>IF($B27&lt;&gt;"",IF(AND($K27="เอก",AND($AN27=0,AND($AO27&gt;=0,$AO27&lt;=5))),1,""),"")</f>
        <v/>
      </c>
      <c r="Z27" s="110" t="str">
        <f>IF($B27&lt;&gt;"",IF(AND($K27="โท",AND($AN27=0,AND($AO27&gt;=0,$AO27&lt;=5))),1,""),"")</f>
        <v/>
      </c>
      <c r="AA27" s="110" t="str">
        <f>IF($B27&lt;&gt;"",IF(AND($K27="ตรี",AND($AN27=0,AND($AO27&gt;=0,$AO27&lt;=5))),1,""),"")</f>
        <v/>
      </c>
      <c r="AB27" s="110" t="str">
        <f>IF($B27&lt;&gt;"",IF(AND($C27="ศาสตราจารย์",OR($AN27&gt;0,AND($AN27=0,$AO27&gt;=9))),1,""),"")</f>
        <v/>
      </c>
      <c r="AC27" s="110" t="str">
        <f>IF($B27&lt;&gt;"",IF(AND($C27="รองศาสตราจารย์",OR($AN27&gt;0,AND($AN27=0,$AO27&gt;=9))),1,""),"")</f>
        <v/>
      </c>
      <c r="AD27" s="110">
        <f>IF($B27&lt;&gt;"",IF(AND($C27="ผู้ช่วยศาสตราจารย์",OR($AN27&gt;0,AND($AN27=0,$AO27&gt;=9))),1,""),"")</f>
        <v>1</v>
      </c>
      <c r="AE27" s="110" t="str">
        <f>IF($B27&lt;&gt;"",IF(AND($C27="อาจารย์",OR($AN27&gt;0,AND($AN27=0,$AO27&gt;=9))),1,""),"")</f>
        <v/>
      </c>
      <c r="AF27" s="110" t="str">
        <f>IF($B27&lt;&gt;"",IF(AND($C27="ศาสตราจารย์",AND($AN27=0,AND($AO27&gt;=6,$AO27&lt;=8))),1,""),"")</f>
        <v/>
      </c>
      <c r="AG27" s="110" t="str">
        <f>IF($B27&lt;&gt;"",IF(AND($C27="รองศาสตราจารย์",AND($AN27=0,AND($AO27&gt;=6,$AO27&lt;=8))),1,""),"")</f>
        <v/>
      </c>
      <c r="AH27" s="110" t="str">
        <f>IF($B27&lt;&gt;"",IF(AND($C27="ผู้ช่วยศาสตราจารย์",AND($AN27=0,AND($AO27&gt;=6,$AO27&lt;=8))),1,""),"")</f>
        <v/>
      </c>
      <c r="AI27" s="110" t="str">
        <f>IF($B27&lt;&gt;"",IF(AND($C27="อาจารย์",AND($AN27=0,AND($AO27&gt;=6,$AO27&lt;=8))),1,""),"")</f>
        <v/>
      </c>
      <c r="AJ27" s="110" t="str">
        <f>IF($B27&lt;&gt;"",IF(AND($C27="ศาสตราจารย์",AND($AN27=0,AND($AO27&gt;=0,$AO27&lt;=5))),1,""),"")</f>
        <v/>
      </c>
      <c r="AK27" s="110" t="str">
        <f>IF($B27&lt;&gt;"",IF(AND($C27="รองศาสตราจารย์",AND($AN27=0,AND($AO27&gt;=0,$AO27&lt;=5))),1,""),"")</f>
        <v/>
      </c>
      <c r="AL27" s="110" t="str">
        <f>IF($B27&lt;&gt;"",IF(AND($C27="ผู้ช่วยศาสตราจารย์",AND($AN27=0,AND($AO27&gt;=0,$AO27&lt;=5))),1,""),"")</f>
        <v/>
      </c>
      <c r="AM27" s="110" t="str">
        <f>IF($B27&lt;&gt;"",IF(AND($C27="อาจารย์",AND($AN27=0,AND($AO27&gt;=0,$AO27&lt;=5))),1,""),"")</f>
        <v/>
      </c>
      <c r="AN27" s="3">
        <f>IF(B27&lt;&gt;"",DATEDIF(E27,$AN$8,"Y"),"")</f>
        <v>25</v>
      </c>
      <c r="AO27" s="3">
        <f>IF(B27&lt;&gt;"",DATEDIF(E27,$AN$8,"YM"),"")</f>
        <v>11</v>
      </c>
      <c r="AP27" s="3">
        <f>IF(B27&lt;&gt;"",DATEDIF(E27,$AN$8,"MD"),"")</f>
        <v>18</v>
      </c>
    </row>
    <row r="28" spans="1:42" ht="18.75">
      <c r="A28" s="102">
        <v>20</v>
      </c>
      <c r="B28" s="103" t="s">
        <v>407</v>
      </c>
      <c r="C28" s="103" t="s">
        <v>23</v>
      </c>
      <c r="D28" s="104">
        <v>41254</v>
      </c>
      <c r="E28" s="105">
        <v>41254</v>
      </c>
      <c r="F28" s="106">
        <v>45079</v>
      </c>
      <c r="G28" s="106"/>
      <c r="H28" s="111"/>
      <c r="I28" s="103" t="s">
        <v>37</v>
      </c>
      <c r="J28" s="105">
        <v>51410</v>
      </c>
      <c r="K28" s="108" t="s">
        <v>2</v>
      </c>
      <c r="L28" s="103" t="s">
        <v>115</v>
      </c>
      <c r="M28" s="103" t="s">
        <v>3</v>
      </c>
      <c r="N28" s="103" t="s">
        <v>95</v>
      </c>
      <c r="O28" s="103" t="s">
        <v>19</v>
      </c>
      <c r="P28" s="108" t="s">
        <v>46</v>
      </c>
      <c r="Q28" s="108" t="s">
        <v>43</v>
      </c>
      <c r="R28" s="109"/>
      <c r="S28" s="110">
        <f>IF($B28&lt;&gt;"",IF(AND($K28="เอก",OR($AN28&gt;0,AND($AN28=0,$AO28&gt;=9))),1,""),"")</f>
        <v>1</v>
      </c>
      <c r="T28" s="110" t="str">
        <f>IF($B28&lt;&gt;"",IF(AND($K28="โท",OR($AN28&gt;0,AND($AN28=0,$AO28&gt;=9))),1,""),"")</f>
        <v/>
      </c>
      <c r="U28" s="110" t="str">
        <f>IF($B28&lt;&gt;"",IF(AND($K28="ตรี",OR($AN28&gt;0,AND($AN28=0,$AO28&gt;=9))),1,""),"")</f>
        <v/>
      </c>
      <c r="V28" s="110" t="str">
        <f>IF($B28&lt;&gt;"",IF(AND($K28="เอก",AND($AN28=0,AND($AO28&gt;=6,$AO28&lt;=8))),1,""),"")</f>
        <v/>
      </c>
      <c r="W28" s="110" t="str">
        <f>IF($B28&lt;&gt;"",IF(AND($K28="โท",AND($AN28=0,AND($AO28&gt;=6,$AO28&lt;=8))),1,""),"")</f>
        <v/>
      </c>
      <c r="X28" s="110" t="str">
        <f>IF($B28&lt;&gt;"",IF(AND($K28="ตรี",AND($AN28=0,AND($AO28&gt;=6,$AO28&lt;=8))),1,""),"")</f>
        <v/>
      </c>
      <c r="Y28" s="110" t="str">
        <f>IF($B28&lt;&gt;"",IF(AND($K28="เอก",AND($AN28=0,AND($AO28&gt;=0,$AO28&lt;=5))),1,""),"")</f>
        <v/>
      </c>
      <c r="Z28" s="110" t="str">
        <f>IF($B28&lt;&gt;"",IF(AND($K28="โท",AND($AN28=0,AND($AO28&gt;=0,$AO28&lt;=5))),1,""),"")</f>
        <v/>
      </c>
      <c r="AA28" s="110" t="str">
        <f>IF($B28&lt;&gt;"",IF(AND($K28="ตรี",AND($AN28=0,AND($AO28&gt;=0,$AO28&lt;=5))),1,""),"")</f>
        <v/>
      </c>
      <c r="AB28" s="110" t="str">
        <f>IF($B28&lt;&gt;"",IF(AND($C28="ศาสตราจารย์",OR($AN28&gt;0,AND($AN28=0,$AO28&gt;=9))),1,""),"")</f>
        <v/>
      </c>
      <c r="AC28" s="110" t="str">
        <f>IF($B28&lt;&gt;"",IF(AND($C28="รองศาสตราจารย์",OR($AN28&gt;0,AND($AN28=0,$AO28&gt;=9))),1,""),"")</f>
        <v/>
      </c>
      <c r="AD28" s="110">
        <f>IF($B28&lt;&gt;"",IF(AND($C28="ผู้ช่วยศาสตราจารย์",OR($AN28&gt;0,AND($AN28=0,$AO28&gt;=9))),1,""),"")</f>
        <v>1</v>
      </c>
      <c r="AE28" s="110" t="str">
        <f>IF($B28&lt;&gt;"",IF(AND($C28="อาจารย์",OR($AN28&gt;0,AND($AN28=0,$AO28&gt;=9))),1,""),"")</f>
        <v/>
      </c>
      <c r="AF28" s="110" t="str">
        <f>IF($B28&lt;&gt;"",IF(AND($C28="ศาสตราจารย์",AND($AN28=0,AND($AO28&gt;=6,$AO28&lt;=8))),1,""),"")</f>
        <v/>
      </c>
      <c r="AG28" s="110" t="str">
        <f>IF($B28&lt;&gt;"",IF(AND($C28="รองศาสตราจารย์",AND($AN28=0,AND($AO28&gt;=6,$AO28&lt;=8))),1,""),"")</f>
        <v/>
      </c>
      <c r="AH28" s="110" t="str">
        <f>IF($B28&lt;&gt;"",IF(AND($C28="ผู้ช่วยศาสตราจารย์",AND($AN28=0,AND($AO28&gt;=6,$AO28&lt;=8))),1,""),"")</f>
        <v/>
      </c>
      <c r="AI28" s="110" t="str">
        <f>IF($B28&lt;&gt;"",IF(AND($C28="อาจารย์",AND($AN28=0,AND($AO28&gt;=6,$AO28&lt;=8))),1,""),"")</f>
        <v/>
      </c>
      <c r="AJ28" s="110" t="str">
        <f>IF($B28&lt;&gt;"",IF(AND($C28="ศาสตราจารย์",AND($AN28=0,AND($AO28&gt;=0,$AO28&lt;=5))),1,""),"")</f>
        <v/>
      </c>
      <c r="AK28" s="110" t="str">
        <f>IF($B28&lt;&gt;"",IF(AND($C28="รองศาสตราจารย์",AND($AN28=0,AND($AO28&gt;=0,$AO28&lt;=5))),1,""),"")</f>
        <v/>
      </c>
      <c r="AL28" s="110" t="str">
        <f>IF($B28&lt;&gt;"",IF(AND($C28="ผู้ช่วยศาสตราจารย์",AND($AN28=0,AND($AO28&gt;=0,$AO28&lt;=5))),1,""),"")</f>
        <v/>
      </c>
      <c r="AM28" s="110" t="str">
        <f>IF($B28&lt;&gt;"",IF(AND($C28="อาจารย์",AND($AN28=0,AND($AO28&gt;=0,$AO28&lt;=5))),1,""),"")</f>
        <v/>
      </c>
      <c r="AN28" s="3">
        <f>IF(B28&lt;&gt;"",DATEDIF(E28,$AN$8,"Y"),"")</f>
        <v>11</v>
      </c>
      <c r="AO28" s="3">
        <f>IF(B28&lt;&gt;"",DATEDIF(E28,$AN$8,"YM"),"")</f>
        <v>8</v>
      </c>
      <c r="AP28" s="3">
        <f>IF(B28&lt;&gt;"",DATEDIF(E28,$AN$8,"MD"),"")</f>
        <v>21</v>
      </c>
    </row>
    <row r="29" spans="1:42" ht="18.75">
      <c r="A29" s="102">
        <v>21</v>
      </c>
      <c r="B29" s="103" t="s">
        <v>121</v>
      </c>
      <c r="C29" s="103" t="s">
        <v>23</v>
      </c>
      <c r="D29" s="104">
        <v>38231</v>
      </c>
      <c r="E29" s="105">
        <v>38231</v>
      </c>
      <c r="F29" s="105">
        <v>39836</v>
      </c>
      <c r="G29" s="106"/>
      <c r="H29" s="111"/>
      <c r="I29" s="103" t="s">
        <v>37</v>
      </c>
      <c r="J29" s="105">
        <v>46661</v>
      </c>
      <c r="K29" s="108" t="s">
        <v>2</v>
      </c>
      <c r="L29" s="103" t="s">
        <v>379</v>
      </c>
      <c r="M29" s="103" t="s">
        <v>109</v>
      </c>
      <c r="N29" s="103" t="s">
        <v>122</v>
      </c>
      <c r="O29" s="103" t="s">
        <v>123</v>
      </c>
      <c r="P29" s="108" t="s">
        <v>29</v>
      </c>
      <c r="Q29" s="108" t="s">
        <v>46</v>
      </c>
      <c r="R29" s="109"/>
      <c r="S29" s="110">
        <f>IF($B29&lt;&gt;"",IF(AND($K29="เอก",OR($AN29&gt;0,AND($AN29=0,$AO29&gt;=9))),1,""),"")</f>
        <v>1</v>
      </c>
      <c r="T29" s="110" t="str">
        <f>IF($B29&lt;&gt;"",IF(AND($K29="โท",OR($AN29&gt;0,AND($AN29=0,$AO29&gt;=9))),1,""),"")</f>
        <v/>
      </c>
      <c r="U29" s="110" t="str">
        <f>IF($B29&lt;&gt;"",IF(AND($K29="ตรี",OR($AN29&gt;0,AND($AN29=0,$AO29&gt;=9))),1,""),"")</f>
        <v/>
      </c>
      <c r="V29" s="110" t="str">
        <f>IF($B29&lt;&gt;"",IF(AND($K29="เอก",AND($AN29=0,AND($AO29&gt;=6,$AO29&lt;=8))),1,""),"")</f>
        <v/>
      </c>
      <c r="W29" s="110" t="str">
        <f>IF($B29&lt;&gt;"",IF(AND($K29="โท",AND($AN29=0,AND($AO29&gt;=6,$AO29&lt;=8))),1,""),"")</f>
        <v/>
      </c>
      <c r="X29" s="110" t="str">
        <f>IF($B29&lt;&gt;"",IF(AND($K29="ตรี",AND($AN29=0,AND($AO29&gt;=6,$AO29&lt;=8))),1,""),"")</f>
        <v/>
      </c>
      <c r="Y29" s="110" t="str">
        <f>IF($B29&lt;&gt;"",IF(AND($K29="เอก",AND($AN29=0,AND($AO29&gt;=0,$AO29&lt;=5))),1,""),"")</f>
        <v/>
      </c>
      <c r="Z29" s="110" t="str">
        <f>IF($B29&lt;&gt;"",IF(AND($K29="โท",AND($AN29=0,AND($AO29&gt;=0,$AO29&lt;=5))),1,""),"")</f>
        <v/>
      </c>
      <c r="AA29" s="110" t="str">
        <f>IF($B29&lt;&gt;"",IF(AND($K29="ตรี",AND($AN29=0,AND($AO29&gt;=0,$AO29&lt;=5))),1,""),"")</f>
        <v/>
      </c>
      <c r="AB29" s="110" t="str">
        <f>IF($B29&lt;&gt;"",IF(AND($C29="ศาสตราจารย์",OR($AN29&gt;0,AND($AN29=0,$AO29&gt;=9))),1,""),"")</f>
        <v/>
      </c>
      <c r="AC29" s="110" t="str">
        <f>IF($B29&lt;&gt;"",IF(AND($C29="รองศาสตราจารย์",OR($AN29&gt;0,AND($AN29=0,$AO29&gt;=9))),1,""),"")</f>
        <v/>
      </c>
      <c r="AD29" s="110">
        <f>IF($B29&lt;&gt;"",IF(AND($C29="ผู้ช่วยศาสตราจารย์",OR($AN29&gt;0,AND($AN29=0,$AO29&gt;=9))),1,""),"")</f>
        <v>1</v>
      </c>
      <c r="AE29" s="110" t="str">
        <f>IF($B29&lt;&gt;"",IF(AND($C29="อาจารย์",OR($AN29&gt;0,AND($AN29=0,$AO29&gt;=9))),1,""),"")</f>
        <v/>
      </c>
      <c r="AF29" s="110" t="str">
        <f>IF($B29&lt;&gt;"",IF(AND($C29="ศาสตราจารย์",AND($AN29=0,AND($AO29&gt;=6,$AO29&lt;=8))),1,""),"")</f>
        <v/>
      </c>
      <c r="AG29" s="110" t="str">
        <f>IF($B29&lt;&gt;"",IF(AND($C29="รองศาสตราจารย์",AND($AN29=0,AND($AO29&gt;=6,$AO29&lt;=8))),1,""),"")</f>
        <v/>
      </c>
      <c r="AH29" s="110" t="str">
        <f>IF($B29&lt;&gt;"",IF(AND($C29="ผู้ช่วยศาสตราจารย์",AND($AN29=0,AND($AO29&gt;=6,$AO29&lt;=8))),1,""),"")</f>
        <v/>
      </c>
      <c r="AI29" s="110" t="str">
        <f>IF($B29&lt;&gt;"",IF(AND($C29="อาจารย์",AND($AN29=0,AND($AO29&gt;=6,$AO29&lt;=8))),1,""),"")</f>
        <v/>
      </c>
      <c r="AJ29" s="110" t="str">
        <f>IF($B29&lt;&gt;"",IF(AND($C29="ศาสตราจารย์",AND($AN29=0,AND($AO29&gt;=0,$AO29&lt;=5))),1,""),"")</f>
        <v/>
      </c>
      <c r="AK29" s="110" t="str">
        <f>IF($B29&lt;&gt;"",IF(AND($C29="รองศาสตราจารย์",AND($AN29=0,AND($AO29&gt;=0,$AO29&lt;=5))),1,""),"")</f>
        <v/>
      </c>
      <c r="AL29" s="110" t="str">
        <f>IF($B29&lt;&gt;"",IF(AND($C29="ผู้ช่วยศาสตราจารย์",AND($AN29=0,AND($AO29&gt;=0,$AO29&lt;=5))),1,""),"")</f>
        <v/>
      </c>
      <c r="AM29" s="110" t="str">
        <f>IF($B29&lt;&gt;"",IF(AND($C29="อาจารย์",AND($AN29=0,AND($AO29&gt;=0,$AO29&lt;=5))),1,""),"")</f>
        <v/>
      </c>
      <c r="AN29" s="3">
        <f>IF(B29&lt;&gt;"",DATEDIF(E29,$AN$8,"Y"),"")</f>
        <v>20</v>
      </c>
      <c r="AO29" s="3">
        <f>IF(B29&lt;&gt;"",DATEDIF(E29,$AN$8,"YM"),"")</f>
        <v>0</v>
      </c>
      <c r="AP29" s="3">
        <f>IF(B29&lt;&gt;"",DATEDIF(E29,$AN$8,"MD"),"")</f>
        <v>0</v>
      </c>
    </row>
    <row r="30" spans="1:42" ht="18.75">
      <c r="A30" s="102">
        <v>22</v>
      </c>
      <c r="B30" s="103" t="s">
        <v>298</v>
      </c>
      <c r="C30" s="103" t="s">
        <v>23</v>
      </c>
      <c r="D30" s="104">
        <v>40983</v>
      </c>
      <c r="E30" s="105">
        <v>40983</v>
      </c>
      <c r="F30" s="105">
        <v>42093</v>
      </c>
      <c r="G30" s="106"/>
      <c r="H30" s="111"/>
      <c r="I30" s="103" t="s">
        <v>37</v>
      </c>
      <c r="J30" s="105">
        <v>51044</v>
      </c>
      <c r="K30" s="108" t="s">
        <v>2</v>
      </c>
      <c r="L30" s="103" t="s">
        <v>173</v>
      </c>
      <c r="M30" s="103" t="s">
        <v>3</v>
      </c>
      <c r="N30" s="103" t="s">
        <v>132</v>
      </c>
      <c r="O30" s="103" t="s">
        <v>4</v>
      </c>
      <c r="P30" s="108" t="s">
        <v>40</v>
      </c>
      <c r="Q30" s="108" t="s">
        <v>38</v>
      </c>
      <c r="R30" s="109"/>
      <c r="S30" s="110">
        <f>IF($B30&lt;&gt;"",IF(AND($K30="เอก",OR($AN30&gt;0,AND($AN30=0,$AO30&gt;=9))),1,""),"")</f>
        <v>1</v>
      </c>
      <c r="T30" s="110" t="str">
        <f>IF($B30&lt;&gt;"",IF(AND($K30="โท",OR($AN30&gt;0,AND($AN30=0,$AO30&gt;=9))),1,""),"")</f>
        <v/>
      </c>
      <c r="U30" s="110" t="str">
        <f>IF($B30&lt;&gt;"",IF(AND($K30="ตรี",OR($AN30&gt;0,AND($AN30=0,$AO30&gt;=9))),1,""),"")</f>
        <v/>
      </c>
      <c r="V30" s="110" t="str">
        <f>IF($B30&lt;&gt;"",IF(AND($K30="เอก",AND($AN30=0,AND($AO30&gt;=6,$AO30&lt;=8))),1,""),"")</f>
        <v/>
      </c>
      <c r="W30" s="110" t="str">
        <f>IF($B30&lt;&gt;"",IF(AND($K30="โท",AND($AN30=0,AND($AO30&gt;=6,$AO30&lt;=8))),1,""),"")</f>
        <v/>
      </c>
      <c r="X30" s="110" t="str">
        <f>IF($B30&lt;&gt;"",IF(AND($K30="ตรี",AND($AN30=0,AND($AO30&gt;=6,$AO30&lt;=8))),1,""),"")</f>
        <v/>
      </c>
      <c r="Y30" s="110" t="str">
        <f>IF($B30&lt;&gt;"",IF(AND($K30="เอก",AND($AN30=0,AND($AO30&gt;=0,$AO30&lt;=5))),1,""),"")</f>
        <v/>
      </c>
      <c r="Z30" s="110" t="str">
        <f>IF($B30&lt;&gt;"",IF(AND($K30="โท",AND($AN30=0,AND($AO30&gt;=0,$AO30&lt;=5))),1,""),"")</f>
        <v/>
      </c>
      <c r="AA30" s="110" t="str">
        <f>IF($B30&lt;&gt;"",IF(AND($K30="ตรี",AND($AN30=0,AND($AO30&gt;=0,$AO30&lt;=5))),1,""),"")</f>
        <v/>
      </c>
      <c r="AB30" s="110" t="str">
        <f>IF($B30&lt;&gt;"",IF(AND($C30="ศาสตราจารย์",OR($AN30&gt;0,AND($AN30=0,$AO30&gt;=9))),1,""),"")</f>
        <v/>
      </c>
      <c r="AC30" s="110" t="str">
        <f>IF($B30&lt;&gt;"",IF(AND($C30="รองศาสตราจารย์",OR($AN30&gt;0,AND($AN30=0,$AO30&gt;=9))),1,""),"")</f>
        <v/>
      </c>
      <c r="AD30" s="110">
        <f>IF($B30&lt;&gt;"",IF(AND($C30="ผู้ช่วยศาสตราจารย์",OR($AN30&gt;0,AND($AN30=0,$AO30&gt;=9))),1,""),"")</f>
        <v>1</v>
      </c>
      <c r="AE30" s="110" t="str">
        <f>IF($B30&lt;&gt;"",IF(AND($C30="อาจารย์",OR($AN30&gt;0,AND($AN30=0,$AO30&gt;=9))),1,""),"")</f>
        <v/>
      </c>
      <c r="AF30" s="110" t="str">
        <f>IF($B30&lt;&gt;"",IF(AND($C30="ศาสตราจารย์",AND($AN30=0,AND($AO30&gt;=6,$AO30&lt;=8))),1,""),"")</f>
        <v/>
      </c>
      <c r="AG30" s="110" t="str">
        <f>IF($B30&lt;&gt;"",IF(AND($C30="รองศาสตราจารย์",AND($AN30=0,AND($AO30&gt;=6,$AO30&lt;=8))),1,""),"")</f>
        <v/>
      </c>
      <c r="AH30" s="110" t="str">
        <f>IF($B30&lt;&gt;"",IF(AND($C30="ผู้ช่วยศาสตราจารย์",AND($AN30=0,AND($AO30&gt;=6,$AO30&lt;=8))),1,""),"")</f>
        <v/>
      </c>
      <c r="AI30" s="110" t="str">
        <f>IF($B30&lt;&gt;"",IF(AND($C30="อาจารย์",AND($AN30=0,AND($AO30&gt;=6,$AO30&lt;=8))),1,""),"")</f>
        <v/>
      </c>
      <c r="AJ30" s="110" t="str">
        <f>IF($B30&lt;&gt;"",IF(AND($C30="ศาสตราจารย์",AND($AN30=0,AND($AO30&gt;=0,$AO30&lt;=5))),1,""),"")</f>
        <v/>
      </c>
      <c r="AK30" s="110" t="str">
        <f>IF($B30&lt;&gt;"",IF(AND($C30="รองศาสตราจารย์",AND($AN30=0,AND($AO30&gt;=0,$AO30&lt;=5))),1,""),"")</f>
        <v/>
      </c>
      <c r="AL30" s="110" t="str">
        <f>IF($B30&lt;&gt;"",IF(AND($C30="ผู้ช่วยศาสตราจารย์",AND($AN30=0,AND($AO30&gt;=0,$AO30&lt;=5))),1,""),"")</f>
        <v/>
      </c>
      <c r="AM30" s="110" t="str">
        <f>IF($B30&lt;&gt;"",IF(AND($C30="อาจารย์",AND($AN30=0,AND($AO30&gt;=0,$AO30&lt;=5))),1,""),"")</f>
        <v/>
      </c>
      <c r="AN30" s="3">
        <f>IF(B30&lt;&gt;"",DATEDIF(E30,$AN$8,"Y"),"")</f>
        <v>12</v>
      </c>
      <c r="AO30" s="3">
        <f>IF(B30&lt;&gt;"",DATEDIF(E30,$AN$8,"YM"),"")</f>
        <v>5</v>
      </c>
      <c r="AP30" s="3">
        <f>IF(B30&lt;&gt;"",DATEDIF(E30,$AN$8,"MD"),"")</f>
        <v>17</v>
      </c>
    </row>
    <row r="31" spans="1:42" ht="18.75">
      <c r="A31" s="102">
        <v>23</v>
      </c>
      <c r="B31" s="103" t="s">
        <v>126</v>
      </c>
      <c r="C31" s="103" t="s">
        <v>23</v>
      </c>
      <c r="D31" s="104">
        <v>34453</v>
      </c>
      <c r="E31" s="105">
        <v>34453</v>
      </c>
      <c r="F31" s="105">
        <v>37140</v>
      </c>
      <c r="G31" s="106"/>
      <c r="H31" s="111"/>
      <c r="I31" s="103" t="s">
        <v>37</v>
      </c>
      <c r="J31" s="105">
        <v>46661</v>
      </c>
      <c r="K31" s="108" t="s">
        <v>2</v>
      </c>
      <c r="L31" s="103" t="s">
        <v>127</v>
      </c>
      <c r="M31" s="103" t="s">
        <v>319</v>
      </c>
      <c r="N31" s="103" t="s">
        <v>128</v>
      </c>
      <c r="O31" s="103" t="s">
        <v>129</v>
      </c>
      <c r="P31" s="108" t="s">
        <v>6</v>
      </c>
      <c r="Q31" s="108" t="s">
        <v>46</v>
      </c>
      <c r="R31" s="109"/>
      <c r="S31" s="110">
        <f>IF($B31&lt;&gt;"",IF(AND($K31="เอก",OR($AN31&gt;0,AND($AN31=0,$AO31&gt;=9))),1,""),"")</f>
        <v>1</v>
      </c>
      <c r="T31" s="110" t="str">
        <f>IF($B31&lt;&gt;"",IF(AND($K31="โท",OR($AN31&gt;0,AND($AN31=0,$AO31&gt;=9))),1,""),"")</f>
        <v/>
      </c>
      <c r="U31" s="110" t="str">
        <f>IF($B31&lt;&gt;"",IF(AND($K31="ตรี",OR($AN31&gt;0,AND($AN31=0,$AO31&gt;=9))),1,""),"")</f>
        <v/>
      </c>
      <c r="V31" s="110" t="str">
        <f>IF($B31&lt;&gt;"",IF(AND($K31="เอก",AND($AN31=0,AND($AO31&gt;=6,$AO31&lt;=8))),1,""),"")</f>
        <v/>
      </c>
      <c r="W31" s="110" t="str">
        <f>IF($B31&lt;&gt;"",IF(AND($K31="โท",AND($AN31=0,AND($AO31&gt;=6,$AO31&lt;=8))),1,""),"")</f>
        <v/>
      </c>
      <c r="X31" s="110" t="str">
        <f>IF($B31&lt;&gt;"",IF(AND($K31="ตรี",AND($AN31=0,AND($AO31&gt;=6,$AO31&lt;=8))),1,""),"")</f>
        <v/>
      </c>
      <c r="Y31" s="110" t="str">
        <f>IF($B31&lt;&gt;"",IF(AND($K31="เอก",AND($AN31=0,AND($AO31&gt;=0,$AO31&lt;=5))),1,""),"")</f>
        <v/>
      </c>
      <c r="Z31" s="110" t="str">
        <f>IF($B31&lt;&gt;"",IF(AND($K31="โท",AND($AN31=0,AND($AO31&gt;=0,$AO31&lt;=5))),1,""),"")</f>
        <v/>
      </c>
      <c r="AA31" s="110" t="str">
        <f>IF($B31&lt;&gt;"",IF(AND($K31="ตรี",AND($AN31=0,AND($AO31&gt;=0,$AO31&lt;=5))),1,""),"")</f>
        <v/>
      </c>
      <c r="AB31" s="110" t="str">
        <f>IF($B31&lt;&gt;"",IF(AND($C31="ศาสตราจารย์",OR($AN31&gt;0,AND($AN31=0,$AO31&gt;=9))),1,""),"")</f>
        <v/>
      </c>
      <c r="AC31" s="110" t="str">
        <f>IF($B31&lt;&gt;"",IF(AND($C31="รองศาสตราจารย์",OR($AN31&gt;0,AND($AN31=0,$AO31&gt;=9))),1,""),"")</f>
        <v/>
      </c>
      <c r="AD31" s="110">
        <f>IF($B31&lt;&gt;"",IF(AND($C31="ผู้ช่วยศาสตราจารย์",OR($AN31&gt;0,AND($AN31=0,$AO31&gt;=9))),1,""),"")</f>
        <v>1</v>
      </c>
      <c r="AE31" s="110" t="str">
        <f>IF($B31&lt;&gt;"",IF(AND($C31="อาจารย์",OR($AN31&gt;0,AND($AN31=0,$AO31&gt;=9))),1,""),"")</f>
        <v/>
      </c>
      <c r="AF31" s="110" t="str">
        <f>IF($B31&lt;&gt;"",IF(AND($C31="ศาสตราจารย์",AND($AN31=0,AND($AO31&gt;=6,$AO31&lt;=8))),1,""),"")</f>
        <v/>
      </c>
      <c r="AG31" s="110" t="str">
        <f>IF($B31&lt;&gt;"",IF(AND($C31="รองศาสตราจารย์",AND($AN31=0,AND($AO31&gt;=6,$AO31&lt;=8))),1,""),"")</f>
        <v/>
      </c>
      <c r="AH31" s="110" t="str">
        <f>IF($B31&lt;&gt;"",IF(AND($C31="ผู้ช่วยศาสตราจารย์",AND($AN31=0,AND($AO31&gt;=6,$AO31&lt;=8))),1,""),"")</f>
        <v/>
      </c>
      <c r="AI31" s="110" t="str">
        <f>IF($B31&lt;&gt;"",IF(AND($C31="อาจารย์",AND($AN31=0,AND($AO31&gt;=6,$AO31&lt;=8))),1,""),"")</f>
        <v/>
      </c>
      <c r="AJ31" s="110" t="str">
        <f>IF($B31&lt;&gt;"",IF(AND($C31="ศาสตราจารย์",AND($AN31=0,AND($AO31&gt;=0,$AO31&lt;=5))),1,""),"")</f>
        <v/>
      </c>
      <c r="AK31" s="110" t="str">
        <f>IF($B31&lt;&gt;"",IF(AND($C31="รองศาสตราจารย์",AND($AN31=0,AND($AO31&gt;=0,$AO31&lt;=5))),1,""),"")</f>
        <v/>
      </c>
      <c r="AL31" s="110" t="str">
        <f>IF($B31&lt;&gt;"",IF(AND($C31="ผู้ช่วยศาสตราจารย์",AND($AN31=0,AND($AO31&gt;=0,$AO31&lt;=5))),1,""),"")</f>
        <v/>
      </c>
      <c r="AM31" s="110" t="str">
        <f>IF($B31&lt;&gt;"",IF(AND($C31="อาจารย์",AND($AN31=0,AND($AO31&gt;=0,$AO31&lt;=5))),1,""),"")</f>
        <v/>
      </c>
      <c r="AN31" s="3">
        <f>IF(B31&lt;&gt;"",DATEDIF(E31,$AN$8,"Y"),"")</f>
        <v>30</v>
      </c>
      <c r="AO31" s="3">
        <f>IF(B31&lt;&gt;"",DATEDIF(E31,$AN$8,"YM"),"")</f>
        <v>4</v>
      </c>
      <c r="AP31" s="3">
        <f>IF(B31&lt;&gt;"",DATEDIF(E31,$AN$8,"MD"),"")</f>
        <v>3</v>
      </c>
    </row>
    <row r="32" spans="1:42" ht="18.75">
      <c r="A32" s="102">
        <v>24</v>
      </c>
      <c r="B32" s="103" t="s">
        <v>332</v>
      </c>
      <c r="C32" s="103" t="s">
        <v>23</v>
      </c>
      <c r="D32" s="104">
        <v>40757</v>
      </c>
      <c r="E32" s="105">
        <v>40757</v>
      </c>
      <c r="F32" s="105">
        <v>43006</v>
      </c>
      <c r="G32" s="106"/>
      <c r="H32" s="111"/>
      <c r="I32" s="103" t="s">
        <v>37</v>
      </c>
      <c r="J32" s="105">
        <v>51410</v>
      </c>
      <c r="K32" s="108" t="s">
        <v>2</v>
      </c>
      <c r="L32" s="103" t="s">
        <v>181</v>
      </c>
      <c r="M32" s="103" t="s">
        <v>319</v>
      </c>
      <c r="N32" s="103" t="s">
        <v>182</v>
      </c>
      <c r="O32" s="103" t="s">
        <v>114</v>
      </c>
      <c r="P32" s="108" t="s">
        <v>63</v>
      </c>
      <c r="Q32" s="108" t="s">
        <v>43</v>
      </c>
      <c r="R32" s="109"/>
      <c r="S32" s="110">
        <f>IF($B32&lt;&gt;"",IF(AND($K32="เอก",OR($AN32&gt;0,AND($AN32=0,$AO32&gt;=9))),1,""),"")</f>
        <v>1</v>
      </c>
      <c r="T32" s="110" t="str">
        <f>IF($B32&lt;&gt;"",IF(AND($K32="โท",OR($AN32&gt;0,AND($AN32=0,$AO32&gt;=9))),1,""),"")</f>
        <v/>
      </c>
      <c r="U32" s="110" t="str">
        <f>IF($B32&lt;&gt;"",IF(AND($K32="ตรี",OR($AN32&gt;0,AND($AN32=0,$AO32&gt;=9))),1,""),"")</f>
        <v/>
      </c>
      <c r="V32" s="110" t="str">
        <f>IF($B32&lt;&gt;"",IF(AND($K32="เอก",AND($AN32=0,AND($AO32&gt;=6,$AO32&lt;=8))),1,""),"")</f>
        <v/>
      </c>
      <c r="W32" s="110" t="str">
        <f>IF($B32&lt;&gt;"",IF(AND($K32="โท",AND($AN32=0,AND($AO32&gt;=6,$AO32&lt;=8))),1,""),"")</f>
        <v/>
      </c>
      <c r="X32" s="110" t="str">
        <f>IF($B32&lt;&gt;"",IF(AND($K32="ตรี",AND($AN32=0,AND($AO32&gt;=6,$AO32&lt;=8))),1,""),"")</f>
        <v/>
      </c>
      <c r="Y32" s="110" t="str">
        <f>IF($B32&lt;&gt;"",IF(AND($K32="เอก",AND($AN32=0,AND($AO32&gt;=0,$AO32&lt;=5))),1,""),"")</f>
        <v/>
      </c>
      <c r="Z32" s="110" t="str">
        <f>IF($B32&lt;&gt;"",IF(AND($K32="โท",AND($AN32=0,AND($AO32&gt;=0,$AO32&lt;=5))),1,""),"")</f>
        <v/>
      </c>
      <c r="AA32" s="110" t="str">
        <f>IF($B32&lt;&gt;"",IF(AND($K32="ตรี",AND($AN32=0,AND($AO32&gt;=0,$AO32&lt;=5))),1,""),"")</f>
        <v/>
      </c>
      <c r="AB32" s="110" t="str">
        <f>IF($B32&lt;&gt;"",IF(AND($C32="ศาสตราจารย์",OR($AN32&gt;0,AND($AN32=0,$AO32&gt;=9))),1,""),"")</f>
        <v/>
      </c>
      <c r="AC32" s="110" t="str">
        <f>IF($B32&lt;&gt;"",IF(AND($C32="รองศาสตราจารย์",OR($AN32&gt;0,AND($AN32=0,$AO32&gt;=9))),1,""),"")</f>
        <v/>
      </c>
      <c r="AD32" s="110">
        <f>IF($B32&lt;&gt;"",IF(AND($C32="ผู้ช่วยศาสตราจารย์",OR($AN32&gt;0,AND($AN32=0,$AO32&gt;=9))),1,""),"")</f>
        <v>1</v>
      </c>
      <c r="AE32" s="110" t="str">
        <f>IF($B32&lt;&gt;"",IF(AND($C32="อาจารย์",OR($AN32&gt;0,AND($AN32=0,$AO32&gt;=9))),1,""),"")</f>
        <v/>
      </c>
      <c r="AF32" s="110" t="str">
        <f>IF($B32&lt;&gt;"",IF(AND($C32="ศาสตราจารย์",AND($AN32=0,AND($AO32&gt;=6,$AO32&lt;=8))),1,""),"")</f>
        <v/>
      </c>
      <c r="AG32" s="110" t="str">
        <f>IF($B32&lt;&gt;"",IF(AND($C32="รองศาสตราจารย์",AND($AN32=0,AND($AO32&gt;=6,$AO32&lt;=8))),1,""),"")</f>
        <v/>
      </c>
      <c r="AH32" s="110" t="str">
        <f>IF($B32&lt;&gt;"",IF(AND($C32="ผู้ช่วยศาสตราจารย์",AND($AN32=0,AND($AO32&gt;=6,$AO32&lt;=8))),1,""),"")</f>
        <v/>
      </c>
      <c r="AI32" s="110" t="str">
        <f>IF($B32&lt;&gt;"",IF(AND($C32="อาจารย์",AND($AN32=0,AND($AO32&gt;=6,$AO32&lt;=8))),1,""),"")</f>
        <v/>
      </c>
      <c r="AJ32" s="110" t="str">
        <f>IF($B32&lt;&gt;"",IF(AND($C32="ศาสตราจารย์",AND($AN32=0,AND($AO32&gt;=0,$AO32&lt;=5))),1,""),"")</f>
        <v/>
      </c>
      <c r="AK32" s="110" t="str">
        <f>IF($B32&lt;&gt;"",IF(AND($C32="รองศาสตราจารย์",AND($AN32=0,AND($AO32&gt;=0,$AO32&lt;=5))),1,""),"")</f>
        <v/>
      </c>
      <c r="AL32" s="110" t="str">
        <f>IF($B32&lt;&gt;"",IF(AND($C32="ผู้ช่วยศาสตราจารย์",AND($AN32=0,AND($AO32&gt;=0,$AO32&lt;=5))),1,""),"")</f>
        <v/>
      </c>
      <c r="AM32" s="110" t="str">
        <f>IF($B32&lt;&gt;"",IF(AND($C32="อาจารย์",AND($AN32=0,AND($AO32&gt;=0,$AO32&lt;=5))),1,""),"")</f>
        <v/>
      </c>
      <c r="AN32" s="3">
        <f>IF(B32&lt;&gt;"",DATEDIF(E32,$AN$8,"Y"),"")</f>
        <v>13</v>
      </c>
      <c r="AO32" s="3">
        <f>IF(B32&lt;&gt;"",DATEDIF(E32,$AN$8,"YM"),"")</f>
        <v>0</v>
      </c>
      <c r="AP32" s="3">
        <f>IF(B32&lt;&gt;"",DATEDIF(E32,$AN$8,"MD"),"")</f>
        <v>30</v>
      </c>
    </row>
    <row r="33" spans="1:42" ht="18.75">
      <c r="A33" s="102">
        <v>25</v>
      </c>
      <c r="B33" s="103" t="s">
        <v>394</v>
      </c>
      <c r="C33" s="103" t="s">
        <v>23</v>
      </c>
      <c r="D33" s="104">
        <v>42262</v>
      </c>
      <c r="E33" s="105">
        <v>42262</v>
      </c>
      <c r="F33" s="106">
        <v>44733</v>
      </c>
      <c r="G33" s="106"/>
      <c r="H33" s="111"/>
      <c r="I33" s="103" t="s">
        <v>37</v>
      </c>
      <c r="J33" s="105">
        <v>51410</v>
      </c>
      <c r="K33" s="108" t="s">
        <v>2</v>
      </c>
      <c r="L33" s="103" t="s">
        <v>185</v>
      </c>
      <c r="M33" s="103" t="s">
        <v>319</v>
      </c>
      <c r="N33" s="103" t="s">
        <v>186</v>
      </c>
      <c r="O33" s="103" t="s">
        <v>187</v>
      </c>
      <c r="P33" s="108" t="s">
        <v>43</v>
      </c>
      <c r="Q33" s="108" t="s">
        <v>61</v>
      </c>
      <c r="R33" s="109"/>
      <c r="S33" s="110">
        <f>IF($B33&lt;&gt;"",IF(AND($K33="เอก",OR($AN33&gt;0,AND($AN33=0,$AO33&gt;=9))),1,""),"")</f>
        <v>1</v>
      </c>
      <c r="T33" s="110" t="str">
        <f>IF($B33&lt;&gt;"",IF(AND($K33="โท",OR($AN33&gt;0,AND($AN33=0,$AO33&gt;=9))),1,""),"")</f>
        <v/>
      </c>
      <c r="U33" s="110" t="str">
        <f>IF($B33&lt;&gt;"",IF(AND($K33="ตรี",OR($AN33&gt;0,AND($AN33=0,$AO33&gt;=9))),1,""),"")</f>
        <v/>
      </c>
      <c r="V33" s="110" t="str">
        <f>IF($B33&lt;&gt;"",IF(AND($K33="เอก",AND($AN33=0,AND($AO33&gt;=6,$AO33&lt;=8))),1,""),"")</f>
        <v/>
      </c>
      <c r="W33" s="110" t="str">
        <f>IF($B33&lt;&gt;"",IF(AND($K33="โท",AND($AN33=0,AND($AO33&gt;=6,$AO33&lt;=8))),1,""),"")</f>
        <v/>
      </c>
      <c r="X33" s="110" t="str">
        <f>IF($B33&lt;&gt;"",IF(AND($K33="ตรี",AND($AN33=0,AND($AO33&gt;=6,$AO33&lt;=8))),1,""),"")</f>
        <v/>
      </c>
      <c r="Y33" s="110" t="str">
        <f>IF($B33&lt;&gt;"",IF(AND($K33="เอก",AND($AN33=0,AND($AO33&gt;=0,$AO33&lt;=5))),1,""),"")</f>
        <v/>
      </c>
      <c r="Z33" s="110" t="str">
        <f>IF($B33&lt;&gt;"",IF(AND($K33="โท",AND($AN33=0,AND($AO33&gt;=0,$AO33&lt;=5))),1,""),"")</f>
        <v/>
      </c>
      <c r="AA33" s="110" t="str">
        <f>IF($B33&lt;&gt;"",IF(AND($K33="ตรี",AND($AN33=0,AND($AO33&gt;=0,$AO33&lt;=5))),1,""),"")</f>
        <v/>
      </c>
      <c r="AB33" s="110" t="str">
        <f>IF($B33&lt;&gt;"",IF(AND($C33="ศาสตราจารย์",OR($AN33&gt;0,AND($AN33=0,$AO33&gt;=9))),1,""),"")</f>
        <v/>
      </c>
      <c r="AC33" s="110" t="str">
        <f>IF($B33&lt;&gt;"",IF(AND($C33="รองศาสตราจารย์",OR($AN33&gt;0,AND($AN33=0,$AO33&gt;=9))),1,""),"")</f>
        <v/>
      </c>
      <c r="AD33" s="110">
        <f>IF($B33&lt;&gt;"",IF(AND($C33="ผู้ช่วยศาสตราจารย์",OR($AN33&gt;0,AND($AN33=0,$AO33&gt;=9))),1,""),"")</f>
        <v>1</v>
      </c>
      <c r="AE33" s="110" t="str">
        <f>IF($B33&lt;&gt;"",IF(AND($C33="อาจารย์",OR($AN33&gt;0,AND($AN33=0,$AO33&gt;=9))),1,""),"")</f>
        <v/>
      </c>
      <c r="AF33" s="110" t="str">
        <f>IF($B33&lt;&gt;"",IF(AND($C33="ศาสตราจารย์",AND($AN33=0,AND($AO33&gt;=6,$AO33&lt;=8))),1,""),"")</f>
        <v/>
      </c>
      <c r="AG33" s="110" t="str">
        <f>IF($B33&lt;&gt;"",IF(AND($C33="รองศาสตราจารย์",AND($AN33=0,AND($AO33&gt;=6,$AO33&lt;=8))),1,""),"")</f>
        <v/>
      </c>
      <c r="AH33" s="110" t="str">
        <f>IF($B33&lt;&gt;"",IF(AND($C33="ผู้ช่วยศาสตราจารย์",AND($AN33=0,AND($AO33&gt;=6,$AO33&lt;=8))),1,""),"")</f>
        <v/>
      </c>
      <c r="AI33" s="110" t="str">
        <f>IF($B33&lt;&gt;"",IF(AND($C33="อาจารย์",AND($AN33=0,AND($AO33&gt;=6,$AO33&lt;=8))),1,""),"")</f>
        <v/>
      </c>
      <c r="AJ33" s="110" t="str">
        <f>IF($B33&lt;&gt;"",IF(AND($C33="ศาสตราจารย์",AND($AN33=0,AND($AO33&gt;=0,$AO33&lt;=5))),1,""),"")</f>
        <v/>
      </c>
      <c r="AK33" s="110" t="str">
        <f>IF($B33&lt;&gt;"",IF(AND($C33="รองศาสตราจารย์",AND($AN33=0,AND($AO33&gt;=0,$AO33&lt;=5))),1,""),"")</f>
        <v/>
      </c>
      <c r="AL33" s="110" t="str">
        <f>IF($B33&lt;&gt;"",IF(AND($C33="ผู้ช่วยศาสตราจารย์",AND($AN33=0,AND($AO33&gt;=0,$AO33&lt;=5))),1,""),"")</f>
        <v/>
      </c>
      <c r="AM33" s="110" t="str">
        <f>IF($B33&lt;&gt;"",IF(AND($C33="อาจารย์",AND($AN33=0,AND($AO33&gt;=0,$AO33&lt;=5))),1,""),"")</f>
        <v/>
      </c>
      <c r="AN33" s="3">
        <f>IF(B33&lt;&gt;"",DATEDIF(E33,$AN$8,"Y"),"")</f>
        <v>8</v>
      </c>
      <c r="AO33" s="3">
        <f>IF(B33&lt;&gt;"",DATEDIF(E33,$AN$8,"YM"),"")</f>
        <v>11</v>
      </c>
      <c r="AP33" s="3">
        <f>IF(B33&lt;&gt;"",DATEDIF(E33,$AN$8,"MD"),"")</f>
        <v>17</v>
      </c>
    </row>
    <row r="34" spans="1:42" ht="18.75">
      <c r="A34" s="102">
        <v>26</v>
      </c>
      <c r="B34" s="103" t="s">
        <v>371</v>
      </c>
      <c r="C34" s="103" t="s">
        <v>23</v>
      </c>
      <c r="D34" s="104">
        <v>42663</v>
      </c>
      <c r="E34" s="105">
        <v>42663</v>
      </c>
      <c r="F34" s="105">
        <v>43392</v>
      </c>
      <c r="G34" s="106"/>
      <c r="H34" s="111"/>
      <c r="I34" s="103" t="s">
        <v>37</v>
      </c>
      <c r="J34" s="105">
        <v>51044</v>
      </c>
      <c r="K34" s="108" t="s">
        <v>2</v>
      </c>
      <c r="L34" s="103" t="s">
        <v>88</v>
      </c>
      <c r="M34" s="103" t="s">
        <v>3</v>
      </c>
      <c r="N34" s="103" t="s">
        <v>89</v>
      </c>
      <c r="O34" s="103" t="s">
        <v>4</v>
      </c>
      <c r="P34" s="108" t="s">
        <v>57</v>
      </c>
      <c r="Q34" s="108" t="s">
        <v>44</v>
      </c>
      <c r="R34" s="109"/>
      <c r="S34" s="110">
        <f>IF($B34&lt;&gt;"",IF(AND($K34="เอก",OR($AN34&gt;0,AND($AN34=0,$AO34&gt;=9))),1,""),"")</f>
        <v>1</v>
      </c>
      <c r="T34" s="110" t="str">
        <f>IF($B34&lt;&gt;"",IF(AND($K34="โท",OR($AN34&gt;0,AND($AN34=0,$AO34&gt;=9))),1,""),"")</f>
        <v/>
      </c>
      <c r="U34" s="110" t="str">
        <f>IF($B34&lt;&gt;"",IF(AND($K34="ตรี",OR($AN34&gt;0,AND($AN34=0,$AO34&gt;=9))),1,""),"")</f>
        <v/>
      </c>
      <c r="V34" s="110" t="str">
        <f>IF($B34&lt;&gt;"",IF(AND($K34="เอก",AND($AN34=0,AND($AO34&gt;=6,$AO34&lt;=8))),1,""),"")</f>
        <v/>
      </c>
      <c r="W34" s="110" t="str">
        <f>IF($B34&lt;&gt;"",IF(AND($K34="โท",AND($AN34=0,AND($AO34&gt;=6,$AO34&lt;=8))),1,""),"")</f>
        <v/>
      </c>
      <c r="X34" s="110" t="str">
        <f>IF($B34&lt;&gt;"",IF(AND($K34="ตรี",AND($AN34=0,AND($AO34&gt;=6,$AO34&lt;=8))),1,""),"")</f>
        <v/>
      </c>
      <c r="Y34" s="110" t="str">
        <f>IF($B34&lt;&gt;"",IF(AND($K34="เอก",AND($AN34=0,AND($AO34&gt;=0,$AO34&lt;=5))),1,""),"")</f>
        <v/>
      </c>
      <c r="Z34" s="110" t="str">
        <f>IF($B34&lt;&gt;"",IF(AND($K34="โท",AND($AN34=0,AND($AO34&gt;=0,$AO34&lt;=5))),1,""),"")</f>
        <v/>
      </c>
      <c r="AA34" s="110" t="str">
        <f>IF($B34&lt;&gt;"",IF(AND($K34="ตรี",AND($AN34=0,AND($AO34&gt;=0,$AO34&lt;=5))),1,""),"")</f>
        <v/>
      </c>
      <c r="AB34" s="110" t="str">
        <f>IF($B34&lt;&gt;"",IF(AND($C34="ศาสตราจารย์",OR($AN34&gt;0,AND($AN34=0,$AO34&gt;=9))),1,""),"")</f>
        <v/>
      </c>
      <c r="AC34" s="110" t="str">
        <f>IF($B34&lt;&gt;"",IF(AND($C34="รองศาสตราจารย์",OR($AN34&gt;0,AND($AN34=0,$AO34&gt;=9))),1,""),"")</f>
        <v/>
      </c>
      <c r="AD34" s="110">
        <f>IF($B34&lt;&gt;"",IF(AND($C34="ผู้ช่วยศาสตราจารย์",OR($AN34&gt;0,AND($AN34=0,$AO34&gt;=9))),1,""),"")</f>
        <v>1</v>
      </c>
      <c r="AE34" s="110" t="str">
        <f>IF($B34&lt;&gt;"",IF(AND($C34="อาจารย์",OR($AN34&gt;0,AND($AN34=0,$AO34&gt;=9))),1,""),"")</f>
        <v/>
      </c>
      <c r="AF34" s="110" t="str">
        <f>IF($B34&lt;&gt;"",IF(AND($C34="ศาสตราจารย์",AND($AN34=0,AND($AO34&gt;=6,$AO34&lt;=8))),1,""),"")</f>
        <v/>
      </c>
      <c r="AG34" s="110" t="str">
        <f>IF($B34&lt;&gt;"",IF(AND($C34="รองศาสตราจารย์",AND($AN34=0,AND($AO34&gt;=6,$AO34&lt;=8))),1,""),"")</f>
        <v/>
      </c>
      <c r="AH34" s="110" t="str">
        <f>IF($B34&lt;&gt;"",IF(AND($C34="ผู้ช่วยศาสตราจารย์",AND($AN34=0,AND($AO34&gt;=6,$AO34&lt;=8))),1,""),"")</f>
        <v/>
      </c>
      <c r="AI34" s="110" t="str">
        <f>IF($B34&lt;&gt;"",IF(AND($C34="อาจารย์",AND($AN34=0,AND($AO34&gt;=6,$AO34&lt;=8))),1,""),"")</f>
        <v/>
      </c>
      <c r="AJ34" s="110" t="str">
        <f>IF($B34&lt;&gt;"",IF(AND($C34="ศาสตราจารย์",AND($AN34=0,AND($AO34&gt;=0,$AO34&lt;=5))),1,""),"")</f>
        <v/>
      </c>
      <c r="AK34" s="110" t="str">
        <f>IF($B34&lt;&gt;"",IF(AND($C34="รองศาสตราจารย์",AND($AN34=0,AND($AO34&gt;=0,$AO34&lt;=5))),1,""),"")</f>
        <v/>
      </c>
      <c r="AL34" s="110" t="str">
        <f>IF($B34&lt;&gt;"",IF(AND($C34="ผู้ช่วยศาสตราจารย์",AND($AN34=0,AND($AO34&gt;=0,$AO34&lt;=5))),1,""),"")</f>
        <v/>
      </c>
      <c r="AM34" s="110" t="str">
        <f>IF($B34&lt;&gt;"",IF(AND($C34="อาจารย์",AND($AN34=0,AND($AO34&gt;=0,$AO34&lt;=5))),1,""),"")</f>
        <v/>
      </c>
      <c r="AN34" s="3">
        <f>IF(B34&lt;&gt;"",DATEDIF(E34,$AN$8,"Y"),"")</f>
        <v>7</v>
      </c>
      <c r="AO34" s="3">
        <f>IF(B34&lt;&gt;"",DATEDIF(E34,$AN$8,"YM"),"")</f>
        <v>10</v>
      </c>
      <c r="AP34" s="3">
        <f>IF(B34&lt;&gt;"",DATEDIF(E34,$AN$8,"MD"),"")</f>
        <v>12</v>
      </c>
    </row>
    <row r="35" spans="1:42" ht="18.75">
      <c r="A35" s="102">
        <v>27</v>
      </c>
      <c r="B35" s="103" t="s">
        <v>372</v>
      </c>
      <c r="C35" s="103" t="s">
        <v>23</v>
      </c>
      <c r="D35" s="104">
        <v>41571</v>
      </c>
      <c r="E35" s="105">
        <v>41571</v>
      </c>
      <c r="F35" s="105">
        <v>43766</v>
      </c>
      <c r="G35" s="106"/>
      <c r="H35" s="111"/>
      <c r="I35" s="103" t="s">
        <v>37</v>
      </c>
      <c r="J35" s="105">
        <v>49218</v>
      </c>
      <c r="K35" s="108" t="s">
        <v>2</v>
      </c>
      <c r="L35" s="103" t="s">
        <v>198</v>
      </c>
      <c r="M35" s="103" t="s">
        <v>319</v>
      </c>
      <c r="N35" s="103" t="s">
        <v>199</v>
      </c>
      <c r="O35" s="103" t="s">
        <v>163</v>
      </c>
      <c r="P35" s="108" t="s">
        <v>26</v>
      </c>
      <c r="Q35" s="108" t="s">
        <v>70</v>
      </c>
      <c r="R35" s="109"/>
      <c r="S35" s="110">
        <f>IF($B35&lt;&gt;"",IF(AND($K35="เอก",OR($AN35&gt;0,AND($AN35=0,$AO35&gt;=9))),1,""),"")</f>
        <v>1</v>
      </c>
      <c r="T35" s="110" t="str">
        <f>IF($B35&lt;&gt;"",IF(AND($K35="โท",OR($AN35&gt;0,AND($AN35=0,$AO35&gt;=9))),1,""),"")</f>
        <v/>
      </c>
      <c r="U35" s="110" t="str">
        <f>IF($B35&lt;&gt;"",IF(AND($K35="ตรี",OR($AN35&gt;0,AND($AN35=0,$AO35&gt;=9))),1,""),"")</f>
        <v/>
      </c>
      <c r="V35" s="110" t="str">
        <f>IF($B35&lt;&gt;"",IF(AND($K35="เอก",AND($AN35=0,AND($AO35&gt;=6,$AO35&lt;=8))),1,""),"")</f>
        <v/>
      </c>
      <c r="W35" s="110" t="str">
        <f>IF($B35&lt;&gt;"",IF(AND($K35="โท",AND($AN35=0,AND($AO35&gt;=6,$AO35&lt;=8))),1,""),"")</f>
        <v/>
      </c>
      <c r="X35" s="110" t="str">
        <f>IF($B35&lt;&gt;"",IF(AND($K35="ตรี",AND($AN35=0,AND($AO35&gt;=6,$AO35&lt;=8))),1,""),"")</f>
        <v/>
      </c>
      <c r="Y35" s="110" t="str">
        <f>IF($B35&lt;&gt;"",IF(AND($K35="เอก",AND($AN35=0,AND($AO35&gt;=0,$AO35&lt;=5))),1,""),"")</f>
        <v/>
      </c>
      <c r="Z35" s="110" t="str">
        <f>IF($B35&lt;&gt;"",IF(AND($K35="โท",AND($AN35=0,AND($AO35&gt;=0,$AO35&lt;=5))),1,""),"")</f>
        <v/>
      </c>
      <c r="AA35" s="110" t="str">
        <f>IF($B35&lt;&gt;"",IF(AND($K35="ตรี",AND($AN35=0,AND($AO35&gt;=0,$AO35&lt;=5))),1,""),"")</f>
        <v/>
      </c>
      <c r="AB35" s="110" t="str">
        <f>IF($B35&lt;&gt;"",IF(AND($C35="ศาสตราจารย์",OR($AN35&gt;0,AND($AN35=0,$AO35&gt;=9))),1,""),"")</f>
        <v/>
      </c>
      <c r="AC35" s="110" t="str">
        <f>IF($B35&lt;&gt;"",IF(AND($C35="รองศาสตราจารย์",OR($AN35&gt;0,AND($AN35=0,$AO35&gt;=9))),1,""),"")</f>
        <v/>
      </c>
      <c r="AD35" s="110">
        <f>IF($B35&lt;&gt;"",IF(AND($C35="ผู้ช่วยศาสตราจารย์",OR($AN35&gt;0,AND($AN35=0,$AO35&gt;=9))),1,""),"")</f>
        <v>1</v>
      </c>
      <c r="AE35" s="110" t="str">
        <f>IF($B35&lt;&gt;"",IF(AND($C35="อาจารย์",OR($AN35&gt;0,AND($AN35=0,$AO35&gt;=9))),1,""),"")</f>
        <v/>
      </c>
      <c r="AF35" s="110" t="str">
        <f>IF($B35&lt;&gt;"",IF(AND($C35="ศาสตราจารย์",AND($AN35=0,AND($AO35&gt;=6,$AO35&lt;=8))),1,""),"")</f>
        <v/>
      </c>
      <c r="AG35" s="110" t="str">
        <f>IF($B35&lt;&gt;"",IF(AND($C35="รองศาสตราจารย์",AND($AN35=0,AND($AO35&gt;=6,$AO35&lt;=8))),1,""),"")</f>
        <v/>
      </c>
      <c r="AH35" s="110" t="str">
        <f>IF($B35&lt;&gt;"",IF(AND($C35="ผู้ช่วยศาสตราจารย์",AND($AN35=0,AND($AO35&gt;=6,$AO35&lt;=8))),1,""),"")</f>
        <v/>
      </c>
      <c r="AI35" s="110" t="str">
        <f>IF($B35&lt;&gt;"",IF(AND($C35="อาจารย์",AND($AN35=0,AND($AO35&gt;=6,$AO35&lt;=8))),1,""),"")</f>
        <v/>
      </c>
      <c r="AJ35" s="110" t="str">
        <f>IF($B35&lt;&gt;"",IF(AND($C35="ศาสตราจารย์",AND($AN35=0,AND($AO35&gt;=0,$AO35&lt;=5))),1,""),"")</f>
        <v/>
      </c>
      <c r="AK35" s="110" t="str">
        <f>IF($B35&lt;&gt;"",IF(AND($C35="รองศาสตราจารย์",AND($AN35=0,AND($AO35&gt;=0,$AO35&lt;=5))),1,""),"")</f>
        <v/>
      </c>
      <c r="AL35" s="110" t="str">
        <f>IF($B35&lt;&gt;"",IF(AND($C35="ผู้ช่วยศาสตราจารย์",AND($AN35=0,AND($AO35&gt;=0,$AO35&lt;=5))),1,""),"")</f>
        <v/>
      </c>
      <c r="AM35" s="110" t="str">
        <f>IF($B35&lt;&gt;"",IF(AND($C35="อาจารย์",AND($AN35=0,AND($AO35&gt;=0,$AO35&lt;=5))),1,""),"")</f>
        <v/>
      </c>
      <c r="AN35" s="3">
        <f>IF(B35&lt;&gt;"",DATEDIF(E35,$AN$8,"Y"),"")</f>
        <v>10</v>
      </c>
      <c r="AO35" s="3">
        <f>IF(B35&lt;&gt;"",DATEDIF(E35,$AN$8,"YM"),"")</f>
        <v>10</v>
      </c>
      <c r="AP35" s="3">
        <f>IF(B35&lt;&gt;"",DATEDIF(E35,$AN$8,"MD"),"")</f>
        <v>8</v>
      </c>
    </row>
    <row r="36" spans="1:42" ht="18.75">
      <c r="A36" s="102">
        <v>28</v>
      </c>
      <c r="B36" s="103" t="s">
        <v>130</v>
      </c>
      <c r="C36" s="103" t="s">
        <v>23</v>
      </c>
      <c r="D36" s="104">
        <v>33760</v>
      </c>
      <c r="E36" s="105">
        <v>33760</v>
      </c>
      <c r="F36" s="105">
        <v>38679</v>
      </c>
      <c r="G36" s="106"/>
      <c r="H36" s="111"/>
      <c r="I36" s="103" t="s">
        <v>37</v>
      </c>
      <c r="J36" s="105">
        <v>46296</v>
      </c>
      <c r="K36" s="108" t="s">
        <v>2</v>
      </c>
      <c r="L36" s="103" t="s">
        <v>333</v>
      </c>
      <c r="M36" s="103" t="s">
        <v>54</v>
      </c>
      <c r="N36" s="103" t="s">
        <v>334</v>
      </c>
      <c r="O36" s="103" t="s">
        <v>80</v>
      </c>
      <c r="P36" s="108" t="s">
        <v>16</v>
      </c>
      <c r="Q36" s="108" t="s">
        <v>6</v>
      </c>
      <c r="R36" s="109"/>
      <c r="S36" s="110">
        <f>IF($B36&lt;&gt;"",IF(AND($K36="เอก",OR($AN36&gt;0,AND($AN36=0,$AO36&gt;=9))),1,""),"")</f>
        <v>1</v>
      </c>
      <c r="T36" s="110" t="str">
        <f>IF($B36&lt;&gt;"",IF(AND($K36="โท",OR($AN36&gt;0,AND($AN36=0,$AO36&gt;=9))),1,""),"")</f>
        <v/>
      </c>
      <c r="U36" s="110" t="str">
        <f>IF($B36&lt;&gt;"",IF(AND($K36="ตรี",OR($AN36&gt;0,AND($AN36=0,$AO36&gt;=9))),1,""),"")</f>
        <v/>
      </c>
      <c r="V36" s="110" t="str">
        <f>IF($B36&lt;&gt;"",IF(AND($K36="เอก",AND($AN36=0,AND($AO36&gt;=6,$AO36&lt;=8))),1,""),"")</f>
        <v/>
      </c>
      <c r="W36" s="110" t="str">
        <f>IF($B36&lt;&gt;"",IF(AND($K36="โท",AND($AN36=0,AND($AO36&gt;=6,$AO36&lt;=8))),1,""),"")</f>
        <v/>
      </c>
      <c r="X36" s="110" t="str">
        <f>IF($B36&lt;&gt;"",IF(AND($K36="ตรี",AND($AN36=0,AND($AO36&gt;=6,$AO36&lt;=8))),1,""),"")</f>
        <v/>
      </c>
      <c r="Y36" s="110" t="str">
        <f>IF($B36&lt;&gt;"",IF(AND($K36="เอก",AND($AN36=0,AND($AO36&gt;=0,$AO36&lt;=5))),1,""),"")</f>
        <v/>
      </c>
      <c r="Z36" s="110" t="str">
        <f>IF($B36&lt;&gt;"",IF(AND($K36="โท",AND($AN36=0,AND($AO36&gt;=0,$AO36&lt;=5))),1,""),"")</f>
        <v/>
      </c>
      <c r="AA36" s="110" t="str">
        <f>IF($B36&lt;&gt;"",IF(AND($K36="ตรี",AND($AN36=0,AND($AO36&gt;=0,$AO36&lt;=5))),1,""),"")</f>
        <v/>
      </c>
      <c r="AB36" s="110" t="str">
        <f>IF($B36&lt;&gt;"",IF(AND($C36="ศาสตราจารย์",OR($AN36&gt;0,AND($AN36=0,$AO36&gt;=9))),1,""),"")</f>
        <v/>
      </c>
      <c r="AC36" s="110" t="str">
        <f>IF($B36&lt;&gt;"",IF(AND($C36="รองศาสตราจารย์",OR($AN36&gt;0,AND($AN36=0,$AO36&gt;=9))),1,""),"")</f>
        <v/>
      </c>
      <c r="AD36" s="110">
        <f>IF($B36&lt;&gt;"",IF(AND($C36="ผู้ช่วยศาสตราจารย์",OR($AN36&gt;0,AND($AN36=0,$AO36&gt;=9))),1,""),"")</f>
        <v>1</v>
      </c>
      <c r="AE36" s="110" t="str">
        <f>IF($B36&lt;&gt;"",IF(AND($C36="อาจารย์",OR($AN36&gt;0,AND($AN36=0,$AO36&gt;=9))),1,""),"")</f>
        <v/>
      </c>
      <c r="AF36" s="110" t="str">
        <f>IF($B36&lt;&gt;"",IF(AND($C36="ศาสตราจารย์",AND($AN36=0,AND($AO36&gt;=6,$AO36&lt;=8))),1,""),"")</f>
        <v/>
      </c>
      <c r="AG36" s="110" t="str">
        <f>IF($B36&lt;&gt;"",IF(AND($C36="รองศาสตราจารย์",AND($AN36=0,AND($AO36&gt;=6,$AO36&lt;=8))),1,""),"")</f>
        <v/>
      </c>
      <c r="AH36" s="110" t="str">
        <f>IF($B36&lt;&gt;"",IF(AND($C36="ผู้ช่วยศาสตราจารย์",AND($AN36=0,AND($AO36&gt;=6,$AO36&lt;=8))),1,""),"")</f>
        <v/>
      </c>
      <c r="AI36" s="110" t="str">
        <f>IF($B36&lt;&gt;"",IF(AND($C36="อาจารย์",AND($AN36=0,AND($AO36&gt;=6,$AO36&lt;=8))),1,""),"")</f>
        <v/>
      </c>
      <c r="AJ36" s="110" t="str">
        <f>IF($B36&lt;&gt;"",IF(AND($C36="ศาสตราจารย์",AND($AN36=0,AND($AO36&gt;=0,$AO36&lt;=5))),1,""),"")</f>
        <v/>
      </c>
      <c r="AK36" s="110" t="str">
        <f>IF($B36&lt;&gt;"",IF(AND($C36="รองศาสตราจารย์",AND($AN36=0,AND($AO36&gt;=0,$AO36&lt;=5))),1,""),"")</f>
        <v/>
      </c>
      <c r="AL36" s="110" t="str">
        <f>IF($B36&lt;&gt;"",IF(AND($C36="ผู้ช่วยศาสตราจารย์",AND($AN36=0,AND($AO36&gt;=0,$AO36&lt;=5))),1,""),"")</f>
        <v/>
      </c>
      <c r="AM36" s="110" t="str">
        <f>IF($B36&lt;&gt;"",IF(AND($C36="อาจารย์",AND($AN36=0,AND($AO36&gt;=0,$AO36&lt;=5))),1,""),"")</f>
        <v/>
      </c>
      <c r="AN36" s="3">
        <f>IF(B36&lt;&gt;"",DATEDIF(E36,$AN$8,"Y"),"")</f>
        <v>32</v>
      </c>
      <c r="AO36" s="3">
        <f>IF(B36&lt;&gt;"",DATEDIF(E36,$AN$8,"YM"),"")</f>
        <v>2</v>
      </c>
      <c r="AP36" s="3">
        <f>IF(B36&lt;&gt;"",DATEDIF(E36,$AN$8,"MD"),"")</f>
        <v>27</v>
      </c>
    </row>
    <row r="37" spans="1:42" ht="18.75">
      <c r="A37" s="102">
        <v>29</v>
      </c>
      <c r="B37" s="103" t="s">
        <v>346</v>
      </c>
      <c r="C37" s="103" t="s">
        <v>23</v>
      </c>
      <c r="D37" s="104">
        <v>34282</v>
      </c>
      <c r="E37" s="105">
        <v>34669</v>
      </c>
      <c r="F37" s="105">
        <v>43475</v>
      </c>
      <c r="G37" s="106"/>
      <c r="H37" s="111"/>
      <c r="I37" s="103" t="s">
        <v>37</v>
      </c>
      <c r="J37" s="105">
        <v>45931</v>
      </c>
      <c r="K37" s="108" t="s">
        <v>2</v>
      </c>
      <c r="L37" s="103" t="s">
        <v>208</v>
      </c>
      <c r="M37" s="103" t="s">
        <v>3</v>
      </c>
      <c r="N37" s="103" t="s">
        <v>148</v>
      </c>
      <c r="O37" s="103" t="s">
        <v>19</v>
      </c>
      <c r="P37" s="108" t="s">
        <v>29</v>
      </c>
      <c r="Q37" s="108" t="s">
        <v>63</v>
      </c>
      <c r="R37" s="109"/>
      <c r="S37" s="110">
        <f>IF($B37&lt;&gt;"",IF(AND($K37="เอก",OR($AN37&gt;0,AND($AN37=0,$AO37&gt;=9))),1,""),"")</f>
        <v>1</v>
      </c>
      <c r="T37" s="110" t="str">
        <f>IF($B37&lt;&gt;"",IF(AND($K37="โท",OR($AN37&gt;0,AND($AN37=0,$AO37&gt;=9))),1,""),"")</f>
        <v/>
      </c>
      <c r="U37" s="110" t="str">
        <f>IF($B37&lt;&gt;"",IF(AND($K37="ตรี",OR($AN37&gt;0,AND($AN37=0,$AO37&gt;=9))),1,""),"")</f>
        <v/>
      </c>
      <c r="V37" s="110" t="str">
        <f>IF($B37&lt;&gt;"",IF(AND($K37="เอก",AND($AN37=0,AND($AO37&gt;=6,$AO37&lt;=8))),1,""),"")</f>
        <v/>
      </c>
      <c r="W37" s="110" t="str">
        <f>IF($B37&lt;&gt;"",IF(AND($K37="โท",AND($AN37=0,AND($AO37&gt;=6,$AO37&lt;=8))),1,""),"")</f>
        <v/>
      </c>
      <c r="X37" s="110" t="str">
        <f>IF($B37&lt;&gt;"",IF(AND($K37="ตรี",AND($AN37=0,AND($AO37&gt;=6,$AO37&lt;=8))),1,""),"")</f>
        <v/>
      </c>
      <c r="Y37" s="110" t="str">
        <f>IF($B37&lt;&gt;"",IF(AND($K37="เอก",AND($AN37=0,AND($AO37&gt;=0,$AO37&lt;=5))),1,""),"")</f>
        <v/>
      </c>
      <c r="Z37" s="110" t="str">
        <f>IF($B37&lt;&gt;"",IF(AND($K37="โท",AND($AN37=0,AND($AO37&gt;=0,$AO37&lt;=5))),1,""),"")</f>
        <v/>
      </c>
      <c r="AA37" s="110" t="str">
        <f>IF($B37&lt;&gt;"",IF(AND($K37="ตรี",AND($AN37=0,AND($AO37&gt;=0,$AO37&lt;=5))),1,""),"")</f>
        <v/>
      </c>
      <c r="AB37" s="110" t="str">
        <f>IF($B37&lt;&gt;"",IF(AND($C37="ศาสตราจารย์",OR($AN37&gt;0,AND($AN37=0,$AO37&gt;=9))),1,""),"")</f>
        <v/>
      </c>
      <c r="AC37" s="110" t="str">
        <f>IF($B37&lt;&gt;"",IF(AND($C37="รองศาสตราจารย์",OR($AN37&gt;0,AND($AN37=0,$AO37&gt;=9))),1,""),"")</f>
        <v/>
      </c>
      <c r="AD37" s="110">
        <f>IF($B37&lt;&gt;"",IF(AND($C37="ผู้ช่วยศาสตราจารย์",OR($AN37&gt;0,AND($AN37=0,$AO37&gt;=9))),1,""),"")</f>
        <v>1</v>
      </c>
      <c r="AE37" s="110" t="str">
        <f>IF($B37&lt;&gt;"",IF(AND($C37="อาจารย์",OR($AN37&gt;0,AND($AN37=0,$AO37&gt;=9))),1,""),"")</f>
        <v/>
      </c>
      <c r="AF37" s="110" t="str">
        <f>IF($B37&lt;&gt;"",IF(AND($C37="ศาสตราจารย์",AND($AN37=0,AND($AO37&gt;=6,$AO37&lt;=8))),1,""),"")</f>
        <v/>
      </c>
      <c r="AG37" s="110" t="str">
        <f>IF($B37&lt;&gt;"",IF(AND($C37="รองศาสตราจารย์",AND($AN37=0,AND($AO37&gt;=6,$AO37&lt;=8))),1,""),"")</f>
        <v/>
      </c>
      <c r="AH37" s="110" t="str">
        <f>IF($B37&lt;&gt;"",IF(AND($C37="ผู้ช่วยศาสตราจารย์",AND($AN37=0,AND($AO37&gt;=6,$AO37&lt;=8))),1,""),"")</f>
        <v/>
      </c>
      <c r="AI37" s="110" t="str">
        <f>IF($B37&lt;&gt;"",IF(AND($C37="อาจารย์",AND($AN37=0,AND($AO37&gt;=6,$AO37&lt;=8))),1,""),"")</f>
        <v/>
      </c>
      <c r="AJ37" s="110" t="str">
        <f>IF($B37&lt;&gt;"",IF(AND($C37="ศาสตราจารย์",AND($AN37=0,AND($AO37&gt;=0,$AO37&lt;=5))),1,""),"")</f>
        <v/>
      </c>
      <c r="AK37" s="110" t="str">
        <f>IF($B37&lt;&gt;"",IF(AND($C37="รองศาสตราจารย์",AND($AN37=0,AND($AO37&gt;=0,$AO37&lt;=5))),1,""),"")</f>
        <v/>
      </c>
      <c r="AL37" s="110" t="str">
        <f>IF($B37&lt;&gt;"",IF(AND($C37="ผู้ช่วยศาสตราจารย์",AND($AN37=0,AND($AO37&gt;=0,$AO37&lt;=5))),1,""),"")</f>
        <v/>
      </c>
      <c r="AM37" s="110" t="str">
        <f>IF($B37&lt;&gt;"",IF(AND($C37="อาจารย์",AND($AN37=0,AND($AO37&gt;=0,$AO37&lt;=5))),1,""),"")</f>
        <v/>
      </c>
      <c r="AN37" s="3">
        <f>IF(B37&lt;&gt;"",DATEDIF(E37,$AN$8,"Y"),"")</f>
        <v>29</v>
      </c>
      <c r="AO37" s="3">
        <f>IF(B37&lt;&gt;"",DATEDIF(E37,$AN$8,"YM"),"")</f>
        <v>9</v>
      </c>
      <c r="AP37" s="3">
        <f>IF(B37&lt;&gt;"",DATEDIF(E37,$AN$8,"MD"),"")</f>
        <v>0</v>
      </c>
    </row>
    <row r="38" spans="1:42" ht="18.75">
      <c r="A38" s="102">
        <v>30</v>
      </c>
      <c r="B38" s="103" t="s">
        <v>373</v>
      </c>
      <c r="C38" s="103" t="s">
        <v>23</v>
      </c>
      <c r="D38" s="104">
        <v>40718</v>
      </c>
      <c r="E38" s="105">
        <v>40725</v>
      </c>
      <c r="F38" s="105">
        <v>43344</v>
      </c>
      <c r="G38" s="106"/>
      <c r="H38" s="111"/>
      <c r="I38" s="103" t="s">
        <v>37</v>
      </c>
      <c r="J38" s="105">
        <v>51044</v>
      </c>
      <c r="K38" s="108" t="s">
        <v>2</v>
      </c>
      <c r="L38" s="103" t="s">
        <v>209</v>
      </c>
      <c r="M38" s="103" t="s">
        <v>3</v>
      </c>
      <c r="N38" s="103" t="s">
        <v>210</v>
      </c>
      <c r="O38" s="103" t="s">
        <v>4</v>
      </c>
      <c r="P38" s="108" t="s">
        <v>38</v>
      </c>
      <c r="Q38" s="108" t="s">
        <v>43</v>
      </c>
      <c r="R38" s="109"/>
      <c r="S38" s="110">
        <f>IF($B38&lt;&gt;"",IF(AND($K38="เอก",OR($AN38&gt;0,AND($AN38=0,$AO38&gt;=9))),1,""),"")</f>
        <v>1</v>
      </c>
      <c r="T38" s="110" t="str">
        <f>IF($B38&lt;&gt;"",IF(AND($K38="โท",OR($AN38&gt;0,AND($AN38=0,$AO38&gt;=9))),1,""),"")</f>
        <v/>
      </c>
      <c r="U38" s="110" t="str">
        <f>IF($B38&lt;&gt;"",IF(AND($K38="ตรี",OR($AN38&gt;0,AND($AN38=0,$AO38&gt;=9))),1,""),"")</f>
        <v/>
      </c>
      <c r="V38" s="110" t="str">
        <f>IF($B38&lt;&gt;"",IF(AND($K38="เอก",AND($AN38=0,AND($AO38&gt;=6,$AO38&lt;=8))),1,""),"")</f>
        <v/>
      </c>
      <c r="W38" s="110" t="str">
        <f>IF($B38&lt;&gt;"",IF(AND($K38="โท",AND($AN38=0,AND($AO38&gt;=6,$AO38&lt;=8))),1,""),"")</f>
        <v/>
      </c>
      <c r="X38" s="110" t="str">
        <f>IF($B38&lt;&gt;"",IF(AND($K38="ตรี",AND($AN38=0,AND($AO38&gt;=6,$AO38&lt;=8))),1,""),"")</f>
        <v/>
      </c>
      <c r="Y38" s="110" t="str">
        <f>IF($B38&lt;&gt;"",IF(AND($K38="เอก",AND($AN38=0,AND($AO38&gt;=0,$AO38&lt;=5))),1,""),"")</f>
        <v/>
      </c>
      <c r="Z38" s="110" t="str">
        <f>IF($B38&lt;&gt;"",IF(AND($K38="โท",AND($AN38=0,AND($AO38&gt;=0,$AO38&lt;=5))),1,""),"")</f>
        <v/>
      </c>
      <c r="AA38" s="110" t="str">
        <f>IF($B38&lt;&gt;"",IF(AND($K38="ตรี",AND($AN38=0,AND($AO38&gt;=0,$AO38&lt;=5))),1,""),"")</f>
        <v/>
      </c>
      <c r="AB38" s="110" t="str">
        <f>IF($B38&lt;&gt;"",IF(AND($C38="ศาสตราจารย์",OR($AN38&gt;0,AND($AN38=0,$AO38&gt;=9))),1,""),"")</f>
        <v/>
      </c>
      <c r="AC38" s="110" t="str">
        <f>IF($B38&lt;&gt;"",IF(AND($C38="รองศาสตราจารย์",OR($AN38&gt;0,AND($AN38=0,$AO38&gt;=9))),1,""),"")</f>
        <v/>
      </c>
      <c r="AD38" s="110">
        <f>IF($B38&lt;&gt;"",IF(AND($C38="ผู้ช่วยศาสตราจารย์",OR($AN38&gt;0,AND($AN38=0,$AO38&gt;=9))),1,""),"")</f>
        <v>1</v>
      </c>
      <c r="AE38" s="110" t="str">
        <f>IF($B38&lt;&gt;"",IF(AND($C38="อาจารย์",OR($AN38&gt;0,AND($AN38=0,$AO38&gt;=9))),1,""),"")</f>
        <v/>
      </c>
      <c r="AF38" s="110" t="str">
        <f>IF($B38&lt;&gt;"",IF(AND($C38="ศาสตราจารย์",AND($AN38=0,AND($AO38&gt;=6,$AO38&lt;=8))),1,""),"")</f>
        <v/>
      </c>
      <c r="AG38" s="110" t="str">
        <f>IF($B38&lt;&gt;"",IF(AND($C38="รองศาสตราจารย์",AND($AN38=0,AND($AO38&gt;=6,$AO38&lt;=8))),1,""),"")</f>
        <v/>
      </c>
      <c r="AH38" s="110" t="str">
        <f>IF($B38&lt;&gt;"",IF(AND($C38="ผู้ช่วยศาสตราจารย์",AND($AN38=0,AND($AO38&gt;=6,$AO38&lt;=8))),1,""),"")</f>
        <v/>
      </c>
      <c r="AI38" s="110" t="str">
        <f>IF($B38&lt;&gt;"",IF(AND($C38="อาจารย์",AND($AN38=0,AND($AO38&gt;=6,$AO38&lt;=8))),1,""),"")</f>
        <v/>
      </c>
      <c r="AJ38" s="110" t="str">
        <f>IF($B38&lt;&gt;"",IF(AND($C38="ศาสตราจารย์",AND($AN38=0,AND($AO38&gt;=0,$AO38&lt;=5))),1,""),"")</f>
        <v/>
      </c>
      <c r="AK38" s="110" t="str">
        <f>IF($B38&lt;&gt;"",IF(AND($C38="รองศาสตราจารย์",AND($AN38=0,AND($AO38&gt;=0,$AO38&lt;=5))),1,""),"")</f>
        <v/>
      </c>
      <c r="AL38" s="110" t="str">
        <f>IF($B38&lt;&gt;"",IF(AND($C38="ผู้ช่วยศาสตราจารย์",AND($AN38=0,AND($AO38&gt;=0,$AO38&lt;=5))),1,""),"")</f>
        <v/>
      </c>
      <c r="AM38" s="110" t="str">
        <f>IF($B38&lt;&gt;"",IF(AND($C38="อาจารย์",AND($AN38=0,AND($AO38&gt;=0,$AO38&lt;=5))),1,""),"")</f>
        <v/>
      </c>
      <c r="AN38" s="3">
        <f>IF(B38&lt;&gt;"",DATEDIF(E38,$AN$8,"Y"),"")</f>
        <v>13</v>
      </c>
      <c r="AO38" s="3">
        <f>IF(B38&lt;&gt;"",DATEDIF(E38,$AN$8,"YM"),"")</f>
        <v>2</v>
      </c>
      <c r="AP38" s="3">
        <f>IF(B38&lt;&gt;"",DATEDIF(E38,$AN$8,"MD"),"")</f>
        <v>0</v>
      </c>
    </row>
    <row r="39" spans="1:42" ht="18.75">
      <c r="A39" s="102">
        <v>31</v>
      </c>
      <c r="B39" s="103" t="s">
        <v>402</v>
      </c>
      <c r="C39" s="103" t="s">
        <v>23</v>
      </c>
      <c r="D39" s="104">
        <v>34722</v>
      </c>
      <c r="E39" s="105">
        <v>42125</v>
      </c>
      <c r="F39" s="106">
        <v>45216</v>
      </c>
      <c r="G39" s="106"/>
      <c r="H39" s="111"/>
      <c r="I39" s="103" t="s">
        <v>37</v>
      </c>
      <c r="J39" s="105">
        <v>47392</v>
      </c>
      <c r="K39" s="108" t="s">
        <v>2</v>
      </c>
      <c r="L39" s="103" t="s">
        <v>150</v>
      </c>
      <c r="M39" s="103" t="s">
        <v>54</v>
      </c>
      <c r="N39" s="103" t="s">
        <v>151</v>
      </c>
      <c r="O39" s="103" t="s">
        <v>62</v>
      </c>
      <c r="P39" s="108" t="s">
        <v>43</v>
      </c>
      <c r="Q39" s="108" t="s">
        <v>44</v>
      </c>
      <c r="R39" s="109"/>
      <c r="S39" s="110">
        <f>IF($B39&lt;&gt;"",IF(AND($K39="เอก",OR($AN39&gt;0,AND($AN39=0,$AO39&gt;=9))),1,""),"")</f>
        <v>1</v>
      </c>
      <c r="T39" s="110" t="str">
        <f>IF($B39&lt;&gt;"",IF(AND($K39="โท",OR($AN39&gt;0,AND($AN39=0,$AO39&gt;=9))),1,""),"")</f>
        <v/>
      </c>
      <c r="U39" s="110" t="str">
        <f>IF($B39&lt;&gt;"",IF(AND($K39="ตรี",OR($AN39&gt;0,AND($AN39=0,$AO39&gt;=9))),1,""),"")</f>
        <v/>
      </c>
      <c r="V39" s="110" t="str">
        <f>IF($B39&lt;&gt;"",IF(AND($K39="เอก",AND($AN39=0,AND($AO39&gt;=6,$AO39&lt;=8))),1,""),"")</f>
        <v/>
      </c>
      <c r="W39" s="110" t="str">
        <f>IF($B39&lt;&gt;"",IF(AND($K39="โท",AND($AN39=0,AND($AO39&gt;=6,$AO39&lt;=8))),1,""),"")</f>
        <v/>
      </c>
      <c r="X39" s="110" t="str">
        <f>IF($B39&lt;&gt;"",IF(AND($K39="ตรี",AND($AN39=0,AND($AO39&gt;=6,$AO39&lt;=8))),1,""),"")</f>
        <v/>
      </c>
      <c r="Y39" s="110" t="str">
        <f>IF($B39&lt;&gt;"",IF(AND($K39="เอก",AND($AN39=0,AND($AO39&gt;=0,$AO39&lt;=5))),1,""),"")</f>
        <v/>
      </c>
      <c r="Z39" s="110" t="str">
        <f>IF($B39&lt;&gt;"",IF(AND($K39="โท",AND($AN39=0,AND($AO39&gt;=0,$AO39&lt;=5))),1,""),"")</f>
        <v/>
      </c>
      <c r="AA39" s="110" t="str">
        <f>IF($B39&lt;&gt;"",IF(AND($K39="ตรี",AND($AN39=0,AND($AO39&gt;=0,$AO39&lt;=5))),1,""),"")</f>
        <v/>
      </c>
      <c r="AB39" s="110" t="str">
        <f>IF($B39&lt;&gt;"",IF(AND($C39="ศาสตราจารย์",OR($AN39&gt;0,AND($AN39=0,$AO39&gt;=9))),1,""),"")</f>
        <v/>
      </c>
      <c r="AC39" s="110" t="str">
        <f>IF($B39&lt;&gt;"",IF(AND($C39="รองศาสตราจารย์",OR($AN39&gt;0,AND($AN39=0,$AO39&gt;=9))),1,""),"")</f>
        <v/>
      </c>
      <c r="AD39" s="110">
        <f>IF($B39&lt;&gt;"",IF(AND($C39="ผู้ช่วยศาสตราจารย์",OR($AN39&gt;0,AND($AN39=0,$AO39&gt;=9))),1,""),"")</f>
        <v>1</v>
      </c>
      <c r="AE39" s="110" t="str">
        <f>IF($B39&lt;&gt;"",IF(AND($C39="อาจารย์",OR($AN39&gt;0,AND($AN39=0,$AO39&gt;=9))),1,""),"")</f>
        <v/>
      </c>
      <c r="AF39" s="110" t="str">
        <f>IF($B39&lt;&gt;"",IF(AND($C39="ศาสตราจารย์",AND($AN39=0,AND($AO39&gt;=6,$AO39&lt;=8))),1,""),"")</f>
        <v/>
      </c>
      <c r="AG39" s="110" t="str">
        <f>IF($B39&lt;&gt;"",IF(AND($C39="รองศาสตราจารย์",AND($AN39=0,AND($AO39&gt;=6,$AO39&lt;=8))),1,""),"")</f>
        <v/>
      </c>
      <c r="AH39" s="110" t="str">
        <f>IF($B39&lt;&gt;"",IF(AND($C39="ผู้ช่วยศาสตราจารย์",AND($AN39=0,AND($AO39&gt;=6,$AO39&lt;=8))),1,""),"")</f>
        <v/>
      </c>
      <c r="AI39" s="110" t="str">
        <f>IF($B39&lt;&gt;"",IF(AND($C39="อาจารย์",AND($AN39=0,AND($AO39&gt;=6,$AO39&lt;=8))),1,""),"")</f>
        <v/>
      </c>
      <c r="AJ39" s="110" t="str">
        <f>IF($B39&lt;&gt;"",IF(AND($C39="ศาสตราจารย์",AND($AN39=0,AND($AO39&gt;=0,$AO39&lt;=5))),1,""),"")</f>
        <v/>
      </c>
      <c r="AK39" s="110" t="str">
        <f>IF($B39&lt;&gt;"",IF(AND($C39="รองศาสตราจารย์",AND($AN39=0,AND($AO39&gt;=0,$AO39&lt;=5))),1,""),"")</f>
        <v/>
      </c>
      <c r="AL39" s="110" t="str">
        <f>IF($B39&lt;&gt;"",IF(AND($C39="ผู้ช่วยศาสตราจารย์",AND($AN39=0,AND($AO39&gt;=0,$AO39&lt;=5))),1,""),"")</f>
        <v/>
      </c>
      <c r="AM39" s="110" t="str">
        <f>IF($B39&lt;&gt;"",IF(AND($C39="อาจารย์",AND($AN39=0,AND($AO39&gt;=0,$AO39&lt;=5))),1,""),"")</f>
        <v/>
      </c>
      <c r="AN39" s="3">
        <f>IF(B39&lt;&gt;"",DATEDIF(E39,$AN$8,"Y"),"")</f>
        <v>9</v>
      </c>
      <c r="AO39" s="3">
        <f>IF(B39&lt;&gt;"",DATEDIF(E39,$AN$8,"YM"),"")</f>
        <v>4</v>
      </c>
      <c r="AP39" s="3">
        <f>IF(B39&lt;&gt;"",DATEDIF(E39,$AN$8,"MD"),"")</f>
        <v>0</v>
      </c>
    </row>
    <row r="40" spans="1:42" ht="18.75">
      <c r="A40" s="102">
        <v>32</v>
      </c>
      <c r="B40" s="103" t="s">
        <v>395</v>
      </c>
      <c r="C40" s="103" t="s">
        <v>23</v>
      </c>
      <c r="D40" s="104">
        <v>44046</v>
      </c>
      <c r="E40" s="105">
        <v>44046</v>
      </c>
      <c r="F40" s="106">
        <v>44733</v>
      </c>
      <c r="G40" s="106"/>
      <c r="H40" s="111"/>
      <c r="I40" s="103" t="s">
        <v>37</v>
      </c>
      <c r="J40" s="105">
        <v>51044</v>
      </c>
      <c r="K40" s="108" t="s">
        <v>2</v>
      </c>
      <c r="L40" s="103" t="s">
        <v>303</v>
      </c>
      <c r="M40" s="103" t="s">
        <v>54</v>
      </c>
      <c r="N40" s="103" t="s">
        <v>132</v>
      </c>
      <c r="O40" s="103" t="s">
        <v>59</v>
      </c>
      <c r="P40" s="108" t="s">
        <v>26</v>
      </c>
      <c r="Q40" s="108" t="s">
        <v>44</v>
      </c>
      <c r="R40" s="109"/>
      <c r="S40" s="110">
        <f>IF($B40&lt;&gt;"",IF(AND($K40="เอก",OR($AN40&gt;0,AND($AN40=0,$AO40&gt;=9))),1,""),"")</f>
        <v>1</v>
      </c>
      <c r="T40" s="110" t="str">
        <f>IF($B40&lt;&gt;"",IF(AND($K40="โท",OR($AN40&gt;0,AND($AN40=0,$AO40&gt;=9))),1,""),"")</f>
        <v/>
      </c>
      <c r="U40" s="110" t="str">
        <f>IF($B40&lt;&gt;"",IF(AND($K40="ตรี",OR($AN40&gt;0,AND($AN40=0,$AO40&gt;=9))),1,""),"")</f>
        <v/>
      </c>
      <c r="V40" s="110" t="str">
        <f>IF($B40&lt;&gt;"",IF(AND($K40="เอก",AND($AN40=0,AND($AO40&gt;=6,$AO40&lt;=8))),1,""),"")</f>
        <v/>
      </c>
      <c r="W40" s="110" t="str">
        <f>IF($B40&lt;&gt;"",IF(AND($K40="โท",AND($AN40=0,AND($AO40&gt;=6,$AO40&lt;=8))),1,""),"")</f>
        <v/>
      </c>
      <c r="X40" s="110" t="str">
        <f>IF($B40&lt;&gt;"",IF(AND($K40="ตรี",AND($AN40=0,AND($AO40&gt;=6,$AO40&lt;=8))),1,""),"")</f>
        <v/>
      </c>
      <c r="Y40" s="110" t="str">
        <f>IF($B40&lt;&gt;"",IF(AND($K40="เอก",AND($AN40=0,AND($AO40&gt;=0,$AO40&lt;=5))),1,""),"")</f>
        <v/>
      </c>
      <c r="Z40" s="110" t="str">
        <f>IF($B40&lt;&gt;"",IF(AND($K40="โท",AND($AN40=0,AND($AO40&gt;=0,$AO40&lt;=5))),1,""),"")</f>
        <v/>
      </c>
      <c r="AA40" s="110" t="str">
        <f>IF($B40&lt;&gt;"",IF(AND($K40="ตรี",AND($AN40=0,AND($AO40&gt;=0,$AO40&lt;=5))),1,""),"")</f>
        <v/>
      </c>
      <c r="AB40" s="110" t="str">
        <f>IF($B40&lt;&gt;"",IF(AND($C40="ศาสตราจารย์",OR($AN40&gt;0,AND($AN40=0,$AO40&gt;=9))),1,""),"")</f>
        <v/>
      </c>
      <c r="AC40" s="110" t="str">
        <f>IF($B40&lt;&gt;"",IF(AND($C40="รองศาสตราจารย์",OR($AN40&gt;0,AND($AN40=0,$AO40&gt;=9))),1,""),"")</f>
        <v/>
      </c>
      <c r="AD40" s="110">
        <f>IF($B40&lt;&gt;"",IF(AND($C40="ผู้ช่วยศาสตราจารย์",OR($AN40&gt;0,AND($AN40=0,$AO40&gt;=9))),1,""),"")</f>
        <v>1</v>
      </c>
      <c r="AE40" s="110" t="str">
        <f>IF($B40&lt;&gt;"",IF(AND($C40="อาจารย์",OR($AN40&gt;0,AND($AN40=0,$AO40&gt;=9))),1,""),"")</f>
        <v/>
      </c>
      <c r="AF40" s="110" t="str">
        <f>IF($B40&lt;&gt;"",IF(AND($C40="ศาสตราจารย์",AND($AN40=0,AND($AO40&gt;=6,$AO40&lt;=8))),1,""),"")</f>
        <v/>
      </c>
      <c r="AG40" s="110" t="str">
        <f>IF($B40&lt;&gt;"",IF(AND($C40="รองศาสตราจารย์",AND($AN40=0,AND($AO40&gt;=6,$AO40&lt;=8))),1,""),"")</f>
        <v/>
      </c>
      <c r="AH40" s="110" t="str">
        <f>IF($B40&lt;&gt;"",IF(AND($C40="ผู้ช่วยศาสตราจารย์",AND($AN40=0,AND($AO40&gt;=6,$AO40&lt;=8))),1,""),"")</f>
        <v/>
      </c>
      <c r="AI40" s="110" t="str">
        <f>IF($B40&lt;&gt;"",IF(AND($C40="อาจารย์",AND($AN40=0,AND($AO40&gt;=6,$AO40&lt;=8))),1,""),"")</f>
        <v/>
      </c>
      <c r="AJ40" s="110" t="str">
        <f>IF($B40&lt;&gt;"",IF(AND($C40="ศาสตราจารย์",AND($AN40=0,AND($AO40&gt;=0,$AO40&lt;=5))),1,""),"")</f>
        <v/>
      </c>
      <c r="AK40" s="110" t="str">
        <f>IF($B40&lt;&gt;"",IF(AND($C40="รองศาสตราจารย์",AND($AN40=0,AND($AO40&gt;=0,$AO40&lt;=5))),1,""),"")</f>
        <v/>
      </c>
      <c r="AL40" s="110" t="str">
        <f>IF($B40&lt;&gt;"",IF(AND($C40="ผู้ช่วยศาสตราจารย์",AND($AN40=0,AND($AO40&gt;=0,$AO40&lt;=5))),1,""),"")</f>
        <v/>
      </c>
      <c r="AM40" s="110" t="str">
        <f>IF($B40&lt;&gt;"",IF(AND($C40="อาจารย์",AND($AN40=0,AND($AO40&gt;=0,$AO40&lt;=5))),1,""),"")</f>
        <v/>
      </c>
      <c r="AN40" s="3">
        <f>IF(B40&lt;&gt;"",DATEDIF(E40,$AN$8,"Y"),"")</f>
        <v>4</v>
      </c>
      <c r="AO40" s="3">
        <f>IF(B40&lt;&gt;"",DATEDIF(E40,$AN$8,"YM"),"")</f>
        <v>0</v>
      </c>
      <c r="AP40" s="3">
        <f>IF(B40&lt;&gt;"",DATEDIF(E40,$AN$8,"MD"),"")</f>
        <v>29</v>
      </c>
    </row>
    <row r="41" spans="1:42" ht="18.75">
      <c r="A41" s="102">
        <v>33</v>
      </c>
      <c r="B41" s="103" t="s">
        <v>347</v>
      </c>
      <c r="C41" s="103" t="s">
        <v>23</v>
      </c>
      <c r="D41" s="104">
        <v>41143</v>
      </c>
      <c r="E41" s="105">
        <v>41143</v>
      </c>
      <c r="F41" s="105">
        <v>43104</v>
      </c>
      <c r="G41" s="106"/>
      <c r="H41" s="111"/>
      <c r="I41" s="103" t="s">
        <v>37</v>
      </c>
      <c r="J41" s="105">
        <v>51775</v>
      </c>
      <c r="K41" s="108" t="s">
        <v>2</v>
      </c>
      <c r="L41" s="103" t="s">
        <v>218</v>
      </c>
      <c r="M41" s="103" t="s">
        <v>3</v>
      </c>
      <c r="N41" s="103" t="s">
        <v>219</v>
      </c>
      <c r="O41" s="103" t="s">
        <v>4</v>
      </c>
      <c r="P41" s="108" t="s">
        <v>26</v>
      </c>
      <c r="Q41" s="108" t="s">
        <v>39</v>
      </c>
      <c r="R41" s="109"/>
      <c r="S41" s="110">
        <f>IF($B41&lt;&gt;"",IF(AND($K41="เอก",OR($AN41&gt;0,AND($AN41=0,$AO41&gt;=9))),1,""),"")</f>
        <v>1</v>
      </c>
      <c r="T41" s="110" t="str">
        <f>IF($B41&lt;&gt;"",IF(AND($K41="โท",OR($AN41&gt;0,AND($AN41=0,$AO41&gt;=9))),1,""),"")</f>
        <v/>
      </c>
      <c r="U41" s="110" t="str">
        <f>IF($B41&lt;&gt;"",IF(AND($K41="ตรี",OR($AN41&gt;0,AND($AN41=0,$AO41&gt;=9))),1,""),"")</f>
        <v/>
      </c>
      <c r="V41" s="110" t="str">
        <f>IF($B41&lt;&gt;"",IF(AND($K41="เอก",AND($AN41=0,AND($AO41&gt;=6,$AO41&lt;=8))),1,""),"")</f>
        <v/>
      </c>
      <c r="W41" s="110" t="str">
        <f>IF($B41&lt;&gt;"",IF(AND($K41="โท",AND($AN41=0,AND($AO41&gt;=6,$AO41&lt;=8))),1,""),"")</f>
        <v/>
      </c>
      <c r="X41" s="110" t="str">
        <f>IF($B41&lt;&gt;"",IF(AND($K41="ตรี",AND($AN41=0,AND($AO41&gt;=6,$AO41&lt;=8))),1,""),"")</f>
        <v/>
      </c>
      <c r="Y41" s="110" t="str">
        <f>IF($B41&lt;&gt;"",IF(AND($K41="เอก",AND($AN41=0,AND($AO41&gt;=0,$AO41&lt;=5))),1,""),"")</f>
        <v/>
      </c>
      <c r="Z41" s="110" t="str">
        <f>IF($B41&lt;&gt;"",IF(AND($K41="โท",AND($AN41=0,AND($AO41&gt;=0,$AO41&lt;=5))),1,""),"")</f>
        <v/>
      </c>
      <c r="AA41" s="110" t="str">
        <f>IF($B41&lt;&gt;"",IF(AND($K41="ตรี",AND($AN41=0,AND($AO41&gt;=0,$AO41&lt;=5))),1,""),"")</f>
        <v/>
      </c>
      <c r="AB41" s="110" t="str">
        <f>IF($B41&lt;&gt;"",IF(AND($C41="ศาสตราจารย์",OR($AN41&gt;0,AND($AN41=0,$AO41&gt;=9))),1,""),"")</f>
        <v/>
      </c>
      <c r="AC41" s="110" t="str">
        <f>IF($B41&lt;&gt;"",IF(AND($C41="รองศาสตราจารย์",OR($AN41&gt;0,AND($AN41=0,$AO41&gt;=9))),1,""),"")</f>
        <v/>
      </c>
      <c r="AD41" s="110">
        <f>IF($B41&lt;&gt;"",IF(AND($C41="ผู้ช่วยศาสตราจารย์",OR($AN41&gt;0,AND($AN41=0,$AO41&gt;=9))),1,""),"")</f>
        <v>1</v>
      </c>
      <c r="AE41" s="110" t="str">
        <f>IF($B41&lt;&gt;"",IF(AND($C41="อาจารย์",OR($AN41&gt;0,AND($AN41=0,$AO41&gt;=9))),1,""),"")</f>
        <v/>
      </c>
      <c r="AF41" s="110" t="str">
        <f>IF($B41&lt;&gt;"",IF(AND($C41="ศาสตราจารย์",AND($AN41=0,AND($AO41&gt;=6,$AO41&lt;=8))),1,""),"")</f>
        <v/>
      </c>
      <c r="AG41" s="110" t="str">
        <f>IF($B41&lt;&gt;"",IF(AND($C41="รองศาสตราจารย์",AND($AN41=0,AND($AO41&gt;=6,$AO41&lt;=8))),1,""),"")</f>
        <v/>
      </c>
      <c r="AH41" s="110" t="str">
        <f>IF($B41&lt;&gt;"",IF(AND($C41="ผู้ช่วยศาสตราจารย์",AND($AN41=0,AND($AO41&gt;=6,$AO41&lt;=8))),1,""),"")</f>
        <v/>
      </c>
      <c r="AI41" s="110" t="str">
        <f>IF($B41&lt;&gt;"",IF(AND($C41="อาจารย์",AND($AN41=0,AND($AO41&gt;=6,$AO41&lt;=8))),1,""),"")</f>
        <v/>
      </c>
      <c r="AJ41" s="110" t="str">
        <f>IF($B41&lt;&gt;"",IF(AND($C41="ศาสตราจารย์",AND($AN41=0,AND($AO41&gt;=0,$AO41&lt;=5))),1,""),"")</f>
        <v/>
      </c>
      <c r="AK41" s="110" t="str">
        <f>IF($B41&lt;&gt;"",IF(AND($C41="รองศาสตราจารย์",AND($AN41=0,AND($AO41&gt;=0,$AO41&lt;=5))),1,""),"")</f>
        <v/>
      </c>
      <c r="AL41" s="110" t="str">
        <f>IF($B41&lt;&gt;"",IF(AND($C41="ผู้ช่วยศาสตราจารย์",AND($AN41=0,AND($AO41&gt;=0,$AO41&lt;=5))),1,""),"")</f>
        <v/>
      </c>
      <c r="AM41" s="110" t="str">
        <f>IF($B41&lt;&gt;"",IF(AND($C41="อาจารย์",AND($AN41=0,AND($AO41&gt;=0,$AO41&lt;=5))),1,""),"")</f>
        <v/>
      </c>
      <c r="AN41" s="3">
        <f>IF(B41&lt;&gt;"",DATEDIF(E41,$AN$8,"Y"),"")</f>
        <v>12</v>
      </c>
      <c r="AO41" s="3">
        <f>IF(B41&lt;&gt;"",DATEDIF(E41,$AN$8,"YM"),"")</f>
        <v>0</v>
      </c>
      <c r="AP41" s="3">
        <f>IF(B41&lt;&gt;"",DATEDIF(E41,$AN$8,"MD"),"")</f>
        <v>10</v>
      </c>
    </row>
    <row r="42" spans="1:42" ht="18.75">
      <c r="A42" s="102">
        <v>34</v>
      </c>
      <c r="B42" s="103" t="s">
        <v>299</v>
      </c>
      <c r="C42" s="103" t="s">
        <v>23</v>
      </c>
      <c r="D42" s="104">
        <v>40301</v>
      </c>
      <c r="E42" s="105">
        <v>40301</v>
      </c>
      <c r="F42" s="105">
        <v>42334</v>
      </c>
      <c r="G42" s="106"/>
      <c r="H42" s="111"/>
      <c r="I42" s="103" t="s">
        <v>37</v>
      </c>
      <c r="J42" s="105">
        <v>49218</v>
      </c>
      <c r="K42" s="108" t="s">
        <v>2</v>
      </c>
      <c r="L42" s="103" t="s">
        <v>354</v>
      </c>
      <c r="M42" s="103" t="s">
        <v>221</v>
      </c>
      <c r="N42" s="103" t="s">
        <v>355</v>
      </c>
      <c r="O42" s="103" t="s">
        <v>222</v>
      </c>
      <c r="P42" s="108" t="s">
        <v>63</v>
      </c>
      <c r="Q42" s="108" t="s">
        <v>43</v>
      </c>
      <c r="R42" s="109"/>
      <c r="S42" s="110">
        <f>IF($B42&lt;&gt;"",IF(AND($K42="เอก",OR($AN42&gt;0,AND($AN42=0,$AO42&gt;=9))),1,""),"")</f>
        <v>1</v>
      </c>
      <c r="T42" s="110" t="str">
        <f>IF($B42&lt;&gt;"",IF(AND($K42="โท",OR($AN42&gt;0,AND($AN42=0,$AO42&gt;=9))),1,""),"")</f>
        <v/>
      </c>
      <c r="U42" s="110" t="str">
        <f>IF($B42&lt;&gt;"",IF(AND($K42="ตรี",OR($AN42&gt;0,AND($AN42=0,$AO42&gt;=9))),1,""),"")</f>
        <v/>
      </c>
      <c r="V42" s="110" t="str">
        <f>IF($B42&lt;&gt;"",IF(AND($K42="เอก",AND($AN42=0,AND($AO42&gt;=6,$AO42&lt;=8))),1,""),"")</f>
        <v/>
      </c>
      <c r="W42" s="110" t="str">
        <f>IF($B42&lt;&gt;"",IF(AND($K42="โท",AND($AN42=0,AND($AO42&gt;=6,$AO42&lt;=8))),1,""),"")</f>
        <v/>
      </c>
      <c r="X42" s="110" t="str">
        <f>IF($B42&lt;&gt;"",IF(AND($K42="ตรี",AND($AN42=0,AND($AO42&gt;=6,$AO42&lt;=8))),1,""),"")</f>
        <v/>
      </c>
      <c r="Y42" s="110" t="str">
        <f>IF($B42&lt;&gt;"",IF(AND($K42="เอก",AND($AN42=0,AND($AO42&gt;=0,$AO42&lt;=5))),1,""),"")</f>
        <v/>
      </c>
      <c r="Z42" s="110" t="str">
        <f>IF($B42&lt;&gt;"",IF(AND($K42="โท",AND($AN42=0,AND($AO42&gt;=0,$AO42&lt;=5))),1,""),"")</f>
        <v/>
      </c>
      <c r="AA42" s="110" t="str">
        <f>IF($B42&lt;&gt;"",IF(AND($K42="ตรี",AND($AN42=0,AND($AO42&gt;=0,$AO42&lt;=5))),1,""),"")</f>
        <v/>
      </c>
      <c r="AB42" s="110" t="str">
        <f>IF($B42&lt;&gt;"",IF(AND($C42="ศาสตราจารย์",OR($AN42&gt;0,AND($AN42=0,$AO42&gt;=9))),1,""),"")</f>
        <v/>
      </c>
      <c r="AC42" s="110" t="str">
        <f>IF($B42&lt;&gt;"",IF(AND($C42="รองศาสตราจารย์",OR($AN42&gt;0,AND($AN42=0,$AO42&gt;=9))),1,""),"")</f>
        <v/>
      </c>
      <c r="AD42" s="110">
        <f>IF($B42&lt;&gt;"",IF(AND($C42="ผู้ช่วยศาสตราจารย์",OR($AN42&gt;0,AND($AN42=0,$AO42&gt;=9))),1,""),"")</f>
        <v>1</v>
      </c>
      <c r="AE42" s="110" t="str">
        <f>IF($B42&lt;&gt;"",IF(AND($C42="อาจารย์",OR($AN42&gt;0,AND($AN42=0,$AO42&gt;=9))),1,""),"")</f>
        <v/>
      </c>
      <c r="AF42" s="110" t="str">
        <f>IF($B42&lt;&gt;"",IF(AND($C42="ศาสตราจารย์",AND($AN42=0,AND($AO42&gt;=6,$AO42&lt;=8))),1,""),"")</f>
        <v/>
      </c>
      <c r="AG42" s="110" t="str">
        <f>IF($B42&lt;&gt;"",IF(AND($C42="รองศาสตราจารย์",AND($AN42=0,AND($AO42&gt;=6,$AO42&lt;=8))),1,""),"")</f>
        <v/>
      </c>
      <c r="AH42" s="110" t="str">
        <f>IF($B42&lt;&gt;"",IF(AND($C42="ผู้ช่วยศาสตราจารย์",AND($AN42=0,AND($AO42&gt;=6,$AO42&lt;=8))),1,""),"")</f>
        <v/>
      </c>
      <c r="AI42" s="110" t="str">
        <f>IF($B42&lt;&gt;"",IF(AND($C42="อาจารย์",AND($AN42=0,AND($AO42&gt;=6,$AO42&lt;=8))),1,""),"")</f>
        <v/>
      </c>
      <c r="AJ42" s="110" t="str">
        <f>IF($B42&lt;&gt;"",IF(AND($C42="ศาสตราจารย์",AND($AN42=0,AND($AO42&gt;=0,$AO42&lt;=5))),1,""),"")</f>
        <v/>
      </c>
      <c r="AK42" s="110" t="str">
        <f>IF($B42&lt;&gt;"",IF(AND($C42="รองศาสตราจารย์",AND($AN42=0,AND($AO42&gt;=0,$AO42&lt;=5))),1,""),"")</f>
        <v/>
      </c>
      <c r="AL42" s="110" t="str">
        <f>IF($B42&lt;&gt;"",IF(AND($C42="ผู้ช่วยศาสตราจารย์",AND($AN42=0,AND($AO42&gt;=0,$AO42&lt;=5))),1,""),"")</f>
        <v/>
      </c>
      <c r="AM42" s="110" t="str">
        <f>IF($B42&lt;&gt;"",IF(AND($C42="อาจารย์",AND($AN42=0,AND($AO42&gt;=0,$AO42&lt;=5))),1,""),"")</f>
        <v/>
      </c>
      <c r="AN42" s="3">
        <f>IF(B42&lt;&gt;"",DATEDIF(E42,$AN$8,"Y"),"")</f>
        <v>14</v>
      </c>
      <c r="AO42" s="3">
        <f>IF(B42&lt;&gt;"",DATEDIF(E42,$AN$8,"YM"),"")</f>
        <v>3</v>
      </c>
      <c r="AP42" s="3">
        <f>IF(B42&lt;&gt;"",DATEDIF(E42,$AN$8,"MD"),"")</f>
        <v>29</v>
      </c>
    </row>
    <row r="43" spans="1:42" ht="18.75">
      <c r="A43" s="102">
        <v>35</v>
      </c>
      <c r="B43" s="103" t="s">
        <v>335</v>
      </c>
      <c r="C43" s="103" t="s">
        <v>23</v>
      </c>
      <c r="D43" s="104">
        <v>35810</v>
      </c>
      <c r="E43" s="105">
        <v>41759</v>
      </c>
      <c r="F43" s="105">
        <v>43259</v>
      </c>
      <c r="G43" s="106"/>
      <c r="H43" s="111"/>
      <c r="I43" s="103" t="s">
        <v>37</v>
      </c>
      <c r="J43" s="105">
        <v>47757</v>
      </c>
      <c r="K43" s="108" t="s">
        <v>2</v>
      </c>
      <c r="L43" s="103" t="s">
        <v>115</v>
      </c>
      <c r="M43" s="103" t="s">
        <v>3</v>
      </c>
      <c r="N43" s="103" t="s">
        <v>95</v>
      </c>
      <c r="O43" s="103" t="s">
        <v>4</v>
      </c>
      <c r="P43" s="108" t="s">
        <v>57</v>
      </c>
      <c r="Q43" s="108" t="s">
        <v>70</v>
      </c>
      <c r="R43" s="112"/>
      <c r="S43" s="110">
        <f>IF($B43&lt;&gt;"",IF(AND($K43="เอก",OR($AN43&gt;0,AND($AN43=0,$AO43&gt;=9))),1,""),"")</f>
        <v>1</v>
      </c>
      <c r="T43" s="110" t="str">
        <f>IF($B43&lt;&gt;"",IF(AND($K43="โท",OR($AN43&gt;0,AND($AN43=0,$AO43&gt;=9))),1,""),"")</f>
        <v/>
      </c>
      <c r="U43" s="110" t="str">
        <f>IF($B43&lt;&gt;"",IF(AND($K43="ตรี",OR($AN43&gt;0,AND($AN43=0,$AO43&gt;=9))),1,""),"")</f>
        <v/>
      </c>
      <c r="V43" s="110" t="str">
        <f>IF($B43&lt;&gt;"",IF(AND($K43="เอก",AND($AN43=0,AND($AO43&gt;=6,$AO43&lt;=8))),1,""),"")</f>
        <v/>
      </c>
      <c r="W43" s="110" t="str">
        <f>IF($B43&lt;&gt;"",IF(AND($K43="โท",AND($AN43=0,AND($AO43&gt;=6,$AO43&lt;=8))),1,""),"")</f>
        <v/>
      </c>
      <c r="X43" s="110" t="str">
        <f>IF($B43&lt;&gt;"",IF(AND($K43="ตรี",AND($AN43=0,AND($AO43&gt;=6,$AO43&lt;=8))),1,""),"")</f>
        <v/>
      </c>
      <c r="Y43" s="110" t="str">
        <f>IF($B43&lt;&gt;"",IF(AND($K43="เอก",AND($AN43=0,AND($AO43&gt;=0,$AO43&lt;=5))),1,""),"")</f>
        <v/>
      </c>
      <c r="Z43" s="110" t="str">
        <f>IF($B43&lt;&gt;"",IF(AND($K43="โท",AND($AN43=0,AND($AO43&gt;=0,$AO43&lt;=5))),1,""),"")</f>
        <v/>
      </c>
      <c r="AA43" s="110" t="str">
        <f>IF($B43&lt;&gt;"",IF(AND($K43="ตรี",AND($AN43=0,AND($AO43&gt;=0,$AO43&lt;=5))),1,""),"")</f>
        <v/>
      </c>
      <c r="AB43" s="110" t="str">
        <f>IF($B43&lt;&gt;"",IF(AND($C43="ศาสตราจารย์",OR($AN43&gt;0,AND($AN43=0,$AO43&gt;=9))),1,""),"")</f>
        <v/>
      </c>
      <c r="AC43" s="110" t="str">
        <f>IF($B43&lt;&gt;"",IF(AND($C43="รองศาสตราจารย์",OR($AN43&gt;0,AND($AN43=0,$AO43&gt;=9))),1,""),"")</f>
        <v/>
      </c>
      <c r="AD43" s="110">
        <f>IF($B43&lt;&gt;"",IF(AND($C43="ผู้ช่วยศาสตราจารย์",OR($AN43&gt;0,AND($AN43=0,$AO43&gt;=9))),1,""),"")</f>
        <v>1</v>
      </c>
      <c r="AE43" s="110" t="str">
        <f>IF($B43&lt;&gt;"",IF(AND($C43="อาจารย์",OR($AN43&gt;0,AND($AN43=0,$AO43&gt;=9))),1,""),"")</f>
        <v/>
      </c>
      <c r="AF43" s="110" t="str">
        <f>IF($B43&lt;&gt;"",IF(AND($C43="ศาสตราจารย์",AND($AN43=0,AND($AO43&gt;=6,$AO43&lt;=8))),1,""),"")</f>
        <v/>
      </c>
      <c r="AG43" s="110" t="str">
        <f>IF($B43&lt;&gt;"",IF(AND($C43="รองศาสตราจารย์",AND($AN43=0,AND($AO43&gt;=6,$AO43&lt;=8))),1,""),"")</f>
        <v/>
      </c>
      <c r="AH43" s="110" t="str">
        <f>IF($B43&lt;&gt;"",IF(AND($C43="ผู้ช่วยศาสตราจารย์",AND($AN43=0,AND($AO43&gt;=6,$AO43&lt;=8))),1,""),"")</f>
        <v/>
      </c>
      <c r="AI43" s="110" t="str">
        <f>IF($B43&lt;&gt;"",IF(AND($C43="อาจารย์",AND($AN43=0,AND($AO43&gt;=6,$AO43&lt;=8))),1,""),"")</f>
        <v/>
      </c>
      <c r="AJ43" s="110" t="str">
        <f>IF($B43&lt;&gt;"",IF(AND($C43="ศาสตราจารย์",AND($AN43=0,AND($AO43&gt;=0,$AO43&lt;=5))),1,""),"")</f>
        <v/>
      </c>
      <c r="AK43" s="110" t="str">
        <f>IF($B43&lt;&gt;"",IF(AND($C43="รองศาสตราจารย์",AND($AN43=0,AND($AO43&gt;=0,$AO43&lt;=5))),1,""),"")</f>
        <v/>
      </c>
      <c r="AL43" s="110" t="str">
        <f>IF($B43&lt;&gt;"",IF(AND($C43="ผู้ช่วยศาสตราจารย์",AND($AN43=0,AND($AO43&gt;=0,$AO43&lt;=5))),1,""),"")</f>
        <v/>
      </c>
      <c r="AM43" s="110" t="str">
        <f>IF($B43&lt;&gt;"",IF(AND($C43="อาจารย์",AND($AN43=0,AND($AO43&gt;=0,$AO43&lt;=5))),1,""),"")</f>
        <v/>
      </c>
      <c r="AN43" s="3">
        <f>IF(B43&lt;&gt;"",DATEDIF(E43,$AN$8,"Y"),"")</f>
        <v>10</v>
      </c>
      <c r="AO43" s="3">
        <f>IF(B43&lt;&gt;"",DATEDIF(E43,$AN$8,"YM"),"")</f>
        <v>4</v>
      </c>
      <c r="AP43" s="3">
        <f>IF(B43&lt;&gt;"",DATEDIF(E43,$AN$8,"MD"),"")</f>
        <v>2</v>
      </c>
    </row>
    <row r="44" spans="1:42" ht="18.75">
      <c r="A44" s="102">
        <v>36</v>
      </c>
      <c r="B44" s="103" t="s">
        <v>300</v>
      </c>
      <c r="C44" s="103" t="s">
        <v>23</v>
      </c>
      <c r="D44" s="104">
        <v>39995</v>
      </c>
      <c r="E44" s="105">
        <v>39995</v>
      </c>
      <c r="F44" s="105">
        <v>42093</v>
      </c>
      <c r="G44" s="106"/>
      <c r="H44" s="111"/>
      <c r="I44" s="103" t="s">
        <v>37</v>
      </c>
      <c r="J44" s="105">
        <v>50314</v>
      </c>
      <c r="K44" s="108" t="s">
        <v>2</v>
      </c>
      <c r="L44" s="103" t="s">
        <v>226</v>
      </c>
      <c r="M44" s="103" t="s">
        <v>54</v>
      </c>
      <c r="N44" s="103" t="s">
        <v>227</v>
      </c>
      <c r="O44" s="103" t="s">
        <v>19</v>
      </c>
      <c r="P44" s="108" t="s">
        <v>6</v>
      </c>
      <c r="Q44" s="108" t="s">
        <v>57</v>
      </c>
      <c r="R44" s="109"/>
      <c r="S44" s="110">
        <f>IF($B44&lt;&gt;"",IF(AND($K44="เอก",OR($AN44&gt;0,AND($AN44=0,$AO44&gt;=9))),1,""),"")</f>
        <v>1</v>
      </c>
      <c r="T44" s="110" t="str">
        <f>IF($B44&lt;&gt;"",IF(AND($K44="โท",OR($AN44&gt;0,AND($AN44=0,$AO44&gt;=9))),1,""),"")</f>
        <v/>
      </c>
      <c r="U44" s="110" t="str">
        <f>IF($B44&lt;&gt;"",IF(AND($K44="ตรี",OR($AN44&gt;0,AND($AN44=0,$AO44&gt;=9))),1,""),"")</f>
        <v/>
      </c>
      <c r="V44" s="110" t="str">
        <f>IF($B44&lt;&gt;"",IF(AND($K44="เอก",AND($AN44=0,AND($AO44&gt;=6,$AO44&lt;=8))),1,""),"")</f>
        <v/>
      </c>
      <c r="W44" s="110" t="str">
        <f>IF($B44&lt;&gt;"",IF(AND($K44="โท",AND($AN44=0,AND($AO44&gt;=6,$AO44&lt;=8))),1,""),"")</f>
        <v/>
      </c>
      <c r="X44" s="110" t="str">
        <f>IF($B44&lt;&gt;"",IF(AND($K44="ตรี",AND($AN44=0,AND($AO44&gt;=6,$AO44&lt;=8))),1,""),"")</f>
        <v/>
      </c>
      <c r="Y44" s="110" t="str">
        <f>IF($B44&lt;&gt;"",IF(AND($K44="เอก",AND($AN44=0,AND($AO44&gt;=0,$AO44&lt;=5))),1,""),"")</f>
        <v/>
      </c>
      <c r="Z44" s="110" t="str">
        <f>IF($B44&lt;&gt;"",IF(AND($K44="โท",AND($AN44=0,AND($AO44&gt;=0,$AO44&lt;=5))),1,""),"")</f>
        <v/>
      </c>
      <c r="AA44" s="110" t="str">
        <f>IF($B44&lt;&gt;"",IF(AND($K44="ตรี",AND($AN44=0,AND($AO44&gt;=0,$AO44&lt;=5))),1,""),"")</f>
        <v/>
      </c>
      <c r="AB44" s="110" t="str">
        <f>IF($B44&lt;&gt;"",IF(AND($C44="ศาสตราจารย์",OR($AN44&gt;0,AND($AN44=0,$AO44&gt;=9))),1,""),"")</f>
        <v/>
      </c>
      <c r="AC44" s="110" t="str">
        <f>IF($B44&lt;&gt;"",IF(AND($C44="รองศาสตราจารย์",OR($AN44&gt;0,AND($AN44=0,$AO44&gt;=9))),1,""),"")</f>
        <v/>
      </c>
      <c r="AD44" s="110">
        <f>IF($B44&lt;&gt;"",IF(AND($C44="ผู้ช่วยศาสตราจารย์",OR($AN44&gt;0,AND($AN44=0,$AO44&gt;=9))),1,""),"")</f>
        <v>1</v>
      </c>
      <c r="AE44" s="110" t="str">
        <f>IF($B44&lt;&gt;"",IF(AND($C44="อาจารย์",OR($AN44&gt;0,AND($AN44=0,$AO44&gt;=9))),1,""),"")</f>
        <v/>
      </c>
      <c r="AF44" s="110" t="str">
        <f>IF($B44&lt;&gt;"",IF(AND($C44="ศาสตราจารย์",AND($AN44=0,AND($AO44&gt;=6,$AO44&lt;=8))),1,""),"")</f>
        <v/>
      </c>
      <c r="AG44" s="110" t="str">
        <f>IF($B44&lt;&gt;"",IF(AND($C44="รองศาสตราจารย์",AND($AN44=0,AND($AO44&gt;=6,$AO44&lt;=8))),1,""),"")</f>
        <v/>
      </c>
      <c r="AH44" s="110" t="str">
        <f>IF($B44&lt;&gt;"",IF(AND($C44="ผู้ช่วยศาสตราจารย์",AND($AN44=0,AND($AO44&gt;=6,$AO44&lt;=8))),1,""),"")</f>
        <v/>
      </c>
      <c r="AI44" s="110" t="str">
        <f>IF($B44&lt;&gt;"",IF(AND($C44="อาจารย์",AND($AN44=0,AND($AO44&gt;=6,$AO44&lt;=8))),1,""),"")</f>
        <v/>
      </c>
      <c r="AJ44" s="110" t="str">
        <f>IF($B44&lt;&gt;"",IF(AND($C44="ศาสตราจารย์",AND($AN44=0,AND($AO44&gt;=0,$AO44&lt;=5))),1,""),"")</f>
        <v/>
      </c>
      <c r="AK44" s="110" t="str">
        <f>IF($B44&lt;&gt;"",IF(AND($C44="รองศาสตราจารย์",AND($AN44=0,AND($AO44&gt;=0,$AO44&lt;=5))),1,""),"")</f>
        <v/>
      </c>
      <c r="AL44" s="110" t="str">
        <f>IF($B44&lt;&gt;"",IF(AND($C44="ผู้ช่วยศาสตราจารย์",AND($AN44=0,AND($AO44&gt;=0,$AO44&lt;=5))),1,""),"")</f>
        <v/>
      </c>
      <c r="AM44" s="110" t="str">
        <f>IF($B44&lt;&gt;"",IF(AND($C44="อาจารย์",AND($AN44=0,AND($AO44&gt;=0,$AO44&lt;=5))),1,""),"")</f>
        <v/>
      </c>
      <c r="AN44" s="3">
        <f>IF(B44&lt;&gt;"",DATEDIF(E44,$AN$8,"Y"),"")</f>
        <v>15</v>
      </c>
      <c r="AO44" s="3">
        <f>IF(B44&lt;&gt;"",DATEDIF(E44,$AN$8,"YM"),"")</f>
        <v>2</v>
      </c>
      <c r="AP44" s="3">
        <f>IF(B44&lt;&gt;"",DATEDIF(E44,$AN$8,"MD"),"")</f>
        <v>0</v>
      </c>
    </row>
    <row r="45" spans="1:42" ht="18.75">
      <c r="A45" s="102">
        <v>37</v>
      </c>
      <c r="B45" s="103" t="s">
        <v>390</v>
      </c>
      <c r="C45" s="103" t="s">
        <v>23</v>
      </c>
      <c r="D45" s="104">
        <v>41365</v>
      </c>
      <c r="E45" s="105">
        <v>41365</v>
      </c>
      <c r="F45" s="106">
        <v>44524</v>
      </c>
      <c r="G45" s="106"/>
      <c r="H45" s="111"/>
      <c r="I45" s="103" t="s">
        <v>37</v>
      </c>
      <c r="J45" s="105">
        <v>50679</v>
      </c>
      <c r="K45" s="108" t="s">
        <v>2</v>
      </c>
      <c r="L45" s="103" t="s">
        <v>173</v>
      </c>
      <c r="M45" s="103" t="s">
        <v>3</v>
      </c>
      <c r="N45" s="103" t="s">
        <v>132</v>
      </c>
      <c r="O45" s="103" t="s">
        <v>4</v>
      </c>
      <c r="P45" s="108" t="s">
        <v>40</v>
      </c>
      <c r="Q45" s="108" t="s">
        <v>63</v>
      </c>
      <c r="R45" s="109"/>
      <c r="S45" s="110">
        <f>IF($B45&lt;&gt;"",IF(AND($K45="เอก",OR($AN45&gt;0,AND($AN45=0,$AO45&gt;=9))),1,""),"")</f>
        <v>1</v>
      </c>
      <c r="T45" s="110" t="str">
        <f>IF($B45&lt;&gt;"",IF(AND($K45="โท",OR($AN45&gt;0,AND($AN45=0,$AO45&gt;=9))),1,""),"")</f>
        <v/>
      </c>
      <c r="U45" s="110" t="str">
        <f>IF($B45&lt;&gt;"",IF(AND($K45="ตรี",OR($AN45&gt;0,AND($AN45=0,$AO45&gt;=9))),1,""),"")</f>
        <v/>
      </c>
      <c r="V45" s="110" t="str">
        <f>IF($B45&lt;&gt;"",IF(AND($K45="เอก",AND($AN45=0,AND($AO45&gt;=6,$AO45&lt;=8))),1,""),"")</f>
        <v/>
      </c>
      <c r="W45" s="110" t="str">
        <f>IF($B45&lt;&gt;"",IF(AND($K45="โท",AND($AN45=0,AND($AO45&gt;=6,$AO45&lt;=8))),1,""),"")</f>
        <v/>
      </c>
      <c r="X45" s="110" t="str">
        <f>IF($B45&lt;&gt;"",IF(AND($K45="ตรี",AND($AN45=0,AND($AO45&gt;=6,$AO45&lt;=8))),1,""),"")</f>
        <v/>
      </c>
      <c r="Y45" s="110" t="str">
        <f>IF($B45&lt;&gt;"",IF(AND($K45="เอก",AND($AN45=0,AND($AO45&gt;=0,$AO45&lt;=5))),1,""),"")</f>
        <v/>
      </c>
      <c r="Z45" s="110" t="str">
        <f>IF($B45&lt;&gt;"",IF(AND($K45="โท",AND($AN45=0,AND($AO45&gt;=0,$AO45&lt;=5))),1,""),"")</f>
        <v/>
      </c>
      <c r="AA45" s="110" t="str">
        <f>IF($B45&lt;&gt;"",IF(AND($K45="ตรี",AND($AN45=0,AND($AO45&gt;=0,$AO45&lt;=5))),1,""),"")</f>
        <v/>
      </c>
      <c r="AB45" s="110" t="str">
        <f>IF($B45&lt;&gt;"",IF(AND($C45="ศาสตราจารย์",OR($AN45&gt;0,AND($AN45=0,$AO45&gt;=9))),1,""),"")</f>
        <v/>
      </c>
      <c r="AC45" s="110" t="str">
        <f>IF($B45&lt;&gt;"",IF(AND($C45="รองศาสตราจารย์",OR($AN45&gt;0,AND($AN45=0,$AO45&gt;=9))),1,""),"")</f>
        <v/>
      </c>
      <c r="AD45" s="110">
        <f>IF($B45&lt;&gt;"",IF(AND($C45="ผู้ช่วยศาสตราจารย์",OR($AN45&gt;0,AND($AN45=0,$AO45&gt;=9))),1,""),"")</f>
        <v>1</v>
      </c>
      <c r="AE45" s="110" t="str">
        <f>IF($B45&lt;&gt;"",IF(AND($C45="อาจารย์",OR($AN45&gt;0,AND($AN45=0,$AO45&gt;=9))),1,""),"")</f>
        <v/>
      </c>
      <c r="AF45" s="110" t="str">
        <f>IF($B45&lt;&gt;"",IF(AND($C45="ศาสตราจารย์",AND($AN45=0,AND($AO45&gt;=6,$AO45&lt;=8))),1,""),"")</f>
        <v/>
      </c>
      <c r="AG45" s="110" t="str">
        <f>IF($B45&lt;&gt;"",IF(AND($C45="รองศาสตราจารย์",AND($AN45=0,AND($AO45&gt;=6,$AO45&lt;=8))),1,""),"")</f>
        <v/>
      </c>
      <c r="AH45" s="110" t="str">
        <f>IF($B45&lt;&gt;"",IF(AND($C45="ผู้ช่วยศาสตราจารย์",AND($AN45=0,AND($AO45&gt;=6,$AO45&lt;=8))),1,""),"")</f>
        <v/>
      </c>
      <c r="AI45" s="110" t="str">
        <f>IF($B45&lt;&gt;"",IF(AND($C45="อาจารย์",AND($AN45=0,AND($AO45&gt;=6,$AO45&lt;=8))),1,""),"")</f>
        <v/>
      </c>
      <c r="AJ45" s="110" t="str">
        <f>IF($B45&lt;&gt;"",IF(AND($C45="ศาสตราจารย์",AND($AN45=0,AND($AO45&gt;=0,$AO45&lt;=5))),1,""),"")</f>
        <v/>
      </c>
      <c r="AK45" s="110" t="str">
        <f>IF($B45&lt;&gt;"",IF(AND($C45="รองศาสตราจารย์",AND($AN45=0,AND($AO45&gt;=0,$AO45&lt;=5))),1,""),"")</f>
        <v/>
      </c>
      <c r="AL45" s="110" t="str">
        <f>IF($B45&lt;&gt;"",IF(AND($C45="ผู้ช่วยศาสตราจารย์",AND($AN45=0,AND($AO45&gt;=0,$AO45&lt;=5))),1,""),"")</f>
        <v/>
      </c>
      <c r="AM45" s="110" t="str">
        <f>IF($B45&lt;&gt;"",IF(AND($C45="อาจารย์",AND($AN45=0,AND($AO45&gt;=0,$AO45&lt;=5))),1,""),"")</f>
        <v/>
      </c>
      <c r="AN45" s="3">
        <f>IF(B45&lt;&gt;"",DATEDIF(E45,$AN$8,"Y"),"")</f>
        <v>11</v>
      </c>
      <c r="AO45" s="3">
        <f>IF(B45&lt;&gt;"",DATEDIF(E45,$AN$8,"YM"),"")</f>
        <v>5</v>
      </c>
      <c r="AP45" s="3">
        <f>IF(B45&lt;&gt;"",DATEDIF(E45,$AN$8,"MD"),"")</f>
        <v>0</v>
      </c>
    </row>
    <row r="46" spans="1:42" ht="18.75">
      <c r="A46" s="102">
        <v>38</v>
      </c>
      <c r="B46" s="103" t="s">
        <v>380</v>
      </c>
      <c r="C46" s="103" t="s">
        <v>23</v>
      </c>
      <c r="D46" s="104">
        <v>41918</v>
      </c>
      <c r="E46" s="105">
        <v>41918</v>
      </c>
      <c r="F46" s="105">
        <v>44126</v>
      </c>
      <c r="G46" s="106"/>
      <c r="H46" s="111"/>
      <c r="I46" s="103" t="s">
        <v>37</v>
      </c>
      <c r="J46" s="105">
        <v>54697</v>
      </c>
      <c r="K46" s="108" t="s">
        <v>2</v>
      </c>
      <c r="L46" s="103" t="s">
        <v>304</v>
      </c>
      <c r="M46" s="103" t="s">
        <v>54</v>
      </c>
      <c r="N46" s="103" t="s">
        <v>224</v>
      </c>
      <c r="O46" s="103" t="s">
        <v>19</v>
      </c>
      <c r="P46" s="108" t="s">
        <v>238</v>
      </c>
      <c r="Q46" s="108" t="s">
        <v>340</v>
      </c>
      <c r="R46" s="109"/>
      <c r="S46" s="110">
        <f>IF($B46&lt;&gt;"",IF(AND($K46="เอก",OR($AN46&gt;0,AND($AN46=0,$AO46&gt;=9))),1,""),"")</f>
        <v>1</v>
      </c>
      <c r="T46" s="110" t="str">
        <f>IF($B46&lt;&gt;"",IF(AND($K46="โท",OR($AN46&gt;0,AND($AN46=0,$AO46&gt;=9))),1,""),"")</f>
        <v/>
      </c>
      <c r="U46" s="110" t="str">
        <f>IF($B46&lt;&gt;"",IF(AND($K46="ตรี",OR($AN46&gt;0,AND($AN46=0,$AO46&gt;=9))),1,""),"")</f>
        <v/>
      </c>
      <c r="V46" s="110" t="str">
        <f>IF($B46&lt;&gt;"",IF(AND($K46="เอก",AND($AN46=0,AND($AO46&gt;=6,$AO46&lt;=8))),1,""),"")</f>
        <v/>
      </c>
      <c r="W46" s="110" t="str">
        <f>IF($B46&lt;&gt;"",IF(AND($K46="โท",AND($AN46=0,AND($AO46&gt;=6,$AO46&lt;=8))),1,""),"")</f>
        <v/>
      </c>
      <c r="X46" s="110" t="str">
        <f>IF($B46&lt;&gt;"",IF(AND($K46="ตรี",AND($AN46=0,AND($AO46&gt;=6,$AO46&lt;=8))),1,""),"")</f>
        <v/>
      </c>
      <c r="Y46" s="110" t="str">
        <f>IF($B46&lt;&gt;"",IF(AND($K46="เอก",AND($AN46=0,AND($AO46&gt;=0,$AO46&lt;=5))),1,""),"")</f>
        <v/>
      </c>
      <c r="Z46" s="110" t="str">
        <f>IF($B46&lt;&gt;"",IF(AND($K46="โท",AND($AN46=0,AND($AO46&gt;=0,$AO46&lt;=5))),1,""),"")</f>
        <v/>
      </c>
      <c r="AA46" s="110" t="str">
        <f>IF($B46&lt;&gt;"",IF(AND($K46="ตรี",AND($AN46=0,AND($AO46&gt;=0,$AO46&lt;=5))),1,""),"")</f>
        <v/>
      </c>
      <c r="AB46" s="110" t="str">
        <f>IF($B46&lt;&gt;"",IF(AND($C46="ศาสตราจารย์",OR($AN46&gt;0,AND($AN46=0,$AO46&gt;=9))),1,""),"")</f>
        <v/>
      </c>
      <c r="AC46" s="110" t="str">
        <f>IF($B46&lt;&gt;"",IF(AND($C46="รองศาสตราจารย์",OR($AN46&gt;0,AND($AN46=0,$AO46&gt;=9))),1,""),"")</f>
        <v/>
      </c>
      <c r="AD46" s="110">
        <f>IF($B46&lt;&gt;"",IF(AND($C46="ผู้ช่วยศาสตราจารย์",OR($AN46&gt;0,AND($AN46=0,$AO46&gt;=9))),1,""),"")</f>
        <v>1</v>
      </c>
      <c r="AE46" s="110" t="str">
        <f>IF($B46&lt;&gt;"",IF(AND($C46="อาจารย์",OR($AN46&gt;0,AND($AN46=0,$AO46&gt;=9))),1,""),"")</f>
        <v/>
      </c>
      <c r="AF46" s="110" t="str">
        <f>IF($B46&lt;&gt;"",IF(AND($C46="ศาสตราจารย์",AND($AN46=0,AND($AO46&gt;=6,$AO46&lt;=8))),1,""),"")</f>
        <v/>
      </c>
      <c r="AG46" s="110" t="str">
        <f>IF($B46&lt;&gt;"",IF(AND($C46="รองศาสตราจารย์",AND($AN46=0,AND($AO46&gt;=6,$AO46&lt;=8))),1,""),"")</f>
        <v/>
      </c>
      <c r="AH46" s="110" t="str">
        <f>IF($B46&lt;&gt;"",IF(AND($C46="ผู้ช่วยศาสตราจารย์",AND($AN46=0,AND($AO46&gt;=6,$AO46&lt;=8))),1,""),"")</f>
        <v/>
      </c>
      <c r="AI46" s="110" t="str">
        <f>IF($B46&lt;&gt;"",IF(AND($C46="อาจารย์",AND($AN46=0,AND($AO46&gt;=6,$AO46&lt;=8))),1,""),"")</f>
        <v/>
      </c>
      <c r="AJ46" s="110" t="str">
        <f>IF($B46&lt;&gt;"",IF(AND($C46="ศาสตราจารย์",AND($AN46=0,AND($AO46&gt;=0,$AO46&lt;=5))),1,""),"")</f>
        <v/>
      </c>
      <c r="AK46" s="110" t="str">
        <f>IF($B46&lt;&gt;"",IF(AND($C46="รองศาสตราจารย์",AND($AN46=0,AND($AO46&gt;=0,$AO46&lt;=5))),1,""),"")</f>
        <v/>
      </c>
      <c r="AL46" s="110" t="str">
        <f>IF($B46&lt;&gt;"",IF(AND($C46="ผู้ช่วยศาสตราจารย์",AND($AN46=0,AND($AO46&gt;=0,$AO46&lt;=5))),1,""),"")</f>
        <v/>
      </c>
      <c r="AM46" s="110" t="str">
        <f>IF($B46&lt;&gt;"",IF(AND($C46="อาจารย์",AND($AN46=0,AND($AO46&gt;=0,$AO46&lt;=5))),1,""),"")</f>
        <v/>
      </c>
      <c r="AN46" s="3">
        <f>IF(B46&lt;&gt;"",DATEDIF(E46,$AN$8,"Y"),"")</f>
        <v>9</v>
      </c>
      <c r="AO46" s="3">
        <f>IF(B46&lt;&gt;"",DATEDIF(E46,$AN$8,"YM"),"")</f>
        <v>10</v>
      </c>
      <c r="AP46" s="3">
        <f>IF(B46&lt;&gt;"",DATEDIF(E46,$AN$8,"MD"),"")</f>
        <v>26</v>
      </c>
    </row>
    <row r="47" spans="1:42" ht="18.75">
      <c r="A47" s="102">
        <v>39</v>
      </c>
      <c r="B47" s="103" t="s">
        <v>301</v>
      </c>
      <c r="C47" s="103" t="s">
        <v>23</v>
      </c>
      <c r="D47" s="104">
        <v>39406</v>
      </c>
      <c r="E47" s="105">
        <v>39406</v>
      </c>
      <c r="F47" s="105">
        <v>42457</v>
      </c>
      <c r="G47" s="106"/>
      <c r="H47" s="111"/>
      <c r="I47" s="103" t="s">
        <v>37</v>
      </c>
      <c r="J47" s="105">
        <v>45566</v>
      </c>
      <c r="K47" s="108" t="s">
        <v>2</v>
      </c>
      <c r="L47" s="103" t="s">
        <v>241</v>
      </c>
      <c r="M47" s="103" t="s">
        <v>319</v>
      </c>
      <c r="N47" s="103" t="s">
        <v>242</v>
      </c>
      <c r="O47" s="103" t="s">
        <v>243</v>
      </c>
      <c r="P47" s="108" t="s">
        <v>47</v>
      </c>
      <c r="Q47" s="108" t="s">
        <v>5</v>
      </c>
      <c r="R47" s="109"/>
      <c r="S47" s="110">
        <f>IF($B47&lt;&gt;"",IF(AND($K47="เอก",OR($AN47&gt;0,AND($AN47=0,$AO47&gt;=9))),1,""),"")</f>
        <v>1</v>
      </c>
      <c r="T47" s="110" t="str">
        <f>IF($B47&lt;&gt;"",IF(AND($K47="โท",OR($AN47&gt;0,AND($AN47=0,$AO47&gt;=9))),1,""),"")</f>
        <v/>
      </c>
      <c r="U47" s="110" t="str">
        <f>IF($B47&lt;&gt;"",IF(AND($K47="ตรี",OR($AN47&gt;0,AND($AN47=0,$AO47&gt;=9))),1,""),"")</f>
        <v/>
      </c>
      <c r="V47" s="110" t="str">
        <f>IF($B47&lt;&gt;"",IF(AND($K47="เอก",AND($AN47=0,AND($AO47&gt;=6,$AO47&lt;=8))),1,""),"")</f>
        <v/>
      </c>
      <c r="W47" s="110" t="str">
        <f>IF($B47&lt;&gt;"",IF(AND($K47="โท",AND($AN47=0,AND($AO47&gt;=6,$AO47&lt;=8))),1,""),"")</f>
        <v/>
      </c>
      <c r="X47" s="110" t="str">
        <f>IF($B47&lt;&gt;"",IF(AND($K47="ตรี",AND($AN47=0,AND($AO47&gt;=6,$AO47&lt;=8))),1,""),"")</f>
        <v/>
      </c>
      <c r="Y47" s="110" t="str">
        <f>IF($B47&lt;&gt;"",IF(AND($K47="เอก",AND($AN47=0,AND($AO47&gt;=0,$AO47&lt;=5))),1,""),"")</f>
        <v/>
      </c>
      <c r="Z47" s="110" t="str">
        <f>IF($B47&lt;&gt;"",IF(AND($K47="โท",AND($AN47=0,AND($AO47&gt;=0,$AO47&lt;=5))),1,""),"")</f>
        <v/>
      </c>
      <c r="AA47" s="110" t="str">
        <f>IF($B47&lt;&gt;"",IF(AND($K47="ตรี",AND($AN47=0,AND($AO47&gt;=0,$AO47&lt;=5))),1,""),"")</f>
        <v/>
      </c>
      <c r="AB47" s="110" t="str">
        <f>IF($B47&lt;&gt;"",IF(AND($C47="ศาสตราจารย์",OR($AN47&gt;0,AND($AN47=0,$AO47&gt;=9))),1,""),"")</f>
        <v/>
      </c>
      <c r="AC47" s="110" t="str">
        <f>IF($B47&lt;&gt;"",IF(AND($C47="รองศาสตราจารย์",OR($AN47&gt;0,AND($AN47=0,$AO47&gt;=9))),1,""),"")</f>
        <v/>
      </c>
      <c r="AD47" s="110">
        <f>IF($B47&lt;&gt;"",IF(AND($C47="ผู้ช่วยศาสตราจารย์",OR($AN47&gt;0,AND($AN47=0,$AO47&gt;=9))),1,""),"")</f>
        <v>1</v>
      </c>
      <c r="AE47" s="110" t="str">
        <f>IF($B47&lt;&gt;"",IF(AND($C47="อาจารย์",OR($AN47&gt;0,AND($AN47=0,$AO47&gt;=9))),1,""),"")</f>
        <v/>
      </c>
      <c r="AF47" s="110" t="str">
        <f>IF($B47&lt;&gt;"",IF(AND($C47="ศาสตราจารย์",AND($AN47=0,AND($AO47&gt;=6,$AO47&lt;=8))),1,""),"")</f>
        <v/>
      </c>
      <c r="AG47" s="110" t="str">
        <f>IF($B47&lt;&gt;"",IF(AND($C47="รองศาสตราจารย์",AND($AN47=0,AND($AO47&gt;=6,$AO47&lt;=8))),1,""),"")</f>
        <v/>
      </c>
      <c r="AH47" s="110" t="str">
        <f>IF($B47&lt;&gt;"",IF(AND($C47="ผู้ช่วยศาสตราจารย์",AND($AN47=0,AND($AO47&gt;=6,$AO47&lt;=8))),1,""),"")</f>
        <v/>
      </c>
      <c r="AI47" s="110" t="str">
        <f>IF($B47&lt;&gt;"",IF(AND($C47="อาจารย์",AND($AN47=0,AND($AO47&gt;=6,$AO47&lt;=8))),1,""),"")</f>
        <v/>
      </c>
      <c r="AJ47" s="110" t="str">
        <f>IF($B47&lt;&gt;"",IF(AND($C47="ศาสตราจารย์",AND($AN47=0,AND($AO47&gt;=0,$AO47&lt;=5))),1,""),"")</f>
        <v/>
      </c>
      <c r="AK47" s="110" t="str">
        <f>IF($B47&lt;&gt;"",IF(AND($C47="รองศาสตราจารย์",AND($AN47=0,AND($AO47&gt;=0,$AO47&lt;=5))),1,""),"")</f>
        <v/>
      </c>
      <c r="AL47" s="110" t="str">
        <f>IF($B47&lt;&gt;"",IF(AND($C47="ผู้ช่วยศาสตราจารย์",AND($AN47=0,AND($AO47&gt;=0,$AO47&lt;=5))),1,""),"")</f>
        <v/>
      </c>
      <c r="AM47" s="110" t="str">
        <f>IF($B47&lt;&gt;"",IF(AND($C47="อาจารย์",AND($AN47=0,AND($AO47&gt;=0,$AO47&lt;=5))),1,""),"")</f>
        <v/>
      </c>
      <c r="AN47" s="3">
        <f>IF(B47&lt;&gt;"",DATEDIF(E47,$AN$8,"Y"),"")</f>
        <v>16</v>
      </c>
      <c r="AO47" s="3">
        <f>IF(B47&lt;&gt;"",DATEDIF(E47,$AN$8,"YM"),"")</f>
        <v>9</v>
      </c>
      <c r="AP47" s="3">
        <f>IF(B47&lt;&gt;"",DATEDIF(E47,$AN$8,"MD"),"")</f>
        <v>12</v>
      </c>
    </row>
    <row r="48" spans="1:42" ht="18.75">
      <c r="A48" s="102">
        <v>40</v>
      </c>
      <c r="B48" s="103" t="s">
        <v>348</v>
      </c>
      <c r="C48" s="103" t="s">
        <v>23</v>
      </c>
      <c r="D48" s="104">
        <v>40792</v>
      </c>
      <c r="E48" s="105">
        <v>40792</v>
      </c>
      <c r="F48" s="105">
        <v>43186</v>
      </c>
      <c r="G48" s="106"/>
      <c r="H48" s="111"/>
      <c r="I48" s="103" t="s">
        <v>37</v>
      </c>
      <c r="J48" s="105">
        <v>51044</v>
      </c>
      <c r="K48" s="108" t="s">
        <v>2</v>
      </c>
      <c r="L48" s="103" t="s">
        <v>244</v>
      </c>
      <c r="M48" s="103" t="s">
        <v>245</v>
      </c>
      <c r="N48" s="103" t="s">
        <v>246</v>
      </c>
      <c r="O48" s="103" t="s">
        <v>247</v>
      </c>
      <c r="P48" s="108" t="s">
        <v>71</v>
      </c>
      <c r="Q48" s="108" t="s">
        <v>57</v>
      </c>
      <c r="R48" s="109"/>
      <c r="S48" s="110">
        <f>IF($B48&lt;&gt;"",IF(AND($K48="เอก",OR($AN48&gt;0,AND($AN48=0,$AO48&gt;=9))),1,""),"")</f>
        <v>1</v>
      </c>
      <c r="T48" s="110" t="str">
        <f>IF($B48&lt;&gt;"",IF(AND($K48="โท",OR($AN48&gt;0,AND($AN48=0,$AO48&gt;=9))),1,""),"")</f>
        <v/>
      </c>
      <c r="U48" s="110" t="str">
        <f>IF($B48&lt;&gt;"",IF(AND($K48="ตรี",OR($AN48&gt;0,AND($AN48=0,$AO48&gt;=9))),1,""),"")</f>
        <v/>
      </c>
      <c r="V48" s="110" t="str">
        <f>IF($B48&lt;&gt;"",IF(AND($K48="เอก",AND($AN48=0,AND($AO48&gt;=6,$AO48&lt;=8))),1,""),"")</f>
        <v/>
      </c>
      <c r="W48" s="110" t="str">
        <f>IF($B48&lt;&gt;"",IF(AND($K48="โท",AND($AN48=0,AND($AO48&gt;=6,$AO48&lt;=8))),1,""),"")</f>
        <v/>
      </c>
      <c r="X48" s="110" t="str">
        <f>IF($B48&lt;&gt;"",IF(AND($K48="ตรี",AND($AN48=0,AND($AO48&gt;=6,$AO48&lt;=8))),1,""),"")</f>
        <v/>
      </c>
      <c r="Y48" s="110" t="str">
        <f>IF($B48&lt;&gt;"",IF(AND($K48="เอก",AND($AN48=0,AND($AO48&gt;=0,$AO48&lt;=5))),1,""),"")</f>
        <v/>
      </c>
      <c r="Z48" s="110" t="str">
        <f>IF($B48&lt;&gt;"",IF(AND($K48="โท",AND($AN48=0,AND($AO48&gt;=0,$AO48&lt;=5))),1,""),"")</f>
        <v/>
      </c>
      <c r="AA48" s="110" t="str">
        <f>IF($B48&lt;&gt;"",IF(AND($K48="ตรี",AND($AN48=0,AND($AO48&gt;=0,$AO48&lt;=5))),1,""),"")</f>
        <v/>
      </c>
      <c r="AB48" s="110" t="str">
        <f>IF($B48&lt;&gt;"",IF(AND($C48="ศาสตราจารย์",OR($AN48&gt;0,AND($AN48=0,$AO48&gt;=9))),1,""),"")</f>
        <v/>
      </c>
      <c r="AC48" s="110" t="str">
        <f>IF($B48&lt;&gt;"",IF(AND($C48="รองศาสตราจารย์",OR($AN48&gt;0,AND($AN48=0,$AO48&gt;=9))),1,""),"")</f>
        <v/>
      </c>
      <c r="AD48" s="110">
        <f>IF($B48&lt;&gt;"",IF(AND($C48="ผู้ช่วยศาสตราจารย์",OR($AN48&gt;0,AND($AN48=0,$AO48&gt;=9))),1,""),"")</f>
        <v>1</v>
      </c>
      <c r="AE48" s="110" t="str">
        <f>IF($B48&lt;&gt;"",IF(AND($C48="อาจารย์",OR($AN48&gt;0,AND($AN48=0,$AO48&gt;=9))),1,""),"")</f>
        <v/>
      </c>
      <c r="AF48" s="110" t="str">
        <f>IF($B48&lt;&gt;"",IF(AND($C48="ศาสตราจารย์",AND($AN48=0,AND($AO48&gt;=6,$AO48&lt;=8))),1,""),"")</f>
        <v/>
      </c>
      <c r="AG48" s="110" t="str">
        <f>IF($B48&lt;&gt;"",IF(AND($C48="รองศาสตราจารย์",AND($AN48=0,AND($AO48&gt;=6,$AO48&lt;=8))),1,""),"")</f>
        <v/>
      </c>
      <c r="AH48" s="110" t="str">
        <f>IF($B48&lt;&gt;"",IF(AND($C48="ผู้ช่วยศาสตราจารย์",AND($AN48=0,AND($AO48&gt;=6,$AO48&lt;=8))),1,""),"")</f>
        <v/>
      </c>
      <c r="AI48" s="110" t="str">
        <f>IF($B48&lt;&gt;"",IF(AND($C48="อาจารย์",AND($AN48=0,AND($AO48&gt;=6,$AO48&lt;=8))),1,""),"")</f>
        <v/>
      </c>
      <c r="AJ48" s="110" t="str">
        <f>IF($B48&lt;&gt;"",IF(AND($C48="ศาสตราจารย์",AND($AN48=0,AND($AO48&gt;=0,$AO48&lt;=5))),1,""),"")</f>
        <v/>
      </c>
      <c r="AK48" s="110" t="str">
        <f>IF($B48&lt;&gt;"",IF(AND($C48="รองศาสตราจารย์",AND($AN48=0,AND($AO48&gt;=0,$AO48&lt;=5))),1,""),"")</f>
        <v/>
      </c>
      <c r="AL48" s="110" t="str">
        <f>IF($B48&lt;&gt;"",IF(AND($C48="ผู้ช่วยศาสตราจารย์",AND($AN48=0,AND($AO48&gt;=0,$AO48&lt;=5))),1,""),"")</f>
        <v/>
      </c>
      <c r="AM48" s="110" t="str">
        <f>IF($B48&lt;&gt;"",IF(AND($C48="อาจารย์",AND($AN48=0,AND($AO48&gt;=0,$AO48&lt;=5))),1,""),"")</f>
        <v/>
      </c>
      <c r="AN48" s="3">
        <f>IF(B48&lt;&gt;"",DATEDIF(E48,$AN$8,"Y"),"")</f>
        <v>12</v>
      </c>
      <c r="AO48" s="3">
        <f>IF(B48&lt;&gt;"",DATEDIF(E48,$AN$8,"YM"),"")</f>
        <v>11</v>
      </c>
      <c r="AP48" s="3">
        <f>IF(B48&lt;&gt;"",DATEDIF(E48,$AN$8,"MD"),"")</f>
        <v>26</v>
      </c>
    </row>
    <row r="49" spans="1:42" ht="18.75">
      <c r="A49" s="102">
        <v>41</v>
      </c>
      <c r="B49" s="103" t="s">
        <v>146</v>
      </c>
      <c r="C49" s="103" t="s">
        <v>23</v>
      </c>
      <c r="D49" s="104">
        <v>34151</v>
      </c>
      <c r="E49" s="105">
        <v>34151</v>
      </c>
      <c r="F49" s="105">
        <v>37280</v>
      </c>
      <c r="G49" s="106"/>
      <c r="H49" s="111"/>
      <c r="I49" s="103" t="s">
        <v>37</v>
      </c>
      <c r="J49" s="105">
        <v>45566</v>
      </c>
      <c r="K49" s="108" t="s">
        <v>7</v>
      </c>
      <c r="L49" s="103" t="s">
        <v>99</v>
      </c>
      <c r="M49" s="103" t="s">
        <v>18</v>
      </c>
      <c r="N49" s="103" t="s">
        <v>55</v>
      </c>
      <c r="O49" s="103" t="s">
        <v>4</v>
      </c>
      <c r="P49" s="108" t="s">
        <v>36</v>
      </c>
      <c r="Q49" s="108" t="s">
        <v>33</v>
      </c>
      <c r="R49" s="109"/>
      <c r="S49" s="110" t="str">
        <f>IF($B49&lt;&gt;"",IF(AND($K49="เอก",OR($AN49&gt;0,AND($AN49=0,$AO49&gt;=9))),1,""),"")</f>
        <v/>
      </c>
      <c r="T49" s="110">
        <f>IF($B49&lt;&gt;"",IF(AND($K49="โท",OR($AN49&gt;0,AND($AN49=0,$AO49&gt;=9))),1,""),"")</f>
        <v>1</v>
      </c>
      <c r="U49" s="110" t="str">
        <f>IF($B49&lt;&gt;"",IF(AND($K49="ตรี",OR($AN49&gt;0,AND($AN49=0,$AO49&gt;=9))),1,""),"")</f>
        <v/>
      </c>
      <c r="V49" s="110" t="str">
        <f>IF($B49&lt;&gt;"",IF(AND($K49="เอก",AND($AN49=0,AND($AO49&gt;=6,$AO49&lt;=8))),1,""),"")</f>
        <v/>
      </c>
      <c r="W49" s="110" t="str">
        <f>IF($B49&lt;&gt;"",IF(AND($K49="โท",AND($AN49=0,AND($AO49&gt;=6,$AO49&lt;=8))),1,""),"")</f>
        <v/>
      </c>
      <c r="X49" s="110" t="str">
        <f>IF($B49&lt;&gt;"",IF(AND($K49="ตรี",AND($AN49=0,AND($AO49&gt;=6,$AO49&lt;=8))),1,""),"")</f>
        <v/>
      </c>
      <c r="Y49" s="110" t="str">
        <f>IF($B49&lt;&gt;"",IF(AND($K49="เอก",AND($AN49=0,AND($AO49&gt;=0,$AO49&lt;=5))),1,""),"")</f>
        <v/>
      </c>
      <c r="Z49" s="110" t="str">
        <f>IF($B49&lt;&gt;"",IF(AND($K49="โท",AND($AN49=0,AND($AO49&gt;=0,$AO49&lt;=5))),1,""),"")</f>
        <v/>
      </c>
      <c r="AA49" s="110" t="str">
        <f>IF($B49&lt;&gt;"",IF(AND($K49="ตรี",AND($AN49=0,AND($AO49&gt;=0,$AO49&lt;=5))),1,""),"")</f>
        <v/>
      </c>
      <c r="AB49" s="110" t="str">
        <f>IF($B49&lt;&gt;"",IF(AND($C49="ศาสตราจารย์",OR($AN49&gt;0,AND($AN49=0,$AO49&gt;=9))),1,""),"")</f>
        <v/>
      </c>
      <c r="AC49" s="110" t="str">
        <f>IF($B49&lt;&gt;"",IF(AND($C49="รองศาสตราจารย์",OR($AN49&gt;0,AND($AN49=0,$AO49&gt;=9))),1,""),"")</f>
        <v/>
      </c>
      <c r="AD49" s="110">
        <f>IF($B49&lt;&gt;"",IF(AND($C49="ผู้ช่วยศาสตราจารย์",OR($AN49&gt;0,AND($AN49=0,$AO49&gt;=9))),1,""),"")</f>
        <v>1</v>
      </c>
      <c r="AE49" s="110" t="str">
        <f>IF($B49&lt;&gt;"",IF(AND($C49="อาจารย์",OR($AN49&gt;0,AND($AN49=0,$AO49&gt;=9))),1,""),"")</f>
        <v/>
      </c>
      <c r="AF49" s="110" t="str">
        <f>IF($B49&lt;&gt;"",IF(AND($C49="ศาสตราจารย์",AND($AN49=0,AND($AO49&gt;=6,$AO49&lt;=8))),1,""),"")</f>
        <v/>
      </c>
      <c r="AG49" s="110" t="str">
        <f>IF($B49&lt;&gt;"",IF(AND($C49="รองศาสตราจารย์",AND($AN49=0,AND($AO49&gt;=6,$AO49&lt;=8))),1,""),"")</f>
        <v/>
      </c>
      <c r="AH49" s="110" t="str">
        <f>IF($B49&lt;&gt;"",IF(AND($C49="ผู้ช่วยศาสตราจารย์",AND($AN49=0,AND($AO49&gt;=6,$AO49&lt;=8))),1,""),"")</f>
        <v/>
      </c>
      <c r="AI49" s="110" t="str">
        <f>IF($B49&lt;&gt;"",IF(AND($C49="อาจารย์",AND($AN49=0,AND($AO49&gt;=6,$AO49&lt;=8))),1,""),"")</f>
        <v/>
      </c>
      <c r="AJ49" s="110" t="str">
        <f>IF($B49&lt;&gt;"",IF(AND($C49="ศาสตราจารย์",AND($AN49=0,AND($AO49&gt;=0,$AO49&lt;=5))),1,""),"")</f>
        <v/>
      </c>
      <c r="AK49" s="110" t="str">
        <f>IF($B49&lt;&gt;"",IF(AND($C49="รองศาสตราจารย์",AND($AN49=0,AND($AO49&gt;=0,$AO49&lt;=5))),1,""),"")</f>
        <v/>
      </c>
      <c r="AL49" s="110" t="str">
        <f>IF($B49&lt;&gt;"",IF(AND($C49="ผู้ช่วยศาสตราจารย์",AND($AN49=0,AND($AO49&gt;=0,$AO49&lt;=5))),1,""),"")</f>
        <v/>
      </c>
      <c r="AM49" s="110" t="str">
        <f>IF($B49&lt;&gt;"",IF(AND($C49="อาจารย์",AND($AN49=0,AND($AO49&gt;=0,$AO49&lt;=5))),1,""),"")</f>
        <v/>
      </c>
      <c r="AN49" s="3">
        <f>IF(B49&lt;&gt;"",DATEDIF(E49,$AN$8,"Y"),"")</f>
        <v>31</v>
      </c>
      <c r="AO49" s="3">
        <f>IF(B49&lt;&gt;"",DATEDIF(E49,$AN$8,"YM"),"")</f>
        <v>2</v>
      </c>
      <c r="AP49" s="3">
        <f>IF(B49&lt;&gt;"",DATEDIF(E49,$AN$8,"MD"),"")</f>
        <v>0</v>
      </c>
    </row>
    <row r="50" spans="1:42" ht="18.75">
      <c r="A50" s="102">
        <v>42</v>
      </c>
      <c r="B50" s="103" t="s">
        <v>149</v>
      </c>
      <c r="C50" s="103" t="s">
        <v>56</v>
      </c>
      <c r="D50" s="104">
        <v>40224</v>
      </c>
      <c r="E50" s="105">
        <v>41955</v>
      </c>
      <c r="F50" s="106"/>
      <c r="G50" s="106"/>
      <c r="H50" s="111"/>
      <c r="I50" s="103" t="s">
        <v>37</v>
      </c>
      <c r="J50" s="105">
        <v>50679</v>
      </c>
      <c r="K50" s="108" t="s">
        <v>2</v>
      </c>
      <c r="L50" s="103" t="s">
        <v>150</v>
      </c>
      <c r="M50" s="103" t="s">
        <v>54</v>
      </c>
      <c r="N50" s="103" t="s">
        <v>151</v>
      </c>
      <c r="O50" s="103" t="s">
        <v>62</v>
      </c>
      <c r="P50" s="108" t="s">
        <v>43</v>
      </c>
      <c r="Q50" s="108" t="s">
        <v>70</v>
      </c>
      <c r="R50" s="109"/>
      <c r="S50" s="110">
        <f>IF($B50&lt;&gt;"",IF(AND($K50="เอก",OR($AN50&gt;0,AND($AN50=0,$AO50&gt;=9))),1,""),"")</f>
        <v>1</v>
      </c>
      <c r="T50" s="110" t="str">
        <f>IF($B50&lt;&gt;"",IF(AND($K50="โท",OR($AN50&gt;0,AND($AN50=0,$AO50&gt;=9))),1,""),"")</f>
        <v/>
      </c>
      <c r="U50" s="110" t="str">
        <f>IF($B50&lt;&gt;"",IF(AND($K50="ตรี",OR($AN50&gt;0,AND($AN50=0,$AO50&gt;=9))),1,""),"")</f>
        <v/>
      </c>
      <c r="V50" s="110" t="str">
        <f>IF($B50&lt;&gt;"",IF(AND($K50="เอก",AND($AN50=0,AND($AO50&gt;=6,$AO50&lt;=8))),1,""),"")</f>
        <v/>
      </c>
      <c r="W50" s="110" t="str">
        <f>IF($B50&lt;&gt;"",IF(AND($K50="โท",AND($AN50=0,AND($AO50&gt;=6,$AO50&lt;=8))),1,""),"")</f>
        <v/>
      </c>
      <c r="X50" s="110" t="str">
        <f>IF($B50&lt;&gt;"",IF(AND($K50="ตรี",AND($AN50=0,AND($AO50&gt;=6,$AO50&lt;=8))),1,""),"")</f>
        <v/>
      </c>
      <c r="Y50" s="110" t="str">
        <f>IF($B50&lt;&gt;"",IF(AND($K50="เอก",AND($AN50=0,AND($AO50&gt;=0,$AO50&lt;=5))),1,""),"")</f>
        <v/>
      </c>
      <c r="Z50" s="110" t="str">
        <f>IF($B50&lt;&gt;"",IF(AND($K50="โท",AND($AN50=0,AND($AO50&gt;=0,$AO50&lt;=5))),1,""),"")</f>
        <v/>
      </c>
      <c r="AA50" s="110" t="str">
        <f>IF($B50&lt;&gt;"",IF(AND($K50="ตรี",AND($AN50=0,AND($AO50&gt;=0,$AO50&lt;=5))),1,""),"")</f>
        <v/>
      </c>
      <c r="AB50" s="110" t="str">
        <f>IF($B50&lt;&gt;"",IF(AND($C50="ศาสตราจารย์",OR($AN50&gt;0,AND($AN50=0,$AO50&gt;=9))),1,""),"")</f>
        <v/>
      </c>
      <c r="AC50" s="110" t="str">
        <f>IF($B50&lt;&gt;"",IF(AND($C50="รองศาสตราจารย์",OR($AN50&gt;0,AND($AN50=0,$AO50&gt;=9))),1,""),"")</f>
        <v/>
      </c>
      <c r="AD50" s="110" t="str">
        <f>IF($B50&lt;&gt;"",IF(AND($C50="ผู้ช่วยศาสตราจารย์",OR($AN50&gt;0,AND($AN50=0,$AO50&gt;=9))),1,""),"")</f>
        <v/>
      </c>
      <c r="AE50" s="110">
        <f>IF($B50&lt;&gt;"",IF(AND($C50="อาจารย์",OR($AN50&gt;0,AND($AN50=0,$AO50&gt;=9))),1,""),"")</f>
        <v>1</v>
      </c>
      <c r="AF50" s="110" t="str">
        <f>IF($B50&lt;&gt;"",IF(AND($C50="ศาสตราจารย์",AND($AN50=0,AND($AO50&gt;=6,$AO50&lt;=8))),1,""),"")</f>
        <v/>
      </c>
      <c r="AG50" s="110" t="str">
        <f>IF($B50&lt;&gt;"",IF(AND($C50="รองศาสตราจารย์",AND($AN50=0,AND($AO50&gt;=6,$AO50&lt;=8))),1,""),"")</f>
        <v/>
      </c>
      <c r="AH50" s="110" t="str">
        <f>IF($B50&lt;&gt;"",IF(AND($C50="ผู้ช่วยศาสตราจารย์",AND($AN50=0,AND($AO50&gt;=6,$AO50&lt;=8))),1,""),"")</f>
        <v/>
      </c>
      <c r="AI50" s="110" t="str">
        <f>IF($B50&lt;&gt;"",IF(AND($C50="อาจารย์",AND($AN50=0,AND($AO50&gt;=6,$AO50&lt;=8))),1,""),"")</f>
        <v/>
      </c>
      <c r="AJ50" s="110" t="str">
        <f>IF($B50&lt;&gt;"",IF(AND($C50="ศาสตราจารย์",AND($AN50=0,AND($AO50&gt;=0,$AO50&lt;=5))),1,""),"")</f>
        <v/>
      </c>
      <c r="AK50" s="110" t="str">
        <f>IF($B50&lt;&gt;"",IF(AND($C50="รองศาสตราจารย์",AND($AN50=0,AND($AO50&gt;=0,$AO50&lt;=5))),1,""),"")</f>
        <v/>
      </c>
      <c r="AL50" s="110" t="str">
        <f>IF($B50&lt;&gt;"",IF(AND($C50="ผู้ช่วยศาสตราจารย์",AND($AN50=0,AND($AO50&gt;=0,$AO50&lt;=5))),1,""),"")</f>
        <v/>
      </c>
      <c r="AM50" s="110" t="str">
        <f>IF($B50&lt;&gt;"",IF(AND($C50="อาจารย์",AND($AN50=0,AND($AO50&gt;=0,$AO50&lt;=5))),1,""),"")</f>
        <v/>
      </c>
      <c r="AN50" s="3">
        <f>IF(B50&lt;&gt;"",DATEDIF(E50,$AN$8,"Y"),"")</f>
        <v>9</v>
      </c>
      <c r="AO50" s="3">
        <f>IF(B50&lt;&gt;"",DATEDIF(E50,$AN$8,"YM"),"")</f>
        <v>9</v>
      </c>
      <c r="AP50" s="3">
        <f>IF(B50&lt;&gt;"",DATEDIF(E50,$AN$8,"MD"),"")</f>
        <v>20</v>
      </c>
    </row>
    <row r="51" spans="1:42" ht="18.75">
      <c r="A51" s="102">
        <v>43</v>
      </c>
      <c r="B51" s="103" t="s">
        <v>381</v>
      </c>
      <c r="C51" s="103" t="s">
        <v>56</v>
      </c>
      <c r="D51" s="104">
        <v>44531</v>
      </c>
      <c r="E51" s="105">
        <v>44531</v>
      </c>
      <c r="F51" s="106"/>
      <c r="G51" s="106"/>
      <c r="H51" s="111"/>
      <c r="I51" s="103" t="s">
        <v>37</v>
      </c>
      <c r="J51" s="105">
        <v>44895</v>
      </c>
      <c r="K51" s="108" t="s">
        <v>2</v>
      </c>
      <c r="L51" s="103" t="s">
        <v>382</v>
      </c>
      <c r="M51" s="103" t="s">
        <v>319</v>
      </c>
      <c r="N51" s="103" t="s">
        <v>383</v>
      </c>
      <c r="O51" s="103" t="s">
        <v>114</v>
      </c>
      <c r="P51" s="108" t="s">
        <v>305</v>
      </c>
      <c r="Q51" s="108" t="s">
        <v>374</v>
      </c>
      <c r="R51" s="109"/>
      <c r="S51" s="110">
        <f>IF($B51&lt;&gt;"",IF(AND($K51="เอก",OR($AN51&gt;0,AND($AN51=0,$AO51&gt;=9))),1,""),"")</f>
        <v>1</v>
      </c>
      <c r="T51" s="110" t="str">
        <f>IF($B51&lt;&gt;"",IF(AND($K51="โท",OR($AN51&gt;0,AND($AN51=0,$AO51&gt;=9))),1,""),"")</f>
        <v/>
      </c>
      <c r="U51" s="110" t="str">
        <f>IF($B51&lt;&gt;"",IF(AND($K51="ตรี",OR($AN51&gt;0,AND($AN51=0,$AO51&gt;=9))),1,""),"")</f>
        <v/>
      </c>
      <c r="V51" s="110" t="str">
        <f>IF($B51&lt;&gt;"",IF(AND($K51="เอก",AND($AN51=0,AND($AO51&gt;=6,$AO51&lt;=8))),1,""),"")</f>
        <v/>
      </c>
      <c r="W51" s="110" t="str">
        <f>IF($B51&lt;&gt;"",IF(AND($K51="โท",AND($AN51=0,AND($AO51&gt;=6,$AO51&lt;=8))),1,""),"")</f>
        <v/>
      </c>
      <c r="X51" s="110" t="str">
        <f>IF($B51&lt;&gt;"",IF(AND($K51="ตรี",AND($AN51=0,AND($AO51&gt;=6,$AO51&lt;=8))),1,""),"")</f>
        <v/>
      </c>
      <c r="Y51" s="110" t="str">
        <f>IF($B51&lt;&gt;"",IF(AND($K51="เอก",AND($AN51=0,AND($AO51&gt;=0,$AO51&lt;=5))),1,""),"")</f>
        <v/>
      </c>
      <c r="Z51" s="110" t="str">
        <f>IF($B51&lt;&gt;"",IF(AND($K51="โท",AND($AN51=0,AND($AO51&gt;=0,$AO51&lt;=5))),1,""),"")</f>
        <v/>
      </c>
      <c r="AA51" s="110" t="str">
        <f>IF($B51&lt;&gt;"",IF(AND($K51="ตรี",AND($AN51=0,AND($AO51&gt;=0,$AO51&lt;=5))),1,""),"")</f>
        <v/>
      </c>
      <c r="AB51" s="110" t="str">
        <f>IF($B51&lt;&gt;"",IF(AND($C51="ศาสตราจารย์",OR($AN51&gt;0,AND($AN51=0,$AO51&gt;=9))),1,""),"")</f>
        <v/>
      </c>
      <c r="AC51" s="110" t="str">
        <f>IF($B51&lt;&gt;"",IF(AND($C51="รองศาสตราจารย์",OR($AN51&gt;0,AND($AN51=0,$AO51&gt;=9))),1,""),"")</f>
        <v/>
      </c>
      <c r="AD51" s="110" t="str">
        <f>IF($B51&lt;&gt;"",IF(AND($C51="ผู้ช่วยศาสตราจารย์",OR($AN51&gt;0,AND($AN51=0,$AO51&gt;=9))),1,""),"")</f>
        <v/>
      </c>
      <c r="AE51" s="110">
        <f>IF($B51&lt;&gt;"",IF(AND($C51="อาจารย์",OR($AN51&gt;0,AND($AN51=0,$AO51&gt;=9))),1,""),"")</f>
        <v>1</v>
      </c>
      <c r="AF51" s="110" t="str">
        <f>IF($B51&lt;&gt;"",IF(AND($C51="ศาสตราจารย์",AND($AN51=0,AND($AO51&gt;=6,$AO51&lt;=8))),1,""),"")</f>
        <v/>
      </c>
      <c r="AG51" s="110" t="str">
        <f>IF($B51&lt;&gt;"",IF(AND($C51="รองศาสตราจารย์",AND($AN51=0,AND($AO51&gt;=6,$AO51&lt;=8))),1,""),"")</f>
        <v/>
      </c>
      <c r="AH51" s="110" t="str">
        <f>IF($B51&lt;&gt;"",IF(AND($C51="ผู้ช่วยศาสตราจารย์",AND($AN51=0,AND($AO51&gt;=6,$AO51&lt;=8))),1,""),"")</f>
        <v/>
      </c>
      <c r="AI51" s="110" t="str">
        <f>IF($B51&lt;&gt;"",IF(AND($C51="อาจารย์",AND($AN51=0,AND($AO51&gt;=6,$AO51&lt;=8))),1,""),"")</f>
        <v/>
      </c>
      <c r="AJ51" s="110" t="str">
        <f>IF($B51&lt;&gt;"",IF(AND($C51="ศาสตราจารย์",AND($AN51=0,AND($AO51&gt;=0,$AO51&lt;=5))),1,""),"")</f>
        <v/>
      </c>
      <c r="AK51" s="110" t="str">
        <f>IF($B51&lt;&gt;"",IF(AND($C51="รองศาสตราจารย์",AND($AN51=0,AND($AO51&gt;=0,$AO51&lt;=5))),1,""),"")</f>
        <v/>
      </c>
      <c r="AL51" s="110" t="str">
        <f>IF($B51&lt;&gt;"",IF(AND($C51="ผู้ช่วยศาสตราจารย์",AND($AN51=0,AND($AO51&gt;=0,$AO51&lt;=5))),1,""),"")</f>
        <v/>
      </c>
      <c r="AM51" s="110" t="str">
        <f>IF($B51&lt;&gt;"",IF(AND($C51="อาจารย์",AND($AN51=0,AND($AO51&gt;=0,$AO51&lt;=5))),1,""),"")</f>
        <v/>
      </c>
      <c r="AN51" s="3">
        <f>IF(B51&lt;&gt;"",DATEDIF(E51,$AN$8,"Y"),"")</f>
        <v>2</v>
      </c>
      <c r="AO51" s="3">
        <f>IF(B51&lt;&gt;"",DATEDIF(E51,$AN$8,"YM"),"")</f>
        <v>9</v>
      </c>
      <c r="AP51" s="3">
        <f>IF(B51&lt;&gt;"",DATEDIF(E51,$AN$8,"MD"),"")</f>
        <v>0</v>
      </c>
    </row>
    <row r="52" spans="1:42" ht="18.75">
      <c r="A52" s="102">
        <v>44</v>
      </c>
      <c r="B52" s="103" t="s">
        <v>349</v>
      </c>
      <c r="C52" s="103" t="s">
        <v>56</v>
      </c>
      <c r="D52" s="104">
        <v>43753</v>
      </c>
      <c r="E52" s="105">
        <v>43753</v>
      </c>
      <c r="F52" s="106"/>
      <c r="G52" s="106"/>
      <c r="H52" s="111"/>
      <c r="I52" s="103" t="s">
        <v>37</v>
      </c>
      <c r="J52" s="105">
        <v>53601</v>
      </c>
      <c r="K52" s="108" t="s">
        <v>2</v>
      </c>
      <c r="L52" s="103" t="s">
        <v>350</v>
      </c>
      <c r="M52" s="103" t="s">
        <v>54</v>
      </c>
      <c r="N52" s="103" t="s">
        <v>351</v>
      </c>
      <c r="O52" s="103" t="s">
        <v>53</v>
      </c>
      <c r="P52" s="108" t="s">
        <v>39</v>
      </c>
      <c r="Q52" s="108" t="s">
        <v>305</v>
      </c>
      <c r="R52" s="109"/>
      <c r="S52" s="110">
        <f>IF($B52&lt;&gt;"",IF(AND($K52="เอก",OR($AN52&gt;0,AND($AN52=0,$AO52&gt;=9))),1,""),"")</f>
        <v>1</v>
      </c>
      <c r="T52" s="110" t="str">
        <f>IF($B52&lt;&gt;"",IF(AND($K52="โท",OR($AN52&gt;0,AND($AN52=0,$AO52&gt;=9))),1,""),"")</f>
        <v/>
      </c>
      <c r="U52" s="110" t="str">
        <f>IF($B52&lt;&gt;"",IF(AND($K52="ตรี",OR($AN52&gt;0,AND($AN52=0,$AO52&gt;=9))),1,""),"")</f>
        <v/>
      </c>
      <c r="V52" s="110" t="str">
        <f>IF($B52&lt;&gt;"",IF(AND($K52="เอก",AND($AN52=0,AND($AO52&gt;=6,$AO52&lt;=8))),1,""),"")</f>
        <v/>
      </c>
      <c r="W52" s="110" t="str">
        <f>IF($B52&lt;&gt;"",IF(AND($K52="โท",AND($AN52=0,AND($AO52&gt;=6,$AO52&lt;=8))),1,""),"")</f>
        <v/>
      </c>
      <c r="X52" s="110" t="str">
        <f>IF($B52&lt;&gt;"",IF(AND($K52="ตรี",AND($AN52=0,AND($AO52&gt;=6,$AO52&lt;=8))),1,""),"")</f>
        <v/>
      </c>
      <c r="Y52" s="110" t="str">
        <f>IF($B52&lt;&gt;"",IF(AND($K52="เอก",AND($AN52=0,AND($AO52&gt;=0,$AO52&lt;=5))),1,""),"")</f>
        <v/>
      </c>
      <c r="Z52" s="110" t="str">
        <f>IF($B52&lt;&gt;"",IF(AND($K52="โท",AND($AN52=0,AND($AO52&gt;=0,$AO52&lt;=5))),1,""),"")</f>
        <v/>
      </c>
      <c r="AA52" s="110" t="str">
        <f>IF($B52&lt;&gt;"",IF(AND($K52="ตรี",AND($AN52=0,AND($AO52&gt;=0,$AO52&lt;=5))),1,""),"")</f>
        <v/>
      </c>
      <c r="AB52" s="110" t="str">
        <f>IF($B52&lt;&gt;"",IF(AND($C52="ศาสตราจารย์",OR($AN52&gt;0,AND($AN52=0,$AO52&gt;=9))),1,""),"")</f>
        <v/>
      </c>
      <c r="AC52" s="110" t="str">
        <f>IF($B52&lt;&gt;"",IF(AND($C52="รองศาสตราจารย์",OR($AN52&gt;0,AND($AN52=0,$AO52&gt;=9))),1,""),"")</f>
        <v/>
      </c>
      <c r="AD52" s="110" t="str">
        <f>IF($B52&lt;&gt;"",IF(AND($C52="ผู้ช่วยศาสตราจารย์",OR($AN52&gt;0,AND($AN52=0,$AO52&gt;=9))),1,""),"")</f>
        <v/>
      </c>
      <c r="AE52" s="110">
        <f>IF($B52&lt;&gt;"",IF(AND($C52="อาจารย์",OR($AN52&gt;0,AND($AN52=0,$AO52&gt;=9))),1,""),"")</f>
        <v>1</v>
      </c>
      <c r="AF52" s="110" t="str">
        <f>IF($B52&lt;&gt;"",IF(AND($C52="ศาสตราจารย์",AND($AN52=0,AND($AO52&gt;=6,$AO52&lt;=8))),1,""),"")</f>
        <v/>
      </c>
      <c r="AG52" s="110" t="str">
        <f>IF($B52&lt;&gt;"",IF(AND($C52="รองศาสตราจารย์",AND($AN52=0,AND($AO52&gt;=6,$AO52&lt;=8))),1,""),"")</f>
        <v/>
      </c>
      <c r="AH52" s="110" t="str">
        <f>IF($B52&lt;&gt;"",IF(AND($C52="ผู้ช่วยศาสตราจารย์",AND($AN52=0,AND($AO52&gt;=6,$AO52&lt;=8))),1,""),"")</f>
        <v/>
      </c>
      <c r="AI52" s="110" t="str">
        <f>IF($B52&lt;&gt;"",IF(AND($C52="อาจารย์",AND($AN52=0,AND($AO52&gt;=6,$AO52&lt;=8))),1,""),"")</f>
        <v/>
      </c>
      <c r="AJ52" s="110" t="str">
        <f>IF($B52&lt;&gt;"",IF(AND($C52="ศาสตราจารย์",AND($AN52=0,AND($AO52&gt;=0,$AO52&lt;=5))),1,""),"")</f>
        <v/>
      </c>
      <c r="AK52" s="110" t="str">
        <f>IF($B52&lt;&gt;"",IF(AND($C52="รองศาสตราจารย์",AND($AN52=0,AND($AO52&gt;=0,$AO52&lt;=5))),1,""),"")</f>
        <v/>
      </c>
      <c r="AL52" s="110" t="str">
        <f>IF($B52&lt;&gt;"",IF(AND($C52="ผู้ช่วยศาสตราจารย์",AND($AN52=0,AND($AO52&gt;=0,$AO52&lt;=5))),1,""),"")</f>
        <v/>
      </c>
      <c r="AM52" s="110" t="str">
        <f>IF($B52&lt;&gt;"",IF(AND($C52="อาจารย์",AND($AN52=0,AND($AO52&gt;=0,$AO52&lt;=5))),1,""),"")</f>
        <v/>
      </c>
      <c r="AN52" s="3">
        <f>IF(B52&lt;&gt;"",DATEDIF(E52,$AN$8,"Y"),"")</f>
        <v>4</v>
      </c>
      <c r="AO52" s="3">
        <f>IF(B52&lt;&gt;"",DATEDIF(E52,$AN$8,"YM"),"")</f>
        <v>10</v>
      </c>
      <c r="AP52" s="3">
        <f>IF(B52&lt;&gt;"",DATEDIF(E52,$AN$8,"MD"),"")</f>
        <v>17</v>
      </c>
    </row>
    <row r="53" spans="1:42" ht="18.75">
      <c r="A53" s="102">
        <v>45</v>
      </c>
      <c r="B53" s="103" t="s">
        <v>384</v>
      </c>
      <c r="C53" s="103" t="s">
        <v>56</v>
      </c>
      <c r="D53" s="104">
        <v>39510</v>
      </c>
      <c r="E53" s="105">
        <v>39510</v>
      </c>
      <c r="F53" s="106"/>
      <c r="G53" s="106"/>
      <c r="H53" s="111"/>
      <c r="I53" s="103" t="s">
        <v>37</v>
      </c>
      <c r="J53" s="105">
        <v>50314</v>
      </c>
      <c r="K53" s="108" t="s">
        <v>2</v>
      </c>
      <c r="L53" s="103" t="s">
        <v>218</v>
      </c>
      <c r="M53" s="103" t="s">
        <v>3</v>
      </c>
      <c r="N53" s="103" t="s">
        <v>219</v>
      </c>
      <c r="O53" s="103" t="s">
        <v>4</v>
      </c>
      <c r="P53" s="108" t="s">
        <v>39</v>
      </c>
      <c r="Q53" s="108" t="s">
        <v>374</v>
      </c>
      <c r="R53" s="109"/>
      <c r="S53" s="110">
        <f>IF($B53&lt;&gt;"",IF(AND($K53="เอก",OR($AN53&gt;0,AND($AN53=0,$AO53&gt;=9))),1,""),"")</f>
        <v>1</v>
      </c>
      <c r="T53" s="110" t="str">
        <f>IF($B53&lt;&gt;"",IF(AND($K53="โท",OR($AN53&gt;0,AND($AN53=0,$AO53&gt;=9))),1,""),"")</f>
        <v/>
      </c>
      <c r="U53" s="110" t="str">
        <f>IF($B53&lt;&gt;"",IF(AND($K53="ตรี",OR($AN53&gt;0,AND($AN53=0,$AO53&gt;=9))),1,""),"")</f>
        <v/>
      </c>
      <c r="V53" s="110" t="str">
        <f>IF($B53&lt;&gt;"",IF(AND($K53="เอก",AND($AN53=0,AND($AO53&gt;=6,$AO53&lt;=8))),1,""),"")</f>
        <v/>
      </c>
      <c r="W53" s="110" t="str">
        <f>IF($B53&lt;&gt;"",IF(AND($K53="โท",AND($AN53=0,AND($AO53&gt;=6,$AO53&lt;=8))),1,""),"")</f>
        <v/>
      </c>
      <c r="X53" s="110" t="str">
        <f>IF($B53&lt;&gt;"",IF(AND($K53="ตรี",AND($AN53=0,AND($AO53&gt;=6,$AO53&lt;=8))),1,""),"")</f>
        <v/>
      </c>
      <c r="Y53" s="110" t="str">
        <f>IF($B53&lt;&gt;"",IF(AND($K53="เอก",AND($AN53=0,AND($AO53&gt;=0,$AO53&lt;=5))),1,""),"")</f>
        <v/>
      </c>
      <c r="Z53" s="110" t="str">
        <f>IF($B53&lt;&gt;"",IF(AND($K53="โท",AND($AN53=0,AND($AO53&gt;=0,$AO53&lt;=5))),1,""),"")</f>
        <v/>
      </c>
      <c r="AA53" s="110" t="str">
        <f>IF($B53&lt;&gt;"",IF(AND($K53="ตรี",AND($AN53=0,AND($AO53&gt;=0,$AO53&lt;=5))),1,""),"")</f>
        <v/>
      </c>
      <c r="AB53" s="110" t="str">
        <f>IF($B53&lt;&gt;"",IF(AND($C53="ศาสตราจารย์",OR($AN53&gt;0,AND($AN53=0,$AO53&gt;=9))),1,""),"")</f>
        <v/>
      </c>
      <c r="AC53" s="110" t="str">
        <f>IF($B53&lt;&gt;"",IF(AND($C53="รองศาสตราจารย์",OR($AN53&gt;0,AND($AN53=0,$AO53&gt;=9))),1,""),"")</f>
        <v/>
      </c>
      <c r="AD53" s="110" t="str">
        <f>IF($B53&lt;&gt;"",IF(AND($C53="ผู้ช่วยศาสตราจารย์",OR($AN53&gt;0,AND($AN53=0,$AO53&gt;=9))),1,""),"")</f>
        <v/>
      </c>
      <c r="AE53" s="110">
        <f>IF($B53&lt;&gt;"",IF(AND($C53="อาจารย์",OR($AN53&gt;0,AND($AN53=0,$AO53&gt;=9))),1,""),"")</f>
        <v>1</v>
      </c>
      <c r="AF53" s="110" t="str">
        <f>IF($B53&lt;&gt;"",IF(AND($C53="ศาสตราจารย์",AND($AN53=0,AND($AO53&gt;=6,$AO53&lt;=8))),1,""),"")</f>
        <v/>
      </c>
      <c r="AG53" s="110" t="str">
        <f>IF($B53&lt;&gt;"",IF(AND($C53="รองศาสตราจารย์",AND($AN53=0,AND($AO53&gt;=6,$AO53&lt;=8))),1,""),"")</f>
        <v/>
      </c>
      <c r="AH53" s="110" t="str">
        <f>IF($B53&lt;&gt;"",IF(AND($C53="ผู้ช่วยศาสตราจารย์",AND($AN53=0,AND($AO53&gt;=6,$AO53&lt;=8))),1,""),"")</f>
        <v/>
      </c>
      <c r="AI53" s="110" t="str">
        <f>IF($B53&lt;&gt;"",IF(AND($C53="อาจารย์",AND($AN53=0,AND($AO53&gt;=6,$AO53&lt;=8))),1,""),"")</f>
        <v/>
      </c>
      <c r="AJ53" s="110" t="str">
        <f>IF($B53&lt;&gt;"",IF(AND($C53="ศาสตราจารย์",AND($AN53=0,AND($AO53&gt;=0,$AO53&lt;=5))),1,""),"")</f>
        <v/>
      </c>
      <c r="AK53" s="110" t="str">
        <f>IF($B53&lt;&gt;"",IF(AND($C53="รองศาสตราจารย์",AND($AN53=0,AND($AO53&gt;=0,$AO53&lt;=5))),1,""),"")</f>
        <v/>
      </c>
      <c r="AL53" s="110" t="str">
        <f>IF($B53&lt;&gt;"",IF(AND($C53="ผู้ช่วยศาสตราจารย์",AND($AN53=0,AND($AO53&gt;=0,$AO53&lt;=5))),1,""),"")</f>
        <v/>
      </c>
      <c r="AM53" s="110" t="str">
        <f>IF($B53&lt;&gt;"",IF(AND($C53="อาจารย์",AND($AN53=0,AND($AO53&gt;=0,$AO53&lt;=5))),1,""),"")</f>
        <v/>
      </c>
      <c r="AN53" s="3">
        <f>IF(B53&lt;&gt;"",DATEDIF(E53,$AN$8,"Y"),"")</f>
        <v>16</v>
      </c>
      <c r="AO53" s="3">
        <f>IF(B53&lt;&gt;"",DATEDIF(E53,$AN$8,"YM"),"")</f>
        <v>5</v>
      </c>
      <c r="AP53" s="3">
        <f>IF(B53&lt;&gt;"",DATEDIF(E53,$AN$8,"MD"),"")</f>
        <v>29</v>
      </c>
    </row>
    <row r="54" spans="1:42" ht="18.75">
      <c r="A54" s="102">
        <v>46</v>
      </c>
      <c r="B54" s="103" t="s">
        <v>153</v>
      </c>
      <c r="C54" s="103" t="s">
        <v>56</v>
      </c>
      <c r="D54" s="104">
        <v>40961</v>
      </c>
      <c r="E54" s="105">
        <v>40961</v>
      </c>
      <c r="F54" s="106"/>
      <c r="G54" s="106"/>
      <c r="H54" s="111"/>
      <c r="I54" s="103" t="s">
        <v>37</v>
      </c>
      <c r="J54" s="105">
        <v>50314</v>
      </c>
      <c r="K54" s="108" t="s">
        <v>2</v>
      </c>
      <c r="L54" s="103" t="s">
        <v>154</v>
      </c>
      <c r="M54" s="103" t="s">
        <v>319</v>
      </c>
      <c r="N54" s="103" t="s">
        <v>155</v>
      </c>
      <c r="O54" s="103" t="s">
        <v>156</v>
      </c>
      <c r="P54" s="108" t="s">
        <v>71</v>
      </c>
      <c r="Q54" s="108" t="s">
        <v>60</v>
      </c>
      <c r="R54" s="109"/>
      <c r="S54" s="110">
        <f>IF($B54&lt;&gt;"",IF(AND($K54="เอก",OR($AN54&gt;0,AND($AN54=0,$AO54&gt;=9))),1,""),"")</f>
        <v>1</v>
      </c>
      <c r="T54" s="110" t="str">
        <f>IF($B54&lt;&gt;"",IF(AND($K54="โท",OR($AN54&gt;0,AND($AN54=0,$AO54&gt;=9))),1,""),"")</f>
        <v/>
      </c>
      <c r="U54" s="110" t="str">
        <f>IF($B54&lt;&gt;"",IF(AND($K54="ตรี",OR($AN54&gt;0,AND($AN54=0,$AO54&gt;=9))),1,""),"")</f>
        <v/>
      </c>
      <c r="V54" s="110" t="str">
        <f>IF($B54&lt;&gt;"",IF(AND($K54="เอก",AND($AN54=0,AND($AO54&gt;=6,$AO54&lt;=8))),1,""),"")</f>
        <v/>
      </c>
      <c r="W54" s="110" t="str">
        <f>IF($B54&lt;&gt;"",IF(AND($K54="โท",AND($AN54=0,AND($AO54&gt;=6,$AO54&lt;=8))),1,""),"")</f>
        <v/>
      </c>
      <c r="X54" s="110" t="str">
        <f>IF($B54&lt;&gt;"",IF(AND($K54="ตรี",AND($AN54=0,AND($AO54&gt;=6,$AO54&lt;=8))),1,""),"")</f>
        <v/>
      </c>
      <c r="Y54" s="110" t="str">
        <f>IF($B54&lt;&gt;"",IF(AND($K54="เอก",AND($AN54=0,AND($AO54&gt;=0,$AO54&lt;=5))),1,""),"")</f>
        <v/>
      </c>
      <c r="Z54" s="110" t="str">
        <f>IF($B54&lt;&gt;"",IF(AND($K54="โท",AND($AN54=0,AND($AO54&gt;=0,$AO54&lt;=5))),1,""),"")</f>
        <v/>
      </c>
      <c r="AA54" s="110" t="str">
        <f>IF($B54&lt;&gt;"",IF(AND($K54="ตรี",AND($AN54=0,AND($AO54&gt;=0,$AO54&lt;=5))),1,""),"")</f>
        <v/>
      </c>
      <c r="AB54" s="110" t="str">
        <f>IF($B54&lt;&gt;"",IF(AND($C54="ศาสตราจารย์",OR($AN54&gt;0,AND($AN54=0,$AO54&gt;=9))),1,""),"")</f>
        <v/>
      </c>
      <c r="AC54" s="110" t="str">
        <f>IF($B54&lt;&gt;"",IF(AND($C54="รองศาสตราจารย์",OR($AN54&gt;0,AND($AN54=0,$AO54&gt;=9))),1,""),"")</f>
        <v/>
      </c>
      <c r="AD54" s="110" t="str">
        <f>IF($B54&lt;&gt;"",IF(AND($C54="ผู้ช่วยศาสตราจารย์",OR($AN54&gt;0,AND($AN54=0,$AO54&gt;=9))),1,""),"")</f>
        <v/>
      </c>
      <c r="AE54" s="110">
        <f>IF($B54&lt;&gt;"",IF(AND($C54="อาจารย์",OR($AN54&gt;0,AND($AN54=0,$AO54&gt;=9))),1,""),"")</f>
        <v>1</v>
      </c>
      <c r="AF54" s="110" t="str">
        <f>IF($B54&lt;&gt;"",IF(AND($C54="ศาสตราจารย์",AND($AN54=0,AND($AO54&gt;=6,$AO54&lt;=8))),1,""),"")</f>
        <v/>
      </c>
      <c r="AG54" s="110" t="str">
        <f>IF($B54&lt;&gt;"",IF(AND($C54="รองศาสตราจารย์",AND($AN54=0,AND($AO54&gt;=6,$AO54&lt;=8))),1,""),"")</f>
        <v/>
      </c>
      <c r="AH54" s="110" t="str">
        <f>IF($B54&lt;&gt;"",IF(AND($C54="ผู้ช่วยศาสตราจารย์",AND($AN54=0,AND($AO54&gt;=6,$AO54&lt;=8))),1,""),"")</f>
        <v/>
      </c>
      <c r="AI54" s="110" t="str">
        <f>IF($B54&lt;&gt;"",IF(AND($C54="อาจารย์",AND($AN54=0,AND($AO54&gt;=6,$AO54&lt;=8))),1,""),"")</f>
        <v/>
      </c>
      <c r="AJ54" s="110" t="str">
        <f>IF($B54&lt;&gt;"",IF(AND($C54="ศาสตราจารย์",AND($AN54=0,AND($AO54&gt;=0,$AO54&lt;=5))),1,""),"")</f>
        <v/>
      </c>
      <c r="AK54" s="110" t="str">
        <f>IF($B54&lt;&gt;"",IF(AND($C54="รองศาสตราจารย์",AND($AN54=0,AND($AO54&gt;=0,$AO54&lt;=5))),1,""),"")</f>
        <v/>
      </c>
      <c r="AL54" s="110" t="str">
        <f>IF($B54&lt;&gt;"",IF(AND($C54="ผู้ช่วยศาสตราจารย์",AND($AN54=0,AND($AO54&gt;=0,$AO54&lt;=5))),1,""),"")</f>
        <v/>
      </c>
      <c r="AM54" s="110" t="str">
        <f>IF($B54&lt;&gt;"",IF(AND($C54="อาจารย์",AND($AN54=0,AND($AO54&gt;=0,$AO54&lt;=5))),1,""),"")</f>
        <v/>
      </c>
      <c r="AN54" s="3">
        <f>IF(B54&lt;&gt;"",DATEDIF(E54,$AN$8,"Y"),"")</f>
        <v>12</v>
      </c>
      <c r="AO54" s="3">
        <f>IF(B54&lt;&gt;"",DATEDIF(E54,$AN$8,"YM"),"")</f>
        <v>6</v>
      </c>
      <c r="AP54" s="3">
        <f>IF(B54&lt;&gt;"",DATEDIF(E54,$AN$8,"MD"),"")</f>
        <v>10</v>
      </c>
    </row>
    <row r="55" spans="1:42" ht="18.75">
      <c r="A55" s="102">
        <v>47</v>
      </c>
      <c r="B55" s="103" t="s">
        <v>159</v>
      </c>
      <c r="C55" s="103" t="s">
        <v>56</v>
      </c>
      <c r="D55" s="104">
        <v>32848</v>
      </c>
      <c r="E55" s="105">
        <v>39706</v>
      </c>
      <c r="F55" s="106"/>
      <c r="G55" s="106"/>
      <c r="H55" s="111"/>
      <c r="I55" s="103" t="s">
        <v>37</v>
      </c>
      <c r="J55" s="105">
        <v>45566</v>
      </c>
      <c r="K55" s="108" t="s">
        <v>2</v>
      </c>
      <c r="L55" s="103" t="s">
        <v>160</v>
      </c>
      <c r="M55" s="103" t="s">
        <v>319</v>
      </c>
      <c r="N55" s="103" t="s">
        <v>161</v>
      </c>
      <c r="O55" s="103" t="s">
        <v>103</v>
      </c>
      <c r="P55" s="108" t="s">
        <v>5</v>
      </c>
      <c r="Q55" s="108" t="s">
        <v>71</v>
      </c>
      <c r="R55" s="109"/>
      <c r="S55" s="110">
        <f>IF($B55&lt;&gt;"",IF(AND($K55="เอก",OR($AN55&gt;0,AND($AN55=0,$AO55&gt;=9))),1,""),"")</f>
        <v>1</v>
      </c>
      <c r="T55" s="110" t="str">
        <f>IF($B55&lt;&gt;"",IF(AND($K55="โท",OR($AN55&gt;0,AND($AN55=0,$AO55&gt;=9))),1,""),"")</f>
        <v/>
      </c>
      <c r="U55" s="110" t="str">
        <f>IF($B55&lt;&gt;"",IF(AND($K55="ตรี",OR($AN55&gt;0,AND($AN55=0,$AO55&gt;=9))),1,""),"")</f>
        <v/>
      </c>
      <c r="V55" s="110" t="str">
        <f>IF($B55&lt;&gt;"",IF(AND($K55="เอก",AND($AN55=0,AND($AO55&gt;=6,$AO55&lt;=8))),1,""),"")</f>
        <v/>
      </c>
      <c r="W55" s="110" t="str">
        <f>IF($B55&lt;&gt;"",IF(AND($K55="โท",AND($AN55=0,AND($AO55&gt;=6,$AO55&lt;=8))),1,""),"")</f>
        <v/>
      </c>
      <c r="X55" s="110" t="str">
        <f>IF($B55&lt;&gt;"",IF(AND($K55="ตรี",AND($AN55=0,AND($AO55&gt;=6,$AO55&lt;=8))),1,""),"")</f>
        <v/>
      </c>
      <c r="Y55" s="110" t="str">
        <f>IF($B55&lt;&gt;"",IF(AND($K55="เอก",AND($AN55=0,AND($AO55&gt;=0,$AO55&lt;=5))),1,""),"")</f>
        <v/>
      </c>
      <c r="Z55" s="110" t="str">
        <f>IF($B55&lt;&gt;"",IF(AND($K55="โท",AND($AN55=0,AND($AO55&gt;=0,$AO55&lt;=5))),1,""),"")</f>
        <v/>
      </c>
      <c r="AA55" s="110" t="str">
        <f>IF($B55&lt;&gt;"",IF(AND($K55="ตรี",AND($AN55=0,AND($AO55&gt;=0,$AO55&lt;=5))),1,""),"")</f>
        <v/>
      </c>
      <c r="AB55" s="110" t="str">
        <f>IF($B55&lt;&gt;"",IF(AND($C55="ศาสตราจารย์",OR($AN55&gt;0,AND($AN55=0,$AO55&gt;=9))),1,""),"")</f>
        <v/>
      </c>
      <c r="AC55" s="110" t="str">
        <f>IF($B55&lt;&gt;"",IF(AND($C55="รองศาสตราจารย์",OR($AN55&gt;0,AND($AN55=0,$AO55&gt;=9))),1,""),"")</f>
        <v/>
      </c>
      <c r="AD55" s="110" t="str">
        <f>IF($B55&lt;&gt;"",IF(AND($C55="ผู้ช่วยศาสตราจารย์",OR($AN55&gt;0,AND($AN55=0,$AO55&gt;=9))),1,""),"")</f>
        <v/>
      </c>
      <c r="AE55" s="110">
        <f>IF($B55&lt;&gt;"",IF(AND($C55="อาจารย์",OR($AN55&gt;0,AND($AN55=0,$AO55&gt;=9))),1,""),"")</f>
        <v>1</v>
      </c>
      <c r="AF55" s="110" t="str">
        <f>IF($B55&lt;&gt;"",IF(AND($C55="ศาสตราจารย์",AND($AN55=0,AND($AO55&gt;=6,$AO55&lt;=8))),1,""),"")</f>
        <v/>
      </c>
      <c r="AG55" s="110" t="str">
        <f>IF($B55&lt;&gt;"",IF(AND($C55="รองศาสตราจารย์",AND($AN55=0,AND($AO55&gt;=6,$AO55&lt;=8))),1,""),"")</f>
        <v/>
      </c>
      <c r="AH55" s="110" t="str">
        <f>IF($B55&lt;&gt;"",IF(AND($C55="ผู้ช่วยศาสตราจารย์",AND($AN55=0,AND($AO55&gt;=6,$AO55&lt;=8))),1,""),"")</f>
        <v/>
      </c>
      <c r="AI55" s="110" t="str">
        <f>IF($B55&lt;&gt;"",IF(AND($C55="อาจารย์",AND($AN55=0,AND($AO55&gt;=6,$AO55&lt;=8))),1,""),"")</f>
        <v/>
      </c>
      <c r="AJ55" s="110" t="str">
        <f>IF($B55&lt;&gt;"",IF(AND($C55="ศาสตราจารย์",AND($AN55=0,AND($AO55&gt;=0,$AO55&lt;=5))),1,""),"")</f>
        <v/>
      </c>
      <c r="AK55" s="110" t="str">
        <f>IF($B55&lt;&gt;"",IF(AND($C55="รองศาสตราจารย์",AND($AN55=0,AND($AO55&gt;=0,$AO55&lt;=5))),1,""),"")</f>
        <v/>
      </c>
      <c r="AL55" s="110" t="str">
        <f>IF($B55&lt;&gt;"",IF(AND($C55="ผู้ช่วยศาสตราจารย์",AND($AN55=0,AND($AO55&gt;=0,$AO55&lt;=5))),1,""),"")</f>
        <v/>
      </c>
      <c r="AM55" s="110" t="str">
        <f>IF($B55&lt;&gt;"",IF(AND($C55="อาจารย์",AND($AN55=0,AND($AO55&gt;=0,$AO55&lt;=5))),1,""),"")</f>
        <v/>
      </c>
      <c r="AN55" s="3">
        <f>IF(B55&lt;&gt;"",DATEDIF(E55,$AN$8,"Y"),"")</f>
        <v>15</v>
      </c>
      <c r="AO55" s="3">
        <f>IF(B55&lt;&gt;"",DATEDIF(E55,$AN$8,"YM"),"")</f>
        <v>11</v>
      </c>
      <c r="AP55" s="3">
        <f>IF(B55&lt;&gt;"",DATEDIF(E55,$AN$8,"MD"),"")</f>
        <v>17</v>
      </c>
    </row>
    <row r="56" spans="1:42" ht="18.75">
      <c r="A56" s="102">
        <v>48</v>
      </c>
      <c r="B56" s="103" t="s">
        <v>385</v>
      </c>
      <c r="C56" s="103" t="s">
        <v>56</v>
      </c>
      <c r="D56" s="104">
        <v>44531</v>
      </c>
      <c r="E56" s="105">
        <v>44531</v>
      </c>
      <c r="F56" s="106"/>
      <c r="G56" s="106"/>
      <c r="H56" s="111"/>
      <c r="I56" s="103" t="s">
        <v>37</v>
      </c>
      <c r="J56" s="105">
        <v>44895</v>
      </c>
      <c r="K56" s="108" t="s">
        <v>2</v>
      </c>
      <c r="L56" s="103" t="s">
        <v>386</v>
      </c>
      <c r="M56" s="103" t="s">
        <v>319</v>
      </c>
      <c r="N56" s="103" t="s">
        <v>310</v>
      </c>
      <c r="O56" s="103" t="s">
        <v>114</v>
      </c>
      <c r="P56" s="108" t="s">
        <v>238</v>
      </c>
      <c r="Q56" s="108" t="s">
        <v>340</v>
      </c>
      <c r="R56" s="109"/>
      <c r="S56" s="110">
        <f>IF($B56&lt;&gt;"",IF(AND($K56="เอก",OR($AN56&gt;0,AND($AN56=0,$AO56&gt;=9))),1,""),"")</f>
        <v>1</v>
      </c>
      <c r="T56" s="110" t="str">
        <f>IF($B56&lt;&gt;"",IF(AND($K56="โท",OR($AN56&gt;0,AND($AN56=0,$AO56&gt;=9))),1,""),"")</f>
        <v/>
      </c>
      <c r="U56" s="110" t="str">
        <f>IF($B56&lt;&gt;"",IF(AND($K56="ตรี",OR($AN56&gt;0,AND($AN56=0,$AO56&gt;=9))),1,""),"")</f>
        <v/>
      </c>
      <c r="V56" s="110" t="str">
        <f>IF($B56&lt;&gt;"",IF(AND($K56="เอก",AND($AN56=0,AND($AO56&gt;=6,$AO56&lt;=8))),1,""),"")</f>
        <v/>
      </c>
      <c r="W56" s="110" t="str">
        <f>IF($B56&lt;&gt;"",IF(AND($K56="โท",AND($AN56=0,AND($AO56&gt;=6,$AO56&lt;=8))),1,""),"")</f>
        <v/>
      </c>
      <c r="X56" s="110" t="str">
        <f>IF($B56&lt;&gt;"",IF(AND($K56="ตรี",AND($AN56=0,AND($AO56&gt;=6,$AO56&lt;=8))),1,""),"")</f>
        <v/>
      </c>
      <c r="Y56" s="110" t="str">
        <f>IF($B56&lt;&gt;"",IF(AND($K56="เอก",AND($AN56=0,AND($AO56&gt;=0,$AO56&lt;=5))),1,""),"")</f>
        <v/>
      </c>
      <c r="Z56" s="110" t="str">
        <f>IF($B56&lt;&gt;"",IF(AND($K56="โท",AND($AN56=0,AND($AO56&gt;=0,$AO56&lt;=5))),1,""),"")</f>
        <v/>
      </c>
      <c r="AA56" s="110" t="str">
        <f>IF($B56&lt;&gt;"",IF(AND($K56="ตรี",AND($AN56=0,AND($AO56&gt;=0,$AO56&lt;=5))),1,""),"")</f>
        <v/>
      </c>
      <c r="AB56" s="110" t="str">
        <f>IF($B56&lt;&gt;"",IF(AND($C56="ศาสตราจารย์",OR($AN56&gt;0,AND($AN56=0,$AO56&gt;=9))),1,""),"")</f>
        <v/>
      </c>
      <c r="AC56" s="110" t="str">
        <f>IF($B56&lt;&gt;"",IF(AND($C56="รองศาสตราจารย์",OR($AN56&gt;0,AND($AN56=0,$AO56&gt;=9))),1,""),"")</f>
        <v/>
      </c>
      <c r="AD56" s="110" t="str">
        <f>IF($B56&lt;&gt;"",IF(AND($C56="ผู้ช่วยศาสตราจารย์",OR($AN56&gt;0,AND($AN56=0,$AO56&gt;=9))),1,""),"")</f>
        <v/>
      </c>
      <c r="AE56" s="110">
        <f>IF($B56&lt;&gt;"",IF(AND($C56="อาจารย์",OR($AN56&gt;0,AND($AN56=0,$AO56&gt;=9))),1,""),"")</f>
        <v>1</v>
      </c>
      <c r="AF56" s="110" t="str">
        <f>IF($B56&lt;&gt;"",IF(AND($C56="ศาสตราจารย์",AND($AN56=0,AND($AO56&gt;=6,$AO56&lt;=8))),1,""),"")</f>
        <v/>
      </c>
      <c r="AG56" s="110" t="str">
        <f>IF($B56&lt;&gt;"",IF(AND($C56="รองศาสตราจารย์",AND($AN56=0,AND($AO56&gt;=6,$AO56&lt;=8))),1,""),"")</f>
        <v/>
      </c>
      <c r="AH56" s="110" t="str">
        <f>IF($B56&lt;&gt;"",IF(AND($C56="ผู้ช่วยศาสตราจารย์",AND($AN56=0,AND($AO56&gt;=6,$AO56&lt;=8))),1,""),"")</f>
        <v/>
      </c>
      <c r="AI56" s="110" t="str">
        <f>IF($B56&lt;&gt;"",IF(AND($C56="อาจารย์",AND($AN56=0,AND($AO56&gt;=6,$AO56&lt;=8))),1,""),"")</f>
        <v/>
      </c>
      <c r="AJ56" s="110" t="str">
        <f>IF($B56&lt;&gt;"",IF(AND($C56="ศาสตราจารย์",AND($AN56=0,AND($AO56&gt;=0,$AO56&lt;=5))),1,""),"")</f>
        <v/>
      </c>
      <c r="AK56" s="110" t="str">
        <f>IF($B56&lt;&gt;"",IF(AND($C56="รองศาสตราจารย์",AND($AN56=0,AND($AO56&gt;=0,$AO56&lt;=5))),1,""),"")</f>
        <v/>
      </c>
      <c r="AL56" s="110" t="str">
        <f>IF($B56&lt;&gt;"",IF(AND($C56="ผู้ช่วยศาสตราจารย์",AND($AN56=0,AND($AO56&gt;=0,$AO56&lt;=5))),1,""),"")</f>
        <v/>
      </c>
      <c r="AM56" s="110" t="str">
        <f>IF($B56&lt;&gt;"",IF(AND($C56="อาจารย์",AND($AN56=0,AND($AO56&gt;=0,$AO56&lt;=5))),1,""),"")</f>
        <v/>
      </c>
      <c r="AN56" s="3">
        <f>IF(B56&lt;&gt;"",DATEDIF(E56,$AN$8,"Y"),"")</f>
        <v>2</v>
      </c>
      <c r="AO56" s="3">
        <f>IF(B56&lt;&gt;"",DATEDIF(E56,$AN$8,"YM"),"")</f>
        <v>9</v>
      </c>
      <c r="AP56" s="3">
        <f>IF(B56&lt;&gt;"",DATEDIF(E56,$AN$8,"MD"),"")</f>
        <v>0</v>
      </c>
    </row>
    <row r="57" spans="1:42" ht="18.75">
      <c r="A57" s="102">
        <v>49</v>
      </c>
      <c r="B57" s="103" t="s">
        <v>171</v>
      </c>
      <c r="C57" s="103" t="s">
        <v>56</v>
      </c>
      <c r="D57" s="104">
        <v>37553</v>
      </c>
      <c r="E57" s="105">
        <v>41941</v>
      </c>
      <c r="F57" s="106"/>
      <c r="G57" s="106"/>
      <c r="H57" s="111"/>
      <c r="I57" s="103" t="s">
        <v>37</v>
      </c>
      <c r="J57" s="105">
        <v>50679</v>
      </c>
      <c r="K57" s="108" t="s">
        <v>2</v>
      </c>
      <c r="L57" s="103" t="s">
        <v>160</v>
      </c>
      <c r="M57" s="103" t="s">
        <v>319</v>
      </c>
      <c r="N57" s="103" t="s">
        <v>161</v>
      </c>
      <c r="O57" s="103" t="s">
        <v>163</v>
      </c>
      <c r="P57" s="108" t="s">
        <v>46</v>
      </c>
      <c r="Q57" s="108" t="s">
        <v>44</v>
      </c>
      <c r="R57" s="109"/>
      <c r="S57" s="110">
        <f>IF($B57&lt;&gt;"",IF(AND($K57="เอก",OR($AN57&gt;0,AND($AN57=0,$AO57&gt;=9))),1,""),"")</f>
        <v>1</v>
      </c>
      <c r="T57" s="110" t="str">
        <f>IF($B57&lt;&gt;"",IF(AND($K57="โท",OR($AN57&gt;0,AND($AN57=0,$AO57&gt;=9))),1,""),"")</f>
        <v/>
      </c>
      <c r="U57" s="110" t="str">
        <f>IF($B57&lt;&gt;"",IF(AND($K57="ตรี",OR($AN57&gt;0,AND($AN57=0,$AO57&gt;=9))),1,""),"")</f>
        <v/>
      </c>
      <c r="V57" s="110" t="str">
        <f>IF($B57&lt;&gt;"",IF(AND($K57="เอก",AND($AN57=0,AND($AO57&gt;=6,$AO57&lt;=8))),1,""),"")</f>
        <v/>
      </c>
      <c r="W57" s="110" t="str">
        <f>IF($B57&lt;&gt;"",IF(AND($K57="โท",AND($AN57=0,AND($AO57&gt;=6,$AO57&lt;=8))),1,""),"")</f>
        <v/>
      </c>
      <c r="X57" s="110" t="str">
        <f>IF($B57&lt;&gt;"",IF(AND($K57="ตรี",AND($AN57=0,AND($AO57&gt;=6,$AO57&lt;=8))),1,""),"")</f>
        <v/>
      </c>
      <c r="Y57" s="110" t="str">
        <f>IF($B57&lt;&gt;"",IF(AND($K57="เอก",AND($AN57=0,AND($AO57&gt;=0,$AO57&lt;=5))),1,""),"")</f>
        <v/>
      </c>
      <c r="Z57" s="110" t="str">
        <f>IF($B57&lt;&gt;"",IF(AND($K57="โท",AND($AN57=0,AND($AO57&gt;=0,$AO57&lt;=5))),1,""),"")</f>
        <v/>
      </c>
      <c r="AA57" s="110" t="str">
        <f>IF($B57&lt;&gt;"",IF(AND($K57="ตรี",AND($AN57=0,AND($AO57&gt;=0,$AO57&lt;=5))),1,""),"")</f>
        <v/>
      </c>
      <c r="AB57" s="110" t="str">
        <f>IF($B57&lt;&gt;"",IF(AND($C57="ศาสตราจารย์",OR($AN57&gt;0,AND($AN57=0,$AO57&gt;=9))),1,""),"")</f>
        <v/>
      </c>
      <c r="AC57" s="110" t="str">
        <f>IF($B57&lt;&gt;"",IF(AND($C57="รองศาสตราจารย์",OR($AN57&gt;0,AND($AN57=0,$AO57&gt;=9))),1,""),"")</f>
        <v/>
      </c>
      <c r="AD57" s="110" t="str">
        <f>IF($B57&lt;&gt;"",IF(AND($C57="ผู้ช่วยศาสตราจารย์",OR($AN57&gt;0,AND($AN57=0,$AO57&gt;=9))),1,""),"")</f>
        <v/>
      </c>
      <c r="AE57" s="110">
        <f>IF($B57&lt;&gt;"",IF(AND($C57="อาจารย์",OR($AN57&gt;0,AND($AN57=0,$AO57&gt;=9))),1,""),"")</f>
        <v>1</v>
      </c>
      <c r="AF57" s="110" t="str">
        <f>IF($B57&lt;&gt;"",IF(AND($C57="ศาสตราจารย์",AND($AN57=0,AND($AO57&gt;=6,$AO57&lt;=8))),1,""),"")</f>
        <v/>
      </c>
      <c r="AG57" s="110" t="str">
        <f>IF($B57&lt;&gt;"",IF(AND($C57="รองศาสตราจารย์",AND($AN57=0,AND($AO57&gt;=6,$AO57&lt;=8))),1,""),"")</f>
        <v/>
      </c>
      <c r="AH57" s="110" t="str">
        <f>IF($B57&lt;&gt;"",IF(AND($C57="ผู้ช่วยศาสตราจารย์",AND($AN57=0,AND($AO57&gt;=6,$AO57&lt;=8))),1,""),"")</f>
        <v/>
      </c>
      <c r="AI57" s="110" t="str">
        <f>IF($B57&lt;&gt;"",IF(AND($C57="อาจารย์",AND($AN57=0,AND($AO57&gt;=6,$AO57&lt;=8))),1,""),"")</f>
        <v/>
      </c>
      <c r="AJ57" s="110" t="str">
        <f>IF($B57&lt;&gt;"",IF(AND($C57="ศาสตราจารย์",AND($AN57=0,AND($AO57&gt;=0,$AO57&lt;=5))),1,""),"")</f>
        <v/>
      </c>
      <c r="AK57" s="110" t="str">
        <f>IF($B57&lt;&gt;"",IF(AND($C57="รองศาสตราจารย์",AND($AN57=0,AND($AO57&gt;=0,$AO57&lt;=5))),1,""),"")</f>
        <v/>
      </c>
      <c r="AL57" s="110" t="str">
        <f>IF($B57&lt;&gt;"",IF(AND($C57="ผู้ช่วยศาสตราจารย์",AND($AN57=0,AND($AO57&gt;=0,$AO57&lt;=5))),1,""),"")</f>
        <v/>
      </c>
      <c r="AM57" s="110" t="str">
        <f>IF($B57&lt;&gt;"",IF(AND($C57="อาจารย์",AND($AN57=0,AND($AO57&gt;=0,$AO57&lt;=5))),1,""),"")</f>
        <v/>
      </c>
      <c r="AN57" s="3">
        <f>IF(B57&lt;&gt;"",DATEDIF(E57,$AN$8,"Y"),"")</f>
        <v>9</v>
      </c>
      <c r="AO57" s="3">
        <f>IF(B57&lt;&gt;"",DATEDIF(E57,$AN$8,"YM"),"")</f>
        <v>10</v>
      </c>
      <c r="AP57" s="3">
        <f>IF(B57&lt;&gt;"",DATEDIF(E57,$AN$8,"MD"),"")</f>
        <v>3</v>
      </c>
    </row>
    <row r="58" spans="1:42" ht="18.75">
      <c r="A58" s="102">
        <v>50</v>
      </c>
      <c r="B58" s="103" t="s">
        <v>336</v>
      </c>
      <c r="C58" s="103" t="s">
        <v>56</v>
      </c>
      <c r="D58" s="104">
        <v>43445</v>
      </c>
      <c r="E58" s="105">
        <v>43445</v>
      </c>
      <c r="F58" s="106"/>
      <c r="G58" s="106"/>
      <c r="H58" s="111"/>
      <c r="I58" s="103" t="s">
        <v>37</v>
      </c>
      <c r="J58" s="105">
        <v>53601</v>
      </c>
      <c r="K58" s="108" t="s">
        <v>2</v>
      </c>
      <c r="L58" s="103" t="s">
        <v>363</v>
      </c>
      <c r="M58" s="103" t="s">
        <v>319</v>
      </c>
      <c r="N58" s="103" t="s">
        <v>364</v>
      </c>
      <c r="O58" s="103" t="s">
        <v>114</v>
      </c>
      <c r="P58" s="108" t="s">
        <v>61</v>
      </c>
      <c r="Q58" s="108" t="s">
        <v>313</v>
      </c>
      <c r="R58" s="109"/>
      <c r="S58" s="110">
        <f>IF($B58&lt;&gt;"",IF(AND($K58="เอก",OR($AN58&gt;0,AND($AN58=0,$AO58&gt;=9))),1,""),"")</f>
        <v>1</v>
      </c>
      <c r="T58" s="110" t="str">
        <f>IF($B58&lt;&gt;"",IF(AND($K58="โท",OR($AN58&gt;0,AND($AN58=0,$AO58&gt;=9))),1,""),"")</f>
        <v/>
      </c>
      <c r="U58" s="110" t="str">
        <f>IF($B58&lt;&gt;"",IF(AND($K58="ตรี",OR($AN58&gt;0,AND($AN58=0,$AO58&gt;=9))),1,""),"")</f>
        <v/>
      </c>
      <c r="V58" s="110" t="str">
        <f>IF($B58&lt;&gt;"",IF(AND($K58="เอก",AND($AN58=0,AND($AO58&gt;=6,$AO58&lt;=8))),1,""),"")</f>
        <v/>
      </c>
      <c r="W58" s="110" t="str">
        <f>IF($B58&lt;&gt;"",IF(AND($K58="โท",AND($AN58=0,AND($AO58&gt;=6,$AO58&lt;=8))),1,""),"")</f>
        <v/>
      </c>
      <c r="X58" s="110" t="str">
        <f>IF($B58&lt;&gt;"",IF(AND($K58="ตรี",AND($AN58=0,AND($AO58&gt;=6,$AO58&lt;=8))),1,""),"")</f>
        <v/>
      </c>
      <c r="Y58" s="110" t="str">
        <f>IF($B58&lt;&gt;"",IF(AND($K58="เอก",AND($AN58=0,AND($AO58&gt;=0,$AO58&lt;=5))),1,""),"")</f>
        <v/>
      </c>
      <c r="Z58" s="110" t="str">
        <f>IF($B58&lt;&gt;"",IF(AND($K58="โท",AND($AN58=0,AND($AO58&gt;=0,$AO58&lt;=5))),1,""),"")</f>
        <v/>
      </c>
      <c r="AA58" s="110" t="str">
        <f>IF($B58&lt;&gt;"",IF(AND($K58="ตรี",AND($AN58=0,AND($AO58&gt;=0,$AO58&lt;=5))),1,""),"")</f>
        <v/>
      </c>
      <c r="AB58" s="110" t="str">
        <f>IF($B58&lt;&gt;"",IF(AND($C58="ศาสตราจารย์",OR($AN58&gt;0,AND($AN58=0,$AO58&gt;=9))),1,""),"")</f>
        <v/>
      </c>
      <c r="AC58" s="110" t="str">
        <f>IF($B58&lt;&gt;"",IF(AND($C58="รองศาสตราจารย์",OR($AN58&gt;0,AND($AN58=0,$AO58&gt;=9))),1,""),"")</f>
        <v/>
      </c>
      <c r="AD58" s="110" t="str">
        <f>IF($B58&lt;&gt;"",IF(AND($C58="ผู้ช่วยศาสตราจารย์",OR($AN58&gt;0,AND($AN58=0,$AO58&gt;=9))),1,""),"")</f>
        <v/>
      </c>
      <c r="AE58" s="110">
        <f>IF($B58&lt;&gt;"",IF(AND($C58="อาจารย์",OR($AN58&gt;0,AND($AN58=0,$AO58&gt;=9))),1,""),"")</f>
        <v>1</v>
      </c>
      <c r="AF58" s="110" t="str">
        <f>IF($B58&lt;&gt;"",IF(AND($C58="ศาสตราจารย์",AND($AN58=0,AND($AO58&gt;=6,$AO58&lt;=8))),1,""),"")</f>
        <v/>
      </c>
      <c r="AG58" s="110" t="str">
        <f>IF($B58&lt;&gt;"",IF(AND($C58="รองศาสตราจารย์",AND($AN58=0,AND($AO58&gt;=6,$AO58&lt;=8))),1,""),"")</f>
        <v/>
      </c>
      <c r="AH58" s="110" t="str">
        <f>IF($B58&lt;&gt;"",IF(AND($C58="ผู้ช่วยศาสตราจารย์",AND($AN58=0,AND($AO58&gt;=6,$AO58&lt;=8))),1,""),"")</f>
        <v/>
      </c>
      <c r="AI58" s="110" t="str">
        <f>IF($B58&lt;&gt;"",IF(AND($C58="อาจารย์",AND($AN58=0,AND($AO58&gt;=6,$AO58&lt;=8))),1,""),"")</f>
        <v/>
      </c>
      <c r="AJ58" s="110" t="str">
        <f>IF($B58&lt;&gt;"",IF(AND($C58="ศาสตราจารย์",AND($AN58=0,AND($AO58&gt;=0,$AO58&lt;=5))),1,""),"")</f>
        <v/>
      </c>
      <c r="AK58" s="110" t="str">
        <f>IF($B58&lt;&gt;"",IF(AND($C58="รองศาสตราจารย์",AND($AN58=0,AND($AO58&gt;=0,$AO58&lt;=5))),1,""),"")</f>
        <v/>
      </c>
      <c r="AL58" s="110" t="str">
        <f>IF($B58&lt;&gt;"",IF(AND($C58="ผู้ช่วยศาสตราจารย์",AND($AN58=0,AND($AO58&gt;=0,$AO58&lt;=5))),1,""),"")</f>
        <v/>
      </c>
      <c r="AM58" s="110" t="str">
        <f>IF($B58&lt;&gt;"",IF(AND($C58="อาจารย์",AND($AN58=0,AND($AO58&gt;=0,$AO58&lt;=5))),1,""),"")</f>
        <v/>
      </c>
      <c r="AN58" s="3">
        <f>IF(B58&lt;&gt;"",DATEDIF(E58,$AN$8,"Y"),"")</f>
        <v>5</v>
      </c>
      <c r="AO58" s="3">
        <f>IF(B58&lt;&gt;"",DATEDIF(E58,$AN$8,"YM"),"")</f>
        <v>8</v>
      </c>
      <c r="AP58" s="3">
        <f>IF(B58&lt;&gt;"",DATEDIF(E58,$AN$8,"MD"),"")</f>
        <v>21</v>
      </c>
    </row>
    <row r="59" spans="1:42" ht="18.75">
      <c r="A59" s="102">
        <v>51</v>
      </c>
      <c r="B59" s="103" t="s">
        <v>302</v>
      </c>
      <c r="C59" s="103" t="s">
        <v>56</v>
      </c>
      <c r="D59" s="104">
        <v>42767</v>
      </c>
      <c r="E59" s="105">
        <v>42767</v>
      </c>
      <c r="F59" s="106"/>
      <c r="G59" s="106"/>
      <c r="H59" s="111"/>
      <c r="I59" s="103" t="s">
        <v>37</v>
      </c>
      <c r="J59" s="105">
        <v>48488</v>
      </c>
      <c r="K59" s="108" t="s">
        <v>2</v>
      </c>
      <c r="L59" s="103" t="s">
        <v>88</v>
      </c>
      <c r="M59" s="103" t="s">
        <v>3</v>
      </c>
      <c r="N59" s="103" t="s">
        <v>89</v>
      </c>
      <c r="O59" s="103" t="s">
        <v>4</v>
      </c>
      <c r="P59" s="108" t="s">
        <v>63</v>
      </c>
      <c r="Q59" s="108" t="s">
        <v>61</v>
      </c>
      <c r="R59" s="109"/>
      <c r="S59" s="110">
        <f>IF($B59&lt;&gt;"",IF(AND($K59="เอก",OR($AN59&gt;0,AND($AN59=0,$AO59&gt;=9))),1,""),"")</f>
        <v>1</v>
      </c>
      <c r="T59" s="110" t="str">
        <f>IF($B59&lt;&gt;"",IF(AND($K59="โท",OR($AN59&gt;0,AND($AN59=0,$AO59&gt;=9))),1,""),"")</f>
        <v/>
      </c>
      <c r="U59" s="110" t="str">
        <f>IF($B59&lt;&gt;"",IF(AND($K59="ตรี",OR($AN59&gt;0,AND($AN59=0,$AO59&gt;=9))),1,""),"")</f>
        <v/>
      </c>
      <c r="V59" s="110" t="str">
        <f>IF($B59&lt;&gt;"",IF(AND($K59="เอก",AND($AN59=0,AND($AO59&gt;=6,$AO59&lt;=8))),1,""),"")</f>
        <v/>
      </c>
      <c r="W59" s="110" t="str">
        <f>IF($B59&lt;&gt;"",IF(AND($K59="โท",AND($AN59=0,AND($AO59&gt;=6,$AO59&lt;=8))),1,""),"")</f>
        <v/>
      </c>
      <c r="X59" s="110" t="str">
        <f>IF($B59&lt;&gt;"",IF(AND($K59="ตรี",AND($AN59=0,AND($AO59&gt;=6,$AO59&lt;=8))),1,""),"")</f>
        <v/>
      </c>
      <c r="Y59" s="110" t="str">
        <f>IF($B59&lt;&gt;"",IF(AND($K59="เอก",AND($AN59=0,AND($AO59&gt;=0,$AO59&lt;=5))),1,""),"")</f>
        <v/>
      </c>
      <c r="Z59" s="110" t="str">
        <f>IF($B59&lt;&gt;"",IF(AND($K59="โท",AND($AN59=0,AND($AO59&gt;=0,$AO59&lt;=5))),1,""),"")</f>
        <v/>
      </c>
      <c r="AA59" s="110" t="str">
        <f>IF($B59&lt;&gt;"",IF(AND($K59="ตรี",AND($AN59=0,AND($AO59&gt;=0,$AO59&lt;=5))),1,""),"")</f>
        <v/>
      </c>
      <c r="AB59" s="110" t="str">
        <f>IF($B59&lt;&gt;"",IF(AND($C59="ศาสตราจารย์",OR($AN59&gt;0,AND($AN59=0,$AO59&gt;=9))),1,""),"")</f>
        <v/>
      </c>
      <c r="AC59" s="110" t="str">
        <f>IF($B59&lt;&gt;"",IF(AND($C59="รองศาสตราจารย์",OR($AN59&gt;0,AND($AN59=0,$AO59&gt;=9))),1,""),"")</f>
        <v/>
      </c>
      <c r="AD59" s="110" t="str">
        <f>IF($B59&lt;&gt;"",IF(AND($C59="ผู้ช่วยศาสตราจารย์",OR($AN59&gt;0,AND($AN59=0,$AO59&gt;=9))),1,""),"")</f>
        <v/>
      </c>
      <c r="AE59" s="110">
        <f>IF($B59&lt;&gt;"",IF(AND($C59="อาจารย์",OR($AN59&gt;0,AND($AN59=0,$AO59&gt;=9))),1,""),"")</f>
        <v>1</v>
      </c>
      <c r="AF59" s="110" t="str">
        <f>IF($B59&lt;&gt;"",IF(AND($C59="ศาสตราจารย์",AND($AN59=0,AND($AO59&gt;=6,$AO59&lt;=8))),1,""),"")</f>
        <v/>
      </c>
      <c r="AG59" s="110" t="str">
        <f>IF($B59&lt;&gt;"",IF(AND($C59="รองศาสตราจารย์",AND($AN59=0,AND($AO59&gt;=6,$AO59&lt;=8))),1,""),"")</f>
        <v/>
      </c>
      <c r="AH59" s="110" t="str">
        <f>IF($B59&lt;&gt;"",IF(AND($C59="ผู้ช่วยศาสตราจารย์",AND($AN59=0,AND($AO59&gt;=6,$AO59&lt;=8))),1,""),"")</f>
        <v/>
      </c>
      <c r="AI59" s="110" t="str">
        <f>IF($B59&lt;&gt;"",IF(AND($C59="อาจารย์",AND($AN59=0,AND($AO59&gt;=6,$AO59&lt;=8))),1,""),"")</f>
        <v/>
      </c>
      <c r="AJ59" s="110" t="str">
        <f>IF($B59&lt;&gt;"",IF(AND($C59="ศาสตราจารย์",AND($AN59=0,AND($AO59&gt;=0,$AO59&lt;=5))),1,""),"")</f>
        <v/>
      </c>
      <c r="AK59" s="110" t="str">
        <f>IF($B59&lt;&gt;"",IF(AND($C59="รองศาสตราจารย์",AND($AN59=0,AND($AO59&gt;=0,$AO59&lt;=5))),1,""),"")</f>
        <v/>
      </c>
      <c r="AL59" s="110" t="str">
        <f>IF($B59&lt;&gt;"",IF(AND($C59="ผู้ช่วยศาสตราจารย์",AND($AN59=0,AND($AO59&gt;=0,$AO59&lt;=5))),1,""),"")</f>
        <v/>
      </c>
      <c r="AM59" s="110" t="str">
        <f>IF($B59&lt;&gt;"",IF(AND($C59="อาจารย์",AND($AN59=0,AND($AO59&gt;=0,$AO59&lt;=5))),1,""),"")</f>
        <v/>
      </c>
      <c r="AN59" s="3">
        <f>IF(B59&lt;&gt;"",DATEDIF(E59,$AN$8,"Y"),"")</f>
        <v>7</v>
      </c>
      <c r="AO59" s="3">
        <f>IF(B59&lt;&gt;"",DATEDIF(E59,$AN$8,"YM"),"")</f>
        <v>7</v>
      </c>
      <c r="AP59" s="3">
        <f>IF(B59&lt;&gt;"",DATEDIF(E59,$AN$8,"MD"),"")</f>
        <v>0</v>
      </c>
    </row>
    <row r="60" spans="1:42" ht="18.75">
      <c r="A60" s="102">
        <v>52</v>
      </c>
      <c r="B60" s="103" t="s">
        <v>176</v>
      </c>
      <c r="C60" s="103" t="s">
        <v>56</v>
      </c>
      <c r="D60" s="104">
        <v>42356</v>
      </c>
      <c r="E60" s="105">
        <v>42356</v>
      </c>
      <c r="F60" s="106"/>
      <c r="G60" s="106"/>
      <c r="H60" s="111"/>
      <c r="I60" s="103" t="s">
        <v>37</v>
      </c>
      <c r="J60" s="105">
        <v>51775</v>
      </c>
      <c r="K60" s="108" t="s">
        <v>2</v>
      </c>
      <c r="L60" s="103" t="s">
        <v>88</v>
      </c>
      <c r="M60" s="103" t="s">
        <v>3</v>
      </c>
      <c r="N60" s="103" t="s">
        <v>89</v>
      </c>
      <c r="O60" s="103" t="s">
        <v>4</v>
      </c>
      <c r="P60" s="108" t="s">
        <v>26</v>
      </c>
      <c r="Q60" s="108" t="s">
        <v>61</v>
      </c>
      <c r="R60" s="109"/>
      <c r="S60" s="110">
        <f>IF($B60&lt;&gt;"",IF(AND($K60="เอก",OR($AN60&gt;0,AND($AN60=0,$AO60&gt;=9))),1,""),"")</f>
        <v>1</v>
      </c>
      <c r="T60" s="110" t="str">
        <f>IF($B60&lt;&gt;"",IF(AND($K60="โท",OR($AN60&gt;0,AND($AN60=0,$AO60&gt;=9))),1,""),"")</f>
        <v/>
      </c>
      <c r="U60" s="110" t="str">
        <f>IF($B60&lt;&gt;"",IF(AND($K60="ตรี",OR($AN60&gt;0,AND($AN60=0,$AO60&gt;=9))),1,""),"")</f>
        <v/>
      </c>
      <c r="V60" s="110" t="str">
        <f>IF($B60&lt;&gt;"",IF(AND($K60="เอก",AND($AN60=0,AND($AO60&gt;=6,$AO60&lt;=8))),1,""),"")</f>
        <v/>
      </c>
      <c r="W60" s="110" t="str">
        <f>IF($B60&lt;&gt;"",IF(AND($K60="โท",AND($AN60=0,AND($AO60&gt;=6,$AO60&lt;=8))),1,""),"")</f>
        <v/>
      </c>
      <c r="X60" s="110" t="str">
        <f>IF($B60&lt;&gt;"",IF(AND($K60="ตรี",AND($AN60=0,AND($AO60&gt;=6,$AO60&lt;=8))),1,""),"")</f>
        <v/>
      </c>
      <c r="Y60" s="110" t="str">
        <f>IF($B60&lt;&gt;"",IF(AND($K60="เอก",AND($AN60=0,AND($AO60&gt;=0,$AO60&lt;=5))),1,""),"")</f>
        <v/>
      </c>
      <c r="Z60" s="110" t="str">
        <f>IF($B60&lt;&gt;"",IF(AND($K60="โท",AND($AN60=0,AND($AO60&gt;=0,$AO60&lt;=5))),1,""),"")</f>
        <v/>
      </c>
      <c r="AA60" s="110" t="str">
        <f>IF($B60&lt;&gt;"",IF(AND($K60="ตรี",AND($AN60=0,AND($AO60&gt;=0,$AO60&lt;=5))),1,""),"")</f>
        <v/>
      </c>
      <c r="AB60" s="110" t="str">
        <f>IF($B60&lt;&gt;"",IF(AND($C60="ศาสตราจารย์",OR($AN60&gt;0,AND($AN60=0,$AO60&gt;=9))),1,""),"")</f>
        <v/>
      </c>
      <c r="AC60" s="110" t="str">
        <f>IF($B60&lt;&gt;"",IF(AND($C60="รองศาสตราจารย์",OR($AN60&gt;0,AND($AN60=0,$AO60&gt;=9))),1,""),"")</f>
        <v/>
      </c>
      <c r="AD60" s="110" t="str">
        <f>IF($B60&lt;&gt;"",IF(AND($C60="ผู้ช่วยศาสตราจารย์",OR($AN60&gt;0,AND($AN60=0,$AO60&gt;=9))),1,""),"")</f>
        <v/>
      </c>
      <c r="AE60" s="110">
        <f>IF($B60&lt;&gt;"",IF(AND($C60="อาจารย์",OR($AN60&gt;0,AND($AN60=0,$AO60&gt;=9))),1,""),"")</f>
        <v>1</v>
      </c>
      <c r="AF60" s="110" t="str">
        <f>IF($B60&lt;&gt;"",IF(AND($C60="ศาสตราจารย์",AND($AN60=0,AND($AO60&gt;=6,$AO60&lt;=8))),1,""),"")</f>
        <v/>
      </c>
      <c r="AG60" s="110" t="str">
        <f>IF($B60&lt;&gt;"",IF(AND($C60="รองศาสตราจารย์",AND($AN60=0,AND($AO60&gt;=6,$AO60&lt;=8))),1,""),"")</f>
        <v/>
      </c>
      <c r="AH60" s="110" t="str">
        <f>IF($B60&lt;&gt;"",IF(AND($C60="ผู้ช่วยศาสตราจารย์",AND($AN60=0,AND($AO60&gt;=6,$AO60&lt;=8))),1,""),"")</f>
        <v/>
      </c>
      <c r="AI60" s="110" t="str">
        <f>IF($B60&lt;&gt;"",IF(AND($C60="อาจารย์",AND($AN60=0,AND($AO60&gt;=6,$AO60&lt;=8))),1,""),"")</f>
        <v/>
      </c>
      <c r="AJ60" s="110" t="str">
        <f>IF($B60&lt;&gt;"",IF(AND($C60="ศาสตราจารย์",AND($AN60=0,AND($AO60&gt;=0,$AO60&lt;=5))),1,""),"")</f>
        <v/>
      </c>
      <c r="AK60" s="110" t="str">
        <f>IF($B60&lt;&gt;"",IF(AND($C60="รองศาสตราจารย์",AND($AN60=0,AND($AO60&gt;=0,$AO60&lt;=5))),1,""),"")</f>
        <v/>
      </c>
      <c r="AL60" s="110" t="str">
        <f>IF($B60&lt;&gt;"",IF(AND($C60="ผู้ช่วยศาสตราจารย์",AND($AN60=0,AND($AO60&gt;=0,$AO60&lt;=5))),1,""),"")</f>
        <v/>
      </c>
      <c r="AM60" s="110" t="str">
        <f>IF($B60&lt;&gt;"",IF(AND($C60="อาจารย์",AND($AN60=0,AND($AO60&gt;=0,$AO60&lt;=5))),1,""),"")</f>
        <v/>
      </c>
      <c r="AN60" s="3">
        <f>IF(B60&lt;&gt;"",DATEDIF(E60,$AN$8,"Y"),"")</f>
        <v>8</v>
      </c>
      <c r="AO60" s="3">
        <f>IF(B60&lt;&gt;"",DATEDIF(E60,$AN$8,"YM"),"")</f>
        <v>8</v>
      </c>
      <c r="AP60" s="3">
        <f>IF(B60&lt;&gt;"",DATEDIF(E60,$AN$8,"MD"),"")</f>
        <v>14</v>
      </c>
    </row>
    <row r="61" spans="1:42" ht="18.75">
      <c r="A61" s="102">
        <v>53</v>
      </c>
      <c r="B61" s="103" t="s">
        <v>177</v>
      </c>
      <c r="C61" s="103" t="s">
        <v>56</v>
      </c>
      <c r="D61" s="104">
        <v>39758</v>
      </c>
      <c r="E61" s="105">
        <v>39758</v>
      </c>
      <c r="F61" s="106"/>
      <c r="G61" s="106"/>
      <c r="H61" s="111"/>
      <c r="I61" s="103" t="s">
        <v>37</v>
      </c>
      <c r="J61" s="105">
        <v>49218</v>
      </c>
      <c r="K61" s="108" t="s">
        <v>2</v>
      </c>
      <c r="L61" s="103" t="s">
        <v>118</v>
      </c>
      <c r="M61" s="103" t="s">
        <v>319</v>
      </c>
      <c r="N61" s="103" t="s">
        <v>113</v>
      </c>
      <c r="O61" s="103" t="s">
        <v>114</v>
      </c>
      <c r="P61" s="108" t="s">
        <v>46</v>
      </c>
      <c r="Q61" s="108" t="s">
        <v>26</v>
      </c>
      <c r="R61" s="109"/>
      <c r="S61" s="110">
        <f>IF($B61&lt;&gt;"",IF(AND($K61="เอก",OR($AN61&gt;0,AND($AN61=0,$AO61&gt;=9))),1,""),"")</f>
        <v>1</v>
      </c>
      <c r="T61" s="110" t="str">
        <f>IF($B61&lt;&gt;"",IF(AND($K61="โท",OR($AN61&gt;0,AND($AN61=0,$AO61&gt;=9))),1,""),"")</f>
        <v/>
      </c>
      <c r="U61" s="110" t="str">
        <f>IF($B61&lt;&gt;"",IF(AND($K61="ตรี",OR($AN61&gt;0,AND($AN61=0,$AO61&gt;=9))),1,""),"")</f>
        <v/>
      </c>
      <c r="V61" s="110" t="str">
        <f>IF($B61&lt;&gt;"",IF(AND($K61="เอก",AND($AN61=0,AND($AO61&gt;=6,$AO61&lt;=8))),1,""),"")</f>
        <v/>
      </c>
      <c r="W61" s="110" t="str">
        <f>IF($B61&lt;&gt;"",IF(AND($K61="โท",AND($AN61=0,AND($AO61&gt;=6,$AO61&lt;=8))),1,""),"")</f>
        <v/>
      </c>
      <c r="X61" s="110" t="str">
        <f>IF($B61&lt;&gt;"",IF(AND($K61="ตรี",AND($AN61=0,AND($AO61&gt;=6,$AO61&lt;=8))),1,""),"")</f>
        <v/>
      </c>
      <c r="Y61" s="110" t="str">
        <f>IF($B61&lt;&gt;"",IF(AND($K61="เอก",AND($AN61=0,AND($AO61&gt;=0,$AO61&lt;=5))),1,""),"")</f>
        <v/>
      </c>
      <c r="Z61" s="110" t="str">
        <f>IF($B61&lt;&gt;"",IF(AND($K61="โท",AND($AN61=0,AND($AO61&gt;=0,$AO61&lt;=5))),1,""),"")</f>
        <v/>
      </c>
      <c r="AA61" s="110" t="str">
        <f>IF($B61&lt;&gt;"",IF(AND($K61="ตรี",AND($AN61=0,AND($AO61&gt;=0,$AO61&lt;=5))),1,""),"")</f>
        <v/>
      </c>
      <c r="AB61" s="110" t="str">
        <f>IF($B61&lt;&gt;"",IF(AND($C61="ศาสตราจารย์",OR($AN61&gt;0,AND($AN61=0,$AO61&gt;=9))),1,""),"")</f>
        <v/>
      </c>
      <c r="AC61" s="110" t="str">
        <f>IF($B61&lt;&gt;"",IF(AND($C61="รองศาสตราจารย์",OR($AN61&gt;0,AND($AN61=0,$AO61&gt;=9))),1,""),"")</f>
        <v/>
      </c>
      <c r="AD61" s="110" t="str">
        <f>IF($B61&lt;&gt;"",IF(AND($C61="ผู้ช่วยศาสตราจารย์",OR($AN61&gt;0,AND($AN61=0,$AO61&gt;=9))),1,""),"")</f>
        <v/>
      </c>
      <c r="AE61" s="110">
        <f>IF($B61&lt;&gt;"",IF(AND($C61="อาจารย์",OR($AN61&gt;0,AND($AN61=0,$AO61&gt;=9))),1,""),"")</f>
        <v>1</v>
      </c>
      <c r="AF61" s="110" t="str">
        <f>IF($B61&lt;&gt;"",IF(AND($C61="ศาสตราจารย์",AND($AN61=0,AND($AO61&gt;=6,$AO61&lt;=8))),1,""),"")</f>
        <v/>
      </c>
      <c r="AG61" s="110" t="str">
        <f>IF($B61&lt;&gt;"",IF(AND($C61="รองศาสตราจารย์",AND($AN61=0,AND($AO61&gt;=6,$AO61&lt;=8))),1,""),"")</f>
        <v/>
      </c>
      <c r="AH61" s="110" t="str">
        <f>IF($B61&lt;&gt;"",IF(AND($C61="ผู้ช่วยศาสตราจารย์",AND($AN61=0,AND($AO61&gt;=6,$AO61&lt;=8))),1,""),"")</f>
        <v/>
      </c>
      <c r="AI61" s="110" t="str">
        <f>IF($B61&lt;&gt;"",IF(AND($C61="อาจารย์",AND($AN61=0,AND($AO61&gt;=6,$AO61&lt;=8))),1,""),"")</f>
        <v/>
      </c>
      <c r="AJ61" s="110" t="str">
        <f>IF($B61&lt;&gt;"",IF(AND($C61="ศาสตราจารย์",AND($AN61=0,AND($AO61&gt;=0,$AO61&lt;=5))),1,""),"")</f>
        <v/>
      </c>
      <c r="AK61" s="110" t="str">
        <f>IF($B61&lt;&gt;"",IF(AND($C61="รองศาสตราจารย์",AND($AN61=0,AND($AO61&gt;=0,$AO61&lt;=5))),1,""),"")</f>
        <v/>
      </c>
      <c r="AL61" s="110" t="str">
        <f>IF($B61&lt;&gt;"",IF(AND($C61="ผู้ช่วยศาสตราจารย์",AND($AN61=0,AND($AO61&gt;=0,$AO61&lt;=5))),1,""),"")</f>
        <v/>
      </c>
      <c r="AM61" s="110" t="str">
        <f>IF($B61&lt;&gt;"",IF(AND($C61="อาจารย์",AND($AN61=0,AND($AO61&gt;=0,$AO61&lt;=5))),1,""),"")</f>
        <v/>
      </c>
      <c r="AN61" s="3">
        <f>IF(B61&lt;&gt;"",DATEDIF(E61,$AN$8,"Y"),"")</f>
        <v>15</v>
      </c>
      <c r="AO61" s="3">
        <f>IF(B61&lt;&gt;"",DATEDIF(E61,$AN$8,"YM"),"")</f>
        <v>9</v>
      </c>
      <c r="AP61" s="3">
        <f>IF(B61&lt;&gt;"",DATEDIF(E61,$AN$8,"MD"),"")</f>
        <v>26</v>
      </c>
    </row>
    <row r="62" spans="1:42" ht="18.75">
      <c r="A62" s="102">
        <v>54</v>
      </c>
      <c r="B62" s="103" t="s">
        <v>190</v>
      </c>
      <c r="C62" s="103" t="s">
        <v>56</v>
      </c>
      <c r="D62" s="104">
        <v>42219</v>
      </c>
      <c r="E62" s="105">
        <v>42219</v>
      </c>
      <c r="F62" s="106"/>
      <c r="G62" s="106"/>
      <c r="H62" s="111"/>
      <c r="I62" s="103" t="s">
        <v>37</v>
      </c>
      <c r="J62" s="105">
        <v>53601</v>
      </c>
      <c r="K62" s="108" t="s">
        <v>2</v>
      </c>
      <c r="L62" s="103" t="s">
        <v>191</v>
      </c>
      <c r="M62" s="103" t="s">
        <v>319</v>
      </c>
      <c r="N62" s="103" t="s">
        <v>192</v>
      </c>
      <c r="O62" s="103" t="s">
        <v>193</v>
      </c>
      <c r="P62" s="108" t="s">
        <v>43</v>
      </c>
      <c r="Q62" s="108" t="s">
        <v>61</v>
      </c>
      <c r="R62" s="109"/>
      <c r="S62" s="110">
        <f>IF($B62&lt;&gt;"",IF(AND($K62="เอก",OR($AN62&gt;0,AND($AN62=0,$AO62&gt;=9))),1,""),"")</f>
        <v>1</v>
      </c>
      <c r="T62" s="110" t="str">
        <f>IF($B62&lt;&gt;"",IF(AND($K62="โท",OR($AN62&gt;0,AND($AN62=0,$AO62&gt;=9))),1,""),"")</f>
        <v/>
      </c>
      <c r="U62" s="110" t="str">
        <f>IF($B62&lt;&gt;"",IF(AND($K62="ตรี",OR($AN62&gt;0,AND($AN62=0,$AO62&gt;=9))),1,""),"")</f>
        <v/>
      </c>
      <c r="V62" s="110" t="str">
        <f>IF($B62&lt;&gt;"",IF(AND($K62="เอก",AND($AN62=0,AND($AO62&gt;=6,$AO62&lt;=8))),1,""),"")</f>
        <v/>
      </c>
      <c r="W62" s="110" t="str">
        <f>IF($B62&lt;&gt;"",IF(AND($K62="โท",AND($AN62=0,AND($AO62&gt;=6,$AO62&lt;=8))),1,""),"")</f>
        <v/>
      </c>
      <c r="X62" s="110" t="str">
        <f>IF($B62&lt;&gt;"",IF(AND($K62="ตรี",AND($AN62=0,AND($AO62&gt;=6,$AO62&lt;=8))),1,""),"")</f>
        <v/>
      </c>
      <c r="Y62" s="110" t="str">
        <f>IF($B62&lt;&gt;"",IF(AND($K62="เอก",AND($AN62=0,AND($AO62&gt;=0,$AO62&lt;=5))),1,""),"")</f>
        <v/>
      </c>
      <c r="Z62" s="110" t="str">
        <f>IF($B62&lt;&gt;"",IF(AND($K62="โท",AND($AN62=0,AND($AO62&gt;=0,$AO62&lt;=5))),1,""),"")</f>
        <v/>
      </c>
      <c r="AA62" s="110" t="str">
        <f>IF($B62&lt;&gt;"",IF(AND($K62="ตรี",AND($AN62=0,AND($AO62&gt;=0,$AO62&lt;=5))),1,""),"")</f>
        <v/>
      </c>
      <c r="AB62" s="110" t="str">
        <f>IF($B62&lt;&gt;"",IF(AND($C62="ศาสตราจารย์",OR($AN62&gt;0,AND($AN62=0,$AO62&gt;=9))),1,""),"")</f>
        <v/>
      </c>
      <c r="AC62" s="110" t="str">
        <f>IF($B62&lt;&gt;"",IF(AND($C62="รองศาสตราจารย์",OR($AN62&gt;0,AND($AN62=0,$AO62&gt;=9))),1,""),"")</f>
        <v/>
      </c>
      <c r="AD62" s="110" t="str">
        <f>IF($B62&lt;&gt;"",IF(AND($C62="ผู้ช่วยศาสตราจารย์",OR($AN62&gt;0,AND($AN62=0,$AO62&gt;=9))),1,""),"")</f>
        <v/>
      </c>
      <c r="AE62" s="110">
        <f>IF($B62&lt;&gt;"",IF(AND($C62="อาจารย์",OR($AN62&gt;0,AND($AN62=0,$AO62&gt;=9))),1,""),"")</f>
        <v>1</v>
      </c>
      <c r="AF62" s="110" t="str">
        <f>IF($B62&lt;&gt;"",IF(AND($C62="ศาสตราจารย์",AND($AN62=0,AND($AO62&gt;=6,$AO62&lt;=8))),1,""),"")</f>
        <v/>
      </c>
      <c r="AG62" s="110" t="str">
        <f>IF($B62&lt;&gt;"",IF(AND($C62="รองศาสตราจารย์",AND($AN62=0,AND($AO62&gt;=6,$AO62&lt;=8))),1,""),"")</f>
        <v/>
      </c>
      <c r="AH62" s="110" t="str">
        <f>IF($B62&lt;&gt;"",IF(AND($C62="ผู้ช่วยศาสตราจารย์",AND($AN62=0,AND($AO62&gt;=6,$AO62&lt;=8))),1,""),"")</f>
        <v/>
      </c>
      <c r="AI62" s="110" t="str">
        <f>IF($B62&lt;&gt;"",IF(AND($C62="อาจารย์",AND($AN62=0,AND($AO62&gt;=6,$AO62&lt;=8))),1,""),"")</f>
        <v/>
      </c>
      <c r="AJ62" s="110" t="str">
        <f>IF($B62&lt;&gt;"",IF(AND($C62="ศาสตราจารย์",AND($AN62=0,AND($AO62&gt;=0,$AO62&lt;=5))),1,""),"")</f>
        <v/>
      </c>
      <c r="AK62" s="110" t="str">
        <f>IF($B62&lt;&gt;"",IF(AND($C62="รองศาสตราจารย์",AND($AN62=0,AND($AO62&gt;=0,$AO62&lt;=5))),1,""),"")</f>
        <v/>
      </c>
      <c r="AL62" s="110" t="str">
        <f>IF($B62&lt;&gt;"",IF(AND($C62="ผู้ช่วยศาสตราจารย์",AND($AN62=0,AND($AO62&gt;=0,$AO62&lt;=5))),1,""),"")</f>
        <v/>
      </c>
      <c r="AM62" s="110" t="str">
        <f>IF($B62&lt;&gt;"",IF(AND($C62="อาจารย์",AND($AN62=0,AND($AO62&gt;=0,$AO62&lt;=5))),1,""),"")</f>
        <v/>
      </c>
      <c r="AN62" s="3">
        <f>IF(B62&lt;&gt;"",DATEDIF(E62,$AN$8,"Y"),"")</f>
        <v>9</v>
      </c>
      <c r="AO62" s="3">
        <f>IF(B62&lt;&gt;"",DATEDIF(E62,$AN$8,"YM"),"")</f>
        <v>0</v>
      </c>
      <c r="AP62" s="3">
        <f>IF(B62&lt;&gt;"",DATEDIF(E62,$AN$8,"MD"),"")</f>
        <v>29</v>
      </c>
    </row>
    <row r="63" spans="1:42" ht="18.75">
      <c r="A63" s="102">
        <v>55</v>
      </c>
      <c r="B63" s="103" t="s">
        <v>306</v>
      </c>
      <c r="C63" s="103" t="s">
        <v>56</v>
      </c>
      <c r="D63" s="104">
        <v>43040</v>
      </c>
      <c r="E63" s="105">
        <v>43040</v>
      </c>
      <c r="F63" s="106"/>
      <c r="G63" s="106"/>
      <c r="H63" s="111"/>
      <c r="I63" s="103" t="s">
        <v>37</v>
      </c>
      <c r="J63" s="105">
        <v>52871</v>
      </c>
      <c r="K63" s="108" t="s">
        <v>2</v>
      </c>
      <c r="L63" s="103" t="s">
        <v>24</v>
      </c>
      <c r="M63" s="103" t="s">
        <v>3</v>
      </c>
      <c r="N63" s="103" t="s">
        <v>25</v>
      </c>
      <c r="O63" s="103" t="s">
        <v>4</v>
      </c>
      <c r="P63" s="108" t="s">
        <v>39</v>
      </c>
      <c r="Q63" s="108" t="s">
        <v>305</v>
      </c>
      <c r="R63" s="109"/>
      <c r="S63" s="110">
        <f>IF($B63&lt;&gt;"",IF(AND($K63="เอก",OR($AN63&gt;0,AND($AN63=0,$AO63&gt;=9))),1,""),"")</f>
        <v>1</v>
      </c>
      <c r="T63" s="110" t="str">
        <f>IF($B63&lt;&gt;"",IF(AND($K63="โท",OR($AN63&gt;0,AND($AN63=0,$AO63&gt;=9))),1,""),"")</f>
        <v/>
      </c>
      <c r="U63" s="110" t="str">
        <f>IF($B63&lt;&gt;"",IF(AND($K63="ตรี",OR($AN63&gt;0,AND($AN63=0,$AO63&gt;=9))),1,""),"")</f>
        <v/>
      </c>
      <c r="V63" s="110" t="str">
        <f>IF($B63&lt;&gt;"",IF(AND($K63="เอก",AND($AN63=0,AND($AO63&gt;=6,$AO63&lt;=8))),1,""),"")</f>
        <v/>
      </c>
      <c r="W63" s="110" t="str">
        <f>IF($B63&lt;&gt;"",IF(AND($K63="โท",AND($AN63=0,AND($AO63&gt;=6,$AO63&lt;=8))),1,""),"")</f>
        <v/>
      </c>
      <c r="X63" s="110" t="str">
        <f>IF($B63&lt;&gt;"",IF(AND($K63="ตรี",AND($AN63=0,AND($AO63&gt;=6,$AO63&lt;=8))),1,""),"")</f>
        <v/>
      </c>
      <c r="Y63" s="110" t="str">
        <f>IF($B63&lt;&gt;"",IF(AND($K63="เอก",AND($AN63=0,AND($AO63&gt;=0,$AO63&lt;=5))),1,""),"")</f>
        <v/>
      </c>
      <c r="Z63" s="110" t="str">
        <f>IF($B63&lt;&gt;"",IF(AND($K63="โท",AND($AN63=0,AND($AO63&gt;=0,$AO63&lt;=5))),1,""),"")</f>
        <v/>
      </c>
      <c r="AA63" s="110" t="str">
        <f>IF($B63&lt;&gt;"",IF(AND($K63="ตรี",AND($AN63=0,AND($AO63&gt;=0,$AO63&lt;=5))),1,""),"")</f>
        <v/>
      </c>
      <c r="AB63" s="110" t="str">
        <f>IF($B63&lt;&gt;"",IF(AND($C63="ศาสตราจารย์",OR($AN63&gt;0,AND($AN63=0,$AO63&gt;=9))),1,""),"")</f>
        <v/>
      </c>
      <c r="AC63" s="110" t="str">
        <f>IF($B63&lt;&gt;"",IF(AND($C63="รองศาสตราจารย์",OR($AN63&gt;0,AND($AN63=0,$AO63&gt;=9))),1,""),"")</f>
        <v/>
      </c>
      <c r="AD63" s="110" t="str">
        <f>IF($B63&lt;&gt;"",IF(AND($C63="ผู้ช่วยศาสตราจารย์",OR($AN63&gt;0,AND($AN63=0,$AO63&gt;=9))),1,""),"")</f>
        <v/>
      </c>
      <c r="AE63" s="110">
        <f>IF($B63&lt;&gt;"",IF(AND($C63="อาจารย์",OR($AN63&gt;0,AND($AN63=0,$AO63&gt;=9))),1,""),"")</f>
        <v>1</v>
      </c>
      <c r="AF63" s="110" t="str">
        <f>IF($B63&lt;&gt;"",IF(AND($C63="ศาสตราจารย์",AND($AN63=0,AND($AO63&gt;=6,$AO63&lt;=8))),1,""),"")</f>
        <v/>
      </c>
      <c r="AG63" s="110" t="str">
        <f>IF($B63&lt;&gt;"",IF(AND($C63="รองศาสตราจารย์",AND($AN63=0,AND($AO63&gt;=6,$AO63&lt;=8))),1,""),"")</f>
        <v/>
      </c>
      <c r="AH63" s="110" t="str">
        <f>IF($B63&lt;&gt;"",IF(AND($C63="ผู้ช่วยศาสตราจารย์",AND($AN63=0,AND($AO63&gt;=6,$AO63&lt;=8))),1,""),"")</f>
        <v/>
      </c>
      <c r="AI63" s="110" t="str">
        <f>IF($B63&lt;&gt;"",IF(AND($C63="อาจารย์",AND($AN63=0,AND($AO63&gt;=6,$AO63&lt;=8))),1,""),"")</f>
        <v/>
      </c>
      <c r="AJ63" s="110" t="str">
        <f>IF($B63&lt;&gt;"",IF(AND($C63="ศาสตราจารย์",AND($AN63=0,AND($AO63&gt;=0,$AO63&lt;=5))),1,""),"")</f>
        <v/>
      </c>
      <c r="AK63" s="110" t="str">
        <f>IF($B63&lt;&gt;"",IF(AND($C63="รองศาสตราจารย์",AND($AN63=0,AND($AO63&gt;=0,$AO63&lt;=5))),1,""),"")</f>
        <v/>
      </c>
      <c r="AL63" s="110" t="str">
        <f>IF($B63&lt;&gt;"",IF(AND($C63="ผู้ช่วยศาสตราจารย์",AND($AN63=0,AND($AO63&gt;=0,$AO63&lt;=5))),1,""),"")</f>
        <v/>
      </c>
      <c r="AM63" s="110" t="str">
        <f>IF($B63&lt;&gt;"",IF(AND($C63="อาจารย์",AND($AN63=0,AND($AO63&gt;=0,$AO63&lt;=5))),1,""),"")</f>
        <v/>
      </c>
      <c r="AN63" s="3">
        <f>IF(B63&lt;&gt;"",DATEDIF(E63,$AN$8,"Y"),"")</f>
        <v>6</v>
      </c>
      <c r="AO63" s="3">
        <f>IF(B63&lt;&gt;"",DATEDIF(E63,$AN$8,"YM"),"")</f>
        <v>10</v>
      </c>
      <c r="AP63" s="3">
        <f>IF(B63&lt;&gt;"",DATEDIF(E63,$AN$8,"MD"),"")</f>
        <v>0</v>
      </c>
    </row>
    <row r="64" spans="1:42" ht="18.75">
      <c r="A64" s="102">
        <v>56</v>
      </c>
      <c r="B64" s="103" t="s">
        <v>217</v>
      </c>
      <c r="C64" s="103" t="s">
        <v>56</v>
      </c>
      <c r="D64" s="104">
        <v>34698</v>
      </c>
      <c r="E64" s="105">
        <v>41759</v>
      </c>
      <c r="F64" s="106"/>
      <c r="G64" s="106"/>
      <c r="H64" s="111"/>
      <c r="I64" s="103" t="s">
        <v>1</v>
      </c>
      <c r="J64" s="105">
        <v>47027</v>
      </c>
      <c r="K64" s="108" t="s">
        <v>2</v>
      </c>
      <c r="L64" s="103" t="s">
        <v>118</v>
      </c>
      <c r="M64" s="103" t="s">
        <v>319</v>
      </c>
      <c r="N64" s="103" t="s">
        <v>113</v>
      </c>
      <c r="O64" s="103" t="s">
        <v>163</v>
      </c>
      <c r="P64" s="108" t="s">
        <v>63</v>
      </c>
      <c r="Q64" s="108" t="s">
        <v>60</v>
      </c>
      <c r="R64" s="109"/>
      <c r="S64" s="110">
        <f>IF($B64&lt;&gt;"",IF(AND($K64="เอก",OR($AN64&gt;0,AND($AN64=0,$AO64&gt;=9))),1,""),"")</f>
        <v>1</v>
      </c>
      <c r="T64" s="110" t="str">
        <f>IF($B64&lt;&gt;"",IF(AND($K64="โท",OR($AN64&gt;0,AND($AN64=0,$AO64&gt;=9))),1,""),"")</f>
        <v/>
      </c>
      <c r="U64" s="110" t="str">
        <f>IF($B64&lt;&gt;"",IF(AND($K64="ตรี",OR($AN64&gt;0,AND($AN64=0,$AO64&gt;=9))),1,""),"")</f>
        <v/>
      </c>
      <c r="V64" s="110" t="str">
        <f>IF($B64&lt;&gt;"",IF(AND($K64="เอก",AND($AN64=0,AND($AO64&gt;=6,$AO64&lt;=8))),1,""),"")</f>
        <v/>
      </c>
      <c r="W64" s="110" t="str">
        <f>IF($B64&lt;&gt;"",IF(AND($K64="โท",AND($AN64=0,AND($AO64&gt;=6,$AO64&lt;=8))),1,""),"")</f>
        <v/>
      </c>
      <c r="X64" s="110" t="str">
        <f>IF($B64&lt;&gt;"",IF(AND($K64="ตรี",AND($AN64=0,AND($AO64&gt;=6,$AO64&lt;=8))),1,""),"")</f>
        <v/>
      </c>
      <c r="Y64" s="110" t="str">
        <f>IF($B64&lt;&gt;"",IF(AND($K64="เอก",AND($AN64=0,AND($AO64&gt;=0,$AO64&lt;=5))),1,""),"")</f>
        <v/>
      </c>
      <c r="Z64" s="110" t="str">
        <f>IF($B64&lt;&gt;"",IF(AND($K64="โท",AND($AN64=0,AND($AO64&gt;=0,$AO64&lt;=5))),1,""),"")</f>
        <v/>
      </c>
      <c r="AA64" s="110" t="str">
        <f>IF($B64&lt;&gt;"",IF(AND($K64="ตรี",AND($AN64=0,AND($AO64&gt;=0,$AO64&lt;=5))),1,""),"")</f>
        <v/>
      </c>
      <c r="AB64" s="110" t="str">
        <f>IF($B64&lt;&gt;"",IF(AND($C64="ศาสตราจารย์",OR($AN64&gt;0,AND($AN64=0,$AO64&gt;=9))),1,""),"")</f>
        <v/>
      </c>
      <c r="AC64" s="110" t="str">
        <f>IF($B64&lt;&gt;"",IF(AND($C64="รองศาสตราจารย์",OR($AN64&gt;0,AND($AN64=0,$AO64&gt;=9))),1,""),"")</f>
        <v/>
      </c>
      <c r="AD64" s="110" t="str">
        <f>IF($B64&lt;&gt;"",IF(AND($C64="ผู้ช่วยศาสตราจารย์",OR($AN64&gt;0,AND($AN64=0,$AO64&gt;=9))),1,""),"")</f>
        <v/>
      </c>
      <c r="AE64" s="110">
        <f>IF($B64&lt;&gt;"",IF(AND($C64="อาจารย์",OR($AN64&gt;0,AND($AN64=0,$AO64&gt;=9))),1,""),"")</f>
        <v>1</v>
      </c>
      <c r="AF64" s="110" t="str">
        <f>IF($B64&lt;&gt;"",IF(AND($C64="ศาสตราจารย์",AND($AN64=0,AND($AO64&gt;=6,$AO64&lt;=8))),1,""),"")</f>
        <v/>
      </c>
      <c r="AG64" s="110" t="str">
        <f>IF($B64&lt;&gt;"",IF(AND($C64="รองศาสตราจารย์",AND($AN64=0,AND($AO64&gt;=6,$AO64&lt;=8))),1,""),"")</f>
        <v/>
      </c>
      <c r="AH64" s="110" t="str">
        <f>IF($B64&lt;&gt;"",IF(AND($C64="ผู้ช่วยศาสตราจารย์",AND($AN64=0,AND($AO64&gt;=6,$AO64&lt;=8))),1,""),"")</f>
        <v/>
      </c>
      <c r="AI64" s="110" t="str">
        <f>IF($B64&lt;&gt;"",IF(AND($C64="อาจารย์",AND($AN64=0,AND($AO64&gt;=6,$AO64&lt;=8))),1,""),"")</f>
        <v/>
      </c>
      <c r="AJ64" s="110" t="str">
        <f>IF($B64&lt;&gt;"",IF(AND($C64="ศาสตราจารย์",AND($AN64=0,AND($AO64&gt;=0,$AO64&lt;=5))),1,""),"")</f>
        <v/>
      </c>
      <c r="AK64" s="110" t="str">
        <f>IF($B64&lt;&gt;"",IF(AND($C64="รองศาสตราจารย์",AND($AN64=0,AND($AO64&gt;=0,$AO64&lt;=5))),1,""),"")</f>
        <v/>
      </c>
      <c r="AL64" s="110" t="str">
        <f>IF($B64&lt;&gt;"",IF(AND($C64="ผู้ช่วยศาสตราจารย์",AND($AN64=0,AND($AO64&gt;=0,$AO64&lt;=5))),1,""),"")</f>
        <v/>
      </c>
      <c r="AM64" s="110" t="str">
        <f>IF($B64&lt;&gt;"",IF(AND($C64="อาจารย์",AND($AN64=0,AND($AO64&gt;=0,$AO64&lt;=5))),1,""),"")</f>
        <v/>
      </c>
      <c r="AN64" s="3">
        <f>IF(B64&lt;&gt;"",DATEDIF(E64,$AN$8,"Y"),"")</f>
        <v>10</v>
      </c>
      <c r="AO64" s="3">
        <f>IF(B64&lt;&gt;"",DATEDIF(E64,$AN$8,"YM"),"")</f>
        <v>4</v>
      </c>
      <c r="AP64" s="3">
        <f>IF(B64&lt;&gt;"",DATEDIF(E64,$AN$8,"MD"),"")</f>
        <v>2</v>
      </c>
    </row>
    <row r="65" spans="1:42" ht="18.75">
      <c r="A65" s="102">
        <v>57</v>
      </c>
      <c r="B65" s="103" t="s">
        <v>235</v>
      </c>
      <c r="C65" s="103" t="s">
        <v>56</v>
      </c>
      <c r="D65" s="104">
        <v>42200</v>
      </c>
      <c r="E65" s="105">
        <v>42200</v>
      </c>
      <c r="F65" s="106"/>
      <c r="G65" s="106"/>
      <c r="H65" s="111"/>
      <c r="I65" s="103" t="s">
        <v>37</v>
      </c>
      <c r="J65" s="105">
        <v>50679</v>
      </c>
      <c r="K65" s="108" t="s">
        <v>2</v>
      </c>
      <c r="L65" s="103" t="s">
        <v>236</v>
      </c>
      <c r="M65" s="103" t="s">
        <v>54</v>
      </c>
      <c r="N65" s="103" t="s">
        <v>237</v>
      </c>
      <c r="O65" s="103" t="s">
        <v>62</v>
      </c>
      <c r="P65" s="108" t="s">
        <v>43</v>
      </c>
      <c r="Q65" s="108" t="s">
        <v>238</v>
      </c>
      <c r="R65" s="109"/>
      <c r="S65" s="110">
        <f>IF($B65&lt;&gt;"",IF(AND($K65="เอก",OR($AN65&gt;0,AND($AN65=0,$AO65&gt;=9))),1,""),"")</f>
        <v>1</v>
      </c>
      <c r="T65" s="110" t="str">
        <f>IF($B65&lt;&gt;"",IF(AND($K65="โท",OR($AN65&gt;0,AND($AN65=0,$AO65&gt;=9))),1,""),"")</f>
        <v/>
      </c>
      <c r="U65" s="110" t="str">
        <f>IF($B65&lt;&gt;"",IF(AND($K65="ตรี",OR($AN65&gt;0,AND($AN65=0,$AO65&gt;=9))),1,""),"")</f>
        <v/>
      </c>
      <c r="V65" s="110" t="str">
        <f>IF($B65&lt;&gt;"",IF(AND($K65="เอก",AND($AN65=0,AND($AO65&gt;=6,$AO65&lt;=8))),1,""),"")</f>
        <v/>
      </c>
      <c r="W65" s="110" t="str">
        <f>IF($B65&lt;&gt;"",IF(AND($K65="โท",AND($AN65=0,AND($AO65&gt;=6,$AO65&lt;=8))),1,""),"")</f>
        <v/>
      </c>
      <c r="X65" s="110" t="str">
        <f>IF($B65&lt;&gt;"",IF(AND($K65="ตรี",AND($AN65=0,AND($AO65&gt;=6,$AO65&lt;=8))),1,""),"")</f>
        <v/>
      </c>
      <c r="Y65" s="110" t="str">
        <f>IF($B65&lt;&gt;"",IF(AND($K65="เอก",AND($AN65=0,AND($AO65&gt;=0,$AO65&lt;=5))),1,""),"")</f>
        <v/>
      </c>
      <c r="Z65" s="110" t="str">
        <f>IF($B65&lt;&gt;"",IF(AND($K65="โท",AND($AN65=0,AND($AO65&gt;=0,$AO65&lt;=5))),1,""),"")</f>
        <v/>
      </c>
      <c r="AA65" s="110" t="str">
        <f>IF($B65&lt;&gt;"",IF(AND($K65="ตรี",AND($AN65=0,AND($AO65&gt;=0,$AO65&lt;=5))),1,""),"")</f>
        <v/>
      </c>
      <c r="AB65" s="110" t="str">
        <f>IF($B65&lt;&gt;"",IF(AND($C65="ศาสตราจารย์",OR($AN65&gt;0,AND($AN65=0,$AO65&gt;=9))),1,""),"")</f>
        <v/>
      </c>
      <c r="AC65" s="110" t="str">
        <f>IF($B65&lt;&gt;"",IF(AND($C65="รองศาสตราจารย์",OR($AN65&gt;0,AND($AN65=0,$AO65&gt;=9))),1,""),"")</f>
        <v/>
      </c>
      <c r="AD65" s="110" t="str">
        <f>IF($B65&lt;&gt;"",IF(AND($C65="ผู้ช่วยศาสตราจารย์",OR($AN65&gt;0,AND($AN65=0,$AO65&gt;=9))),1,""),"")</f>
        <v/>
      </c>
      <c r="AE65" s="110">
        <f>IF($B65&lt;&gt;"",IF(AND($C65="อาจารย์",OR($AN65&gt;0,AND($AN65=0,$AO65&gt;=9))),1,""),"")</f>
        <v>1</v>
      </c>
      <c r="AF65" s="110" t="str">
        <f>IF($B65&lt;&gt;"",IF(AND($C65="ศาสตราจารย์",AND($AN65=0,AND($AO65&gt;=6,$AO65&lt;=8))),1,""),"")</f>
        <v/>
      </c>
      <c r="AG65" s="110" t="str">
        <f>IF($B65&lt;&gt;"",IF(AND($C65="รองศาสตราจารย์",AND($AN65=0,AND($AO65&gt;=6,$AO65&lt;=8))),1,""),"")</f>
        <v/>
      </c>
      <c r="AH65" s="110" t="str">
        <f>IF($B65&lt;&gt;"",IF(AND($C65="ผู้ช่วยศาสตราจารย์",AND($AN65=0,AND($AO65&gt;=6,$AO65&lt;=8))),1,""),"")</f>
        <v/>
      </c>
      <c r="AI65" s="110" t="str">
        <f>IF($B65&lt;&gt;"",IF(AND($C65="อาจารย์",AND($AN65=0,AND($AO65&gt;=6,$AO65&lt;=8))),1,""),"")</f>
        <v/>
      </c>
      <c r="AJ65" s="110" t="str">
        <f>IF($B65&lt;&gt;"",IF(AND($C65="ศาสตราจารย์",AND($AN65=0,AND($AO65&gt;=0,$AO65&lt;=5))),1,""),"")</f>
        <v/>
      </c>
      <c r="AK65" s="110" t="str">
        <f>IF($B65&lt;&gt;"",IF(AND($C65="รองศาสตราจารย์",AND($AN65=0,AND($AO65&gt;=0,$AO65&lt;=5))),1,""),"")</f>
        <v/>
      </c>
      <c r="AL65" s="110" t="str">
        <f>IF($B65&lt;&gt;"",IF(AND($C65="ผู้ช่วยศาสตราจารย์",AND($AN65=0,AND($AO65&gt;=0,$AO65&lt;=5))),1,""),"")</f>
        <v/>
      </c>
      <c r="AM65" s="110" t="str">
        <f>IF($B65&lt;&gt;"",IF(AND($C65="อาจารย์",AND($AN65=0,AND($AO65&gt;=0,$AO65&lt;=5))),1,""),"")</f>
        <v/>
      </c>
      <c r="AN65" s="3">
        <f>IF(B65&lt;&gt;"",DATEDIF(E65,$AN$8,"Y"),"")</f>
        <v>9</v>
      </c>
      <c r="AO65" s="3">
        <f>IF(B65&lt;&gt;"",DATEDIF(E65,$AN$8,"YM"),"")</f>
        <v>1</v>
      </c>
      <c r="AP65" s="3">
        <f>IF(B65&lt;&gt;"",DATEDIF(E65,$AN$8,"MD"),"")</f>
        <v>17</v>
      </c>
    </row>
    <row r="66" spans="1:42" ht="18.75">
      <c r="A66" s="102">
        <v>58</v>
      </c>
      <c r="B66" s="103" t="s">
        <v>337</v>
      </c>
      <c r="C66" s="103" t="s">
        <v>56</v>
      </c>
      <c r="D66" s="104">
        <v>37020</v>
      </c>
      <c r="E66" s="105">
        <v>42979</v>
      </c>
      <c r="F66" s="106"/>
      <c r="G66" s="106"/>
      <c r="H66" s="111"/>
      <c r="I66" s="103" t="s">
        <v>37</v>
      </c>
      <c r="J66" s="105">
        <v>48122</v>
      </c>
      <c r="K66" s="108" t="s">
        <v>2</v>
      </c>
      <c r="L66" s="103" t="s">
        <v>236</v>
      </c>
      <c r="M66" s="103" t="s">
        <v>54</v>
      </c>
      <c r="N66" s="103" t="s">
        <v>237</v>
      </c>
      <c r="O66" s="103" t="s">
        <v>62</v>
      </c>
      <c r="P66" s="108" t="s">
        <v>60</v>
      </c>
      <c r="Q66" s="108" t="s">
        <v>313</v>
      </c>
      <c r="R66" s="103"/>
      <c r="S66" s="110">
        <f>IF($B66&lt;&gt;"",IF(AND($K66="เอก",OR($AN66&gt;0,AND($AN66=0,$AO66&gt;=9))),1,""),"")</f>
        <v>1</v>
      </c>
      <c r="T66" s="110" t="str">
        <f>IF($B66&lt;&gt;"",IF(AND($K66="โท",OR($AN66&gt;0,AND($AN66=0,$AO66&gt;=9))),1,""),"")</f>
        <v/>
      </c>
      <c r="U66" s="110" t="str">
        <f>IF($B66&lt;&gt;"",IF(AND($K66="ตรี",OR($AN66&gt;0,AND($AN66=0,$AO66&gt;=9))),1,""),"")</f>
        <v/>
      </c>
      <c r="V66" s="110" t="str">
        <f>IF($B66&lt;&gt;"",IF(AND($K66="เอก",AND($AN66=0,AND($AO66&gt;=6,$AO66&lt;=8))),1,""),"")</f>
        <v/>
      </c>
      <c r="W66" s="110" t="str">
        <f>IF($B66&lt;&gt;"",IF(AND($K66="โท",AND($AN66=0,AND($AO66&gt;=6,$AO66&lt;=8))),1,""),"")</f>
        <v/>
      </c>
      <c r="X66" s="110" t="str">
        <f>IF($B66&lt;&gt;"",IF(AND($K66="ตรี",AND($AN66=0,AND($AO66&gt;=6,$AO66&lt;=8))),1,""),"")</f>
        <v/>
      </c>
      <c r="Y66" s="110" t="str">
        <f>IF($B66&lt;&gt;"",IF(AND($K66="เอก",AND($AN66=0,AND($AO66&gt;=0,$AO66&lt;=5))),1,""),"")</f>
        <v/>
      </c>
      <c r="Z66" s="110" t="str">
        <f>IF($B66&lt;&gt;"",IF(AND($K66="โท",AND($AN66=0,AND($AO66&gt;=0,$AO66&lt;=5))),1,""),"")</f>
        <v/>
      </c>
      <c r="AA66" s="110" t="str">
        <f>IF($B66&lt;&gt;"",IF(AND($K66="ตรี",AND($AN66=0,AND($AO66&gt;=0,$AO66&lt;=5))),1,""),"")</f>
        <v/>
      </c>
      <c r="AB66" s="110" t="str">
        <f>IF($B66&lt;&gt;"",IF(AND($C66="ศาสตราจารย์",OR($AN66&gt;0,AND($AN66=0,$AO66&gt;=9))),1,""),"")</f>
        <v/>
      </c>
      <c r="AC66" s="110" t="str">
        <f>IF($B66&lt;&gt;"",IF(AND($C66="รองศาสตราจารย์",OR($AN66&gt;0,AND($AN66=0,$AO66&gt;=9))),1,""),"")</f>
        <v/>
      </c>
      <c r="AD66" s="110" t="str">
        <f>IF($B66&lt;&gt;"",IF(AND($C66="ผู้ช่วยศาสตราจารย์",OR($AN66&gt;0,AND($AN66=0,$AO66&gt;=9))),1,""),"")</f>
        <v/>
      </c>
      <c r="AE66" s="110">
        <f>IF($B66&lt;&gt;"",IF(AND($C66="อาจารย์",OR($AN66&gt;0,AND($AN66=0,$AO66&gt;=9))),1,""),"")</f>
        <v>1</v>
      </c>
      <c r="AF66" s="110" t="str">
        <f>IF($B66&lt;&gt;"",IF(AND($C66="ศาสตราจารย์",AND($AN66=0,AND($AO66&gt;=6,$AO66&lt;=8))),1,""),"")</f>
        <v/>
      </c>
      <c r="AG66" s="110" t="str">
        <f>IF($B66&lt;&gt;"",IF(AND($C66="รองศาสตราจารย์",AND($AN66=0,AND($AO66&gt;=6,$AO66&lt;=8))),1,""),"")</f>
        <v/>
      </c>
      <c r="AH66" s="110" t="str">
        <f>IF($B66&lt;&gt;"",IF(AND($C66="ผู้ช่วยศาสตราจารย์",AND($AN66=0,AND($AO66&gt;=6,$AO66&lt;=8))),1,""),"")</f>
        <v/>
      </c>
      <c r="AI66" s="110" t="str">
        <f>IF($B66&lt;&gt;"",IF(AND($C66="อาจารย์",AND($AN66=0,AND($AO66&gt;=6,$AO66&lt;=8))),1,""),"")</f>
        <v/>
      </c>
      <c r="AJ66" s="110" t="str">
        <f>IF($B66&lt;&gt;"",IF(AND($C66="ศาสตราจารย์",AND($AN66=0,AND($AO66&gt;=0,$AO66&lt;=5))),1,""),"")</f>
        <v/>
      </c>
      <c r="AK66" s="110" t="str">
        <f>IF($B66&lt;&gt;"",IF(AND($C66="รองศาสตราจารย์",AND($AN66=0,AND($AO66&gt;=0,$AO66&lt;=5))),1,""),"")</f>
        <v/>
      </c>
      <c r="AL66" s="110" t="str">
        <f>IF($B66&lt;&gt;"",IF(AND($C66="ผู้ช่วยศาสตราจารย์",AND($AN66=0,AND($AO66&gt;=0,$AO66&lt;=5))),1,""),"")</f>
        <v/>
      </c>
      <c r="AM66" s="110" t="str">
        <f>IF($B66&lt;&gt;"",IF(AND($C66="อาจารย์",AND($AN66=0,AND($AO66&gt;=0,$AO66&lt;=5))),1,""),"")</f>
        <v/>
      </c>
      <c r="AN66" s="3">
        <f>IF(B66&lt;&gt;"",DATEDIF(E66,$AN$8,"Y"),"")</f>
        <v>7</v>
      </c>
      <c r="AO66" s="3">
        <f>IF(B66&lt;&gt;"",DATEDIF(E66,$AN$8,"YM"),"")</f>
        <v>0</v>
      </c>
      <c r="AP66" s="3">
        <f>IF(B66&lt;&gt;"",DATEDIF(E66,$AN$8,"MD"),"")</f>
        <v>0</v>
      </c>
    </row>
    <row r="67" spans="1:42" ht="18.75">
      <c r="A67" s="102">
        <v>59</v>
      </c>
      <c r="B67" s="103" t="s">
        <v>396</v>
      </c>
      <c r="C67" s="103" t="s">
        <v>56</v>
      </c>
      <c r="D67" s="104">
        <v>45078</v>
      </c>
      <c r="E67" s="105">
        <v>45078</v>
      </c>
      <c r="F67" s="106"/>
      <c r="G67" s="106"/>
      <c r="H67" s="111"/>
      <c r="I67" s="103" t="s">
        <v>37</v>
      </c>
      <c r="J67" s="105">
        <v>56158</v>
      </c>
      <c r="K67" s="108" t="s">
        <v>7</v>
      </c>
      <c r="L67" s="103" t="s">
        <v>94</v>
      </c>
      <c r="M67" s="103" t="s">
        <v>18</v>
      </c>
      <c r="N67" s="103" t="s">
        <v>95</v>
      </c>
      <c r="O67" s="103" t="s">
        <v>62</v>
      </c>
      <c r="P67" s="108" t="s">
        <v>38</v>
      </c>
      <c r="Q67" s="108" t="s">
        <v>57</v>
      </c>
      <c r="R67" s="109"/>
      <c r="S67" s="110" t="str">
        <f>IF($B67&lt;&gt;"",IF(AND($K67="เอก",OR($AN67&gt;0,AND($AN67=0,$AO67&gt;=9))),1,""),"")</f>
        <v/>
      </c>
      <c r="T67" s="110">
        <f>IF($B67&lt;&gt;"",IF(AND($K67="โท",OR($AN67&gt;0,AND($AN67=0,$AO67&gt;=9))),1,""),"")</f>
        <v>1</v>
      </c>
      <c r="U67" s="110" t="str">
        <f>IF($B67&lt;&gt;"",IF(AND($K67="ตรี",OR($AN67&gt;0,AND($AN67=0,$AO67&gt;=9))),1,""),"")</f>
        <v/>
      </c>
      <c r="V67" s="110" t="str">
        <f>IF($B67&lt;&gt;"",IF(AND($K67="เอก",AND($AN67=0,AND($AO67&gt;=6,$AO67&lt;=8))),1,""),"")</f>
        <v/>
      </c>
      <c r="W67" s="110" t="str">
        <f>IF($B67&lt;&gt;"",IF(AND($K67="โท",AND($AN67=0,AND($AO67&gt;=6,$AO67&lt;=8))),1,""),"")</f>
        <v/>
      </c>
      <c r="X67" s="110" t="str">
        <f>IF($B67&lt;&gt;"",IF(AND($K67="ตรี",AND($AN67=0,AND($AO67&gt;=6,$AO67&lt;=8))),1,""),"")</f>
        <v/>
      </c>
      <c r="Y67" s="110" t="str">
        <f>IF($B67&lt;&gt;"",IF(AND($K67="เอก",AND($AN67=0,AND($AO67&gt;=0,$AO67&lt;=5))),1,""),"")</f>
        <v/>
      </c>
      <c r="Z67" s="110" t="str">
        <f>IF($B67&lt;&gt;"",IF(AND($K67="โท",AND($AN67=0,AND($AO67&gt;=0,$AO67&lt;=5))),1,""),"")</f>
        <v/>
      </c>
      <c r="AA67" s="110" t="str">
        <f>IF($B67&lt;&gt;"",IF(AND($K67="ตรี",AND($AN67=0,AND($AO67&gt;=0,$AO67&lt;=5))),1,""),"")</f>
        <v/>
      </c>
      <c r="AB67" s="110" t="str">
        <f>IF($B67&lt;&gt;"",IF(AND($C67="ศาสตราจารย์",OR($AN67&gt;0,AND($AN67=0,$AO67&gt;=9))),1,""),"")</f>
        <v/>
      </c>
      <c r="AC67" s="110" t="str">
        <f>IF($B67&lt;&gt;"",IF(AND($C67="รองศาสตราจารย์",OR($AN67&gt;0,AND($AN67=0,$AO67&gt;=9))),1,""),"")</f>
        <v/>
      </c>
      <c r="AD67" s="110" t="str">
        <f>IF($B67&lt;&gt;"",IF(AND($C67="ผู้ช่วยศาสตราจารย์",OR($AN67&gt;0,AND($AN67=0,$AO67&gt;=9))),1,""),"")</f>
        <v/>
      </c>
      <c r="AE67" s="110">
        <f>IF($B67&lt;&gt;"",IF(AND($C67="อาจารย์",OR($AN67&gt;0,AND($AN67=0,$AO67&gt;=9))),1,""),"")</f>
        <v>1</v>
      </c>
      <c r="AF67" s="110" t="str">
        <f>IF($B67&lt;&gt;"",IF(AND($C67="ศาสตราจารย์",AND($AN67=0,AND($AO67&gt;=6,$AO67&lt;=8))),1,""),"")</f>
        <v/>
      </c>
      <c r="AG67" s="110" t="str">
        <f>IF($B67&lt;&gt;"",IF(AND($C67="รองศาสตราจารย์",AND($AN67=0,AND($AO67&gt;=6,$AO67&lt;=8))),1,""),"")</f>
        <v/>
      </c>
      <c r="AH67" s="110" t="str">
        <f>IF($B67&lt;&gt;"",IF(AND($C67="ผู้ช่วยศาสตราจารย์",AND($AN67=0,AND($AO67&gt;=6,$AO67&lt;=8))),1,""),"")</f>
        <v/>
      </c>
      <c r="AI67" s="110" t="str">
        <f>IF($B67&lt;&gt;"",IF(AND($C67="อาจารย์",AND($AN67=0,AND($AO67&gt;=6,$AO67&lt;=8))),1,""),"")</f>
        <v/>
      </c>
      <c r="AJ67" s="110" t="str">
        <f>IF($B67&lt;&gt;"",IF(AND($C67="ศาสตราจารย์",AND($AN67=0,AND($AO67&gt;=0,$AO67&lt;=5))),1,""),"")</f>
        <v/>
      </c>
      <c r="AK67" s="110" t="str">
        <f>IF($B67&lt;&gt;"",IF(AND($C67="รองศาสตราจารย์",AND($AN67=0,AND($AO67&gt;=0,$AO67&lt;=5))),1,""),"")</f>
        <v/>
      </c>
      <c r="AL67" s="110" t="str">
        <f>IF($B67&lt;&gt;"",IF(AND($C67="ผู้ช่วยศาสตราจารย์",AND($AN67=0,AND($AO67&gt;=0,$AO67&lt;=5))),1,""),"")</f>
        <v/>
      </c>
      <c r="AM67" s="110" t="str">
        <f>IF($B67&lt;&gt;"",IF(AND($C67="อาจารย์",AND($AN67=0,AND($AO67&gt;=0,$AO67&lt;=5))),1,""),"")</f>
        <v/>
      </c>
      <c r="AN67" s="3">
        <f t="shared" ref="AN67" si="0">IF(B67&lt;&gt;"",DATEDIF(E67,$AN$8,"Y"),"")</f>
        <v>1</v>
      </c>
      <c r="AO67" s="3">
        <f t="shared" ref="AO67" si="1">IF(B67&lt;&gt;"",DATEDIF(E67,$AN$8,"YM"),"")</f>
        <v>3</v>
      </c>
      <c r="AP67" s="3">
        <f t="shared" ref="AP67" si="2">IF(B67&lt;&gt;"",DATEDIF(E67,$AN$8,"MD"),"")</f>
        <v>0</v>
      </c>
    </row>
    <row r="68" spans="1:42" ht="18.75">
      <c r="A68" s="102">
        <v>60</v>
      </c>
      <c r="B68" s="103" t="s">
        <v>248</v>
      </c>
      <c r="C68" s="103" t="s">
        <v>56</v>
      </c>
      <c r="D68" s="104">
        <v>41869</v>
      </c>
      <c r="E68" s="105">
        <v>41869</v>
      </c>
      <c r="F68" s="106"/>
      <c r="G68" s="106"/>
      <c r="H68" s="111"/>
      <c r="I68" s="103" t="s">
        <v>37</v>
      </c>
      <c r="J68" s="105">
        <v>52871</v>
      </c>
      <c r="K68" s="108" t="s">
        <v>7</v>
      </c>
      <c r="L68" s="103" t="s">
        <v>94</v>
      </c>
      <c r="M68" s="103" t="s">
        <v>18</v>
      </c>
      <c r="N68" s="103" t="s">
        <v>95</v>
      </c>
      <c r="O68" s="103" t="s">
        <v>62</v>
      </c>
      <c r="P68" s="108" t="s">
        <v>38</v>
      </c>
      <c r="Q68" s="108" t="s">
        <v>57</v>
      </c>
      <c r="R68" s="109"/>
      <c r="S68" s="110" t="str">
        <f>IF($B68&lt;&gt;"",IF(AND($K68="เอก",OR($AN68&gt;0,AND($AN68=0,$AO68&gt;=9))),1,""),"")</f>
        <v/>
      </c>
      <c r="T68" s="110">
        <f>IF($B68&lt;&gt;"",IF(AND($K68="โท",OR($AN68&gt;0,AND($AN68=0,$AO68&gt;=9))),1,""),"")</f>
        <v>1</v>
      </c>
      <c r="U68" s="110" t="str">
        <f>IF($B68&lt;&gt;"",IF(AND($K68="ตรี",OR($AN68&gt;0,AND($AN68=0,$AO68&gt;=9))),1,""),"")</f>
        <v/>
      </c>
      <c r="V68" s="110" t="str">
        <f>IF($B68&lt;&gt;"",IF(AND($K68="เอก",AND($AN68=0,AND($AO68&gt;=6,$AO68&lt;=8))),1,""),"")</f>
        <v/>
      </c>
      <c r="W68" s="110" t="str">
        <f>IF($B68&lt;&gt;"",IF(AND($K68="โท",AND($AN68=0,AND($AO68&gt;=6,$AO68&lt;=8))),1,""),"")</f>
        <v/>
      </c>
      <c r="X68" s="110" t="str">
        <f>IF($B68&lt;&gt;"",IF(AND($K68="ตรี",AND($AN68=0,AND($AO68&gt;=6,$AO68&lt;=8))),1,""),"")</f>
        <v/>
      </c>
      <c r="Y68" s="110" t="str">
        <f>IF($B68&lt;&gt;"",IF(AND($K68="เอก",AND($AN68=0,AND($AO68&gt;=0,$AO68&lt;=5))),1,""),"")</f>
        <v/>
      </c>
      <c r="Z68" s="110" t="str">
        <f>IF($B68&lt;&gt;"",IF(AND($K68="โท",AND($AN68=0,AND($AO68&gt;=0,$AO68&lt;=5))),1,""),"")</f>
        <v/>
      </c>
      <c r="AA68" s="110" t="str">
        <f>IF($B68&lt;&gt;"",IF(AND($K68="ตรี",AND($AN68=0,AND($AO68&gt;=0,$AO68&lt;=5))),1,""),"")</f>
        <v/>
      </c>
      <c r="AB68" s="110" t="str">
        <f>IF($B68&lt;&gt;"",IF(AND($C68="ศาสตราจารย์",OR($AN68&gt;0,AND($AN68=0,$AO68&gt;=9))),1,""),"")</f>
        <v/>
      </c>
      <c r="AC68" s="110" t="str">
        <f>IF($B68&lt;&gt;"",IF(AND($C68="รองศาสตราจารย์",OR($AN68&gt;0,AND($AN68=0,$AO68&gt;=9))),1,""),"")</f>
        <v/>
      </c>
      <c r="AD68" s="110" t="str">
        <f>IF($B68&lt;&gt;"",IF(AND($C68="ผู้ช่วยศาสตราจารย์",OR($AN68&gt;0,AND($AN68=0,$AO68&gt;=9))),1,""),"")</f>
        <v/>
      </c>
      <c r="AE68" s="110">
        <f>IF($B68&lt;&gt;"",IF(AND($C68="อาจารย์",OR($AN68&gt;0,AND($AN68=0,$AO68&gt;=9))),1,""),"")</f>
        <v>1</v>
      </c>
      <c r="AF68" s="110" t="str">
        <f>IF($B68&lt;&gt;"",IF(AND($C68="ศาสตราจารย์",AND($AN68=0,AND($AO68&gt;=6,$AO68&lt;=8))),1,""),"")</f>
        <v/>
      </c>
      <c r="AG68" s="110" t="str">
        <f>IF($B68&lt;&gt;"",IF(AND($C68="รองศาสตราจารย์",AND($AN68=0,AND($AO68&gt;=6,$AO68&lt;=8))),1,""),"")</f>
        <v/>
      </c>
      <c r="AH68" s="110" t="str">
        <f>IF($B68&lt;&gt;"",IF(AND($C68="ผู้ช่วยศาสตราจารย์",AND($AN68=0,AND($AO68&gt;=6,$AO68&lt;=8))),1,""),"")</f>
        <v/>
      </c>
      <c r="AI68" s="110" t="str">
        <f>IF($B68&lt;&gt;"",IF(AND($C68="อาจารย์",AND($AN68=0,AND($AO68&gt;=6,$AO68&lt;=8))),1,""),"")</f>
        <v/>
      </c>
      <c r="AJ68" s="110" t="str">
        <f>IF($B68&lt;&gt;"",IF(AND($C68="ศาสตราจารย์",AND($AN68=0,AND($AO68&gt;=0,$AO68&lt;=5))),1,""),"")</f>
        <v/>
      </c>
      <c r="AK68" s="110" t="str">
        <f>IF($B68&lt;&gt;"",IF(AND($C68="รองศาสตราจารย์",AND($AN68=0,AND($AO68&gt;=0,$AO68&lt;=5))),1,""),"")</f>
        <v/>
      </c>
      <c r="AL68" s="110" t="str">
        <f>IF($B68&lt;&gt;"",IF(AND($C68="ผู้ช่วยศาสตราจารย์",AND($AN68=0,AND($AO68&gt;=0,$AO68&lt;=5))),1,""),"")</f>
        <v/>
      </c>
      <c r="AM68" s="110" t="str">
        <f>IF($B68&lt;&gt;"",IF(AND($C68="อาจารย์",AND($AN68=0,AND($AO68&gt;=0,$AO68&lt;=5))),1,""),"")</f>
        <v/>
      </c>
      <c r="AN68" s="3">
        <f>IF(B68&lt;&gt;"",DATEDIF(E68,$AN$8,"Y"),"")</f>
        <v>10</v>
      </c>
      <c r="AO68" s="3">
        <f>IF(B68&lt;&gt;"",DATEDIF(E68,$AN$8,"YM"),"")</f>
        <v>0</v>
      </c>
      <c r="AP68" s="3">
        <f>IF(B68&lt;&gt;"",DATEDIF(E68,$AN$8,"MD"),"")</f>
        <v>14</v>
      </c>
    </row>
    <row r="69" spans="1:42" ht="18.75">
      <c r="A69" s="102">
        <v>61</v>
      </c>
      <c r="B69" s="103" t="s">
        <v>338</v>
      </c>
      <c r="C69" s="103" t="s">
        <v>56</v>
      </c>
      <c r="D69" s="104">
        <v>37809</v>
      </c>
      <c r="E69" s="105">
        <v>37809</v>
      </c>
      <c r="F69" s="106"/>
      <c r="G69" s="106"/>
      <c r="H69" s="111"/>
      <c r="I69" s="103" t="s">
        <v>37</v>
      </c>
      <c r="J69" s="105">
        <v>49949</v>
      </c>
      <c r="K69" s="108" t="s">
        <v>7</v>
      </c>
      <c r="L69" s="103" t="s">
        <v>339</v>
      </c>
      <c r="M69" s="103" t="s">
        <v>18</v>
      </c>
      <c r="N69" s="103" t="s">
        <v>257</v>
      </c>
      <c r="O69" s="103" t="s">
        <v>19</v>
      </c>
      <c r="P69" s="108" t="s">
        <v>5</v>
      </c>
      <c r="Q69" s="108" t="s">
        <v>6</v>
      </c>
      <c r="R69" s="109"/>
      <c r="S69" s="110" t="str">
        <f>IF($B69&lt;&gt;"",IF(AND($K69="เอก",OR($AN69&gt;0,AND($AN69=0,$AO69&gt;=9))),1,""),"")</f>
        <v/>
      </c>
      <c r="T69" s="110">
        <f>IF($B69&lt;&gt;"",IF(AND($K69="โท",OR($AN69&gt;0,AND($AN69=0,$AO69&gt;=9))),1,""),"")</f>
        <v>1</v>
      </c>
      <c r="U69" s="110" t="str">
        <f>IF($B69&lt;&gt;"",IF(AND($K69="ตรี",OR($AN69&gt;0,AND($AN69=0,$AO69&gt;=9))),1,""),"")</f>
        <v/>
      </c>
      <c r="V69" s="110" t="str">
        <f>IF($B69&lt;&gt;"",IF(AND($K69="เอก",AND($AN69=0,AND($AO69&gt;=6,$AO69&lt;=8))),1,""),"")</f>
        <v/>
      </c>
      <c r="W69" s="110" t="str">
        <f>IF($B69&lt;&gt;"",IF(AND($K69="โท",AND($AN69=0,AND($AO69&gt;=6,$AO69&lt;=8))),1,""),"")</f>
        <v/>
      </c>
      <c r="X69" s="110" t="str">
        <f>IF($B69&lt;&gt;"",IF(AND($K69="ตรี",AND($AN69=0,AND($AO69&gt;=6,$AO69&lt;=8))),1,""),"")</f>
        <v/>
      </c>
      <c r="Y69" s="110" t="str">
        <f>IF($B69&lt;&gt;"",IF(AND($K69="เอก",AND($AN69=0,AND($AO69&gt;=0,$AO69&lt;=5))),1,""),"")</f>
        <v/>
      </c>
      <c r="Z69" s="110" t="str">
        <f>IF($B69&lt;&gt;"",IF(AND($K69="โท",AND($AN69=0,AND($AO69&gt;=0,$AO69&lt;=5))),1,""),"")</f>
        <v/>
      </c>
      <c r="AA69" s="110" t="str">
        <f>IF($B69&lt;&gt;"",IF(AND($K69="ตรี",AND($AN69=0,AND($AO69&gt;=0,$AO69&lt;=5))),1,""),"")</f>
        <v/>
      </c>
      <c r="AB69" s="110" t="str">
        <f>IF($B69&lt;&gt;"",IF(AND($C69="ศาสตราจารย์",OR($AN69&gt;0,AND($AN69=0,$AO69&gt;=9))),1,""),"")</f>
        <v/>
      </c>
      <c r="AC69" s="110" t="str">
        <f>IF($B69&lt;&gt;"",IF(AND($C69="รองศาสตราจารย์",OR($AN69&gt;0,AND($AN69=0,$AO69&gt;=9))),1,""),"")</f>
        <v/>
      </c>
      <c r="AD69" s="110" t="str">
        <f>IF($B69&lt;&gt;"",IF(AND($C69="ผู้ช่วยศาสตราจารย์",OR($AN69&gt;0,AND($AN69=0,$AO69&gt;=9))),1,""),"")</f>
        <v/>
      </c>
      <c r="AE69" s="110">
        <f>IF($B69&lt;&gt;"",IF(AND($C69="อาจารย์",OR($AN69&gt;0,AND($AN69=0,$AO69&gt;=9))),1,""),"")</f>
        <v>1</v>
      </c>
      <c r="AF69" s="110" t="str">
        <f>IF($B69&lt;&gt;"",IF(AND($C69="ศาสตราจารย์",AND($AN69=0,AND($AO69&gt;=6,$AO69&lt;=8))),1,""),"")</f>
        <v/>
      </c>
      <c r="AG69" s="110" t="str">
        <f>IF($B69&lt;&gt;"",IF(AND($C69="รองศาสตราจารย์",AND($AN69=0,AND($AO69&gt;=6,$AO69&lt;=8))),1,""),"")</f>
        <v/>
      </c>
      <c r="AH69" s="110" t="str">
        <f>IF($B69&lt;&gt;"",IF(AND($C69="ผู้ช่วยศาสตราจารย์",AND($AN69=0,AND($AO69&gt;=6,$AO69&lt;=8))),1,""),"")</f>
        <v/>
      </c>
      <c r="AI69" s="110" t="str">
        <f>IF($B69&lt;&gt;"",IF(AND($C69="อาจารย์",AND($AN69=0,AND($AO69&gt;=6,$AO69&lt;=8))),1,""),"")</f>
        <v/>
      </c>
      <c r="AJ69" s="110" t="str">
        <f>IF($B69&lt;&gt;"",IF(AND($C69="ศาสตราจารย์",AND($AN69=0,AND($AO69&gt;=0,$AO69&lt;=5))),1,""),"")</f>
        <v/>
      </c>
      <c r="AK69" s="110" t="str">
        <f>IF($B69&lt;&gt;"",IF(AND($C69="รองศาสตราจารย์",AND($AN69=0,AND($AO69&gt;=0,$AO69&lt;=5))),1,""),"")</f>
        <v/>
      </c>
      <c r="AL69" s="110" t="str">
        <f>IF($B69&lt;&gt;"",IF(AND($C69="ผู้ช่วยศาสตราจารย์",AND($AN69=0,AND($AO69&gt;=0,$AO69&lt;=5))),1,""),"")</f>
        <v/>
      </c>
      <c r="AM69" s="110" t="str">
        <f>IF($B69&lt;&gt;"",IF(AND($C69="อาจารย์",AND($AN69=0,AND($AO69&gt;=0,$AO69&lt;=5))),1,""),"")</f>
        <v/>
      </c>
      <c r="AN69" s="3">
        <f>IF(B69&lt;&gt;"",DATEDIF(E69,$AN$8,"Y"),"")</f>
        <v>21</v>
      </c>
      <c r="AO69" s="3">
        <f>IF(B69&lt;&gt;"",DATEDIF(E69,$AN$8,"YM"),"")</f>
        <v>1</v>
      </c>
      <c r="AP69" s="3">
        <f>IF(B69&lt;&gt;"",DATEDIF(E69,$AN$8,"MD"),"")</f>
        <v>25</v>
      </c>
    </row>
    <row r="70" spans="1:42" ht="18.75">
      <c r="A70" s="102">
        <v>62</v>
      </c>
      <c r="B70" s="103" t="s">
        <v>249</v>
      </c>
      <c r="C70" s="103" t="s">
        <v>56</v>
      </c>
      <c r="D70" s="104">
        <v>34288</v>
      </c>
      <c r="E70" s="105">
        <v>34288</v>
      </c>
      <c r="F70" s="106"/>
      <c r="G70" s="106"/>
      <c r="H70" s="111"/>
      <c r="I70" s="103" t="s">
        <v>37</v>
      </c>
      <c r="J70" s="105">
        <v>46661</v>
      </c>
      <c r="K70" s="108" t="s">
        <v>7</v>
      </c>
      <c r="L70" s="103" t="s">
        <v>168</v>
      </c>
      <c r="M70" s="103" t="s">
        <v>18</v>
      </c>
      <c r="N70" s="103" t="s">
        <v>145</v>
      </c>
      <c r="O70" s="103" t="s">
        <v>19</v>
      </c>
      <c r="P70" s="108" t="s">
        <v>36</v>
      </c>
      <c r="Q70" s="108" t="s">
        <v>45</v>
      </c>
      <c r="R70" s="109"/>
      <c r="S70" s="110" t="str">
        <f>IF($B70&lt;&gt;"",IF(AND($K70="เอก",OR($AN70&gt;0,AND($AN70=0,$AO70&gt;=9))),1,""),"")</f>
        <v/>
      </c>
      <c r="T70" s="110">
        <f>IF($B70&lt;&gt;"",IF(AND($K70="โท",OR($AN70&gt;0,AND($AN70=0,$AO70&gt;=9))),1,""),"")</f>
        <v>1</v>
      </c>
      <c r="U70" s="110" t="str">
        <f>IF($B70&lt;&gt;"",IF(AND($K70="ตรี",OR($AN70&gt;0,AND($AN70=0,$AO70&gt;=9))),1,""),"")</f>
        <v/>
      </c>
      <c r="V70" s="110" t="str">
        <f>IF($B70&lt;&gt;"",IF(AND($K70="เอก",AND($AN70=0,AND($AO70&gt;=6,$AO70&lt;=8))),1,""),"")</f>
        <v/>
      </c>
      <c r="W70" s="110" t="str">
        <f>IF($B70&lt;&gt;"",IF(AND($K70="โท",AND($AN70=0,AND($AO70&gt;=6,$AO70&lt;=8))),1,""),"")</f>
        <v/>
      </c>
      <c r="X70" s="110" t="str">
        <f>IF($B70&lt;&gt;"",IF(AND($K70="ตรี",AND($AN70=0,AND($AO70&gt;=6,$AO70&lt;=8))),1,""),"")</f>
        <v/>
      </c>
      <c r="Y70" s="110" t="str">
        <f>IF($B70&lt;&gt;"",IF(AND($K70="เอก",AND($AN70=0,AND($AO70&gt;=0,$AO70&lt;=5))),1,""),"")</f>
        <v/>
      </c>
      <c r="Z70" s="110" t="str">
        <f>IF($B70&lt;&gt;"",IF(AND($K70="โท",AND($AN70=0,AND($AO70&gt;=0,$AO70&lt;=5))),1,""),"")</f>
        <v/>
      </c>
      <c r="AA70" s="110" t="str">
        <f>IF($B70&lt;&gt;"",IF(AND($K70="ตรี",AND($AN70=0,AND($AO70&gt;=0,$AO70&lt;=5))),1,""),"")</f>
        <v/>
      </c>
      <c r="AB70" s="110" t="str">
        <f>IF($B70&lt;&gt;"",IF(AND($C70="ศาสตราจารย์",OR($AN70&gt;0,AND($AN70=0,$AO70&gt;=9))),1,""),"")</f>
        <v/>
      </c>
      <c r="AC70" s="110" t="str">
        <f>IF($B70&lt;&gt;"",IF(AND($C70="รองศาสตราจารย์",OR($AN70&gt;0,AND($AN70=0,$AO70&gt;=9))),1,""),"")</f>
        <v/>
      </c>
      <c r="AD70" s="110" t="str">
        <f>IF($B70&lt;&gt;"",IF(AND($C70="ผู้ช่วยศาสตราจารย์",OR($AN70&gt;0,AND($AN70=0,$AO70&gt;=9))),1,""),"")</f>
        <v/>
      </c>
      <c r="AE70" s="110">
        <f>IF($B70&lt;&gt;"",IF(AND($C70="อาจารย์",OR($AN70&gt;0,AND($AN70=0,$AO70&gt;=9))),1,""),"")</f>
        <v>1</v>
      </c>
      <c r="AF70" s="110" t="str">
        <f>IF($B70&lt;&gt;"",IF(AND($C70="ศาสตราจารย์",AND($AN70=0,AND($AO70&gt;=6,$AO70&lt;=8))),1,""),"")</f>
        <v/>
      </c>
      <c r="AG70" s="110" t="str">
        <f>IF($B70&lt;&gt;"",IF(AND($C70="รองศาสตราจารย์",AND($AN70=0,AND($AO70&gt;=6,$AO70&lt;=8))),1,""),"")</f>
        <v/>
      </c>
      <c r="AH70" s="110" t="str">
        <f>IF($B70&lt;&gt;"",IF(AND($C70="ผู้ช่วยศาสตราจารย์",AND($AN70=0,AND($AO70&gt;=6,$AO70&lt;=8))),1,""),"")</f>
        <v/>
      </c>
      <c r="AI70" s="110" t="str">
        <f>IF($B70&lt;&gt;"",IF(AND($C70="อาจารย์",AND($AN70=0,AND($AO70&gt;=6,$AO70&lt;=8))),1,""),"")</f>
        <v/>
      </c>
      <c r="AJ70" s="110" t="str">
        <f>IF($B70&lt;&gt;"",IF(AND($C70="ศาสตราจารย์",AND($AN70=0,AND($AO70&gt;=0,$AO70&lt;=5))),1,""),"")</f>
        <v/>
      </c>
      <c r="AK70" s="110" t="str">
        <f>IF($B70&lt;&gt;"",IF(AND($C70="รองศาสตราจารย์",AND($AN70=0,AND($AO70&gt;=0,$AO70&lt;=5))),1,""),"")</f>
        <v/>
      </c>
      <c r="AL70" s="110" t="str">
        <f>IF($B70&lt;&gt;"",IF(AND($C70="ผู้ช่วยศาสตราจารย์",AND($AN70=0,AND($AO70&gt;=0,$AO70&lt;=5))),1,""),"")</f>
        <v/>
      </c>
      <c r="AM70" s="110" t="str">
        <f>IF($B70&lt;&gt;"",IF(AND($C70="อาจารย์",AND($AN70=0,AND($AO70&gt;=0,$AO70&lt;=5))),1,""),"")</f>
        <v/>
      </c>
      <c r="AN70" s="3">
        <f>IF(B70&lt;&gt;"",DATEDIF(E70,$AN$8,"Y"),"")</f>
        <v>30</v>
      </c>
      <c r="AO70" s="3">
        <f>IF(B70&lt;&gt;"",DATEDIF(E70,$AN$8,"YM"),"")</f>
        <v>9</v>
      </c>
      <c r="AP70" s="3">
        <f>IF(B70&lt;&gt;"",DATEDIF(E70,$AN$8,"MD"),"")</f>
        <v>17</v>
      </c>
    </row>
    <row r="71" spans="1:42" ht="18.75">
      <c r="A71" s="102"/>
      <c r="B71" s="113" t="s">
        <v>286</v>
      </c>
      <c r="C71" s="114">
        <f>SUM(S71:AA71)</f>
        <v>62</v>
      </c>
      <c r="D71" s="104"/>
      <c r="E71" s="105"/>
      <c r="F71" s="106"/>
      <c r="G71" s="106"/>
      <c r="H71" s="111"/>
      <c r="I71" s="103"/>
      <c r="J71" s="105"/>
      <c r="K71" s="108"/>
      <c r="L71" s="103"/>
      <c r="M71" s="103"/>
      <c r="N71" s="103"/>
      <c r="O71" s="103"/>
      <c r="P71" s="108"/>
      <c r="Q71" s="108"/>
      <c r="R71" s="115"/>
      <c r="S71" s="116">
        <f>SUM(S9:S70)</f>
        <v>57</v>
      </c>
      <c r="T71" s="116">
        <f t="shared" ref="T71:AM71" si="3">SUM(T9:T70)</f>
        <v>5</v>
      </c>
      <c r="U71" s="116">
        <f t="shared" si="3"/>
        <v>0</v>
      </c>
      <c r="V71" s="116">
        <f t="shared" si="3"/>
        <v>0</v>
      </c>
      <c r="W71" s="116">
        <f t="shared" si="3"/>
        <v>0</v>
      </c>
      <c r="X71" s="116">
        <f t="shared" si="3"/>
        <v>0</v>
      </c>
      <c r="Y71" s="116">
        <f t="shared" si="3"/>
        <v>0</v>
      </c>
      <c r="Z71" s="116">
        <f t="shared" si="3"/>
        <v>0</v>
      </c>
      <c r="AA71" s="116">
        <f t="shared" si="3"/>
        <v>0</v>
      </c>
      <c r="AB71" s="116">
        <f t="shared" si="3"/>
        <v>1</v>
      </c>
      <c r="AC71" s="116">
        <f t="shared" si="3"/>
        <v>9</v>
      </c>
      <c r="AD71" s="116">
        <f t="shared" si="3"/>
        <v>31</v>
      </c>
      <c r="AE71" s="116">
        <f t="shared" si="3"/>
        <v>21</v>
      </c>
      <c r="AF71" s="116">
        <f t="shared" si="3"/>
        <v>0</v>
      </c>
      <c r="AG71" s="116">
        <f t="shared" si="3"/>
        <v>0</v>
      </c>
      <c r="AH71" s="116">
        <f t="shared" si="3"/>
        <v>0</v>
      </c>
      <c r="AI71" s="116">
        <f t="shared" si="3"/>
        <v>0</v>
      </c>
      <c r="AJ71" s="116">
        <f t="shared" si="3"/>
        <v>0</v>
      </c>
      <c r="AK71" s="116">
        <f t="shared" si="3"/>
        <v>0</v>
      </c>
      <c r="AL71" s="116">
        <f t="shared" si="3"/>
        <v>0</v>
      </c>
      <c r="AM71" s="116">
        <f t="shared" si="3"/>
        <v>0</v>
      </c>
    </row>
    <row r="72" spans="1:42" ht="18.75">
      <c r="A72" s="117"/>
      <c r="B72" s="118" t="s">
        <v>287</v>
      </c>
      <c r="C72" s="119">
        <f>SUM(S72:AA72)</f>
        <v>62</v>
      </c>
      <c r="D72" s="120"/>
      <c r="E72" s="121"/>
      <c r="F72" s="122"/>
      <c r="G72" s="122"/>
      <c r="H72" s="123"/>
      <c r="I72" s="124"/>
      <c r="J72" s="121"/>
      <c r="K72" s="125"/>
      <c r="L72" s="124"/>
      <c r="M72" s="124"/>
      <c r="N72" s="124"/>
      <c r="O72" s="124"/>
      <c r="P72" s="125"/>
      <c r="Q72" s="125"/>
      <c r="R72" s="126"/>
      <c r="S72" s="127">
        <f>S71</f>
        <v>57</v>
      </c>
      <c r="T72" s="127">
        <f t="shared" ref="T72" si="4">T71</f>
        <v>5</v>
      </c>
      <c r="U72" s="127">
        <f t="shared" ref="U72" si="5">U71</f>
        <v>0</v>
      </c>
      <c r="V72" s="128">
        <f>V71/2</f>
        <v>0</v>
      </c>
      <c r="W72" s="128">
        <f t="shared" ref="W72" si="6">W71/2</f>
        <v>0</v>
      </c>
      <c r="X72" s="128">
        <f t="shared" ref="X72" si="7">X71/2</f>
        <v>0</v>
      </c>
      <c r="Y72" s="127"/>
      <c r="Z72" s="127"/>
      <c r="AA72" s="127"/>
      <c r="AB72" s="127">
        <f>AB71</f>
        <v>1</v>
      </c>
      <c r="AC72" s="127">
        <f t="shared" ref="AC72" si="8">AC71</f>
        <v>9</v>
      </c>
      <c r="AD72" s="127">
        <f t="shared" ref="AD72" si="9">AD71</f>
        <v>31</v>
      </c>
      <c r="AE72" s="127">
        <f t="shared" ref="AE72" si="10">AE71</f>
        <v>21</v>
      </c>
      <c r="AF72" s="128">
        <f>AF71/2</f>
        <v>0</v>
      </c>
      <c r="AG72" s="128">
        <f t="shared" ref="AG72" si="11">AG71/2</f>
        <v>0</v>
      </c>
      <c r="AH72" s="128">
        <f t="shared" ref="AH72" si="12">AH71/2</f>
        <v>0</v>
      </c>
      <c r="AI72" s="128">
        <f t="shared" ref="AI72" si="13">AI71/2</f>
        <v>0</v>
      </c>
      <c r="AJ72" s="127"/>
      <c r="AK72" s="127"/>
      <c r="AL72" s="127"/>
      <c r="AM72" s="127"/>
    </row>
    <row r="73" spans="1:42">
      <c r="A73" s="5"/>
      <c r="B73" s="5"/>
      <c r="C73" s="5"/>
      <c r="E73" s="10"/>
      <c r="F73" s="10"/>
      <c r="G73" s="10"/>
      <c r="H73" s="8"/>
      <c r="I73" s="5"/>
      <c r="J73" s="10"/>
      <c r="K73" s="11"/>
      <c r="L73" s="7"/>
      <c r="M73" s="7"/>
      <c r="N73" s="7"/>
      <c r="O73" s="7"/>
      <c r="R73" s="5"/>
    </row>
    <row r="74" spans="1:42">
      <c r="A74" s="5"/>
      <c r="B74" s="5"/>
      <c r="C74" s="5"/>
      <c r="E74" s="10"/>
      <c r="F74" s="10"/>
      <c r="G74" s="10"/>
      <c r="H74" s="8"/>
      <c r="I74" s="5"/>
      <c r="J74" s="10"/>
      <c r="R74" s="5"/>
    </row>
  </sheetData>
  <mergeCells count="26">
    <mergeCell ref="A1:AM1"/>
    <mergeCell ref="A2:AM2"/>
    <mergeCell ref="Q4:Q7"/>
    <mergeCell ref="R4:R7"/>
    <mergeCell ref="J4:J7"/>
    <mergeCell ref="L4:L7"/>
    <mergeCell ref="K4:K7"/>
    <mergeCell ref="E4:E7"/>
    <mergeCell ref="F4:F7"/>
    <mergeCell ref="G4:G7"/>
    <mergeCell ref="H4:H7"/>
    <mergeCell ref="B4:B7"/>
    <mergeCell ref="A4:A7"/>
    <mergeCell ref="C4:C7"/>
    <mergeCell ref="D4:D7"/>
    <mergeCell ref="I4:I7"/>
    <mergeCell ref="S4:AA4"/>
    <mergeCell ref="AB4:AM4"/>
    <mergeCell ref="S5:U5"/>
    <mergeCell ref="V5:X5"/>
    <mergeCell ref="Y5:AA5"/>
    <mergeCell ref="AB5:AE5"/>
    <mergeCell ref="AF5:AI5"/>
    <mergeCell ref="AJ5:AM5"/>
    <mergeCell ref="V6:X6"/>
    <mergeCell ref="AF6:AI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รายชื่อพร้อมวันบรรจุ</vt:lpstr>
      <vt:lpstr>คุณวุฒิการศึกษา</vt:lpstr>
      <vt:lpstr>ตำแหน่งทางวิชาการ</vt:lpstr>
      <vt:lpstr>จำนวนอาจารย์ 2564</vt:lpstr>
      <vt:lpstr>จำนวนอาจารย์ 2565</vt:lpstr>
      <vt:lpstr>จำนวนอาจารย์ 2563</vt:lpstr>
      <vt:lpstr>จำนวนอาจารย์ 2566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LA-OR-RI</dc:creator>
  <cp:lastModifiedBy>คณะผลิตกรรมการเกษตร</cp:lastModifiedBy>
  <cp:lastPrinted>2024-03-26T02:29:40Z</cp:lastPrinted>
  <dcterms:created xsi:type="dcterms:W3CDTF">2016-05-10T04:18:47Z</dcterms:created>
  <dcterms:modified xsi:type="dcterms:W3CDTF">2025-04-03T03:38:37Z</dcterms:modified>
</cp:coreProperties>
</file>